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O 201 - Komunikace" sheetId="2" r:id="rId2"/>
    <sheet name="IO 202 - Přípojka jednotn..." sheetId="3" r:id="rId3"/>
    <sheet name="SO 101.01 - Architektonic..." sheetId="4" r:id="rId4"/>
    <sheet name="SO 101.04 - Zdravotně tec..." sheetId="5" r:id="rId5"/>
    <sheet name="SO 101.05 - Přípojka topn..." sheetId="6" r:id="rId6"/>
    <sheet name="SO 101.06 - Vzduchotechnika" sheetId="7" r:id="rId7"/>
    <sheet name="SO 101.08 - Silnoproudá e..." sheetId="8" r:id="rId8"/>
    <sheet name="SO 101.09 - Elektronické ..." sheetId="9" r:id="rId9"/>
    <sheet name="SO 101.10 - Měření a regu..." sheetId="10" r:id="rId10"/>
    <sheet name="SO 101.14 - Potrubní rozvody" sheetId="11" r:id="rId11"/>
    <sheet name="VON - Vedlejší a ostatní ..." sheetId="12" r:id="rId12"/>
    <sheet name="Pokyny pro vyplnění" sheetId="13" r:id="rId13"/>
  </sheets>
  <definedNames>
    <definedName name="_xlnm.Print_Area" localSheetId="0">'Rekapitulace stavby'!$D$4:$AO$33,'Rekapitulace stavby'!$C$39:$AQ$63</definedName>
    <definedName name="_xlnm._FilterDatabase" localSheetId="1" hidden="1">'IO 201 - Komunikace'!$C$85:$K$373</definedName>
    <definedName name="_xlnm.Print_Area" localSheetId="1">'IO 201 - Komunikace'!$C$4:$J$36,'IO 201 - Komunikace'!$C$42:$J$67,'IO 201 - Komunikace'!$C$73:$K$373</definedName>
    <definedName name="_xlnm._FilterDatabase" localSheetId="2" hidden="1">'IO 202 - Přípojka jednotn...'!$C$85:$K$252</definedName>
    <definedName name="_xlnm.Print_Area" localSheetId="2">'IO 202 - Přípojka jednotn...'!$C$4:$J$36,'IO 202 - Přípojka jednotn...'!$C$42:$J$67,'IO 202 - Přípojka jednotn...'!$C$73:$K$252</definedName>
    <definedName name="_xlnm._FilterDatabase" localSheetId="3" hidden="1">'SO 101.01 - Architektonic...'!$C$104:$K$1338</definedName>
    <definedName name="_xlnm.Print_Area" localSheetId="3">'SO 101.01 - Architektonic...'!$C$4:$J$36,'SO 101.01 - Architektonic...'!$C$42:$J$86,'SO 101.01 - Architektonic...'!$C$92:$K$1338</definedName>
    <definedName name="_xlnm._FilterDatabase" localSheetId="4" hidden="1">'SO 101.04 - Zdravotně tec...'!$C$88:$K$503</definedName>
    <definedName name="_xlnm.Print_Area" localSheetId="4">'SO 101.04 - Zdravotně tec...'!$C$4:$J$36,'SO 101.04 - Zdravotně tec...'!$C$42:$J$70,'SO 101.04 - Zdravotně tec...'!$C$76:$K$503</definedName>
    <definedName name="_xlnm._FilterDatabase" localSheetId="5" hidden="1">'SO 101.05 - Přípojka topn...'!$C$90:$K$339</definedName>
    <definedName name="_xlnm.Print_Area" localSheetId="5">'SO 101.05 - Přípojka topn...'!$C$4:$J$36,'SO 101.05 - Přípojka topn...'!$C$42:$J$72,'SO 101.05 - Přípojka topn...'!$C$78:$K$339</definedName>
    <definedName name="_xlnm._FilterDatabase" localSheetId="6" hidden="1">'SO 101.06 - Vzduchotechnika'!$C$79:$K$179</definedName>
    <definedName name="_xlnm.Print_Area" localSheetId="6">'SO 101.06 - Vzduchotechnika'!$C$4:$J$36,'SO 101.06 - Vzduchotechnika'!$C$42:$J$61,'SO 101.06 - Vzduchotechnika'!$C$67:$K$179</definedName>
    <definedName name="_xlnm._FilterDatabase" localSheetId="7" hidden="1">'SO 101.08 - Silnoproudá e...'!$C$77:$K$360</definedName>
    <definedName name="_xlnm.Print_Area" localSheetId="7">'SO 101.08 - Silnoproudá e...'!$C$4:$J$36,'SO 101.08 - Silnoproudá e...'!$C$42:$J$59,'SO 101.08 - Silnoproudá e...'!$C$65:$K$360</definedName>
    <definedName name="_xlnm._FilterDatabase" localSheetId="8" hidden="1">'SO 101.09 - Elektronické ...'!$C$77:$K$179</definedName>
    <definedName name="_xlnm.Print_Area" localSheetId="8">'SO 101.09 - Elektronické ...'!$C$4:$J$36,'SO 101.09 - Elektronické ...'!$C$42:$J$59,'SO 101.09 - Elektronické ...'!$C$65:$K$179</definedName>
    <definedName name="_xlnm._FilterDatabase" localSheetId="9" hidden="1">'SO 101.10 - Měření a regu...'!$C$82:$K$177</definedName>
    <definedName name="_xlnm.Print_Area" localSheetId="9">'SO 101.10 - Měření a regu...'!$C$4:$J$36,'SO 101.10 - Měření a regu...'!$C$42:$J$64,'SO 101.10 - Měření a regu...'!$C$70:$K$177</definedName>
    <definedName name="_xlnm._FilterDatabase" localSheetId="10" hidden="1">'SO 101.14 - Potrubní rozvody'!$C$84:$K$161</definedName>
    <definedName name="_xlnm.Print_Area" localSheetId="10">'SO 101.14 - Potrubní rozvody'!$C$4:$J$36,'SO 101.14 - Potrubní rozvody'!$C$42:$J$66,'SO 101.14 - Potrubní rozvody'!$C$72:$K$161</definedName>
    <definedName name="_xlnm._FilterDatabase" localSheetId="11" hidden="1">'VON - Vedlejší a ostatní ...'!$C$79:$K$101</definedName>
    <definedName name="_xlnm.Print_Area" localSheetId="11">'VON - Vedlejší a ostatní ...'!$C$4:$J$36,'VON - Vedlejší a ostatní ...'!$C$42:$J$61,'VON - Vedlejší a ostatní ...'!$C$67:$K$101</definedName>
    <definedName name="_xlnm.Print_Area" localSheetId="12">'Pokyny pro vyplnění'!$B$2:$K$69,'Pokyny pro vyplnění'!$B$72:$K$116,'Pokyny pro vyplnění'!$B$119:$K$188,'Pokyny pro vyplnění'!$B$196:$K$216</definedName>
    <definedName name="_xlnm.Print_Titles" localSheetId="0">'Rekapitulace stavby'!$49:$49</definedName>
    <definedName name="_xlnm.Print_Titles" localSheetId="1">'IO 201 - Komunikace'!$85:$85</definedName>
    <definedName name="_xlnm.Print_Titles" localSheetId="2">'IO 202 - Přípojka jednotn...'!$85:$85</definedName>
    <definedName name="_xlnm.Print_Titles" localSheetId="3">'SO 101.01 - Architektonic...'!$104:$104</definedName>
    <definedName name="_xlnm.Print_Titles" localSheetId="4">'SO 101.04 - Zdravotně tec...'!$88:$88</definedName>
    <definedName name="_xlnm.Print_Titles" localSheetId="5">'SO 101.05 - Přípojka topn...'!$90:$90</definedName>
    <definedName name="_xlnm.Print_Titles" localSheetId="6">'SO 101.06 - Vzduchotechnika'!$79:$79</definedName>
    <definedName name="_xlnm.Print_Titles" localSheetId="7">'SO 101.08 - Silnoproudá e...'!$77:$77</definedName>
    <definedName name="_xlnm.Print_Titles" localSheetId="8">'SO 101.09 - Elektronické ...'!$77:$77</definedName>
    <definedName name="_xlnm.Print_Titles" localSheetId="9">'SO 101.10 - Měření a regu...'!$82:$82</definedName>
    <definedName name="_xlnm.Print_Titles" localSheetId="10">'SO 101.14 - Potrubní rozvody'!$84:$84</definedName>
    <definedName name="_xlnm.Print_Titles" localSheetId="11">'VON - Vedlejší a ostatní ...'!$79:$79</definedName>
  </definedNames>
  <calcPr fullCalcOnLoad="1"/>
</workbook>
</file>

<file path=xl/sharedStrings.xml><?xml version="1.0" encoding="utf-8"?>
<sst xmlns="http://schemas.openxmlformats.org/spreadsheetml/2006/main" count="25930" uniqueCount="4090">
  <si>
    <t>Export VZ</t>
  </si>
  <si>
    <t>List obsahuje:</t>
  </si>
  <si>
    <t>1) Rekapitulace stavby</t>
  </si>
  <si>
    <t>2) Rekapitulace objektů stavby a soupisů prací</t>
  </si>
  <si>
    <t>3.0</t>
  </si>
  <si>
    <t>ZAMOK</t>
  </si>
  <si>
    <t>False</t>
  </si>
  <si>
    <t>{46990655-75de-4f56-a98c-58eac3c8c232}</t>
  </si>
  <si>
    <t>0,01</t>
  </si>
  <si>
    <t>21</t>
  </si>
  <si>
    <t>15</t>
  </si>
  <si>
    <t>REKAPITULACE STAVBY</t>
  </si>
  <si>
    <t>v ---  níže se nacházejí doplnkové a pomocné údaje k sestavám  --- v</t>
  </si>
  <si>
    <t>Návod na vyplnění</t>
  </si>
  <si>
    <t>0,001</t>
  </si>
  <si>
    <t>Kód:</t>
  </si>
  <si>
    <t>EK-035/2016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</si>
  <si>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</si>
  <si>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</si>
  <si>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Nemocnice Teplice - nízkoprahový urgentní příjem</t>
  </si>
  <si>
    <t>0,1</t>
  </si>
  <si>
    <t>KSO:</t>
  </si>
  <si>
    <t/>
  </si>
  <si>
    <t>CC-CZ:</t>
  </si>
  <si>
    <t>1</t>
  </si>
  <si>
    <t>Místo:</t>
  </si>
  <si>
    <t xml:space="preserve"> </t>
  </si>
  <si>
    <t>Datum:</t>
  </si>
  <si>
    <t>21. 3. 2016</t>
  </si>
  <si>
    <t>10</t>
  </si>
  <si>
    <t>100</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</si>
  <si>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</si>
  <si>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</si>
  <si>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</si>
  <si>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</si>
  <si>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</si>
  <si>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</si>
  <si>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</si>
  <si>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</si>
  <si>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</si>
  <si>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</si>
  <si>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</si>
  <si>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</si>
  <si>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</si>
  <si>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</si>
  <si>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</si>
  <si>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</si>
  <si>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</si>
  <si>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</si>
  <si>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</si>
  <si>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</si>
  <si>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</si>
  <si>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</si>
  <si>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</si>
  <si>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</si>
  <si>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</si>
  <si>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</si>
  <si>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</si>
  <si>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</si>
  <si>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</si>
  <si>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</si>
  <si>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</si>
  <si>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</si>
  <si>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</si>
  <si>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</si>
  <si>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</si>
  <si>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</si>
  <si>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</si>
  <si>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</si>
  <si>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</si>
  <si>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</si>
  <si>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</si>
  <si>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</si>
  <si>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</si>
  <si>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</si>
  <si>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</si>
  <si>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</si>
  <si>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</si>
  <si>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IO 201</t>
  </si>
  <si>
    <t>Komunikace</t>
  </si>
  <si>
    <t>ING</t>
  </si>
  <si>
    <t>{1712251e-c1e4-44de-ac00-b5048f75eb89}</t>
  </si>
  <si>
    <t>2</t>
  </si>
  <si>
    <t>IO 202</t>
  </si>
  <si>
    <t>Přípojka jednotné kanalizace</t>
  </si>
  <si>
    <t>STA</t>
  </si>
  <si>
    <t>{4d13a191-9cae-4031-9e7a-9d6728df8d2d}</t>
  </si>
  <si>
    <t>SO 101.01</t>
  </si>
  <si>
    <t>Architektonicko- stavební řešení</t>
  </si>
  <si>
    <t>{fa543c7a-b241-428a-9270-088db14bad0b}</t>
  </si>
  <si>
    <t>SO 101.04</t>
  </si>
  <si>
    <t>Zdravotně technické instalace</t>
  </si>
  <si>
    <t>{936dd20d-e489-45b0-be89-80aa4be89bb8}</t>
  </si>
  <si>
    <t>SO 101.05</t>
  </si>
  <si>
    <t>Přípojka topné vody, vytápění a zdroj tepla</t>
  </si>
  <si>
    <t>{50a83253-c51c-4d1e-acf3-2581808ddb80}</t>
  </si>
  <si>
    <t>SO 101.06</t>
  </si>
  <si>
    <t>Vzduchotechnika</t>
  </si>
  <si>
    <t>{3bf17ccf-4892-4d8f-a8df-ada0f5af5a26}</t>
  </si>
  <si>
    <t>SO 101.08</t>
  </si>
  <si>
    <t>Silnoproudá elektrotechnika vč.ochrany před bleskem</t>
  </si>
  <si>
    <t>{5cd238e9-a897-4d69-8638-34a0082d00a7}</t>
  </si>
  <si>
    <t>SO 101.09</t>
  </si>
  <si>
    <t>Elektronické komunikace a další</t>
  </si>
  <si>
    <t>{84aeed23-e275-45b2-a438-41b010c8d25a}</t>
  </si>
  <si>
    <t>SO 101.10</t>
  </si>
  <si>
    <t>Měření a regulace</t>
  </si>
  <si>
    <t>{0168df78-632f-474c-902e-067b942dc426}</t>
  </si>
  <si>
    <t>SO 101.14</t>
  </si>
  <si>
    <t>Potrubní rozvody</t>
  </si>
  <si>
    <t>{08eeaeb8-32ba-4917-9206-594d25928bbe}</t>
  </si>
  <si>
    <t>VON</t>
  </si>
  <si>
    <t>Vedlejší a ostatní náklady</t>
  </si>
  <si>
    <t>{0266adf8-7df4-4cdf-8595-e0bdeb86785f}</t>
  </si>
  <si>
    <t>1) Krycí list soupisu</t>
  </si>
  <si>
    <t>2) Rekapitulace</t>
  </si>
  <si>
    <t>3) Soupis prací</t>
  </si>
  <si>
    <t>Zpět na list:</t>
  </si>
  <si>
    <t>Rekapitulace stavby</t>
  </si>
  <si>
    <t>KRYCÍ LIST SOUPISU</t>
  </si>
  <si>
    <t>Objekt:</t>
  </si>
  <si>
    <t>IO 201 - Komunikace</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</si>
  <si>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</si>
  <si>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</si>
  <si>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</si>
  <si>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</si>
  <si>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</si>
  <si>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</si>
  <si>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</si>
  <si>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</si>
  <si>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</si>
  <si>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</si>
  <si>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</si>
  <si>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</si>
  <si>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96 - Bourání konstrukcí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</si>
  <si>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</si>
  <si>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</si>
  <si>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</si>
  <si>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</si>
  <si>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</si>
  <si>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</si>
  <si>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</si>
  <si>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</si>
  <si>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</si>
  <si>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</si>
  <si>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</si>
  <si>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</si>
  <si>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</si>
  <si>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</si>
  <si>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</si>
  <si>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</si>
  <si>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</si>
  <si>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</si>
  <si>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</si>
  <si>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</si>
  <si>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</si>
  <si>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112101102</t>
  </si>
  <si>
    <t>Kácení stromů listnatých D kmene do 500 mm</t>
  </si>
  <si>
    <t>kus</t>
  </si>
  <si>
    <t>CS ÚRS 2016 01</t>
  </si>
  <si>
    <t>4</t>
  </si>
  <si>
    <t>-1402081706</t>
  </si>
  <si>
    <t>PP</t>
  </si>
  <si>
    <t>Kácení stromů s odřezáním kmene a s odvětvením listnatých, průměru kmene přes 300 do 500 mm</t>
  </si>
  <si>
    <t>PSC</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</si>
  <si>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</si>
  <si>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P</t>
  </si>
  <si>
    <t>Poznámka k položce:
Odkaz na část projektové dokumentace : technická zpráva - bod Příprava území + zaměření in-situ</t>
  </si>
  <si>
    <t>112201102</t>
  </si>
  <si>
    <t>Odstranění pařezů D do 500 mm</t>
  </si>
  <si>
    <t>1800684478</t>
  </si>
  <si>
    <t>Odstranění pařezů s jejich vykopáním, vytrháním nebo odstřelením, s přesekáním kořenů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</si>
  <si>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</si>
  <si>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3</t>
  </si>
  <si>
    <t>121101103</t>
  </si>
  <si>
    <t>Sejmutí ornice s přemístěním na vzdálenost do 250 m</t>
  </si>
  <si>
    <t>m3</t>
  </si>
  <si>
    <t>-56970430</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</si>
  <si>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</si>
  <si>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</si>
  <si>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</si>
  <si>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"sejmutí ornice v ploše" 350,0*0,15</t>
  </si>
  <si>
    <t>122101401</t>
  </si>
  <si>
    <t>Vykopávky v zemníku na suchu v hornině tř. 1 a 2 objem do 100 m3</t>
  </si>
  <si>
    <t>1118812873</t>
  </si>
  <si>
    <t>Vykopávky v zemnících na suchu s přehozením výkopku na vzdálenost do 3 m nebo s naložením na dopravní prostředek v horninách tř. 1 a 2 do 100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</si>
  <si>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</si>
  <si>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"natěžení ornice na mezideponii" 202,0*0,15</t>
  </si>
  <si>
    <t>5</t>
  </si>
  <si>
    <t>122202202</t>
  </si>
  <si>
    <t>Odkopávky a prokopávky nezapažené pro silnice objemu do 1000 m3 v hornině tř. 3</t>
  </si>
  <si>
    <t>1809004744</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</si>
  <si>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</si>
  <si>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</si>
  <si>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Odkaz na část projektové dokumentace : výkres č.D1: IO 201.01-201.03</t>
  </si>
  <si>
    <t>"odkopávka pro novou konstrukci AB vozovky" 205,0*0,90</t>
  </si>
  <si>
    <t>"odkopávka pro rozšíření plochy AB vozovky" 22,0*0,39</t>
  </si>
  <si>
    <t>6</t>
  </si>
  <si>
    <t>122202209</t>
  </si>
  <si>
    <t>Příplatek k odkopávkám a prokopávkám pro silnice v hornině tř. 3 za lepivost</t>
  </si>
  <si>
    <t>-1661583843</t>
  </si>
  <si>
    <t>Odkopávky a prokopávky nezapažené pro silnice s přemístěním výkopku v příčných profilech na vzdálenost do 15 m nebo s naložením na dopravní prostředek v hornině tř. 3 Příplatek k cenám za lepivost horniny tř. 3</t>
  </si>
  <si>
    <t>"50% objemu výkopu" 193,08*0,50</t>
  </si>
  <si>
    <t>7</t>
  </si>
  <si>
    <t>132201101</t>
  </si>
  <si>
    <t>Hloubení rýh š do 600 mm v hornině tř. 3 objemu do 100 m3</t>
  </si>
  <si>
    <t>-1812266423</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</si>
  <si>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</si>
  <si>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</si>
  <si>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"hloubení rýh pro osazení silničních obrubníků" 107,0*0,40*0,30</t>
  </si>
  <si>
    <t>8</t>
  </si>
  <si>
    <t>132201109</t>
  </si>
  <si>
    <t>Příplatek za lepivost k hloubení rýh š do 600 mm v hornině tř. 3</t>
  </si>
  <si>
    <t>-1783835507</t>
  </si>
  <si>
    <t>Hloubení zapažených i nezapažených rýh šířky do 600 mm s urovnáním dna do předepsaného profilu a spádu v hornině tř. 3 Příplatek k cenám za lepivost horniny tř. 3</t>
  </si>
  <si>
    <t>"50% objemu výkopu" 12,84*0,50</t>
  </si>
  <si>
    <t>9</t>
  </si>
  <si>
    <t>162301101</t>
  </si>
  <si>
    <t>Vodorovné přemístění do 500 m výkopku/sypaniny z horniny tř. 1 až 4</t>
  </si>
  <si>
    <t>1579766693</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</si>
  <si>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</si>
  <si>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</si>
  <si>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"dovoz ornice z mezideponie" 202,0*0,15</t>
  </si>
  <si>
    <t>162701103</t>
  </si>
  <si>
    <t>Vodorovné přemístění do 8000 m výkopku/sypaniny z horniny tř. 1 až 4</t>
  </si>
  <si>
    <t>-351347345</t>
  </si>
  <si>
    <t>Vodorovné přemístění výkopku nebo sypaniny po suchu na obvyklém dopravním prostředku, bez naložení výkopku, avšak se složením bez rozhrnutí z horniny tř. 1 až 4 na vzdálenost přes 7 000 do 8 000 m</t>
  </si>
  <si>
    <t>"odvoz výkopku na trvalou skládku" 193,08+12,84</t>
  </si>
  <si>
    <t>11</t>
  </si>
  <si>
    <t>171201211</t>
  </si>
  <si>
    <t>Poplatek za uložení odpadu ze sypaniny na skládce (skládkovné)</t>
  </si>
  <si>
    <t>t</t>
  </si>
  <si>
    <t>1091043501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</si>
  <si>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</si>
  <si>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</si>
  <si>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205,92*1,65 'Přepočtené koeficientem množství</t>
  </si>
  <si>
    <t>12</t>
  </si>
  <si>
    <t>181301102</t>
  </si>
  <si>
    <t>Rozprostření ornice tl vrstvy do 150 mm pl do 500 m2 v rovině nebo ve svahu do 1:5</t>
  </si>
  <si>
    <t>m2</t>
  </si>
  <si>
    <t>892271024</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</si>
  <si>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</si>
  <si>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</si>
  <si>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Odkaz na část projektové dokumentace : výkres č.D1: IO 201.01</t>
  </si>
  <si>
    <t>"plocha zpětného zatravnění" 202,0</t>
  </si>
  <si>
    <t>13</t>
  </si>
  <si>
    <t>181411141</t>
  </si>
  <si>
    <t>Založení parterového trávníku výsevem plochy do 1000 m2 v rovině a ve svahu do 1:5</t>
  </si>
  <si>
    <t>-1630909552</t>
  </si>
  <si>
    <t>Založení trávníku na půdě předem připravené plochy do 1000 m2 výsevem včetně utažení parterového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</si>
  <si>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</si>
  <si>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14</t>
  </si>
  <si>
    <t>M</t>
  </si>
  <si>
    <t>005724150</t>
  </si>
  <si>
    <t>osivo směs travní parková směs exclusive</t>
  </si>
  <si>
    <t>kg</t>
  </si>
  <si>
    <t>-1545660618</t>
  </si>
  <si>
    <t>Osiva pícnin směsi travní balení obvykle 25 kg parková směs exclusive (10 kg)</t>
  </si>
  <si>
    <t>202*0,015 'Přepočtené koeficientem množství</t>
  </si>
  <si>
    <t>181951101</t>
  </si>
  <si>
    <t>Úprava pláně v hornině tř. 1 až 4 bez zhutnění</t>
  </si>
  <si>
    <t>-274732212</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</si>
  <si>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</si>
  <si>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</si>
  <si>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"plocha zatravnění" 202,0</t>
  </si>
  <si>
    <t>"plocha okapového chodníčku" 45,0*0,60</t>
  </si>
  <si>
    <t>16</t>
  </si>
  <si>
    <t>181951102</t>
  </si>
  <si>
    <t>Úprava pláně v hornině tř. 1 až 4 se zhutněním</t>
  </si>
  <si>
    <t>-684901170</t>
  </si>
  <si>
    <t>Úprava pláně vyrovnáním výškových rozdílů v hornině tř. 1 až 4 se zhutněním</t>
  </si>
  <si>
    <t>"úprava silniční pláně vozovkového souvrství" 205,0</t>
  </si>
  <si>
    <t>"dtto pro plochu zámkové dlažby" 3,6</t>
  </si>
  <si>
    <t>"úprava silniční pláně pro rozšíření plochy AB vozovky" 22,0</t>
  </si>
  <si>
    <t>Vodorovné konstrukce</t>
  </si>
  <si>
    <t>17</t>
  </si>
  <si>
    <t>452112111</t>
  </si>
  <si>
    <t>Osazení betonových prstenců nebo rámů v do 100 mm</t>
  </si>
  <si>
    <t>-873401407</t>
  </si>
  <si>
    <t>Osazení betonových dílců prstenců nebo rámů pod poklopy a mříže, výšky do 100 mm</t>
  </si>
  <si>
    <t xml:space="preserve">Poznámka k souboru cen:
1. V cenách nejsou započteny náklady na dodávku betonových výrobků; tyto se oceňují ve specifikaci. </t>
  </si>
  <si>
    <t>18</t>
  </si>
  <si>
    <t>592241770</t>
  </si>
  <si>
    <t>prstenec betonový vyrovnávací TBW-Q 625/100/120 62,5x10x12 cm</t>
  </si>
  <si>
    <t>-692850153</t>
  </si>
  <si>
    <t>Prefabrikáty pro vstupní šachty a drenážní šachtice (betonové a železobetonové) šachty pro odpadní kanály a potrubí uložená v zemi prstenec vyrovnávací TBW-Q 625/100/120   62,5 x 10 x 12</t>
  </si>
  <si>
    <t>Komunikace pozemní</t>
  </si>
  <si>
    <t>19</t>
  </si>
  <si>
    <t>564851111</t>
  </si>
  <si>
    <t>Podklad ze štěrkodrtě ŠD tl 150 mm</t>
  </si>
  <si>
    <t>-816267685</t>
  </si>
  <si>
    <t>Podklad ze štěrkodrti ŠD s rozprostřením a zhutněním, po zhutnění tl. 150 mm</t>
  </si>
  <si>
    <t>"konstrukce nového vozovkového AB souvrství - drenážní vrstva" 205,0</t>
  </si>
  <si>
    <t>"konstrukce nového vozovkového AB souvrství - vrchní vrstva" 205,0</t>
  </si>
  <si>
    <t>"konstrukce rozšíření vozovkového AB souvrství - drenážní vrstva" 22,0</t>
  </si>
  <si>
    <t>"konstrukce rozšíření vozovkového AB souvrství - vrchní vrstva" 22,0</t>
  </si>
  <si>
    <t>20</t>
  </si>
  <si>
    <t>564861111</t>
  </si>
  <si>
    <t>Podklad ze štěrkodrtě ŠD tl 200 mm</t>
  </si>
  <si>
    <t>116417265</t>
  </si>
  <si>
    <t>Podklad ze štěrkodrti ŠD s rozprostřením a zhutněním, po zhutnění tl. 200 mm</t>
  </si>
  <si>
    <t>"zámková dlažba u vstupu" 4,0*0,85</t>
  </si>
  <si>
    <t>565135121</t>
  </si>
  <si>
    <t>Asfaltový beton vrstva podkladní ACP 16 (obalované kamenivo OKS) tl 50 mm š přes 3 m</t>
  </si>
  <si>
    <t>555191256</t>
  </si>
  <si>
    <t>Asfaltový beton vrstva podkladní ACP 16 (obalované kamenivo střednězrnné - OKS) s rozprostřením a zhutněním v pruhu šířky přes 3 m, po zhutnění tl. 50 mm</t>
  </si>
  <si>
    <t xml:space="preserve">Poznámka k souboru cen:
1. ČSN EN 13108-1 připouští pro ACP 16 pouze tl. 50 až 80 mm. </t>
  </si>
  <si>
    <t>"konstrukce nového vozovkového AB souvrství - podkladní (ložná) vrstva" 205,0</t>
  </si>
  <si>
    <t>"konstrukce rozšíření vozovkového AB souvrství - podkladní (ložná) vrstva" 22,0</t>
  </si>
  <si>
    <t>22</t>
  </si>
  <si>
    <t>572141112</t>
  </si>
  <si>
    <t>Vyrovnání povrchu dosavadních krytů asfaltovým betonem ACO (AB) tl do 60 mm</t>
  </si>
  <si>
    <t>-919557283</t>
  </si>
  <si>
    <t>Vyrovnání povrchu dosavadních krytů s rozprostřením hmot a zhutněním asfaltovým betonem ACO (AB) tl. přes 40 do 60 mm</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</si>
  <si>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</si>
  <si>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"plocha vyrovnání vrstvou AB" 45,0</t>
  </si>
  <si>
    <t>"rozšíření plochy vyrovnání vrstvou AB" 132,0</t>
  </si>
  <si>
    <t>23</t>
  </si>
  <si>
    <t>573211111</t>
  </si>
  <si>
    <t>Postřik živičný spojovací z asfaltu v množství do 0,70 kg/m2</t>
  </si>
  <si>
    <t>-1802862813</t>
  </si>
  <si>
    <t>Postřik živičný spojovací bez posypu kamenivem z asfaltu silničního, v množství od 0,50 do 0,70 kg/m2</t>
  </si>
  <si>
    <t>24</t>
  </si>
  <si>
    <t>577134141</t>
  </si>
  <si>
    <t>Asfaltový beton vrstva obrusná ACO 11 (ABS) tř. I tl 40 mm š přes 3 m z modifikovaného asfaltu</t>
  </si>
  <si>
    <t>1121503000</t>
  </si>
  <si>
    <t>Asfaltový beton vrstva obrusná ACO 11 (ABS) s rozprostřením a se zhutněním z modifikovaného asfaltu v pruhu šířky přes 3 m tl. 40 mm</t>
  </si>
  <si>
    <t xml:space="preserve">Poznámka k souboru cen:
1. ČSN EN 13108-1 připouští pro ACO 11 pouze tl. 35 až 50 mm. </t>
  </si>
  <si>
    <t>"konstrukce nového vozovkového AB souvrství - krycí (obrusná) vrstva" 205,0</t>
  </si>
  <si>
    <t>"konstrukce rozšíření vozovkového AB souvrství - krycí (obrusná) vrstva" 22,0</t>
  </si>
  <si>
    <t>25</t>
  </si>
  <si>
    <t>596212210</t>
  </si>
  <si>
    <t>Kladení zámkové dlažby pozemních komunikací tl 80 mm skupiny A pl do 50 m2</t>
  </si>
  <si>
    <t>-429768895</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</si>
  <si>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</si>
  <si>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</si>
  <si>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26</t>
  </si>
  <si>
    <t>592453110</t>
  </si>
  <si>
    <t>dlažba betonová vibrolisovaná rozměr 200/100/80mm odstín přírodní, povrch standard</t>
  </si>
  <si>
    <t>1096893294</t>
  </si>
  <si>
    <t>3,4*1,1 'Přepočtené koeficientem množství</t>
  </si>
  <si>
    <t>Úpravy povrchů, podlahy a osazování výplní</t>
  </si>
  <si>
    <t>27</t>
  </si>
  <si>
    <t>637121114</t>
  </si>
  <si>
    <t>Okapový chodník z kačírku tl 250 mm s udusáním</t>
  </si>
  <si>
    <t>1939743212</t>
  </si>
  <si>
    <t>Okapový chodník z kameniva s udusáním a urovnáním povrchu z kačírku tl. 250 mm</t>
  </si>
  <si>
    <t>Trubní vedení</t>
  </si>
  <si>
    <t>28</t>
  </si>
  <si>
    <t>871275221</t>
  </si>
  <si>
    <t>Kanalizační potrubí z tvrdého PVC-systém KG tuhost třídy SN8 DN125</t>
  </si>
  <si>
    <t>m</t>
  </si>
  <si>
    <t>159885787</t>
  </si>
  <si>
    <t>Kanalizační potrubí z tvrdého PVC systém KG v otevřeném výkopu ve sklonu do 20 %, tuhost třídy SN 8 DN 125</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</si>
  <si>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</si>
  <si>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"připojovací potrubí uliční vpusti" 5,0</t>
  </si>
  <si>
    <t>29</t>
  </si>
  <si>
    <t>894403011</t>
  </si>
  <si>
    <t>Osazení betonových dílců pro šachty desek zákrytových</t>
  </si>
  <si>
    <t>-972034762</t>
  </si>
  <si>
    <t xml:space="preserve">Poznámka k souboru cen:
1. V cenách nejsou započteny náklady na dodání betonových dílců; dílce se oceňují ve specifikaci. </t>
  </si>
  <si>
    <t>"nová zákrytová deska na stávající šachtu" 1</t>
  </si>
  <si>
    <t>30</t>
  </si>
  <si>
    <t>MAT 8-001</t>
  </si>
  <si>
    <t>zákrytová deska betonová TZK-Q 200/120 T pro zatížení D400</t>
  </si>
  <si>
    <t>-787287676</t>
  </si>
  <si>
    <t>31</t>
  </si>
  <si>
    <t>895941311</t>
  </si>
  <si>
    <t>Zřízení vpusti kanalizační uliční z betonových dílců typ UVB-50</t>
  </si>
  <si>
    <t>-524300866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</si>
  <si>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</si>
  <si>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"odvodnění komunikace" 1</t>
  </si>
  <si>
    <t>32</t>
  </si>
  <si>
    <t>592238500</t>
  </si>
  <si>
    <t>dno betonové pro uliční vpusť s výtokovým otvorem TBV-Q 450/330/1a 45x33x5 cm</t>
  </si>
  <si>
    <t>762298183</t>
  </si>
  <si>
    <t>Prefabrikáty pro uliční vpusti dílce betonové pro uliční vpusti dno s výtokovým otvorem TBV-Q 450/330/1a      45 x 33 x 5</t>
  </si>
  <si>
    <t>33</t>
  </si>
  <si>
    <t>592238580</t>
  </si>
  <si>
    <t>skruž betonová pro uliční vpusť horní TBV-Q 450/555/5d, 45x55x5 cm</t>
  </si>
  <si>
    <t>-1842704363</t>
  </si>
  <si>
    <t>Prefabrikáty pro uliční vpusti dílce betonové pro uliční vpusti skruže horní TBV-Q 450/555/5d         45 x 57 x 5</t>
  </si>
  <si>
    <t>34</t>
  </si>
  <si>
    <t>592238640</t>
  </si>
  <si>
    <t>prstenec betonový pro uliční vpusť vyrovnávací TBV-Q 390/60/10a, 39x6x5 cm</t>
  </si>
  <si>
    <t>-2102064946</t>
  </si>
  <si>
    <t>Prefabrikáty pro uliční vpusti dílce betonové pro uliční vpusti prstenec vyrovnávací TBV-Q 390/60/10a       39 x 6 x 5</t>
  </si>
  <si>
    <t>35</t>
  </si>
  <si>
    <t>592238730</t>
  </si>
  <si>
    <t>mříž M3 C250 DIN 19583-11 500/500 mm</t>
  </si>
  <si>
    <t>-866075878</t>
  </si>
  <si>
    <t>Prefabrikáty pro uliční vpusti dílce betonové pro uliční vpusti vpusť dešťová uliční s rámem mříž M2 C250 DIN 19583-11 500/500 mm</t>
  </si>
  <si>
    <t>36</t>
  </si>
  <si>
    <t>592238750</t>
  </si>
  <si>
    <t>koš pozink. D1 DIN 4052, nízký, pro rám 500/300</t>
  </si>
  <si>
    <t>1275174328</t>
  </si>
  <si>
    <t>Prefabrikáty pro uliční vpusti dílce betonové pro uliční vpusti vpusť dešťová uliční s rámem koš pozink. D1 DIN 4052,nízký, rám 500/300</t>
  </si>
  <si>
    <t>37</t>
  </si>
  <si>
    <t>899102111</t>
  </si>
  <si>
    <t>Osazení poklopů litinových nebo ocelových včetně rámů hmotnosti nad 50 do 100 kg</t>
  </si>
  <si>
    <t>-1858116399</t>
  </si>
  <si>
    <t>Osazení poklopů litinových a ocelových včetně rámů hmotnosti jednotlivě přes 50 do 100 kg</t>
  </si>
  <si>
    <t xml:space="preserve">Poznámka k souboru cen:
1. Cena -1111 lze použít i pro osazení rektifikačních kroužků nebo rámečků. 2. V cenách nejsou započteny náklady na dodání poklopů včetně rámů; tyto náklady se oceňují ve specifikaci. </t>
  </si>
  <si>
    <t>"zpětná montáž poklopu stávající šachty" 1</t>
  </si>
  <si>
    <t>38</t>
  </si>
  <si>
    <t>899102211</t>
  </si>
  <si>
    <t>Demontáž poklopů litinových nebo ocelových včetně rámů hmotnosti přes 50 do 100 kg</t>
  </si>
  <si>
    <t>-1722867812</t>
  </si>
  <si>
    <t>Demontáž poklopů litinových a ocelových včetně rámů, hmotnosti jednotlivě přes 50 do 100 Kg</t>
  </si>
  <si>
    <t>"demontáž poklopu stávající šachty" 1</t>
  </si>
  <si>
    <t>Ostatní konstrukce a práce, bourání</t>
  </si>
  <si>
    <t>39</t>
  </si>
  <si>
    <t>914111111</t>
  </si>
  <si>
    <t>Montáž svislé dopravní značky do velikosti 1 m2 objímkami na sloupek nebo konzolu</t>
  </si>
  <si>
    <t>-1818806573</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</si>
  <si>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</si>
  <si>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</si>
  <si>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"zpětná montáž stávající značky B2" 1</t>
  </si>
  <si>
    <t>"osazení stávající značky na nový sloupek s patkou v novém umístění" 1</t>
  </si>
  <si>
    <t>40</t>
  </si>
  <si>
    <t>914511111</t>
  </si>
  <si>
    <t>Montáž sloupku dopravních značek délky do 3,5 m s betonovým základem</t>
  </si>
  <si>
    <t>-1479598575</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</si>
  <si>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</si>
  <si>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</si>
  <si>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"demontáž stávající značky B2" 1</t>
  </si>
  <si>
    <t>41</t>
  </si>
  <si>
    <t>404452300</t>
  </si>
  <si>
    <t>sloupek Zn 70 - 350</t>
  </si>
  <si>
    <t>CS ÚRS 2017 01</t>
  </si>
  <si>
    <t>263853408</t>
  </si>
  <si>
    <t>42</t>
  </si>
  <si>
    <t>404452410</t>
  </si>
  <si>
    <t>patka hliníková HP 70</t>
  </si>
  <si>
    <t>-903996464</t>
  </si>
  <si>
    <t>patka hliníková pro sloupek D 70 mm</t>
  </si>
  <si>
    <t>43</t>
  </si>
  <si>
    <t>404452540</t>
  </si>
  <si>
    <t>víčko plastové na sloupek 70</t>
  </si>
  <si>
    <t>737902258</t>
  </si>
  <si>
    <t>44</t>
  </si>
  <si>
    <t>915211112</t>
  </si>
  <si>
    <t>Vodorovné dopravní značení retroreflexním bílým plastem dělící čáry souvislé šířky 125 mm</t>
  </si>
  <si>
    <t>-658500676</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</si>
  <si>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</si>
  <si>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</si>
  <si>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"vyznačení pro stanoviště sanitních vozů u vchodu" 65,5</t>
  </si>
  <si>
    <t>45</t>
  </si>
  <si>
    <t>915611111</t>
  </si>
  <si>
    <t>Předznačení vodorovného liniového značení</t>
  </si>
  <si>
    <t>-614305658</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</si>
  <si>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</si>
  <si>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</si>
  <si>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46</t>
  </si>
  <si>
    <t>916231213</t>
  </si>
  <si>
    <t>Osazení chodníkového obrubníku betonového stojatého s boční opěrou do lože z betonu prostého</t>
  </si>
  <si>
    <t>2146823466</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</si>
  <si>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</si>
  <si>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</si>
  <si>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"lemovací obrubníky AB vozovkového souvrství" 107,0</t>
  </si>
  <si>
    <t>47</t>
  </si>
  <si>
    <t>592174600</t>
  </si>
  <si>
    <t>obrubník betonový chodníkový ABO 2-15 100x15x25 cm</t>
  </si>
  <si>
    <t>-1419747304</t>
  </si>
  <si>
    <t>Obrubníky betonové a železobetonové chodníkové ABO    2-15    100 x 15 x 25</t>
  </si>
  <si>
    <t>48</t>
  </si>
  <si>
    <t>916331112</t>
  </si>
  <si>
    <t>Osazení zahradního obrubníku betonového do lože z betonu s boční opěrou</t>
  </si>
  <si>
    <t>1973569476</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</si>
  <si>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</si>
  <si>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</si>
  <si>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"lemovací obrubníky okapového chodníčku" 39,0</t>
  </si>
  <si>
    <t>49</t>
  </si>
  <si>
    <t>592172200</t>
  </si>
  <si>
    <t>obrubník betonový parkový 100 x 8 x 20 cm šedý</t>
  </si>
  <si>
    <t>-924132505</t>
  </si>
  <si>
    <t>Obrubníky betonové a železobetonové obrubník parkový standard     100 x 8 x 20  šedá</t>
  </si>
  <si>
    <t>50</t>
  </si>
  <si>
    <t>919731122</t>
  </si>
  <si>
    <t>Zarovnání styčné plochy podkladu nebo krytu živičného tl do 100 mm</t>
  </si>
  <si>
    <t>1425308346</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</si>
  <si>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</si>
  <si>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</si>
  <si>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51</t>
  </si>
  <si>
    <t>919735112</t>
  </si>
  <si>
    <t>Řezání stávajícího živičného krytu hl do 100 mm</t>
  </si>
  <si>
    <t>1980794003</t>
  </si>
  <si>
    <t>Řezání stávajícího živičného krytu nebo podkladu hloubky přes 50 do 100 mm</t>
  </si>
  <si>
    <t xml:space="preserve">Poznámka k souboru cen:
1. V cenách jsou započteny i náklady na spotřebu vody. </t>
  </si>
  <si>
    <t>"seříznutí krytu pro napojení nového sovrství" 5,0+11,0+3,8</t>
  </si>
  <si>
    <t>52</t>
  </si>
  <si>
    <t>966006132</t>
  </si>
  <si>
    <t>Odstranění značek dopravních nebo orientačních se sloupky s betonovými patkami</t>
  </si>
  <si>
    <t>-1871385876</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</si>
  <si>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</si>
  <si>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</si>
  <si>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96</t>
  </si>
  <si>
    <t>Bourání konstrukcí</t>
  </si>
  <si>
    <t>53</t>
  </si>
  <si>
    <t>113107162</t>
  </si>
  <si>
    <t>Odstranění podkladu pl přes 50 do 200 m2 z kameniva drceného tl 200 mm</t>
  </si>
  <si>
    <t>-769779712</t>
  </si>
  <si>
    <t>Odstranění podkladů nebo krytů s přemístěním hmot na skládku na vzdálenost do 20 m nebo s naložením na dopravní prostředek v ploše jednotlivě přes 50 m2 do 200 m2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</si>
  <si>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</si>
  <si>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"odstranění stávajícího vozovkového souvrství - zaměřeno in-situ" 28,5*3,5</t>
  </si>
  <si>
    <t>54</t>
  </si>
  <si>
    <t>113107182</t>
  </si>
  <si>
    <t>Odstranění podkladu pl přes 50 do 200 m2 živičných tl 100 mm</t>
  </si>
  <si>
    <t>-1045171877</t>
  </si>
  <si>
    <t>Odstranění podkladů nebo krytů s přemístěním hmot na skládku na vzdálenost do 20 m nebo s naložením na dopravní prostředek v ploše jednotlivě přes 50 m2 do 200 m2 živičných, o tl. vrstvy přes 50 do 100 mm</t>
  </si>
  <si>
    <t>55</t>
  </si>
  <si>
    <t>113107183</t>
  </si>
  <si>
    <t>Odstranění podkladu pl přes 50 do 200 m2 živičných tl 150 mm</t>
  </si>
  <si>
    <t>-385908790</t>
  </si>
  <si>
    <t>Odstranění podkladů nebo krytů s přemístěním hmot na skládku na vzdálenost do 20 m nebo s naložením na dopravní prostředek v ploše jednotlivě přes 50 m2 do 200 m2 živičných, o tl. vrstvy přes 100 do 150 mm</t>
  </si>
  <si>
    <t>56</t>
  </si>
  <si>
    <t>113202111</t>
  </si>
  <si>
    <t>Vytrhání obrub krajníků obrubníků stojatých</t>
  </si>
  <si>
    <t>-1626708997</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</si>
  <si>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</si>
  <si>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</si>
  <si>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"odstranění stávajících obrubníků" 14,0</t>
  </si>
  <si>
    <t>57</t>
  </si>
  <si>
    <t>981513114</t>
  </si>
  <si>
    <t>Demolice konstrukcí objektů z betonu železového těžkou mechanizací</t>
  </si>
  <si>
    <t>523298083</t>
  </si>
  <si>
    <t>Demolice konstrukcí objektů těžkými mechanizačními prostředky konstrukcí ze železobetonu</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</si>
  <si>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</si>
  <si>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"odstranění stávající opěrné zídky" 12,0*0,80*0,40</t>
  </si>
  <si>
    <t>997</t>
  </si>
  <si>
    <t>Přesun sutě</t>
  </si>
  <si>
    <t>58</t>
  </si>
  <si>
    <t>997221551</t>
  </si>
  <si>
    <t>Vodorovná doprava suti ze sypkých materiálů do 1 km</t>
  </si>
  <si>
    <t>-1549634456</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</si>
  <si>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</si>
  <si>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</si>
  <si>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59</t>
  </si>
  <si>
    <t>997221559</t>
  </si>
  <si>
    <t>Příplatek ZKD 1 km u vodorovné dopravy suti ze sypkých materiálů</t>
  </si>
  <si>
    <t>-198613105</t>
  </si>
  <si>
    <t>Vodorovná doprava suti bez naložení, ale se složením a s hrubým urovnáním Příplatek k ceně za každý další i započatý 1 km přes 1 km</t>
  </si>
  <si>
    <t>Poznámka k položce:
Předpokládaná odvozová vzdálenost 8km.</t>
  </si>
  <si>
    <t>23,441*7 'Přepočtené koeficientem množství</t>
  </si>
  <si>
    <t>60</t>
  </si>
  <si>
    <t>997221561</t>
  </si>
  <si>
    <t>Vodorovná doprava suti z kusových materiálů do 1 km</t>
  </si>
  <si>
    <t>-1140011572</t>
  </si>
  <si>
    <t>Vodorovná doprava suti bez naložení, ale se složením a s hrubým urovnáním z kusových materiálů, na vzdálenost do 1 km</t>
  </si>
  <si>
    <t>61</t>
  </si>
  <si>
    <t>997221569</t>
  </si>
  <si>
    <t>Příplatek ZKD 1 km u vodorovné dopravy suti z kusových materiálů</t>
  </si>
  <si>
    <t>-339203916</t>
  </si>
  <si>
    <t>61,7*7 'Přepočtené koeficientem množství</t>
  </si>
  <si>
    <t>62</t>
  </si>
  <si>
    <t>997221611</t>
  </si>
  <si>
    <t>Nakládání suti na dopravní prostředky pro vodorovnou dopravu</t>
  </si>
  <si>
    <t>1980823614</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</si>
  <si>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</si>
  <si>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</si>
  <si>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63</t>
  </si>
  <si>
    <t>997221815</t>
  </si>
  <si>
    <t>Poplatek za uložení betonového odpadu na skládce (skládkovné)</t>
  </si>
  <si>
    <t>-1479183051</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</si>
  <si>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</si>
  <si>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</si>
  <si>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64</t>
  </si>
  <si>
    <t>997221845</t>
  </si>
  <si>
    <t>Poplatek za uložení odpadu z asfaltových povrchů na skládce (skládkovné)</t>
  </si>
  <si>
    <t>1837602459</t>
  </si>
  <si>
    <t>Poplatek za uložení stavebního odpadu na skládce (skládkovné) z asfaltových povrchů</t>
  </si>
  <si>
    <t>65</t>
  </si>
  <si>
    <t>997221855</t>
  </si>
  <si>
    <t>Poplatek za uložení odpadu z kameniva na skládce (skládkovné)</t>
  </si>
  <si>
    <t>-1040616775</t>
  </si>
  <si>
    <t>Poplatek za uložení stavebního odpadu na skládce (skládkovné) z kameniva</t>
  </si>
  <si>
    <t>998</t>
  </si>
  <si>
    <t>Přesun hmot</t>
  </si>
  <si>
    <t>66</t>
  </si>
  <si>
    <t>998225111</t>
  </si>
  <si>
    <t>Přesun hmot pro pozemní komunikace s krytem z kamene, monolitickým betonovým nebo živičným</t>
  </si>
  <si>
    <t>-1652575154</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</si>
  <si>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</si>
  <si>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</si>
  <si>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IO 202 - Přípojka jednotné kanalizace</t>
  </si>
  <si>
    <t xml:space="preserve">    3 - Svislé a kompletní konstrukce</t>
  </si>
  <si>
    <t>130001101</t>
  </si>
  <si>
    <t>Příplatek za ztížení vykopávky v blízkosti podzemního vedení</t>
  </si>
  <si>
    <t>156003610</t>
  </si>
  <si>
    <t>Příplatek k cenám hloubených vykopávek za ztížení vykopávky v blízkosti podzemního vedení nebo výbušnin pro jakoukoliv třídu horniny</t>
  </si>
  <si>
    <t>Poznámka k položce:
Odkaz na část projektové dokumentace : výkres č.D1: IO 202.1 a IO 202.2</t>
  </si>
  <si>
    <t>"odhad 20% objemu vkopu" 47,418*0,20</t>
  </si>
  <si>
    <t>132301201</t>
  </si>
  <si>
    <t>Hloubení rýh š do 2000 mm v hornině tř. 4 objemu do 100 m3</t>
  </si>
  <si>
    <t>1656859231</t>
  </si>
  <si>
    <t>Hloubení zapažených i nezapažených rýh šířky přes 600 do 2 000 mm s urovnáním dna do předepsaného profilu a spádu v hornině tř. 4 do 100 m3</t>
  </si>
  <si>
    <t>"výkop rýhy pro uložení potrubí - větev S1" 46,30*0,85*(1,325-0,42)</t>
  </si>
  <si>
    <t>"výkop rýhy pro uložení potrubí - větev D1" 6,6*0,85*(1,31-0,42)</t>
  </si>
  <si>
    <t>"výkop rýhy pro uložení potrubí - větev D2" 9,0*0,85*(1,31-0,42)</t>
  </si>
  <si>
    <t>132301209</t>
  </si>
  <si>
    <t>Příplatek za lepivost k hloubení rýh š do 2000 mm v hornině tř. 4</t>
  </si>
  <si>
    <t>-318208362</t>
  </si>
  <si>
    <t>Hloubení zapažených i nezapažených rýh šířky přes 600 do 2 000 mm s urovnáním dna do předepsaného profilu a spádu v hornině tř. 4 Příplatek k cenám za lepivost horniny tř. 4</t>
  </si>
  <si>
    <t>"25% objemu výkopu" 47,418*0,25</t>
  </si>
  <si>
    <t>151841112</t>
  </si>
  <si>
    <t>Osazení a odstranění pažicího boxu velmi lehkého hl výkopu do 2,5 m š do 2 m</t>
  </si>
  <si>
    <t>-760560155</t>
  </si>
  <si>
    <t>Pažicí boxy pro pažení a rozepření stěn rýh podzemního vedení velmi lehké osazení a odstranění hloubka výkopu do 2,5 m přes 1 do 2 m</t>
  </si>
  <si>
    <t>"výkop rýhy pro uložení potrubí - větev S1" 46,30*1,325</t>
  </si>
  <si>
    <t>"výkop rýhy pro uložení potrubí - větev D1" 6,6*1,31</t>
  </si>
  <si>
    <t>"výkop rýhy pro uložení potrubí - větev D2" 9,0*1,31</t>
  </si>
  <si>
    <t>151841212</t>
  </si>
  <si>
    <t>Příplatek k pažicímu boxu velmi lehkému hl výkopu do 2,5 m š do 2 m za první a ZKD den zapažení</t>
  </si>
  <si>
    <t>345063657</t>
  </si>
  <si>
    <t>Pažicí boxy pro pažení a rozepření stěn rýh podzemního vedení velmi lehké Příplatek za první a každý další den zapažení 1 m2 výkopu k ceně 151 84-1112</t>
  </si>
  <si>
    <t>161101151</t>
  </si>
  <si>
    <t>Svislé přemístění výkopku z horniny tř. 5 až 7 hl výkopu do 2,5 m</t>
  </si>
  <si>
    <t>-770292231</t>
  </si>
  <si>
    <t>Svislé přemístění výkopku bez naložení do dopravní nádoby avšak s vyprázdněním dopravní nádoby na hromadu nebo do dopravního prostředku z horniny tř. 5 až 7, při hloubce výkopu přes 1 do 2,5 m</t>
  </si>
  <si>
    <t>"100% objemu výkopu" 47,418</t>
  </si>
  <si>
    <t>770415802</t>
  </si>
  <si>
    <t>"odvoz přebytečného výkopku - z lože pod potrubí" 5,262</t>
  </si>
  <si>
    <t>"odvoz přebytečného výkopku - z obsypu potrubí" 15,123</t>
  </si>
  <si>
    <t xml:space="preserve">"odvoz přebytečného výkopku - z revizních šachet" </t>
  </si>
  <si>
    <t>180280067</t>
  </si>
  <si>
    <t>20,385*1,65 'Přepočtené koeficientem množství</t>
  </si>
  <si>
    <t>174101101</t>
  </si>
  <si>
    <t>Zásyp jam, šachet rýh nebo kolem objektů sypaninou se zhutněním</t>
  </si>
  <si>
    <t>1643888058</t>
  </si>
  <si>
    <t>Zásyp sypaninou z jakékoliv horniny s uložením výkopku ve vrstvách se zhutněním jam, šachet, rýh nebo kolem objektů v těchto vykopávkách</t>
  </si>
  <si>
    <t>"zpětný zásyp rýhy" 47,418-20,385</t>
  </si>
  <si>
    <t>175151101</t>
  </si>
  <si>
    <t>Obsypání potrubí strojně sypaninou bez prohození, uloženou do 3 m</t>
  </si>
  <si>
    <t>456990133</t>
  </si>
  <si>
    <t>Obsypání potrubí strojně sypaninou z vhodných hornin tř. 1 až 4 nebo materiálem připraveným podél výkopu ve vzdálenosti do 3 m od jeho kraje, pro jakoukoliv hloubku výkopu a míru zhutnění bez prohození sypaniny</t>
  </si>
  <si>
    <t>"lože pod potrubí - větev S1" 46,30*0,85*0,30-(3,14*0,10^2*46,30)</t>
  </si>
  <si>
    <t>"lože pod potrubí - větev D1" 6,6*0,85*0,25-(3,14*0,075^2*6,6)</t>
  </si>
  <si>
    <t>"lože pod potrubí - větev D2" 9,0*0,85*0,25-(3,14*0,075^2*9,0)</t>
  </si>
  <si>
    <t>583373030</t>
  </si>
  <si>
    <t>štěrkopísek netříděný frakce 0-8mm</t>
  </si>
  <si>
    <t>1626043366</t>
  </si>
  <si>
    <t>Kamenivo přírodní těžené pro stavební účely  PTK  (drobné, hrubé, štěrkopísky) štěrkopísky frakce 0-8 mm</t>
  </si>
  <si>
    <t>13,393*2 'Přepočtené koeficientem množství</t>
  </si>
  <si>
    <t>Svislé a kompletní konstrukce</t>
  </si>
  <si>
    <t>359901211</t>
  </si>
  <si>
    <t>Monitoring stoky jakékoli výšky na nové kanalizaci</t>
  </si>
  <si>
    <t>-753450550</t>
  </si>
  <si>
    <t>Monitoring stok (kamerový systém) jakékoli výšky nová kanalizace</t>
  </si>
  <si>
    <t>Poznámka k položce:
Odkaz na část projektové dokumentace : výkres č.D1: IO 202.2</t>
  </si>
  <si>
    <t>46,3+6,6+9,0</t>
  </si>
  <si>
    <t>451573111</t>
  </si>
  <si>
    <t>Lože pod potrubí otevřený výkop ze štěrkopísku</t>
  </si>
  <si>
    <t>993687390</t>
  </si>
  <si>
    <t>Lože pod potrubí, stoky a drobné objekty v otevřeném výkopu z písku a štěrkopísku do 63 mm</t>
  </si>
  <si>
    <t>"lože pod potrubí - větev S1" 46,30*0,85*0,10</t>
  </si>
  <si>
    <t>"lože pod potrubí - větev D1" 6,6*0,85*0,10</t>
  </si>
  <si>
    <t>"lože pod potrubí - větev D2" 9,0*0,85*0,10</t>
  </si>
  <si>
    <t>566901243</t>
  </si>
  <si>
    <t>Vyspravení podkladu po překopech ing sítí plochy přes 15 m2 kamenivem hrubým drceným tl. 200 mm</t>
  </si>
  <si>
    <t>-1731372014</t>
  </si>
  <si>
    <t>Vyspravení podkladu po překopech inženýrských sítí plochy přes 15 m2 s rozprostřením a zhutněním kamenivem hrubým drceným tl. 200 mm</t>
  </si>
  <si>
    <t>Poznámka k položce:
Odkaz na část projektové dokumentace : výkres č.D1: IO 202.1 - IO 202.3</t>
  </si>
  <si>
    <t>"obnova podkladních vrstev z kameniva na šířku rýh" (46,30+6,60+9,0)*0,85</t>
  </si>
  <si>
    <t>566901262</t>
  </si>
  <si>
    <t>Vyspravení podkladu po překopech ing sítí plochy přes 15 m2 obalovaným kamenivem ACP (OK) tl. 150 mm</t>
  </si>
  <si>
    <t>1337370490</t>
  </si>
  <si>
    <t>Vyspravení podkladu po překopech inženýrských sítí plochy přes 15 m2 s rozprostřením a zhutněním obalovaným kamenivem ACP (OK) tl. 150 mm</t>
  </si>
  <si>
    <t>"obnova podkladních vrstev z obalovaného kameniva na šířku rýh" (46,30+6,60+9,0)*0,85</t>
  </si>
  <si>
    <t>572340112</t>
  </si>
  <si>
    <t>Vyspravení krytu komunikací po překopech plochy do 15 m2 asfaltovým betonem ACO (AB) tl 70 mm</t>
  </si>
  <si>
    <t>-1305384162</t>
  </si>
  <si>
    <t>Vyspravení krytu komunikací po překopech inženýrských sítí plochy do 15 m2 asfaltovým betonem ACO (AB), po zhutnění tl. přes 50 do 70 mm</t>
  </si>
  <si>
    <t>"obnova obrusné vrstvy na šířku rýh + 300mm na každou stranu" (46,30+6,60+9,0)*1,45</t>
  </si>
  <si>
    <t>871315221</t>
  </si>
  <si>
    <t>Kanalizační potrubí z tvrdého PVC-systém KG tuhost třídy SN8 DN150</t>
  </si>
  <si>
    <t>594110313</t>
  </si>
  <si>
    <t>Kanalizační potrubí z tvrdého PVC systém KG v otevřeném výkopu ve sklonu do 20 %, tuhost třídy SN 8 DN 150</t>
  </si>
  <si>
    <t>"výkop rýhy pro uložení potrubí - větev D1" 6,6</t>
  </si>
  <si>
    <t>"výkop rýhy pro uložení potrubí - větev D2" 9,0</t>
  </si>
  <si>
    <t>871355221</t>
  </si>
  <si>
    <t>Kanalizační potrubí z tvrdého PVC-systém KG tuhost třídy SN8 DN200</t>
  </si>
  <si>
    <t>1072610445</t>
  </si>
  <si>
    <t>Kanalizační potrubí z tvrdého PVC systém KG v otevřeném výkopu ve sklonu do 20 %, tuhost třídy SN 8 DN 200</t>
  </si>
  <si>
    <t>"výkop rýhy pro uložení potrubí - větev S1" 46,30</t>
  </si>
  <si>
    <t>877315211</t>
  </si>
  <si>
    <t>Montáž tvarovek z tvrdého PVC-systém KG nebo z polypropylenu-systém KG 2000 jednoosé DN 150</t>
  </si>
  <si>
    <t>1383503931</t>
  </si>
  <si>
    <t>Montáž tvarovek na kanalizačním potrubí z trub z plastu z tvrdého PVC systém KG nebo z polypropylenu systém KG 2000 v otevřeném výkopu jednoosých DN 150</t>
  </si>
  <si>
    <t>286113610</t>
  </si>
  <si>
    <t>koleno kanalizace plastové KGB 150x45°</t>
  </si>
  <si>
    <t>-2137594496</t>
  </si>
  <si>
    <t>Trubky z polyvinylchloridu kanalizace domovní a uliční KG - Systém (PVC) PipeLife kolena KGB KGB 150x45°</t>
  </si>
  <si>
    <t>"oblouky na větvích D1 a D2" 2*2</t>
  </si>
  <si>
    <t>894812311</t>
  </si>
  <si>
    <t>Revizní a čistící šachta z PP typ DN 600/160 šachtové dno průtočné</t>
  </si>
  <si>
    <t>530037195</t>
  </si>
  <si>
    <t>Revizní a čistící šachta z polypropylenu PP pro hladké trouby (např. systém KG) DN 600 šachtové dno (DN šachty / DN trubního vedení) DN 600/160 průtočné</t>
  </si>
  <si>
    <t>"dle tabulky šachet" 3</t>
  </si>
  <si>
    <t>894812331</t>
  </si>
  <si>
    <t>Revizní a čistící šachta z PP DN 600 šachtová roura korugovaná světlé hloubky 1000 mm</t>
  </si>
  <si>
    <t>-1467358768</t>
  </si>
  <si>
    <t>Revizní a čistící šachta z polypropylenu PP pro hladké trouby (např. systém KG) DN 600 roura šachtová korugovaná, světlé hloubky 1 000 mm</t>
  </si>
  <si>
    <t>"dle tabulky šachet" 1</t>
  </si>
  <si>
    <t>894812332</t>
  </si>
  <si>
    <t>Revizní a čistící šachta z PP DN 600 šachtová roura korugovaná světlé hloubky 2000 mm</t>
  </si>
  <si>
    <t>-1001167099</t>
  </si>
  <si>
    <t>Revizní a čistící šachta z polypropylenu PP pro hladké trouby (např. systém KG) DN 600 roura šachtová korugovaná, světlé hloubky 2 000 mm</t>
  </si>
  <si>
    <t>"dle tabulky šachet" 2</t>
  </si>
  <si>
    <t>894812339</t>
  </si>
  <si>
    <t>Příplatek k rourám revizní a čistící šachty z PP DN 600 za uříznutí šachtové roury</t>
  </si>
  <si>
    <t>2143554911</t>
  </si>
  <si>
    <t>Revizní a čistící šachta z polypropylenu PP pro hladké trouby (např. systém KG) DN 600 Příplatek k cenám 2331 - 2334 za uříznutí šachtové roury</t>
  </si>
  <si>
    <t>894812378</t>
  </si>
  <si>
    <t>Revizní a čistící šachta z PP DN 600 poklop litinový do 40 t s betonovým prstencem a adaptérem</t>
  </si>
  <si>
    <t>-37820341</t>
  </si>
  <si>
    <t>Revizní a čistící šachta z polypropylenu PP pro hladké trouby (např. systém KG) DN 600 poklop (mříž) litinový pro zatížení od 25 t do 40 t s betonovým prstencem a adaptérem</t>
  </si>
  <si>
    <t>Indiv.kalk.8-001</t>
  </si>
  <si>
    <t>Zkouška těsnosti kanalizace dle ČSN EN 1610 vodou - potrubí DN100-300mm, úsek do 50m</t>
  </si>
  <si>
    <t>900527928</t>
  </si>
  <si>
    <t>Zkouška těsnosti kanalizace dle ČSN EN 1610 vodou - potrubí DN100-300mm, úsek do 50m vč.dodávky zkušebního média, instalace a odstranění těsnící technologie a vyhotovení zkušebního protokolu.</t>
  </si>
  <si>
    <t>"celkový počet úseků" 3</t>
  </si>
  <si>
    <t>-1655421319</t>
  </si>
  <si>
    <t>1877392833</t>
  </si>
  <si>
    <t>"větev S1" 46,30*2</t>
  </si>
  <si>
    <t>"větev D1" 6,6*2</t>
  </si>
  <si>
    <t>"větev D2" 9,0*2</t>
  </si>
  <si>
    <t>977151125</t>
  </si>
  <si>
    <t>Jádrové vrty diamantovými korunkami do D 200 mm do stavebních materiálů</t>
  </si>
  <si>
    <t>-35354455</t>
  </si>
  <si>
    <t>Jádrové vrty diamantovými korunkami do stavebních materiálů (železobetonu, betonu, cihel, obkladů, dlažeb, kamene) průměru přes 180 do 200 mm</t>
  </si>
  <si>
    <t>"napojení potrubí do stávající šachty" 0,15</t>
  </si>
  <si>
    <t>1292884596</t>
  </si>
  <si>
    <t>"odstranění podkladních vrstev z kameniva na šířku rýh" (46,30+6,60+9,0)*0,85</t>
  </si>
  <si>
    <t>1266085348</t>
  </si>
  <si>
    <t>"odstranění obrusné vrstvy na šířku rýh + 300mm na každou stranu" (46,30+6,60+9,0)*1,45</t>
  </si>
  <si>
    <t>1670990583</t>
  </si>
  <si>
    <t>"odstranění podkladních vrstev z obalovaného kameniva na šířku rýh" (46,30+6,60+9,0)*0,85</t>
  </si>
  <si>
    <t>859788041</t>
  </si>
  <si>
    <t>"kamenivo" 12,365</t>
  </si>
  <si>
    <t>-613990917</t>
  </si>
  <si>
    <t>12,365*7 'Přepočtené koeficientem množství</t>
  </si>
  <si>
    <t>-142554413</t>
  </si>
  <si>
    <t>"asfaltové podklady a kryty" 16,246+16,626</t>
  </si>
  <si>
    <t>295709225</t>
  </si>
  <si>
    <t>32,872*7 'Přepočtené koeficientem množství</t>
  </si>
  <si>
    <t>-1322154975</t>
  </si>
  <si>
    <t>-166961695</t>
  </si>
  <si>
    <t>1429912479</t>
  </si>
  <si>
    <t>998276101</t>
  </si>
  <si>
    <t>Přesun hmot pro trubní vedení z trub z plastických hmot otevřený výkop</t>
  </si>
  <si>
    <t>-509883596</t>
  </si>
  <si>
    <t>Přesun hmot pro trubní vedení hloubené z trub z plastických hmot nebo sklolaminátových pro vodovody nebo kanalizace v otevřeném výkopu dopravní vzdálenost do 15 m</t>
  </si>
  <si>
    <t>SO 101.01 - Architektonicko- stavební řešení</t>
  </si>
  <si>
    <t xml:space="preserve">    2 - Zakládání</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</si>
  <si>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</si>
  <si>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</si>
  <si>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</si>
  <si>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</si>
  <si>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</si>
  <si>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</si>
  <si>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</si>
  <si>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</si>
  <si>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</si>
  <si>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</si>
  <si>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</si>
  <si>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</si>
  <si>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</si>
  <si>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</si>
  <si>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</si>
  <si>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</si>
  <si>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</si>
  <si>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OST - Ostatní</t>
  </si>
  <si>
    <t>-1367559966</t>
  </si>
  <si>
    <t>112101103</t>
  </si>
  <si>
    <t>Kácení stromů listnatých D kmene do 700 mm</t>
  </si>
  <si>
    <t>296273216</t>
  </si>
  <si>
    <t>Kácení stromů s odřezáním kmene a s odvětvením listnatých, průměru kmene přes 500 do 700 mm</t>
  </si>
  <si>
    <t>-496041288</t>
  </si>
  <si>
    <t>112201103</t>
  </si>
  <si>
    <t>Odstranění pařezů D do 700 mm</t>
  </si>
  <si>
    <t>-1706049519</t>
  </si>
  <si>
    <t>Odstranění pařezů s jejich vykopáním, vytrháním nebo odstřelením, s přesekáním kořenů průměru přes 500 do 700 mm</t>
  </si>
  <si>
    <t>2106799484</t>
  </si>
  <si>
    <t>Poznámka k položce:
Odkaz na část projektové dokumentace : výkres č.D: SO 101.1.01 a SO 101.1.03</t>
  </si>
  <si>
    <t>"sejmutí ornice v ploše stavby v tl.150mm" 30,0*15,0*0,15</t>
  </si>
  <si>
    <t>131201102</t>
  </si>
  <si>
    <t>Hloubení jam nezapažených v hornině tř. 3 objemu do 1000 m3</t>
  </si>
  <si>
    <t>1409772231</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</si>
  <si>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</si>
  <si>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</si>
  <si>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"hloubení stavební jámy z úrovně +/-0,000 na úroveň -1,425" 30,0*15,0*1,425</t>
  </si>
  <si>
    <t>131201109</t>
  </si>
  <si>
    <t>Příplatek za lepivost u hloubení jam nezapažených v hornině tř. 3</t>
  </si>
  <si>
    <t>1257899063</t>
  </si>
  <si>
    <t>Hloubení nezapažených jam a zářezů s urovnáním dna do předepsaného profilu a spádu Příplatek k cenám za lepivost horniny tř. 3</t>
  </si>
  <si>
    <t>"50% objemu výkopu" 641,25*0,50</t>
  </si>
  <si>
    <t>132201202</t>
  </si>
  <si>
    <t>Hloubení rýh š do 2000 mm v hornině tř. 3 objemu do 1000 m3</t>
  </si>
  <si>
    <t>-148914166</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</si>
  <si>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</si>
  <si>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</si>
  <si>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"hloubení rýh pro obvodové základové pasy z úrovně -1,435 na úroveň -2,325" (28,95+5,25)*0,80*0,89</t>
  </si>
  <si>
    <t>"hloubení rýh pro obvodové základové pasy z úrovně -1,435 na úroveň -1,825" (28,95+8,35)*0,80*0,39</t>
  </si>
  <si>
    <t>132201209</t>
  </si>
  <si>
    <t>Příplatek za lepivost k hloubení rýh š do 2000 mm v hornině tř. 3</t>
  </si>
  <si>
    <t>-236658691</t>
  </si>
  <si>
    <t>Hloubení zapažených i nezapažených rýh šířky přes 600 do 2 000 mm s urovnáním dna do předepsaného profilu a spádu v hornině tř. 3 Příplatek k cenám za lepivost horniny tř. 3</t>
  </si>
  <si>
    <t>"50% objemu výkopu" 35,988*0,50</t>
  </si>
  <si>
    <t>162201402</t>
  </si>
  <si>
    <t>Vodorovné přemístění větví stromů listnatých do 1 km D kmene do 500 mm</t>
  </si>
  <si>
    <t>-16153763</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</si>
  <si>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</si>
  <si>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je 1 strom. </t>
  </si>
  <si>
    <t>162201403</t>
  </si>
  <si>
    <t>Vodorovné přemístění větví stromů listnatých do 1 km D kmene do 700 mm</t>
  </si>
  <si>
    <t>195999935</t>
  </si>
  <si>
    <t>Vodorovné přemístění větví, kmenů nebo pařezů s naložením, složením a dopravou do 1000 m větví stromů listnatých, průměru kmene přes 500 do 700 mm</t>
  </si>
  <si>
    <t>162201412</t>
  </si>
  <si>
    <t>Vodorovné přemístění kmenů stromů listnatých do 1 km D kmene do 500 mm</t>
  </si>
  <si>
    <t>-2005007003</t>
  </si>
  <si>
    <t>Vodorovné přemístění větví, kmenů nebo pařezů s naložením, složením a dopravou do 1000 m kmenů stromů listnatých, průměru přes 300 do 500 mm</t>
  </si>
  <si>
    <t>162201413</t>
  </si>
  <si>
    <t>Vodorovné přemístění kmenů stromů listnatých do 1 km D kmene do 700 mm</t>
  </si>
  <si>
    <t>541261687</t>
  </si>
  <si>
    <t>Vodorovné přemístění větví, kmenů nebo pařezů s naložením, složením a dopravou do 1000 m kmenů stromů listnatých, průměru přes 500 do 700 mm</t>
  </si>
  <si>
    <t>162201422</t>
  </si>
  <si>
    <t>Vodorovné přemístění pařezů do 1 km D do 500 mm</t>
  </si>
  <si>
    <t>1698735381</t>
  </si>
  <si>
    <t>Vodorovné přemístění větví, kmenů nebo pařezů s naložením, složením a dopravou do 1000 m pařezů kmenů, průměru přes 300 do 500 mm</t>
  </si>
  <si>
    <t>162201423</t>
  </si>
  <si>
    <t>Vodorovné přemístění pařezů do 1 km D do 700 mm</t>
  </si>
  <si>
    <t>-460696644</t>
  </si>
  <si>
    <t>Vodorovné přemístění větví, kmenů nebo pařezů s naložením, složením a dopravou do 1000 m pařezů kmenů, průměru přes 500 do 700 mm</t>
  </si>
  <si>
    <t>778048916</t>
  </si>
  <si>
    <t>"odvoz výkopku na mezideponii" 641,25+35,988</t>
  </si>
  <si>
    <t>"dovoz výkopku pro zpětné zásypy" 287,022</t>
  </si>
  <si>
    <t>-782672856</t>
  </si>
  <si>
    <t>"odvoz přebytečného objemu výkopku" 677,238-287,022</t>
  </si>
  <si>
    <t>167101102</t>
  </si>
  <si>
    <t>Nakládání výkopku z hornin tř. 1 až 4 přes 100 m3</t>
  </si>
  <si>
    <t>-1179885210</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</si>
  <si>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</si>
  <si>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</si>
  <si>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"nakládání výkopku na mezideponii" 677,238</t>
  </si>
  <si>
    <t>-1065564579</t>
  </si>
  <si>
    <t>390,216*1,65 'Přepočtené koeficientem množství</t>
  </si>
  <si>
    <t>-2015607618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</si>
  <si>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</si>
  <si>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 kolem základových pasů z úrovně -1,425 na úroveň -0,445" ((7,55+5,5+9,7+3,4)*(5,35+1,4+4,45))*0,98</t>
  </si>
  <si>
    <t>-541935836</t>
  </si>
  <si>
    <t>"úprava základové pláně" 30,0*15,0</t>
  </si>
  <si>
    <t>Zakládání</t>
  </si>
  <si>
    <t>273321411</t>
  </si>
  <si>
    <t>Základové desky ze ŽB bez zvýšených nároků na prostředí tř. C 20/25</t>
  </si>
  <si>
    <t>-1866807997</t>
  </si>
  <si>
    <t>Základy z betonu železového (bez výztuže) desky z betonu bez zvýšených nároků na prostředí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</si>
  <si>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</si>
  <si>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Poznámka k položce:
Odkaz na část projektové dokumentace : výkres č.D: SO 101.2.01</t>
  </si>
  <si>
    <t>"konstrukce základové desky tl.150mm" 28,85*14,30*0,15</t>
  </si>
  <si>
    <t>273351215</t>
  </si>
  <si>
    <t>Zřízení bednění stěn základových desek</t>
  </si>
  <si>
    <t>-1913833894</t>
  </si>
  <si>
    <t>Bednění základových stěn desek svislé nebo šikmé (odkloněné), půdorysně přímé nebo zalomené ve volných nebo zapažených jámách, rýhách, šachtách, včetně případných vzpěr zřízení</t>
  </si>
  <si>
    <t>"konstrukce základové desky tl.150mm" (28,85*2+14,30*2)*0,15</t>
  </si>
  <si>
    <t>273351216</t>
  </si>
  <si>
    <t>Odstranění bednění stěn základových desek</t>
  </si>
  <si>
    <t>1979743581</t>
  </si>
  <si>
    <t>Bednění základových stěn desek svislé nebo šikmé (odkloněné), půdorysně přímé nebo zalomené ve volných nebo zapažených jámách, rýhách, šachtách, včetně případných vzpěr odstranění</t>
  </si>
  <si>
    <t>273362021</t>
  </si>
  <si>
    <t>Výztuž základových desek svařovanými sítěmi Kari</t>
  </si>
  <si>
    <t>-1599097994</t>
  </si>
  <si>
    <t>Výztuž základů desek ze svařovaných sítí z drátů typu KARI</t>
  </si>
  <si>
    <t xml:space="preserve">Poznámka k souboru cen:
1. Ceny platí pro desky rovné, s náběhy, hřibové nebo upnuté do žeber včetně výztuže těchto žeber. </t>
  </si>
  <si>
    <t>Poznámka k položce:
Odkaz na část projektové dokumentace : výkres č.D: SO 101.2.02</t>
  </si>
  <si>
    <t>"konstrukce základové desky tl.150mm - 2x KARI 8,0x8,0/150x150mm + 20% na prostřih, přesahy a distanční výztuž" 28,85*14,30*2*5,40*1,20/1000</t>
  </si>
  <si>
    <t>274321411</t>
  </si>
  <si>
    <t>Základové pasy ze ŽB bez zvýšených nároků na prostředí tř. C 20/25</t>
  </si>
  <si>
    <t>1759694693</t>
  </si>
  <si>
    <t>Základy z betonu železového (bez výztuže) pasy z betonu tř.C 20/25-XC2 (CZ, F.1) - CI 0,40 Dmax 22 S3</t>
  </si>
  <si>
    <t>"základový rošt - základové pasy v úrovních HH-0,445 - SH-2,225" (28,95+5,25)*0,80*1,78</t>
  </si>
  <si>
    <t>"základový rošt - základové pasy v úrovních HH-0,445 - SH-1,725" (28,95+7,55)*0,80*1,28</t>
  </si>
  <si>
    <t>"základový rošt základové pasy v úrovních HH-0,445 - SH-1,325" (12,8+27,35*2)*0,80*0,88+(5,53*3+1,4*3+4,45*3)*0,40*0,88</t>
  </si>
  <si>
    <t>274351215</t>
  </si>
  <si>
    <t>Zřízení bednění stěn základových pasů</t>
  </si>
  <si>
    <t>-1838640493</t>
  </si>
  <si>
    <t>Bednění základových stěn pasů svislé nebo šikmé (odkloněné), půdorysně přímé nebo zalomené ve volných nebo zapažených jámách, rýhách, šachtách, včetně případných vzpěr zřízení</t>
  </si>
  <si>
    <t>"základový rošt - základové pasy v úrovních HH-0,445 - SH-2,225" (28,95+5,25)*2*1,78</t>
  </si>
  <si>
    <t>"základový rošt - základové pasy v úrovních HH-0,445 - SH-1,725" (28,95+7,55)*2*1,28</t>
  </si>
  <si>
    <t>"základový rošt základové pasy v úrovních HH-0,445 - SH-1,325" (12,8+27,35*2)*2*0,88+(5,53*3+1,4*3+4,45*3)*2*0,88</t>
  </si>
  <si>
    <t>274351216</t>
  </si>
  <si>
    <t>Odstranění bednění stěn základových pasů</t>
  </si>
  <si>
    <t>-451426357</t>
  </si>
  <si>
    <t>Bednění základových stěn pasů svislé nebo šikmé (odkloněné), půdorysně přímé nebo zalomené ve volných nebo zapažených jámách, rýhách, šachtách, včetně případných vzpěr odstranění</t>
  </si>
  <si>
    <t>274361821</t>
  </si>
  <si>
    <t>Výztuž základových pásů betonářskou ocelí 10 505 (R)</t>
  </si>
  <si>
    <t>65812245</t>
  </si>
  <si>
    <t>Výztuž základů pasů z betonářské oceli 10 505 (R) nebo BSt 500</t>
  </si>
  <si>
    <t>"výztuž základového roštu (pasů) dle výkazu výztuže (výkres č.D: SO 101 2.02) + 5% prostřih" 6388,2*1,05/1000</t>
  </si>
  <si>
    <t>311238143</t>
  </si>
  <si>
    <t>Zdivo nosné vnitřní z cihel broušených POROTHERM tl 250 mm pevnosti P10 lepených tenkovrstvou maltou</t>
  </si>
  <si>
    <t>-489565649</t>
  </si>
  <si>
    <t>Zdivo nosné jednovrstvé z cihel děrovaných POROTHERM vnitřní broušené, spojené na pero a drážku, lepené tenkovrstvou maltou, pevnost cihel P10, tl. zdiva 250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</si>
  <si>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</si>
  <si>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Poznámka k položce:
Odkaz na část projektové dokumentace : výkres č.D: SO 101.1.02</t>
  </si>
  <si>
    <t>"obvodové zdivo" (29,05*2+13,80*2)*3,55-(1,25*1,75*17+0,75*1,5*4+1,5*1,75*4+4,0*2,25+1,7*3,1+1,6*2,75)</t>
  </si>
  <si>
    <t>"atikové zdivo" (29,35*2+13,6*2)*0,50</t>
  </si>
  <si>
    <t>311238321</t>
  </si>
  <si>
    <t>Zdivo nosné vnitřní zvukově izolační tl.175 mm pevnosti P15 na MVC s maltovanými kapsami</t>
  </si>
  <si>
    <t>1191612581</t>
  </si>
  <si>
    <t>Zdivo nosné jednovrstvé z cihel děrovaných HELUZ vnitřní, spojené na pero a drážku zvukově izolační s plně promaltovanými svislými kapsami P15, tl. zdiva 175 mm</t>
  </si>
  <si>
    <t>"vnitřní zdivo" (3,8*2+3,7*4+4,9*5+5,6+5,8*2+6,225*2+2,675+1,375+0,4+2,325+4,45+0,25+0,375+0,625+4,925)*3,55</t>
  </si>
  <si>
    <t>"odpočet otvorů" -(0,7*1,97*4+0,8*1,97*5+0,9*1,97+1,1*1,97+1,2*1,97*2+1,5*1,97*5)</t>
  </si>
  <si>
    <t>317168130</t>
  </si>
  <si>
    <t>Překlad keramický vysoký v 23,8 cm dl 100 cm</t>
  </si>
  <si>
    <t>-1448985597</t>
  </si>
  <si>
    <t>Překlady keramické (POROTHERM, HELUZ) vysoké osazené do maltového lože, šířky překladu 7 cm výšky 23,8 cm, délky 100 cm</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</si>
  <si>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</si>
  <si>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"dle specifikace překladů - překlad P1" 18</t>
  </si>
  <si>
    <t>317168131</t>
  </si>
  <si>
    <t>Překlad keramický vysoký v 23,8 cm dl 125 cm</t>
  </si>
  <si>
    <t>-927480844</t>
  </si>
  <si>
    <t>Překlady keramické (POROTHERM, HELUZ) vysoké osazené do maltového lože, šířky překladu 7 cm výšky 23,8 cm, délky 125 cm</t>
  </si>
  <si>
    <t>"dle specifikace překladů - překlad P2" 16</t>
  </si>
  <si>
    <t>317168132</t>
  </si>
  <si>
    <t>Překlad keramický vysoký v 23,8 cm dl 150 cm</t>
  </si>
  <si>
    <t>498345306</t>
  </si>
  <si>
    <t>Překlady keramické (POROTHERM, HELUZ) vysoké osazené do maltového lože, šířky překladu 7 cm výšky 23,8 cm, délky 150 cm</t>
  </si>
  <si>
    <t>"dle specifikace překladů - překlad P3" 47</t>
  </si>
  <si>
    <t>317168133</t>
  </si>
  <si>
    <t>Překlad keramický vysoký v 23,8 cm dl 175 cm</t>
  </si>
  <si>
    <t>-562496841</t>
  </si>
  <si>
    <t>Překlady keramické (POROTHERM, HELUZ) vysoké osazené do maltového lože, šířky překladu 7 cm výšky 23,8 cm, délky 175 cm</t>
  </si>
  <si>
    <t>"dle specifikace překladů - překlad P4" 18</t>
  </si>
  <si>
    <t>317168135</t>
  </si>
  <si>
    <t>Překlad keramický vysoký v 23,8 cm dl 225 cm</t>
  </si>
  <si>
    <t>-278938700</t>
  </si>
  <si>
    <t>Překlady keramické (POROTHERM, HELUZ) vysoké osazené do maltového lože, šířky překladu 7 cm výšky 23,8 cm, délky 225 cm</t>
  </si>
  <si>
    <t>"dle specifikace překladů - překlad P5" 4</t>
  </si>
  <si>
    <t>317941123</t>
  </si>
  <si>
    <t>Osazování ocelových válcovaných nosníků na zdivu I, IE, U, UE nebo L do č 22</t>
  </si>
  <si>
    <t>2057788531</t>
  </si>
  <si>
    <t>Osazování ocelových válcovaných nosníků na zdivu I nebo IE nebo U nebo UE nebo L č. 14 až 22 nebo výšky do 220 mm</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</si>
  <si>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</si>
  <si>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"dle specifikace překladů - překlad P6 2xIPE 160 dl.2300mm" 2*2,3*15,8/1000</t>
  </si>
  <si>
    <t>MAT 3-001</t>
  </si>
  <si>
    <t>ocel profilová tř.S235 profil IPE 160</t>
  </si>
  <si>
    <t>-1449373705</t>
  </si>
  <si>
    <t>0,073*1,1 'Přepočtené koeficientem množství</t>
  </si>
  <si>
    <t>330321411</t>
  </si>
  <si>
    <t>Sloupy nebo pilíře z betonu pohledového tř. C 20/25 XO, XC bez výztuže</t>
  </si>
  <si>
    <t>656355277</t>
  </si>
  <si>
    <t>Sloupy, pilíře, táhla, rámové stojky, vzpěry z betonu železového (bez výztuže) pohledového bez zvláštních nároků na vliv prostředí (XO, XC) tř. C 20/25</t>
  </si>
  <si>
    <t>Poznámka k položce:
Odkaz na část projektové dokumentace : výkres č.D: SO 101.1.01 a SO 101.103</t>
  </si>
  <si>
    <t>"konstrukce nosných sloupů SL1 rozměr 300/300/3545mm 28ks" 0,30*0,30*3,545*28</t>
  </si>
  <si>
    <t>331351101</t>
  </si>
  <si>
    <t>Zřízení bednění sloupů čtyřúhelníkových v do 4 m</t>
  </si>
  <si>
    <t>1964000362</t>
  </si>
  <si>
    <t>Bednění hranatých pilířů, rámových stojek, táhel nebo vzpěr svislých nebo šikmých (odkloněných) o výšce do 4 m včetně vzepření průřezu pravoúhlého čtyřúhelníka zřízení</t>
  </si>
  <si>
    <t>"konstrukce nosných sloupů SL1 rozměr 300/300/3545mm 28ks" 0,30*4*3,545*28</t>
  </si>
  <si>
    <t>331351102</t>
  </si>
  <si>
    <t>Odstranění bednění sloupů čtyřúhelníkových v do 4 m</t>
  </si>
  <si>
    <t>-407127189</t>
  </si>
  <si>
    <t>Bednění hranatých pilířů, rámových stojek, táhel nebo vzpěr svislých nebo šikmých (odkloněných) o výšce do 4 m včetně vzepření průřezu pravoúhlého čtyřúhelníka odstranění</t>
  </si>
  <si>
    <t>331361821</t>
  </si>
  <si>
    <t>Výztuž sloupů hranatých betonářskou ocelí 10 505</t>
  </si>
  <si>
    <t>-1835131055</t>
  </si>
  <si>
    <t>Výztuž sloupů, pilířů, rámových stojek, táhel nebo vzpěr hranatých svislých nebo šikmých (odkloněných) z betonářské oceli 10 505 (R) nebo BSt 500</t>
  </si>
  <si>
    <t>Poznámka k položce:
Odkaz na část projektové dokumentace : výkres č.D: SO 101.2.03</t>
  </si>
  <si>
    <t>"výztuž nosných sloupů SL1 (výkres č.D: SO 101 2.03) + 5% prostřih" 782,9*1,05/1000</t>
  </si>
  <si>
    <t>342248340</t>
  </si>
  <si>
    <t>Příčky z cihel broušených HELUZ tl 80 mm pevnosti P10 s lepenými žebry</t>
  </si>
  <si>
    <t>327545754</t>
  </si>
  <si>
    <t>Příčky jednoduché z cihel děrovaných HELUZ spojených na pero a drážku broušených, lepených tenkovrstvou maltou, pevnost cihel P10, tl. příčky 80 mm</t>
  </si>
  <si>
    <t xml:space="preserve">Poznámka k souboru cen:
1. Množství jednotek se určuje v m2 plochy konstrukce. </t>
  </si>
  <si>
    <t>"vnitřní příčky" (3,3+1,35+1,9+1,7+0,9+1,6+0,85+2,575*2+1,475*2+1,5+0,4+0,3+2,525+1,175+0,5+0,3)*3,55-(0,7*1,97*10)</t>
  </si>
  <si>
    <t>342248341</t>
  </si>
  <si>
    <t>Příčky z cihel broušených HELUZ tl 115 mm pevnosti P10 s lepenými žebry</t>
  </si>
  <si>
    <t>-155701406</t>
  </si>
  <si>
    <t>Příčky jednoduché z cihel děrovaných HELUZ spojených na pero a drážku broušených, lepených tenkovrstvou maltou, pevnost cihel P10, tl. příčky 115 mm</t>
  </si>
  <si>
    <t>"vnitřní příčky" (2,4+1,975)*3,55</t>
  </si>
  <si>
    <t>342248342</t>
  </si>
  <si>
    <t>Příčky z cihel broušených HELUZ tl 140 mm pevnosti P10 s lepenými žebry</t>
  </si>
  <si>
    <t>-874000727</t>
  </si>
  <si>
    <t>Příčky jednoduché z cihel děrovaných HELUZ spojených na pero a drážku broušených, lepených tenkovrstvou maltou, pevnost cihel P10, tl. příčky 140 mm</t>
  </si>
  <si>
    <t>"vnitřní příčky" (6,225+4,2+3,3+1,5+5,525*2+2,05+3,65)*3,55-(0,8*1,97+0,9*1,97+1,3*1,97)</t>
  </si>
  <si>
    <t>411321515</t>
  </si>
  <si>
    <t>Stropy deskové ze ŽB tř. C 20/25</t>
  </si>
  <si>
    <t>1765991182</t>
  </si>
  <si>
    <t>Stropy z betonu železového (bez výztuže) stropů deskových, plochých střech, desek balkonových, desek hřibových stropů včetně hlavic hřibových sloupů tř. C 20/25</t>
  </si>
  <si>
    <t>Poznámka k položce:
Odkaz na část projektové dokumentace : výkres č.D: SO 101.2.01 a SO 101.2.04.</t>
  </si>
  <si>
    <t>"konstrukce stropní desky nad 1.N.P." 29,05*14,3*0,25+14,3*0,25*0,25</t>
  </si>
  <si>
    <t>411351101</t>
  </si>
  <si>
    <t>Zřízení bednění stropů deskových</t>
  </si>
  <si>
    <t>-1077221049</t>
  </si>
  <si>
    <t>Bednění stropů, kleneb nebo skořepin bez podpěrné konstrukce stropů deskových, balkonových nebo plošných konzol plné, rovné, popř. s náběhy zřízení</t>
  </si>
  <si>
    <t xml:space="preserve">Poznámka k souboru cen:
1. Při poloměru klenby do 1 m oceňuje se Bednění fabionů na přechodu stěn do stropů, monolitických kleneb, vnějších říms cenami souboru cen 416 35-11. </t>
  </si>
  <si>
    <t>"konstrukce stropní desky nad 1.N.P." 29,05*14,3+(28,8*2+14,3*2)*0,25+(14,3+0,25*2)*0,50</t>
  </si>
  <si>
    <t>411351102</t>
  </si>
  <si>
    <t>Odstranění bednění stropů deskových</t>
  </si>
  <si>
    <t>-1935879435</t>
  </si>
  <si>
    <t>Bednění stropů, kleneb nebo skořepin bez podpěrné konstrukce stropů deskových, balkonových nebo plošných konzol plné, rovné, popř. s náběhy odstranění</t>
  </si>
  <si>
    <t>411354175</t>
  </si>
  <si>
    <t>Zřízení podpěrné konstrukce stropů v do 4 m pro zatížení do 20 kPa</t>
  </si>
  <si>
    <t>-503471538</t>
  </si>
  <si>
    <t>Podpěrná konstrukce stropů výšky do 4 m se zesílením dna bednění na výměru m2 půdorysu pro zatížení betonovou směsí a výztuží přes 12 do 20 kPa zřízení</t>
  </si>
  <si>
    <t>"konstrukce stropní desky nad 1.N.P." 29,05*14,3</t>
  </si>
  <si>
    <t>411354176</t>
  </si>
  <si>
    <t>Odstranění podpěrné konstrukce stropů v do 4 m pro zatížení do 20 kPa</t>
  </si>
  <si>
    <t>1451347709</t>
  </si>
  <si>
    <t>Podpěrná konstrukce stropů výšky do 4 m se zesílením dna bednění na výměru m2 půdorysu pro zatížení betonovou směsí a výztuží přes 12 do 20 kPa odstranění</t>
  </si>
  <si>
    <t>411361821</t>
  </si>
  <si>
    <t>Výztuž stropů betonářskou ocelí 10 505</t>
  </si>
  <si>
    <t>-101944029</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</si>
  <si>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</si>
  <si>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"výztuž stropní desky nad 1.N.P. (výkres č.D: SO 101 2.04) + 5% prostřih" 11539,2*1,05/1000</t>
  </si>
  <si>
    <t>417321414</t>
  </si>
  <si>
    <t>Ztužující pásy a věnce ze ŽB tř. C 20/25</t>
  </si>
  <si>
    <t>1971978371</t>
  </si>
  <si>
    <t>Ztužující pásy a věnce z betonu železového (bez výztuže) tř. C 20/25</t>
  </si>
  <si>
    <t>Poznámka k položce:
Odkaz na část projektové dokumentace : výkres č.D: SO 101.1.03</t>
  </si>
  <si>
    <t>"věnec horního líce atikového zdiva" 0,25*0,10*(29,35*2+13,60*2)</t>
  </si>
  <si>
    <t>417351115</t>
  </si>
  <si>
    <t>Zřízení bednění ztužujících věnců</t>
  </si>
  <si>
    <t>1892403157</t>
  </si>
  <si>
    <t>Bednění bočnic ztužujících pásů a věnců včetně vzpěr zřízení</t>
  </si>
  <si>
    <t>"věnec horního líce atikového zdiva" 2*0,10*(29,35*2+13,60*2)</t>
  </si>
  <si>
    <t>417351116</t>
  </si>
  <si>
    <t>Odstranění bednění ztužujících věnců</t>
  </si>
  <si>
    <t>-808473821</t>
  </si>
  <si>
    <t>Bednění bočnic ztužujících pásů a věnců včetně vzpěr odstranění</t>
  </si>
  <si>
    <t>441171111</t>
  </si>
  <si>
    <t>Montáž ocelových kcí zastřešení vazníky nebo krovy hmotnosti prvku do 30 kg/m dl do 12 m</t>
  </si>
  <si>
    <t>-1154049254</t>
  </si>
  <si>
    <t>Montáž ocelové konstrukce zastřešení (vazníky, krovy) hmotnosti jednotlivých prvků do 30 kg/m, délky do 12 m</t>
  </si>
  <si>
    <t>Poznámka k položce:
Odkaz na část projektové dokumentace : výkres č.D: SO 101.2.05</t>
  </si>
  <si>
    <t>"konstrukce markýzy - celková hmotnost" 1396,0/1000</t>
  </si>
  <si>
    <t>MAT 4-001</t>
  </si>
  <si>
    <t>ocel profilová tř.S235 profil UPE 180</t>
  </si>
  <si>
    <t>1051796749</t>
  </si>
  <si>
    <t>"dle specifikace konstrukční oceli (viz výkres č.D: SO 101.2.05) - pol.č.1" 519,1/1000</t>
  </si>
  <si>
    <t>0,519*1,1 'Přepočtené koeficientem množství</t>
  </si>
  <si>
    <t>MAT 4-002</t>
  </si>
  <si>
    <t>ocel profilová tř.S235 profil IPE 180</t>
  </si>
  <si>
    <t>-678478426</t>
  </si>
  <si>
    <t>"dle specifikace konstrukční oceli (viz výkres č.D: SO 101.2.05) - pol.č.2-4" (247,8+42,9+179,0)/1000</t>
  </si>
  <si>
    <t>0,47*1,1 'Přepočtené koeficientem množství</t>
  </si>
  <si>
    <t>MAT 4-003</t>
  </si>
  <si>
    <t>ocel profilová tř.S235 profil MSH 120x10,0</t>
  </si>
  <si>
    <t>954752201</t>
  </si>
  <si>
    <t>"dle specifikace konstrukční oceli (viz výkres č.D: SO 101.2.05) - pol.č.5" 122,2/1000</t>
  </si>
  <si>
    <t>0,122*1,1 'Přepočtené koeficientem množství</t>
  </si>
  <si>
    <t>MAT 4-004</t>
  </si>
  <si>
    <t>ocelová trubka bezešvá hladká tř.11 353.0 D/tl.=51,0/5,0mm</t>
  </si>
  <si>
    <t>-1785759595</t>
  </si>
  <si>
    <t>"dle specifikace konstrukční oceli (viz výkres č.D: SO 101.2.05) - pol.č.1" (90,9+37,4)/1000</t>
  </si>
  <si>
    <t>0,128*1,1 'Přepočtené koeficientem množství</t>
  </si>
  <si>
    <t>MAT 4-005</t>
  </si>
  <si>
    <t>ocelový plech ZTV tř.S235JR tl.20mm</t>
  </si>
  <si>
    <t>167988419</t>
  </si>
  <si>
    <t>"dle specifikace konstrukční oceli (viz výkres č.D: SO 101.2.05) - pol.č.P1 a P2" (127,2+28,3)/1000</t>
  </si>
  <si>
    <t>0,156*1,1 'Přepočtené koeficientem množství</t>
  </si>
  <si>
    <t>MAT 4-006</t>
  </si>
  <si>
    <t>ocelový plech ZTV tř.S235JR tl.5mm</t>
  </si>
  <si>
    <t>-1213945888</t>
  </si>
  <si>
    <t>"dle specifikace konstrukční oceli (viz výkres č.D: SO 101.2.05) - pol.č.P3" 0,9/1000</t>
  </si>
  <si>
    <t>0,001*1,1 'Přepočtené koeficientem množství</t>
  </si>
  <si>
    <t>612131101</t>
  </si>
  <si>
    <t>Cementový postřik vnitřních stěn nanášený celoplošně ručně</t>
  </si>
  <si>
    <t>1187390439</t>
  </si>
  <si>
    <t>Podkladní a spojovací vrstva vnitřních omítaných ploch cementový postřik nanášený ručně celoplošně stěn</t>
  </si>
  <si>
    <t>"vnitřní líc obvodového zdiva" 233,378</t>
  </si>
  <si>
    <t>"vnitřní zdivo tl.175mm" 296,684*2</t>
  </si>
  <si>
    <t>"vnitřní příčky" (79,93+15,531+107,601)*2</t>
  </si>
  <si>
    <t>612321141</t>
  </si>
  <si>
    <t>Vápenocementová omítka štuková dvouvrstvá vnitřních stěn nanášená ručně</t>
  </si>
  <si>
    <t>1950755760</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</si>
  <si>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</si>
  <si>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</si>
  <si>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"odpočet cementové omítky (pod obklady)" -212,672</t>
  </si>
  <si>
    <t>612325302</t>
  </si>
  <si>
    <t>Vápenocementová štuková omítka ostění nebo nadpraží</t>
  </si>
  <si>
    <t>-532857484</t>
  </si>
  <si>
    <t>Vápenocementová nebo vápenná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</si>
  <si>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</si>
  <si>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"omítka po vybourání otvoru do stávajícího objektu" (1,7+3,1*2)*0,40</t>
  </si>
  <si>
    <t>612331121</t>
  </si>
  <si>
    <t>Cementová omítka hladká jednovrstvá vnitřních stěn nanášená ručně</t>
  </si>
  <si>
    <t>-2013730365</t>
  </si>
  <si>
    <t>Omítka cementová vnitřních ploch nanášená ručně jednovrstvá, tloušťky do 10 mm hladká svislých konstrukcí stěn</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</si>
  <si>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</si>
  <si>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"omítka pod obklady" 212,672</t>
  </si>
  <si>
    <t>622211031</t>
  </si>
  <si>
    <t>Montáž kontaktního zateplení vnějších stěn z polystyrénových desek tl do 160 mm</t>
  </si>
  <si>
    <t>-1558956752</t>
  </si>
  <si>
    <t>Montáž kontaktního zateplení z polystyrenových desek nebo z kombinovaných desek na vnější stěny, tloušťky desek přes 120 do 160 mm</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</si>
  <si>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nebo příslušnými cenami části A07 katalogu 800-783 Nátěry.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</si>
  <si>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Poznámka k položce:
Odkaz na část projektové dokumentace : výkres č.D: SO 101.1.02 a D: SO 101.1.04</t>
  </si>
  <si>
    <t>"kontaktní zateplovací systém (ETICS) vnějšího líce obvodového zdiva v úrovni 0,000 až -0,0,445" (29,35*2+14,6-4,0+0,25*2+0,5+3,05)*0,445</t>
  </si>
  <si>
    <t>67</t>
  </si>
  <si>
    <t>283764250</t>
  </si>
  <si>
    <t>deska z extrudovaného polystyrénu XPS 500 SF 160 mm</t>
  </si>
  <si>
    <t>357146110</t>
  </si>
  <si>
    <t xml:space="preserve">Tepelněizolační desky z extrudovaného polystyrenu. Pevnost v tlaku při 10 % deformaci 500 kPa. Deklarovaná hodnota součinitele tepelné vodivosti 0,034 W.m-1.K-1 (tloušťka 50 mm), 0,035 W.m-1.K-1 (tloušťka 60 až 100 mm), 0,036 W.m-1.K-1 (tloušťka 120 mm), 0,037 W.m-1.K-1 (tloušťka 140 mm), 0,039 W.m-1.K-1 (tloušťka 160 – 180 mm). Faktor difuzního odporu 50 – 150. Dlouhodobá teplotní odolnost -50 °C až +75 °C. Třída reakce na oheň E. Úprava hran desek polodrážka. </t>
  </si>
  <si>
    <t>32,641*1,05 'Přepočtené koeficientem množství</t>
  </si>
  <si>
    <t>68</t>
  </si>
  <si>
    <t>622221031</t>
  </si>
  <si>
    <t>Montáž kontaktního zateplení vnějších stěn z minerální vlny s podélnou orientací vláken tl do 160 mm</t>
  </si>
  <si>
    <t>-904310882</t>
  </si>
  <si>
    <t>Montáž kontaktního zateplení z desek z minerální vlny s podélnou orientací vláken na vnější stěny, tloušťky desek přes 120 do 160 mm</t>
  </si>
  <si>
    <t>"kontaktní zateplovací systém (ETICS) vnějšího líce obvodového zdiva v úrovni od +/- 0,000" (29,35*2+14,6+0,5+3,05)*4,20</t>
  </si>
  <si>
    <t>"odpočet otvorů" -(1,25*1,75*17+0,75*1,5*4+1,5*1,75*4+4,0*2,25+1,6*2,75)</t>
  </si>
  <si>
    <t>"přípočet ostění dveří 113/T" (1,6+2,75*2)*0,25</t>
  </si>
  <si>
    <t>69</t>
  </si>
  <si>
    <t>631515380</t>
  </si>
  <si>
    <t>deska minerální izolační tl.160mm</t>
  </si>
  <si>
    <t>-1795571038</t>
  </si>
  <si>
    <t xml:space="preserve">Tepelněizolační desky z čedičové vlny s podélnou orientací vláken určené pro vnější kontaktní zateplovací systémy. Pevnost v tahu kolmo k desce ≥10 kPa. Pevnost v tlaku při 10 % deformaci ≥30 kPa. Deklarovaná hodnota součinitele tepelné vodivosti 0,036 W.m-1.K-1. Faktor difuzního odporu 1. Třída reakce na oheň A1. </t>
  </si>
  <si>
    <t>258,957*1,05 'Přepočtené koeficientem množství</t>
  </si>
  <si>
    <t>70</t>
  </si>
  <si>
    <t>622252001</t>
  </si>
  <si>
    <t>Montáž zakládacích soklových lišt kontaktního zateplení</t>
  </si>
  <si>
    <t>-33807116</t>
  </si>
  <si>
    <t>Montáž lišt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</si>
  <si>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</si>
  <si>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71</t>
  </si>
  <si>
    <t>590516530</t>
  </si>
  <si>
    <t>lišta soklová Al s okapničkou, zakládací U 16 cm, 0,95/200 cm</t>
  </si>
  <si>
    <t>360872239</t>
  </si>
  <si>
    <t>Kontaktní zateplovací systémy příslušenství kontaktních zateplovacích systémů lišty soklové  - zakládací spodní profil U - Form s okapničkou, Al, délka 200 cm U 16 cm  0,95/200</t>
  </si>
  <si>
    <t>"kontaktní zateplovací systém (ETICS) zakládací lišta" 29,35*2+14,6+0,5+3,05</t>
  </si>
  <si>
    <t>76,85*1,05 'Přepočtené koeficientem množství</t>
  </si>
  <si>
    <t>72</t>
  </si>
  <si>
    <t>590514340</t>
  </si>
  <si>
    <t>hmoždinka zatloukací na zakládací lištu ND 6 x 80 mm</t>
  </si>
  <si>
    <t>-246111223</t>
  </si>
  <si>
    <t>Kontaktní zateplovací systémy příslušenství kontaktních zateplovacích systémů hmoždinka zatloukací na zakládací lištu zápustná hlava ND 6  x 80</t>
  </si>
  <si>
    <t>161,905*1,05 'Přepočtené koeficientem množství</t>
  </si>
  <si>
    <t>73</t>
  </si>
  <si>
    <t>590514400</t>
  </si>
  <si>
    <t>spojka soklových lišt 30 mm</t>
  </si>
  <si>
    <t>-2090970389</t>
  </si>
  <si>
    <t>Kontaktní zateplovací systémy příslušenství kontaktních zateplovacích systémů spojka soklových lišt délka 30 mm</t>
  </si>
  <si>
    <t>41,905*1,05 'Přepočtené koeficientem množství</t>
  </si>
  <si>
    <t>74</t>
  </si>
  <si>
    <t>622252002</t>
  </si>
  <si>
    <t>Montáž ostatních lišt kontaktního zateplení</t>
  </si>
  <si>
    <t>-139843270</t>
  </si>
  <si>
    <t>Montáž lišt kontaktního zateplení ostatních stěnových, dilatačních apod. lepených do tmelu</t>
  </si>
  <si>
    <t>75</t>
  </si>
  <si>
    <t>590514840</t>
  </si>
  <si>
    <t>lišta rohová PVC 10/10 cm s tkaninou bal. 2,5 m</t>
  </si>
  <si>
    <t>-502789626</t>
  </si>
  <si>
    <t>Kontaktní zateplovací systémy příslušenství kontaktních zateplovacích systémů lišta rohová s tkaninou - rohovník  2,5m PVC 10/10 cm</t>
  </si>
  <si>
    <t>"vnější rohy objektu" 4,2*6</t>
  </si>
  <si>
    <t>"ostění a nadpraží" (1,25+1,75*2)*17+(0,75+1,5*2)*4+(1,5+1,75*20)*4+4,0+2,25*2+1,6*2,75*2</t>
  </si>
  <si>
    <t>284,25*1,05 'Přepočtené koeficientem množství</t>
  </si>
  <si>
    <t>76</t>
  </si>
  <si>
    <t>590515020</t>
  </si>
  <si>
    <t>profil dilatační rohový , dl. 2,5 m</t>
  </si>
  <si>
    <t>-1710216585</t>
  </si>
  <si>
    <t>Kontaktní zateplovací systémy příslušenství kontaktních zateplovacích systémů dilatační profil rohový V,   dl. 2,5 m</t>
  </si>
  <si>
    <t>"dilatace" 4,2*2</t>
  </si>
  <si>
    <t>8,4*1,05 'Přepočtené koeficientem množství</t>
  </si>
  <si>
    <t>77</t>
  </si>
  <si>
    <t>590515180</t>
  </si>
  <si>
    <t>začišťovací páska okenní PVC profil 9 mm dl 1,4m</t>
  </si>
  <si>
    <t>-1934733646</t>
  </si>
  <si>
    <t>Kontaktní zateplovací systémy příslušenství kontaktních zateplovacích systémů profil okenní s nepřiznanou okapnicí - Thermospoj začišťovací páska okenní PVC profil 9 mm dl 1,4m</t>
  </si>
  <si>
    <t>"okna 101/P" (1,25*2+1,75*2)*17</t>
  </si>
  <si>
    <t>"okna 102/P" (0,75*2+1,5*2)*4</t>
  </si>
  <si>
    <t>"okna 103/P" (1,5*2+1,75*2)*4</t>
  </si>
  <si>
    <t>"okno 104/P" 4,0*2+2,25*2</t>
  </si>
  <si>
    <t>"dveře 113/T" 1,6+2,75*2</t>
  </si>
  <si>
    <t>165,6*1,05 'Přepočtené koeficientem množství</t>
  </si>
  <si>
    <t>78</t>
  </si>
  <si>
    <t>590515120</t>
  </si>
  <si>
    <t>profil parapetní - Thermospoj LPE plast 2 m</t>
  </si>
  <si>
    <t>-1875220100</t>
  </si>
  <si>
    <t>Kontaktní zateplovací systémy příslušenství kontaktních zateplovacích systémů profil okenní s nepřiznanou okapnicí - Thermospoj LPE plast 2 m</t>
  </si>
  <si>
    <t>"okna 101/P" 1,25*17</t>
  </si>
  <si>
    <t>"okna 102/P" 0,75*4</t>
  </si>
  <si>
    <t>"okna 103/P" 1,5*4</t>
  </si>
  <si>
    <t>"okno 104/P" 4,0</t>
  </si>
  <si>
    <t>34,25*1,05 'Přepočtené koeficientem množství</t>
  </si>
  <si>
    <t>79</t>
  </si>
  <si>
    <t>Agr.cena 6-001</t>
  </si>
  <si>
    <t>Dodávka a montáž předkomprimované těsnící PU pásky 10/25mm impregnované 1-stranně lepící</t>
  </si>
  <si>
    <t>692376885</t>
  </si>
  <si>
    <t>"těsnící profil mezi ETICS a atikové OSB desky" 29,35*2+14,6*2</t>
  </si>
  <si>
    <t>80</t>
  </si>
  <si>
    <t>622511111</t>
  </si>
  <si>
    <t>Tenkovrstvá akrylátová mozaiková střednězrnná omítka včetně penetrace vnějších stěn</t>
  </si>
  <si>
    <t>-2049421223</t>
  </si>
  <si>
    <t>Omítka tenkovrstvá akrylátová vnějších ploch probarvená, včetně penetrace podkladu mozaiková střednězrnná stěn</t>
  </si>
  <si>
    <t>Poznámka k položce:
Odkaz na část projektové dokumentace : výkres č.D: SO 101.1.04</t>
  </si>
  <si>
    <t>"finální úprava pohledových částí zateplení vnějšího líce obvodových zákl.pasů" (29,35+0,35)*(0,40+0,85)/2+6,05*(0,85+0,15)/2+(6,95+29,35+3,05)*0,15</t>
  </si>
  <si>
    <t>81</t>
  </si>
  <si>
    <t>622521021</t>
  </si>
  <si>
    <t>Tenkovrstvá silikátová zrnitá omítka tl. 2,0 mm včetně penetrace vnějších stěn</t>
  </si>
  <si>
    <t>602564768</t>
  </si>
  <si>
    <t>Omítka tenkovrstvá silikátová vnějších ploch probarvená, včetně penetrace podkladu zrnitá, tloušťky 2,0 mm stěn</t>
  </si>
  <si>
    <t>"finální povrchová úprava ETICS v úrovni nad +/- 0,000" 32,641+258,957</t>
  </si>
  <si>
    <t>82</t>
  </si>
  <si>
    <t>631311114</t>
  </si>
  <si>
    <t>Mazanina tl do 80 mm z betonu prostého bez zvýšených nároků na prostředí tř. C 16/20</t>
  </si>
  <si>
    <t>979140823</t>
  </si>
  <si>
    <t>Mazanina z betonu prostého bez zvýšených nároků na prostředí tl. přes 50 do 80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</si>
  <si>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</si>
  <si>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Poznámka k položce:
Odkaz na část projektové dokumentace : výkres č.D: SO 101.1.02 a D: SO 101.1.03</t>
  </si>
  <si>
    <t>"konstrukce podlahového souvrství dle skladby P1 a P2" 371,22*0,06</t>
  </si>
  <si>
    <t>83</t>
  </si>
  <si>
    <t>631311115</t>
  </si>
  <si>
    <t>Mazanina tl do 80 mm z betonu prostého bez zvýšených nároků na prostředí tř. C 20/25</t>
  </si>
  <si>
    <t>1689270986</t>
  </si>
  <si>
    <t>Mazanina z betonu prostého bez zvýšených nároků na prostředí tl. přes 50 do 80 mm tř. C 20/25</t>
  </si>
  <si>
    <t>"konstrukce podlahového souvrství dle skladby P1 a P2 - dlažba" 161,82*0,05</t>
  </si>
  <si>
    <t>"konstrukce podlahového souvrství dle skladby P1 a P2 - PVC" 209,4*0,055</t>
  </si>
  <si>
    <t>84</t>
  </si>
  <si>
    <t>631311122</t>
  </si>
  <si>
    <t>Mazanina tl do 120 mm z betonu prostého bez zvýšených nároků na prostředí tř. C 8/10</t>
  </si>
  <si>
    <t>1997694925</t>
  </si>
  <si>
    <t>Mazanina z betonu prostého bez zvýšených nároků na prostředí tl. přes 80 do 120 mm tř. C 8/10</t>
  </si>
  <si>
    <t>"základový rošt - podkladní beton základových pasů tl.100mm na úrovni -2,325" (28,95+5,25)*0,80*0,10</t>
  </si>
  <si>
    <t>"základový rošt - podkladní beton základových pasů tl.100mm na úrovni -1,825" (28,95+7,55)*0,80*0,10</t>
  </si>
  <si>
    <t>"základový rošt - podkladní beton základových pasů tl.100mm na úrovni -1,425" (12,8+27,35*2)*0,80*0,10+(5,53*3+1,4*3+4,45*3)*0,40*0,10</t>
  </si>
  <si>
    <t>85</t>
  </si>
  <si>
    <t>631319011</t>
  </si>
  <si>
    <t>Příplatek k mazanině tl do 80 mm za přehlazení povrchu</t>
  </si>
  <si>
    <t>-1878723167</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</si>
  <si>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</si>
  <si>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</si>
  <si>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86</t>
  </si>
  <si>
    <t>631319171</t>
  </si>
  <si>
    <t>Příplatek k mazanině tl do 80 mm za stržení povrchu spodní vrstvy před vložením výztuže</t>
  </si>
  <si>
    <t>-757987431</t>
  </si>
  <si>
    <t>Příplatek k cenám mazanin za stržení povrchu spodní vrstvy mazaniny latí před vložením výztuže nebo pletiva pro tl. obou vrstev mazaniny přes 50 do 80 mm</t>
  </si>
  <si>
    <t>87</t>
  </si>
  <si>
    <t>631362021</t>
  </si>
  <si>
    <t>Výztuž mazanin svařovanými sítěmi Kari</t>
  </si>
  <si>
    <t>1737271948</t>
  </si>
  <si>
    <t>Výztuž mazanin ze svařovaných sítí z drátů typu KARI</t>
  </si>
  <si>
    <t>"konstrukce podlahového souvrství dle skladby P1 a P2 - výztuž horní mazaniky 1xKARI 4,0x4,0/150x150mm + 15% prostřih a přesahy" 371,22*1,35*1,15/1000</t>
  </si>
  <si>
    <t>88</t>
  </si>
  <si>
    <t>894215111</t>
  </si>
  <si>
    <t>Šachtice domovní kanalizační obestavěný prostor do 1,3 m3 se stěnami z betonu s litinovým poklopem</t>
  </si>
  <si>
    <t>-1948383175</t>
  </si>
  <si>
    <t>Šachtice domovní kanalizační (revizní) se stěnami z betonu se základovou deskou (dnem) z betonu, s vyspravením s nerovností, obetonováním potrubí ve stěnách a nade dnem, s cementovým potěrem ve spádu k čisticí vložce, s dodáním a osazením lehkého litinového poklopu vel. 600x600 mm obestavěného prostoru do 1,30 m3
Požadavek na vodotěsnot a plynotěsnost použitého poklopu !!!</t>
  </si>
  <si>
    <t xml:space="preserve">Poznámka k souboru cen:
1. Množství měrných jednotek s určuje v m3 obestavěného prostoru daného vnějším obrysem neizolovaného líce šachtice. 2. Šachtice přes 5 m3 obestavěného prostoru se oceňují cenami jednotlivých konstrukčních prvků. 3. V cenách šachtic vstupních jsou započteny i náklady na strop z desek PZD nebo monolitický strop s cementovým krycím potěrem ve spádu a na dodání a osazení litinových stupadel. </t>
  </si>
  <si>
    <t>Poznámka k položce:
Odkaz na část projektové dokumentace : výkres č.D: SO 101.1.01 a SO 101.1.09</t>
  </si>
  <si>
    <t>"revizní šachta ZTI" 1</t>
  </si>
  <si>
    <t>89</t>
  </si>
  <si>
    <t>949101111</t>
  </si>
  <si>
    <t>Lešení pomocné pro objekty pozemních staveb s lešeňovou podlahou v do 1,9 m zatížení do 150 kg/m2</t>
  </si>
  <si>
    <t>95573951</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</si>
  <si>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</si>
  <si>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</si>
  <si>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 pro úpravy uvnitř objektu" 371,22</t>
  </si>
  <si>
    <t>90</t>
  </si>
  <si>
    <t>949101112</t>
  </si>
  <si>
    <t>Lešení pomocné pro objekty pozemních staveb s lešeňovou podlahou v do 3,5 m zatížení do 150 kg/m2</t>
  </si>
  <si>
    <t>-1753139750</t>
  </si>
  <si>
    <t>Lešení pomocné pracovní pro objekty pozemních staveb pro zatížení do 150 kg/m2, o výšce lešeňové podlahy přes 1,9 do 3,5 m</t>
  </si>
  <si>
    <t>"lešení pro stavební práce vně objektu (ETICS, fasáda)" (30,35+14,6+31,35+3,0)*1,0</t>
  </si>
  <si>
    <t>91</t>
  </si>
  <si>
    <t>952901111</t>
  </si>
  <si>
    <t>Vyčištění budov bytové a občanské výstavby při výšce podlaží do 4 m</t>
  </si>
  <si>
    <t>978449952</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</si>
  <si>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</si>
  <si>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</si>
  <si>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"celková plocha" 371,22</t>
  </si>
  <si>
    <t>92</t>
  </si>
  <si>
    <t>953312112</t>
  </si>
  <si>
    <t>Vložky do svislých dilatačních spár z fasádních polystyrénových desek tl 20 mm</t>
  </si>
  <si>
    <t>-1320638345</t>
  </si>
  <si>
    <t>Vložky svislé do dilatačních spár z polystyrenových desek fasádních včetně dodání a osazení, v jakémkoliv zdivu přes 10 do 20 mm</t>
  </si>
  <si>
    <t>"oddilatování stávajícího objektu" 11,0*4,2-1,9*2,0</t>
  </si>
  <si>
    <t>"oddilatování stropní desky a zateplovacího systému" (29,05*2+14,3*2)*0,25</t>
  </si>
  <si>
    <t>93</t>
  </si>
  <si>
    <t>953942121</t>
  </si>
  <si>
    <t>Osazování ochranných úhelníků bez jejich dodání</t>
  </si>
  <si>
    <t>-927060503</t>
  </si>
  <si>
    <t>Osazování drobných kovových předmětů se zalitím maltou cementovou, do vysekaných kapes nebo připravených otvorů ochranných úhelníků</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</si>
  <si>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</si>
  <si>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94</t>
  </si>
  <si>
    <t>MAT 9-001</t>
  </si>
  <si>
    <t>ochranný úhelník rohů zdí nerezový 3x hraněný samolepící 50/50/3mm výšky 1500mm</t>
  </si>
  <si>
    <t>2110778234</t>
  </si>
  <si>
    <t>Poznámka k položce:
Odkaz na část projektové dokumentace : výkres č.D: SO 101.1.09</t>
  </si>
  <si>
    <t>"ochranné úhelníky 02/Z" 10</t>
  </si>
  <si>
    <t>95</t>
  </si>
  <si>
    <t>953961213</t>
  </si>
  <si>
    <t>Kotvy chemickou patronou M 12 hl 110 mm do betonu, ŽB nebo kamene s vyvrtáním otvoru</t>
  </si>
  <si>
    <t>1425867042</t>
  </si>
  <si>
    <t>Kotvy chemické s vyvrtáním otvoru do betonu, železobetonu nebo tvrdého kamene chemická patrona,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</si>
  <si>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</si>
  <si>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Poznámka k položce:
Odkaz na část projektové dokumentace : výkres č.D: SO 101.2.05 a SO 101.2.06</t>
  </si>
  <si>
    <t>"kotvení konstrukce ocelové markýzy" 52</t>
  </si>
  <si>
    <t>"kotvení konstrukce požárního žebříku" 14</t>
  </si>
  <si>
    <t>953965121</t>
  </si>
  <si>
    <t>Kotevní šroub pro chemické kotvy M 12 dl 160 mm</t>
  </si>
  <si>
    <t>-500124545</t>
  </si>
  <si>
    <t>Kotvy chemické s vyvrtáním otvoru kotevní šrouby pro chemické kotvy, velikost M 12, délka 160 mm</t>
  </si>
  <si>
    <t>97</t>
  </si>
  <si>
    <t>985331213</t>
  </si>
  <si>
    <t>Dodatečné vlepování betonářské výztuže D 12 mm do chemické malty včetně vyvrtání otvoru</t>
  </si>
  <si>
    <t>940601018</t>
  </si>
  <si>
    <t>Dodatečné vlepování betonářské výztuže včetně vyvrtání a vyčištění otvoru chemickou maltou průměr výztuže 12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</si>
  <si>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</si>
  <si>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"kotvení výztuže nosných sloupů do základové desky - dl.300mm" 28*4*0,30</t>
  </si>
  <si>
    <t>98</t>
  </si>
  <si>
    <t>968062355</t>
  </si>
  <si>
    <t>Vybourání dřevěných rámů oken dvojitých včetně křídel pl do 2 m2</t>
  </si>
  <si>
    <t>-1585843444</t>
  </si>
  <si>
    <t>Vybourání dřevěných rámů oken s křídly, dveřních zárubní, vrat, stěn, ostění nebo obkladů rámů oken s křídly dvojitých, plochy do 2 m2</t>
  </si>
  <si>
    <t xml:space="preserve">Poznámka k souboru cen:
1. V cenách -2244 až -2747 jsou započteny i náklady na vyvěšení křídel. </t>
  </si>
  <si>
    <t>"vybourání okna v západní fasádě stávajícího objektu" 0,9*1,5</t>
  </si>
  <si>
    <t>99</t>
  </si>
  <si>
    <t>971033651</t>
  </si>
  <si>
    <t>Vybourání otvorů ve zdivu cihelném pl do 4 m2 na MVC nebo MV tl do 600 mm</t>
  </si>
  <si>
    <t>-1393269717</t>
  </si>
  <si>
    <t>Vybourání otvorů ve zdivu základovém nebo nadzákladovém z cihel, tvárnic, příčkovek z cihel pálených na maltu vápennou nebo vápenocementovou plochy do 4 m2, tl. do 600 mm</t>
  </si>
  <si>
    <t>"rozšíření otvoru pro vstup do stávajícího objektu" (1,7*3,1-0,9*1,5)*0,40</t>
  </si>
  <si>
    <t>977151127</t>
  </si>
  <si>
    <t>Jádrové vrty diamantovými korunkami do D 250 mm do stavebních materiálů</t>
  </si>
  <si>
    <t>-1073769358</t>
  </si>
  <si>
    <t>Jádrové vrty diamantovými korunkami do stavebních materiálů (železobetonu, betonu, cihel, obkladů, dlažeb, kamene) průměru přes 225 do 250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</si>
  <si>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</si>
  <si>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"jádrové průvrty stropní desky pro odvětrání VZT a střešní vtoky" 0,15</t>
  </si>
  <si>
    <t>101</t>
  </si>
  <si>
    <t>977151128</t>
  </si>
  <si>
    <t>Jádrové vrty diamantovými korunkami do D 300 mm do stavebních materiálů</t>
  </si>
  <si>
    <t>1352820866</t>
  </si>
  <si>
    <t>Jádrové vrty diamantovými korunkami do stavebních materiálů (železobetonu, betonu, cihel, obkladů, dlažeb, kamene) průměru přes 250 do 300 mm</t>
  </si>
  <si>
    <t>"jádrové průvrty stropní desky pro odvětrání VZT a střešní vtoky" 0,15*5</t>
  </si>
  <si>
    <t>102</t>
  </si>
  <si>
    <t>750731118</t>
  </si>
  <si>
    <t>Poznámka k položce:
Odkaz na část projektové dokumentace : výkres č.D: IO 201.01</t>
  </si>
  <si>
    <t>"odstranění stávajících ŽLB zídek" (9,0+15,0+25,0+28,0+8,5)*0,30*0,90</t>
  </si>
  <si>
    <t>103</t>
  </si>
  <si>
    <t>787600802</t>
  </si>
  <si>
    <t>Vysklívání oken a dveří plochy do 3 m2 skla plochého</t>
  </si>
  <si>
    <t>-1984300231</t>
  </si>
  <si>
    <t>Vysklívání oken a dveří skla plochého, plochy přes 1 do 3 m2</t>
  </si>
  <si>
    <t>104</t>
  </si>
  <si>
    <t>997013501</t>
  </si>
  <si>
    <t>Odvoz suti a vybouraných hmot na skládku nebo meziskládku do 1 km se složením</t>
  </si>
  <si>
    <t>511488026</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</si>
  <si>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</si>
  <si>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</si>
  <si>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105</t>
  </si>
  <si>
    <t>997013509</t>
  </si>
  <si>
    <t>Příplatek k odvozu suti a vybouraných hmot na skládku ZKD 1 km přes 1 km</t>
  </si>
  <si>
    <t>53710521</t>
  </si>
  <si>
    <t>Odvoz suti a vybouraných hmot na skládku nebo meziskládku se složením, na vzdálenost Příplatek k ceně za každý další i započatý 1 km přes 1 km</t>
  </si>
  <si>
    <t>106</t>
  </si>
  <si>
    <t>997013802</t>
  </si>
  <si>
    <t>Poplatek za uložení stavebního železobetonového odpadu na skládce (skládkovné)</t>
  </si>
  <si>
    <t>-1802909281</t>
  </si>
  <si>
    <t>Poplatek za uložení stavebního odpadu na skládce (skládkovné) železobetonového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</si>
  <si>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</si>
  <si>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107</t>
  </si>
  <si>
    <t>997013803</t>
  </si>
  <si>
    <t>Poplatek za uložení stavebního odpadu z keramických materiálů na skládce (skládkovné)</t>
  </si>
  <si>
    <t>-2081112099</t>
  </si>
  <si>
    <t>Poplatek za uložení stavebního odpadu na skládce (skládkovné) z keramických materiálů</t>
  </si>
  <si>
    <t>108</t>
  </si>
  <si>
    <t>997013804</t>
  </si>
  <si>
    <t>Poplatek za uložení stavebního odpadu ze skla na skládce (skládkovné)</t>
  </si>
  <si>
    <t>-756849047</t>
  </si>
  <si>
    <t>Poplatek za uložení stavebního odpadu na skládce (skládkovné) ze skla</t>
  </si>
  <si>
    <t>109</t>
  </si>
  <si>
    <t>997013811</t>
  </si>
  <si>
    <t>Poplatek za uložení stavebního dřevěného odpadu na skládce (skládkovné)</t>
  </si>
  <si>
    <t>1623319401</t>
  </si>
  <si>
    <t>Poplatek za uložení stavebního odpadu na skládce (skládkovné) dřevěného</t>
  </si>
  <si>
    <t>110</t>
  </si>
  <si>
    <t>998011001</t>
  </si>
  <si>
    <t>Přesun hmot pro budovy zděné v do 6 m</t>
  </si>
  <si>
    <t>664793516</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</si>
  <si>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</si>
  <si>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</si>
  <si>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</si>
  <si>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</si>
  <si>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</si>
  <si>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</si>
  <si>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111</t>
  </si>
  <si>
    <t>711111001</t>
  </si>
  <si>
    <t>Provedení izolace proti zemní vlhkosti vodorovné za studena nátěrem penetračním</t>
  </si>
  <si>
    <t>-1384584732</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</si>
  <si>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</si>
  <si>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</si>
  <si>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"hydroizolace vrchního líce základové desky" 28,85*14,30</t>
  </si>
  <si>
    <t>112</t>
  </si>
  <si>
    <t>111631500</t>
  </si>
  <si>
    <t>lak asfaltový ALP/9 (t) bal 9 kg</t>
  </si>
  <si>
    <t>-317575762</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</si>
  <si>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</si>
  <si>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</si>
  <si>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412,555*0,0003 'Přepočtené koeficientem množství</t>
  </si>
  <si>
    <t>113</t>
  </si>
  <si>
    <t>711112001</t>
  </si>
  <si>
    <t>Provedení izolace proti zemní vlhkosti svislé za studena nátěrem penetračním</t>
  </si>
  <si>
    <t>1305389462</t>
  </si>
  <si>
    <t>Provedení izolace proti zemní vlhkosti natěradly a tmely za studena na ploše svislé S nátěrem penetračním</t>
  </si>
  <si>
    <t>"hydroizolace boků základové desky" (28,85*2+14,3*2)*0,15</t>
  </si>
  <si>
    <t>"přetažení hydroizolace na vnější líc obvodového zdiva" (28,85*2+14,3*2)*0,45</t>
  </si>
  <si>
    <t>114</t>
  </si>
  <si>
    <t>-1388640376</t>
  </si>
  <si>
    <t>51,78*0,00035 'Přepočtené koeficientem množství</t>
  </si>
  <si>
    <t>115</t>
  </si>
  <si>
    <t>711141559</t>
  </si>
  <si>
    <t>Provedení izolace proti zemní vlhkosti pásy přitavením vodorovné NAIP</t>
  </si>
  <si>
    <t>-366855626</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</si>
  <si>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</si>
  <si>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</si>
  <si>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116</t>
  </si>
  <si>
    <t>628520150</t>
  </si>
  <si>
    <t>pás asfaltovaný modifikovaný SBS tl.4mm s vložkou ze skleněné tkaniny a separační PE folií</t>
  </si>
  <si>
    <t>1249587700</t>
  </si>
  <si>
    <t>412,555*1,15 'Přepočtené koeficientem množství</t>
  </si>
  <si>
    <t>117</t>
  </si>
  <si>
    <t>711142559</t>
  </si>
  <si>
    <t>Provedení izolace proti zemní vlhkosti pásy přitavením svislé NAIP</t>
  </si>
  <si>
    <t>569396044</t>
  </si>
  <si>
    <t>Provedení izolace proti zemní vlhkosti pásy přitavením NAIP na ploše svislé S</t>
  </si>
  <si>
    <t>118</t>
  </si>
  <si>
    <t>-1396546008</t>
  </si>
  <si>
    <t>51,78*1,15 'Přepočtené koeficientem množství</t>
  </si>
  <si>
    <t>119</t>
  </si>
  <si>
    <t>711493111</t>
  </si>
  <si>
    <t>Izolace proti podpovrchové a tlakové vodě vodorovná 2-složkovou flexibilní cementem pojenou minerální hydroizolační stěrkou</t>
  </si>
  <si>
    <t>1561598645</t>
  </si>
  <si>
    <t>"stěrková hydroizolace podlahy v m.č.105" 2,30</t>
  </si>
  <si>
    <t>"stěrková hydroizolace podlahy v m.č.111" 3,65</t>
  </si>
  <si>
    <t>"stěrková hydroizolace podlahy v m.č.112" 3,75</t>
  </si>
  <si>
    <t>"stěrková hydroizolace podlahy v m.č.115" 8,9</t>
  </si>
  <si>
    <t>120</t>
  </si>
  <si>
    <t>711493121</t>
  </si>
  <si>
    <t>Izolace proti podpovrchové a tlakové vodě svislá 2-složkovou flexibilní cementem pojenou minerální hydroizolační stěrkou</t>
  </si>
  <si>
    <t>-601598376</t>
  </si>
  <si>
    <t>"stěrková hydroizolace za sprchovým koutem v.2000mm v m.č.105" 1,1*2*2,0</t>
  </si>
  <si>
    <t>"stěrková hydroizolace za sprchovým koutem v.2000mm v m.č.111" 1,1*2*2,0</t>
  </si>
  <si>
    <t>"stěrková hydroizolace za sprchovým koutem v.2000mm v m.č.112" 1,1*2*2,0</t>
  </si>
  <si>
    <t>"stěrková hydroizolace za sprchovým koutem v.2000mm v m.č.115" (2,5+1,2*2)*2,0</t>
  </si>
  <si>
    <t>121</t>
  </si>
  <si>
    <t>998711201</t>
  </si>
  <si>
    <t>Přesun hmot procentní pro izolace proti vodě, vlhkosti a plynům v objektech v do 6 m</t>
  </si>
  <si>
    <t>%</t>
  </si>
  <si>
    <t>1842590300</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</si>
  <si>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</si>
  <si>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</si>
  <si>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</si>
  <si>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</si>
  <si>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122</t>
  </si>
  <si>
    <t>712311101</t>
  </si>
  <si>
    <t>Provedení povlakové krytiny střech do 10° za studena lakem penetračním nebo asfaltovým</t>
  </si>
  <si>
    <t>-1348776885</t>
  </si>
  <si>
    <t>Provedení povlakové krytiny střech plochých do 10 st.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</si>
  <si>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</si>
  <si>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Poznámka k položce:
Odkaz na část projektové dokumentace : výkres č.D: SO 101.1.03 a SO 101.1.05</t>
  </si>
  <si>
    <t>"konstrukce střešního souvrství dle skladby S1 - penetrace podkladu" 28,35*13,6+(28,35*2+13,6*2)*0,25</t>
  </si>
  <si>
    <t>123</t>
  </si>
  <si>
    <t>-1837866529</t>
  </si>
  <si>
    <t>406,535*0,0015 'Přepočtené koeficientem množství</t>
  </si>
  <si>
    <t>124</t>
  </si>
  <si>
    <t>712341559</t>
  </si>
  <si>
    <t>Provedení povlakové krytiny střech do 10° pásy NAIP přitavením v plné ploše</t>
  </si>
  <si>
    <t>-1617404413</t>
  </si>
  <si>
    <t>Provedení povlakové krytiny střech plochých do 10 st. pásy přitavením NAIP v plné ploše</t>
  </si>
  <si>
    <t xml:space="preserve">Poznámka k souboru cen:
1. Povlakové krytiny střech jednotlivě do 10 m2 se oceňují skladebně cenou příslušné izolace a cenou 712 39-9097 Příplatek za plochu do 10 m2. </t>
  </si>
  <si>
    <t>"konstrukce střešního souvrství dle skladby S1 - podkladní vrstva" 28,35*13,6+(28,35*2+13,6*2)*0,06+(28,35*2+13,6*2)*(0,26+1,35)</t>
  </si>
  <si>
    <t>"přípočet podkladní vrstvy kolem střešních vpustí" 2,0</t>
  </si>
  <si>
    <t>"konstrukce střešního souvrství dle skladby S1 - krycí vrstva" 28,35*13,6+(28,35*2+13,6*2)*1,15</t>
  </si>
  <si>
    <t>"přípočet krycí vrstvy kolem střešních vpustí" 2,0</t>
  </si>
  <si>
    <t>125</t>
  </si>
  <si>
    <t>1010151040</t>
  </si>
  <si>
    <t>hydroizolační asfaltový pás typu SBS z modifikovaného asfaltu vyztužený vložkou z polyesterové rohože s posypem červený</t>
  </si>
  <si>
    <t>1607509636</t>
  </si>
  <si>
    <t>Pás je na horním povrchu opatřen ochranným břidličným posypem, na spodním povrchu spalitelnou PE folií. Nosná vložka z polyesterové rohože vyztužené v podélném směru skleněnými vlákny o plošné hmotnosti 190 g.m-2. SBS modifikovaná asfaltová hmota, množství 2800 g.m-2. Tloušťka pásu 4,5 (±0,1) mm. Rozměrová stálost 0,3 %. Největší tahová síla v podélném směru 900 (±250) N/50 mm, v příčném směru 800 (±250) N/50 mm. Odolnost proti stékání 100 °C. Ohebnost za nízkých teplot -25 °C. Faktor difuzního odporu 30 000. Pás splňuje podmínky SVAP dle ČSN 73 0605-1.</t>
  </si>
  <si>
    <t>484,045*1,125 'Přepočtené koeficientem množství</t>
  </si>
  <si>
    <t>126</t>
  </si>
  <si>
    <t>1010151880</t>
  </si>
  <si>
    <t>hydroizolační asfaltový pás typu SBS z modifikovaného asfaltu vyztužený vložkou ze skleněné tkaniny</t>
  </si>
  <si>
    <t>1891545842</t>
  </si>
  <si>
    <t>Pás je na horním povrchu opatřen jemným separačním posypem, na spodním povrchu spalitelnou PE folií. Nosná vložka ze skleněné tkaniny o plošné hmotnosti 200 g.m-2. SBS modifikovaná asfaltová hmota, množství 3000 g.m-2. Tloušťka pásu 4,0 (±0,2) mm. Největší tahová síla v podélném směru 1400 (±400) N/50 mm, v příčném směru 1600 (±400) N/50 mm. Odolnost proti stékání 100 °C. Ohebnost za nízkých teplot -25 °C. Faktor difuzního odporu 29 000 (±1000). Součinitel difúze radonu 1,4.10-11 m2.s-1. Pás splňuje podmínky SVAP dle ČSN 73 0605-1.</t>
  </si>
  <si>
    <t>527,673*1,125 'Přepočtené koeficientem množství</t>
  </si>
  <si>
    <t>127</t>
  </si>
  <si>
    <t>712341659</t>
  </si>
  <si>
    <t>Provedení povlakové krytiny střech do 10° pásy NAIP přitavením bodově</t>
  </si>
  <si>
    <t>-1058675942</t>
  </si>
  <si>
    <t>Provedení povlakové krytiny střech plochých do 10 st. pásy přitavením NAIP bodově</t>
  </si>
  <si>
    <t>"konstrukce střešního souvrství dle skladby S1 - parotěsnící vrstva" 28,35*13,6+(28,35*2+13,6*2)*(0,125+0,25)</t>
  </si>
  <si>
    <t>128</t>
  </si>
  <si>
    <t>1010301469</t>
  </si>
  <si>
    <t>pás asfaltovaný modifikovaný SBS tl.4mm s vložkou ze Al folie kašírovanou skleněnými vlákny a separační PE folií</t>
  </si>
  <si>
    <t>141009961</t>
  </si>
  <si>
    <t>417,023*1,15 'Přepočtené koeficientem množství</t>
  </si>
  <si>
    <t>129</t>
  </si>
  <si>
    <t>998712201</t>
  </si>
  <si>
    <t>Přesun hmot procentní pro krytiny povlakové v objektech v do 6 m</t>
  </si>
  <si>
    <t>853864371</t>
  </si>
  <si>
    <t>Přesun hmot pro povlakové krytiny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</si>
  <si>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</si>
  <si>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</si>
  <si>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</si>
  <si>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130</t>
  </si>
  <si>
    <t>713121121</t>
  </si>
  <si>
    <t>Montáž izolace tepelné podlah volně kladenými rohožemi, pásy, dílci, deskami 2 vrstvy</t>
  </si>
  <si>
    <t>306278239</t>
  </si>
  <si>
    <t>Montáž tepelné izolace podlah rohožemi, pásy, deskami, dílci, bloky (izolační materiál ve specifikaci) kladenými volně dvouvrstvá</t>
  </si>
  <si>
    <t xml:space="preserve">Poznámka k souboru cen:
1. Množství tepelné izolace podlah okrajovými pásky k ceně -1211 se určuje v m projektované délky obložení (bez přesahů) na obvodu podlahy. </t>
  </si>
  <si>
    <t xml:space="preserve">Poznámka k položce:
Odkaz na část projektové dokumentace : výkres č.D: SO 101.1.02 a SO 101.1.03
</t>
  </si>
  <si>
    <t>"konstrukce podlahového souvrství dle skladby P1 a P2" 371,22</t>
  </si>
  <si>
    <t>131</t>
  </si>
  <si>
    <t>1415202220</t>
  </si>
  <si>
    <t>tepelněizolační desky z pěnového polystyrenu tl.60mm s uzavřenou povrchovou strukturou (perimetrický polystyren)</t>
  </si>
  <si>
    <t>-1897131378</t>
  </si>
  <si>
    <t xml:space="preserve">Pevnost v tlaku při 10 % deformaci ≥200 kPa. Hodnota součinitele tepelné vodivosti 0,034 W.m-1.K-1. Faktor difuzního odporu 40 – 100. Teplotní odolnost -150 až +80 °C. Objemová hmotnost 28 – 32 kg.m-3. Třída reakce na oheň E. Úprava hran desek polodrážka. Dlouhodobá nasákavost ≤3 % objemu. </t>
  </si>
  <si>
    <t>371,22*1,05 'Přepočtené koeficientem množství</t>
  </si>
  <si>
    <t>132</t>
  </si>
  <si>
    <t>1415202230</t>
  </si>
  <si>
    <t>tepelněizolační desky z pěnového polystyrenu tl.80mm s uzavřenou povrchovou strukturou (perimetrický polystyren)</t>
  </si>
  <si>
    <t>-2041645976</t>
  </si>
  <si>
    <t>133</t>
  </si>
  <si>
    <t>713131141</t>
  </si>
  <si>
    <t>Montáž izolace tepelné stěn a základů lepením celoplošně rohoží, pásů, dílců, desek</t>
  </si>
  <si>
    <t>1546502394</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</si>
  <si>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</si>
  <si>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</si>
  <si>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"zateplení vnějšího líce obvodových základových pasů" (0,5+28,95+5,25)*1,78+(8,35+28,95+0,5)*1,28+12,8*0,88</t>
  </si>
  <si>
    <t>"konstrukce střešního souvrství dle skladby S1 - vnitřní líc atiky (spádové klíny  EPS100S tl.60-210mm)" (28,35*2+13,6*2)*0,55</t>
  </si>
  <si>
    <t>134</t>
  </si>
  <si>
    <t>283722850</t>
  </si>
  <si>
    <t>deska z pěnového polystyrenu EPS 70S, 1000 x 500 x 80 mm</t>
  </si>
  <si>
    <t>1489529711</t>
  </si>
  <si>
    <t>Desky z lehčených plastů desky z pěnového polystyrénu - samozhášivého typ EPS 70S stabil, objemová hmotnost 15 - 20 kg/m3 tepelně izolační desky pro izolace ploché střechy nebo podlahy rozměr 1000 x 500 mm, lambda=0,039 [W / m K] 80 mm</t>
  </si>
  <si>
    <t>Poznámka k položce:
lambda=0,039 [W / m K]</t>
  </si>
  <si>
    <t>46,145*1,1 'Přepočtené koeficientem množství</t>
  </si>
  <si>
    <t>135</t>
  </si>
  <si>
    <t>283764220</t>
  </si>
  <si>
    <t>deska z extrudovaného polystyrénu XPS 300 SF 100 mm</t>
  </si>
  <si>
    <t>432636787</t>
  </si>
  <si>
    <t>Desky z lehčených plastů desky z extrudovaného polystyrenu desky z extrudovaného polystyrenu XPS 300 SF hladký povrch, ozub po celém obvodu 1265 x 615 mm (krycí plocha 0,75 m2) 100 mm</t>
  </si>
  <si>
    <t>121,414*1,05 'Přepočtené koeficientem množství</t>
  </si>
  <si>
    <t>136</t>
  </si>
  <si>
    <t>713141131</t>
  </si>
  <si>
    <t>Montáž izolace tepelné střech plochých lepené za studena 1 vrstva rohoží, pásů, dílců, desek</t>
  </si>
  <si>
    <t>-1560010946</t>
  </si>
  <si>
    <t>Montáž tepelné izolace střech plochých rohožemi, pásy, deskami, dílci, bloky (izolační materiál ve specifikaci) přilepenými za studena zplna, jednovrstvá</t>
  </si>
  <si>
    <t xml:space="preserve">Poznámka k souboru cen:
1. Množství tepelné izolace střech plochých atikovými pásky k ceně -1211 se určuje v m projektované délky obložení (bez přesahů) na obvodu ploché střechy. </t>
  </si>
  <si>
    <t>"konstrukce střešního souvrství dle skladby S1 - spodní vrstva tepelné izolace (desky EPS70S tl.160mm)" 28,35*13,6</t>
  </si>
  <si>
    <t>"konstrukce střešního souvrství dle skladby S1 - horní vrstva tepelné izolace (spádové klíny  EPS100S tl.60-210mm)" 28,35*13,6</t>
  </si>
  <si>
    <t>137</t>
  </si>
  <si>
    <t>283722890</t>
  </si>
  <si>
    <t>deska z pěnového polystyrenu EPS 70S, 1000 x 500 x 160 mm</t>
  </si>
  <si>
    <t>-1005169857</t>
  </si>
  <si>
    <t>Desky z lehčených plastů desky z pěnového polystyrénu - samozhášivého typ EPS 70S stabil, objemová hmotnost 15 - 20 kg/m3 tepelně izolační desky pro izolace ploché střechy nebo podlahy rozměr 1000 x 500 mm, lambda=0,039 [W / m K] 160 mm</t>
  </si>
  <si>
    <t>385,56*1,05 'Přepočtené koeficientem množství</t>
  </si>
  <si>
    <t>138</t>
  </si>
  <si>
    <t>MAT713-001</t>
  </si>
  <si>
    <t>tepelná izolace EPS100S spádové klíny tl.60-210mm</t>
  </si>
  <si>
    <t>-1237939080</t>
  </si>
  <si>
    <t>"konstrukce střešního souvrství dle skladby S1 - horní vrstva tepelné izolace (spádové klíny  EPS100S tl.60-210mm)" 28,35*13,6*(0,06+0,21)/2</t>
  </si>
  <si>
    <t>52,051*1,05 'Přepočtené koeficientem množství</t>
  </si>
  <si>
    <t>139</t>
  </si>
  <si>
    <t>MAT713-002</t>
  </si>
  <si>
    <t>kotevní systém pro souvrství tepelné izolace střechy</t>
  </si>
  <si>
    <t>kpl</t>
  </si>
  <si>
    <t>29020977</t>
  </si>
  <si>
    <t>Položku nutno upřesnit v dalším stupni PD.</t>
  </si>
  <si>
    <t>"stanoveno agragovanou položkou" 1</t>
  </si>
  <si>
    <t>140</t>
  </si>
  <si>
    <t>713141211</t>
  </si>
  <si>
    <t>Montáž izolace tepelné střech plochých volně položené atikový klín</t>
  </si>
  <si>
    <t>1365573093</t>
  </si>
  <si>
    <t>Montáž tepelné izolace střech plochých atikovými klíny kladenými volně</t>
  </si>
  <si>
    <t>Poznámka k položce:
Odkaz na část projektové dokumentace : výkres č.D: SO 101.1.03, SO 101.1.05 a SO 101.1.10</t>
  </si>
  <si>
    <t>"přechodové klíny na atikové zdivo" 28,35*2+13,60*2</t>
  </si>
  <si>
    <t>141</t>
  </si>
  <si>
    <t>631529020</t>
  </si>
  <si>
    <t>klín atikový přechodný z minerálních vláken rozměr 50/50/1000mm</t>
  </si>
  <si>
    <t>-857750850</t>
  </si>
  <si>
    <t>142</t>
  </si>
  <si>
    <t>713191132</t>
  </si>
  <si>
    <t>Montáž izolace tepelné podlah, stropů vrchem nebo střech překrytí separační fólií z PE</t>
  </si>
  <si>
    <t>-1878970009</t>
  </si>
  <si>
    <t>Montáž tepelné izolace stavebních konstrukcí - doplňky a konstrukční součásti podlah, stropů vrchem nebo střech překrytím fólií separační z PE</t>
  </si>
  <si>
    <t>Poznámka k položce:
Odkaz na část projektové dokumentace : výkres č.D: SO 101.1.02 a SO 101.1.03</t>
  </si>
  <si>
    <t>"konstrukce podlahového souvrství dle skladby P1 a P2 - separační folie" 371,22</t>
  </si>
  <si>
    <t>143</t>
  </si>
  <si>
    <t>283231500</t>
  </si>
  <si>
    <t>fólie separační PE bal. 100 m2</t>
  </si>
  <si>
    <t>529832034</t>
  </si>
  <si>
    <t>Fólie z polyetylénu a jednoduché výrobky z nich separační fólie separační fólie CEMIX PE fólie pro lité podlahy   bal. 100 m2</t>
  </si>
  <si>
    <t>Poznámka k položce:
oddělení betonových nebo samonivelačních vyrovnávacích vrstev</t>
  </si>
  <si>
    <t>371,22*1,1 'Přepočtené koeficientem množství</t>
  </si>
  <si>
    <t>144</t>
  </si>
  <si>
    <t>998713201</t>
  </si>
  <si>
    <t>Přesun hmot procentní pro izolace tepelné v objektech v do 6 m</t>
  </si>
  <si>
    <t>-1191191932</t>
  </si>
  <si>
    <t>Přesun hmot pro izolace tepelné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</si>
  <si>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</si>
  <si>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</si>
  <si>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</si>
  <si>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145</t>
  </si>
  <si>
    <t>Agr.cena 721-001</t>
  </si>
  <si>
    <t>Montáž střešního vtoku se svislým odtokem D100mm vyhřívaného</t>
  </si>
  <si>
    <t>973564003</t>
  </si>
  <si>
    <t>Poznámka k položce:
Odkaz na část projektové dokumentace : výkres č.D: SO 101.1.05 a SO 101.1.10</t>
  </si>
  <si>
    <t>146</t>
  </si>
  <si>
    <t>562311020</t>
  </si>
  <si>
    <t>vtok střešní s folií BITUMEN pro pl.stř.HL62.1H/1 s vyhříváním 75-160 mm</t>
  </si>
  <si>
    <t>-1422962816</t>
  </si>
  <si>
    <t>Materiál stavební instalační z plastů vtoky, vpusti, hlavice HL vtok střešní s izolační folií BITUMEN pro plochou střechu HL62.1H/1 s vyhříváním</t>
  </si>
  <si>
    <t>Poznámka k položce:
Střešní vtok pro ploché střechy, s elektrickým ohřevem, 230V, samoregulační topný kabel, dodávka bez termostatu, se svislým odtokem DN75, s továrně napojenou asfaltovou izolační manžetou, s plastovým záchytným košem. K napojení na systémy asfaltových hydroizolací.</t>
  </si>
  <si>
    <t>"střešní vtoky" 2</t>
  </si>
  <si>
    <t>147</t>
  </si>
  <si>
    <t>998721201</t>
  </si>
  <si>
    <t>Přesun hmot procentní pro vnitřní kanalizace v objektech v do 6 m</t>
  </si>
  <si>
    <t>-536190580</t>
  </si>
  <si>
    <t>Přesun hmot pro vnitřní kanalizace stanovený procentní sazbou z ceny vodorovná dopravní vzdálenost do 50 m v objektech výšky do 6 m</t>
  </si>
  <si>
    <t>762</t>
  </si>
  <si>
    <t>Konstrukce tesařské</t>
  </si>
  <si>
    <t>148</t>
  </si>
  <si>
    <t>762332131</t>
  </si>
  <si>
    <t>Montáž vázaných kcí krovů pravidelných z hraněného řeziva průřezové plochy do 120 cm2</t>
  </si>
  <si>
    <t>-1550395328</t>
  </si>
  <si>
    <t>Montáž vázaných konstrukcí krovů střech pultových, sedlových, valbových, stanových čtvercového nebo obdélníkového půdorysu, z řeziva hraněného průřezové plochy do 120 cm2
Součástí položky bude i dodávka a montáž kotevního příslušenství !!!</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</si>
  <si>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</si>
  <si>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"úprava horní hrany atikového zdiva (podklad pod oplechování atiky) - nosné latě" (29,35*2+14,6*2)*2</t>
  </si>
  <si>
    <t>149</t>
  </si>
  <si>
    <t>605141140</t>
  </si>
  <si>
    <t>řezivo jehličnaté,střešní latě impregnované dl 3 - 5 m</t>
  </si>
  <si>
    <t>35409439</t>
  </si>
  <si>
    <t>Řezivo jehličnaté drobné, neopracované (lišty a latě), (ČSN 49 1503, ČSN 49 2100) jehličnaté - latě střešní latě jakost I - II délka 3 - 5 m latě  impregnované</t>
  </si>
  <si>
    <t>175,8*0,06*0,04</t>
  </si>
  <si>
    <t>0,422*1,1 'Přepočtené koeficientem množství</t>
  </si>
  <si>
    <t>150</t>
  </si>
  <si>
    <t>762341037</t>
  </si>
  <si>
    <t>Bednění střech rovných z desek OSB tl 25 mm na sraz šroubovaných na rošt</t>
  </si>
  <si>
    <t>1735066657</t>
  </si>
  <si>
    <t>Bednění a laťování bednění střech rovných sklonu do 60 st. s vyřezáním otvorů z dřevoštěpkových desek OSB šroubovaných na rošt 25 mm na sraz, tloušťky desky</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</si>
  <si>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</si>
  <si>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"úprava horní hrany atikového zdiva (podklad pod oplechování atiky)" (29,35*2+14,6*2)*0,515</t>
  </si>
  <si>
    <t>151</t>
  </si>
  <si>
    <t>998762201</t>
  </si>
  <si>
    <t>Přesun hmot procentní pro kce tesařské v objektech v do 6 m</t>
  </si>
  <si>
    <t>780548677</t>
  </si>
  <si>
    <t>Přesun hmot pro konstrukce tesařské stanovený procentní sazbou z ceny vodorovná dopravní vzdálenost do 50 m v objektech výšky do 6 m</t>
  </si>
  <si>
    <t>763</t>
  </si>
  <si>
    <t>Konstrukce suché výstavby</t>
  </si>
  <si>
    <t>152</t>
  </si>
  <si>
    <t>763131411</t>
  </si>
  <si>
    <t>SDK podhled desky 1xA 12,5 bez TI dvouvrstvá spodní kce profil CD+UD</t>
  </si>
  <si>
    <t>-8170311</t>
  </si>
  <si>
    <t>Podhled ze sádrokartonových desek dvouvrstvá zavěšená spodní konstrukce z ocelových profilů CD, UD jednoduše opláštěná deskou standardní A, tl. 12,5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</si>
  <si>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</si>
  <si>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"dle specifikace místností" 172,09</t>
  </si>
  <si>
    <t>153</t>
  </si>
  <si>
    <t>763131714</t>
  </si>
  <si>
    <t>SDK podhled základní penetrační nátěr</t>
  </si>
  <si>
    <t>330434365</t>
  </si>
  <si>
    <t>Podhled ze sádrokartonových desek ostatní práce a konstrukce na podhledech ze sádrokartonových desek základní penetrační nátěr</t>
  </si>
  <si>
    <t>154</t>
  </si>
  <si>
    <t>763131771</t>
  </si>
  <si>
    <t>Příplatek k SDK podhledu za rovinnost kvality Q3</t>
  </si>
  <si>
    <t>284461900</t>
  </si>
  <si>
    <t>Podhled ze sádrokartonových desek Příplatek k cenám za rovinnost kvality Q3 – speciální tmelení</t>
  </si>
  <si>
    <t>"celková plocha" 172,09</t>
  </si>
  <si>
    <t>155</t>
  </si>
  <si>
    <t>763135102</t>
  </si>
  <si>
    <t>Montáž SDK kazetového podhledu z kazet 600x600 mm na zavěšenou polozapuštěnou nosnou konstrukci</t>
  </si>
  <si>
    <t>-1404997653</t>
  </si>
  <si>
    <t>Montáž sádrokartonového podhledu kazetového demontovatelného, velikosti kazet 600x600 mm včetně zavěšené nosné konstrukce polozapuštěné</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</si>
  <si>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</si>
  <si>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"dle specifikace místností" 199,13</t>
  </si>
  <si>
    <t>156</t>
  </si>
  <si>
    <t>MAT 763-001</t>
  </si>
  <si>
    <t>kazetový minerální podhled (dle výběru objednatele)</t>
  </si>
  <si>
    <t>956167909</t>
  </si>
  <si>
    <t>kazetový minerální podhled formátu 600/600mm tl.15mm s rovnou hranou a polozapuštěnou nosnou konstrukcí vč.dodávky a montáže nosné konstrukce a kotevních prvků</t>
  </si>
  <si>
    <t>157</t>
  </si>
  <si>
    <t>998763401</t>
  </si>
  <si>
    <t>Přesun hmot procentní pro sádrokartonové konstrukce v objektech v do 6 m</t>
  </si>
  <si>
    <t>-632200252</t>
  </si>
  <si>
    <t>Přesun hmot pro konstrukce montované z desek stanovený procentní sazbou z ceny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</si>
  <si>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</si>
  <si>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</si>
  <si>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</si>
  <si>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158</t>
  </si>
  <si>
    <t>764216643</t>
  </si>
  <si>
    <t>Oplechování rovných parapetů celoplošně lepené z Pz s povrchovou úpravou rš 250 mm</t>
  </si>
  <si>
    <t>-184027587</t>
  </si>
  <si>
    <t>Oplechování parapetů z pozinkovaného plechu s povrchovou úpravou rovných celoplošně lepené, bez rohů rš 250 mm</t>
  </si>
  <si>
    <t>Poznámka k položce:
Odkaz na část projektové dokumentace : výkres č.D: SO 101.1.08</t>
  </si>
  <si>
    <t>"dle specifikace klempířských výrobků - prvky 01-04/K" 1,32*17+0,82*4+1,57*4+4,07</t>
  </si>
  <si>
    <t>159</t>
  </si>
  <si>
    <t>764244407</t>
  </si>
  <si>
    <t>Oplechování horních ploch a nadezdívek bez rohů z TiZn předzvětral plechu kotvené rš 670 mm</t>
  </si>
  <si>
    <t>677747944</t>
  </si>
  <si>
    <t>Oplechování horních ploch zdí a nadezdívek (atik) z titanzinkového předzvětralého plechu mechanicky kotvené rš 670 mm
Včetně kotevního materiálu a příponek.</t>
  </si>
  <si>
    <t>"dle specifikace klempířských výrobků - prvek 05/K" 90,0</t>
  </si>
  <si>
    <t>160</t>
  </si>
  <si>
    <t>764345323</t>
  </si>
  <si>
    <t>Lemování trub, konzol, držáků z TiZn lesklého plechu střech s krytinou skládanou D do 150 mm</t>
  </si>
  <si>
    <t>-798951839</t>
  </si>
  <si>
    <t>Lemování trub, konzol, držáků a ostatních kusových prvků z titanzinkového lesklého válcovaného plechu střech s krytinou skládanou mimo prejzovou nebo z plechu, průměr přes 100 do 150 mm</t>
  </si>
  <si>
    <t>"dle specifikace klempířských výrobků - prvek 06/K" 4</t>
  </si>
  <si>
    <t>161</t>
  </si>
  <si>
    <t>998764201</t>
  </si>
  <si>
    <t>Přesun hmot procentní pro konstrukce klempířské v objektech v do 6 m</t>
  </si>
  <si>
    <t>1599671590</t>
  </si>
  <si>
    <t>Přesun hmot pro konstrukce klempířské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</si>
  <si>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</si>
  <si>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</si>
  <si>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</si>
  <si>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162</t>
  </si>
  <si>
    <t>766123520</t>
  </si>
  <si>
    <t>Montáž stěn celozasklených v do 3,50 m</t>
  </si>
  <si>
    <t>-980391313</t>
  </si>
  <si>
    <t>Montáž dřevěných stěn celozasklených, výšky přes 2,75 do 3,50 m</t>
  </si>
  <si>
    <t xml:space="preserve">Poznámka k souboru cen:
1. V cenách je započtena i montáž oboustranného olištování. </t>
  </si>
  <si>
    <t>Poznámka k položce:
Odkaz na část projektové dokumentace : výkres č.D: SO 101.1.06</t>
  </si>
  <si>
    <t>"stěna 110/T" 1,7*3,1</t>
  </si>
  <si>
    <t>163</t>
  </si>
  <si>
    <t>MAT 766-000</t>
  </si>
  <si>
    <t>dřevěná stěna celoprosklená rozměr 1700/3100mm s 2-křídlými dveřmi 1700/1970mm, EW15DP3, vč.kování a zárubně</t>
  </si>
  <si>
    <t>2017639253</t>
  </si>
  <si>
    <t>Dveře budou opatřeny samozavírači a koordinátorem zavírání křídel.
Dekor a provedení určí objednatel.</t>
  </si>
  <si>
    <t>164</t>
  </si>
  <si>
    <t>766622131</t>
  </si>
  <si>
    <t>Montáž plastových oken plochy přes 1 m2 otevíravých výšky do 1,5 m s rámem do zdiva</t>
  </si>
  <si>
    <t>1526918436</t>
  </si>
  <si>
    <t>Montáž oken plastových včetně montáže rámu na polyuretanovou pěnu plochy přes 1 m2 otevíravých nebo sklápěcích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</si>
  <si>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</si>
  <si>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Poznámka k položce:
Odkaz na část projektové dokumentace : výkres č.D: SO 101.1.07</t>
  </si>
  <si>
    <t>"montáž oken 102/P" 0,75*1,50*4</t>
  </si>
  <si>
    <t>165</t>
  </si>
  <si>
    <t>SPC 766-001</t>
  </si>
  <si>
    <t>okno plastové 1-dílné rozměr 750/1500mm OTV/SKL včetně kování, odstín bílý (ozn."102/P")</t>
  </si>
  <si>
    <t>-1487293397</t>
  </si>
  <si>
    <t>okno plastové 1-dílné rozměr 750/1500mm OTV/SKL s ocelovou Pz výztuhou včetně kování, odstín bílý, zasklené izolačním trojsklem (neprůhledným), Uw=max.1,0W/m2*K, kování standardní s mikroventilací</t>
  </si>
  <si>
    <t>"dle specifikace výplní otvorů 1.N.P.- okna" 4</t>
  </si>
  <si>
    <t>166</t>
  </si>
  <si>
    <t>766622132</t>
  </si>
  <si>
    <t>Montáž plastových oken plochy přes 1 m2 otevíravých výšky do 2,5 m s rámem do zdiva</t>
  </si>
  <si>
    <t>-2019337890</t>
  </si>
  <si>
    <t>Montáž oken plastových včetně montáže rámu na polyuretanovou pěnu plochy přes 1 m2 otevíravých nebo sklápěcích do zdiva, výšky přes 1,5 do 2,5 m</t>
  </si>
  <si>
    <t>"montáž oken 101/P" 1,25*1,75*17</t>
  </si>
  <si>
    <t>"montáž oken 103/P" 1,50*1,75*4</t>
  </si>
  <si>
    <t>"montáž okna 104/P" 4,0*2,25</t>
  </si>
  <si>
    <t>167</t>
  </si>
  <si>
    <t>SPC 766-002</t>
  </si>
  <si>
    <t>okno plastové 2-dílné rozměr 1250/1750mm OTV/SKL včetně kování, odstín bílý (ozn."101/P")</t>
  </si>
  <si>
    <t>853283725</t>
  </si>
  <si>
    <t>okno plastové 2-dílné rozměr 1250/1750mm OTV/SKL (STULP) s ocelovou Pz výztuhou včetně kování, odstín bílý, zasklené izolačním trojsklem, Uw=max.1,0W/m2*K, kování standardní s mikroventilací</t>
  </si>
  <si>
    <t>"dle specifikace výplní otvorů 1.N.P.- okna" 17</t>
  </si>
  <si>
    <t>168</t>
  </si>
  <si>
    <t>SPC 766-003</t>
  </si>
  <si>
    <t>okno plastové 2-dílné rozměr 1500/1750mm OTV/SKL včetně kování, odstín bílý (ozn."103/P")</t>
  </si>
  <si>
    <t>-2146854501</t>
  </si>
  <si>
    <t>okno plastové 2-dílné rozměr 1500/1750mm OTV/SKL (STULP) s ocelovou Pz výztuhou včetně kování, odstín bílý, zasklené izolačním trojsklem, Uw=max.1,0W/m2*K, kování standardní s mikroventilací</t>
  </si>
  <si>
    <t>169</t>
  </si>
  <si>
    <t>SPC 766-004</t>
  </si>
  <si>
    <t>okno plastové 8-dílné rozměr 4000/2250mm SKL včetně kování, odstín bílý (ozn."104/P")</t>
  </si>
  <si>
    <t>955272428</t>
  </si>
  <si>
    <t>okno plastové 8-dílné rozměr 4000/2250mm SKL (dělené paždíkem a sloupky) s ocelovou Pz výztuhou včetně kování, odstín bílý, zasklené izolačním trojsklem, Uw=max.1,0W/m2*K, kování standardní s mikroventilací</t>
  </si>
  <si>
    <t>"dle specifikace výplní otvorů 1.N.P.- okna" 1</t>
  </si>
  <si>
    <t>170</t>
  </si>
  <si>
    <t>766629415</t>
  </si>
  <si>
    <t>Příplatek k montáži oken rovné ostění fólie připojovací spára do 65 mm</t>
  </si>
  <si>
    <t>322762407</t>
  </si>
  <si>
    <t>Montáž oken dřevěných Příplatek k cenám za tepelnou izolaci mezi ostěním a rámem okna při rovném ostění fólií, připojovací spára tl. do 65 mm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</si>
  <si>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</si>
  <si>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"vnitřní a vnější spára oken 101-104/P" ((1,25*2+1,75*2)*17+(0,75*2+1,5*2)*4+(1,5*2+1,75*2)*4+4,0*2+2,25*2)*2</t>
  </si>
  <si>
    <t>171</t>
  </si>
  <si>
    <t>766660171</t>
  </si>
  <si>
    <t>Montáž dveřních křídel otvíravých 1křídlových š do 0,8 m do obložkové zárubně</t>
  </si>
  <si>
    <t>459012875</t>
  </si>
  <si>
    <t>Montáž dveřních křídel dřevěných nebo plastových otevíravých do obložkové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</si>
  <si>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</si>
  <si>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"dveře 102/T" 2</t>
  </si>
  <si>
    <t>"dveře 103/T" 4</t>
  </si>
  <si>
    <t>"dveře 104/T" 6</t>
  </si>
  <si>
    <t>"dveře 105/T" 8</t>
  </si>
  <si>
    <t>172</t>
  </si>
  <si>
    <t>766660172</t>
  </si>
  <si>
    <t>Montáž dveřních křídel otvíravých 1křídlových š přes 0,8 m do obložkové zárubně</t>
  </si>
  <si>
    <t>1041975028</t>
  </si>
  <si>
    <t>Montáž dveřních křídel dřevěných nebo plastových otevíravých do obložkové zárubně povrchově upravených jednokřídlových, šířky přes 800 mm</t>
  </si>
  <si>
    <t>"dveře 106/T" 1</t>
  </si>
  <si>
    <t>"dveře 107/T" 1</t>
  </si>
  <si>
    <t>"dveře 109/T" 1</t>
  </si>
  <si>
    <t>173</t>
  </si>
  <si>
    <t>MAT 766-005</t>
  </si>
  <si>
    <t>dveře vnitřní dřevěné 1-křídlé otočné rozměr 600-900/1970mm plné vč.kování</t>
  </si>
  <si>
    <t>-1342397552</t>
  </si>
  <si>
    <t>Technické parametry - viz projektová dokumentace stavby (Specifikace výplní otvorů 1.N.P. - dveře).
Dekor a provedení určí objednatel.</t>
  </si>
  <si>
    <t>174</t>
  </si>
  <si>
    <t>MAT 766-006</t>
  </si>
  <si>
    <t>dveře vnitřní dřevěné 1-křídlé otočné rozměr 1100/1970mm plné vč.kování</t>
  </si>
  <si>
    <t>2015405900</t>
  </si>
  <si>
    <t>175</t>
  </si>
  <si>
    <t>766660173</t>
  </si>
  <si>
    <t>Montáž dveřních křídel otvíravých 2křídlových š do 1,45 m do obložkové zárubně</t>
  </si>
  <si>
    <t>-1239259497</t>
  </si>
  <si>
    <t>Montáž dveřních křídel dřevěných nebo plastových otevíravých do obložkové zárubně povrchově upravených dvoukřídlových, šířky do 1450 mm</t>
  </si>
  <si>
    <t>"dveře 108/T" 1</t>
  </si>
  <si>
    <t>176</t>
  </si>
  <si>
    <t>MAT 766-007</t>
  </si>
  <si>
    <t>dveře vnitřní dřevěné 2-křídlé otočné rozměr 900+400/1970mm plné vč.kování</t>
  </si>
  <si>
    <t>1667297390</t>
  </si>
  <si>
    <t>177</t>
  </si>
  <si>
    <t>766660174</t>
  </si>
  <si>
    <t>Montáž dveřních křídel otvíravých 2křídlových š přes 1,45 m do obložkové zárubně</t>
  </si>
  <si>
    <t>1074000075</t>
  </si>
  <si>
    <t>Montáž dveřních křídel dřevěných nebo plastových otevíravých do obložkové zárubně povrchově upravených dvoukřídlových, šířky přes 1450 mm</t>
  </si>
  <si>
    <t>"dveře 101/T" 5</t>
  </si>
  <si>
    <t>178</t>
  </si>
  <si>
    <t>MAT 766-008</t>
  </si>
  <si>
    <t>dveře vnitřní dřevěné 2-křídlé otočné rozměr 900+600/1970mm plné vč.kování</t>
  </si>
  <si>
    <t>-1736904212</t>
  </si>
  <si>
    <t>179</t>
  </si>
  <si>
    <t>766660352</t>
  </si>
  <si>
    <t>Montáž posuvných dveří jednokřídlových průchozí šířky do 1200 mm do pojezdu na stěnu</t>
  </si>
  <si>
    <t>-51707808</t>
  </si>
  <si>
    <t>Montáž dveřních křídel dřevěných nebo plastových posuvných dveří do pojezdu na stěnu jednokřídlových, průchozí šířky přes 800 do 1200 mm</t>
  </si>
  <si>
    <t>"dveře 111/T" 2</t>
  </si>
  <si>
    <t>180</t>
  </si>
  <si>
    <t>MAT 766-009</t>
  </si>
  <si>
    <t>dveře vnitřní dřevěné 1-křídlé posuvné na stěnu rozměr 900+600/1970mm plné vč.kování a posuvného mechanizmu</t>
  </si>
  <si>
    <t>-1027988626</t>
  </si>
  <si>
    <t>181</t>
  </si>
  <si>
    <t>766682111</t>
  </si>
  <si>
    <t>Montáž zárubní obložkových pro dveře jednokřídlové tl stěny do 170 mm</t>
  </si>
  <si>
    <t>2019304837</t>
  </si>
  <si>
    <t>Montáž zárubní dřevěných, plastových nebo z lamina obložkových, pro dveře jednokřídlové, tloušťky stěny do 170 mm</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</si>
  <si>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</si>
  <si>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182</t>
  </si>
  <si>
    <t>MAT 766-010</t>
  </si>
  <si>
    <t>zárubeň interiérová obložková pro dveře 1-křídlé 600-900/1970mm a tl.stěny 80-170mm</t>
  </si>
  <si>
    <t>-52964462</t>
  </si>
  <si>
    <t>"celkový počet dle specifikace dveří" 15</t>
  </si>
  <si>
    <t>183</t>
  </si>
  <si>
    <t>766682112</t>
  </si>
  <si>
    <t>Montáž zárubní obložkových pro dveře jednokřídlové tl stěny do 350 mm</t>
  </si>
  <si>
    <t>-1889581166</t>
  </si>
  <si>
    <t>Montáž zárubní dřevěných, plastových nebo z lamina obložkových, pro dveře jednokřídlové, tloušťky stěny přes 170 do 350 mm</t>
  </si>
  <si>
    <t>184</t>
  </si>
  <si>
    <t>MAT 766-011</t>
  </si>
  <si>
    <t>zárubeň interiérová obložková pro dveře 1-křídlé 600-900/1970mm a tl.stěny 170-350mm</t>
  </si>
  <si>
    <t>279576195</t>
  </si>
  <si>
    <t>"celkový počet dle specifikace dveří" 7</t>
  </si>
  <si>
    <t>185</t>
  </si>
  <si>
    <t>MAT 766-012</t>
  </si>
  <si>
    <t>zárubeň interiérová obložková pro dveře 1-křídlé 1100/1970mm a tl.stěny 170-350mm</t>
  </si>
  <si>
    <t>497214881</t>
  </si>
  <si>
    <t>"celkový počet dle specifikace dveří" 1</t>
  </si>
  <si>
    <t>186</t>
  </si>
  <si>
    <t>766682121</t>
  </si>
  <si>
    <t>Montáž zárubní obložkových pro dveře dvoukřídlové tl stěny do 170 mm</t>
  </si>
  <si>
    <t>-1936657308</t>
  </si>
  <si>
    <t>Montáž zárubní dřevěných, plastových nebo z lamina obložkových, pro dveře dvoukřídlové, tloušťky stěny do 170 mm</t>
  </si>
  <si>
    <t>187</t>
  </si>
  <si>
    <t>MAT 766-013</t>
  </si>
  <si>
    <t>zárubeň interiérová obložková pro dveře 2-křídlé 1300/1970mm a tl.stěny 80-170mm</t>
  </si>
  <si>
    <t>943241006</t>
  </si>
  <si>
    <t>188</t>
  </si>
  <si>
    <t>766682122</t>
  </si>
  <si>
    <t>Montáž zárubní obložkových pro dveře dvoukřídlové tl stěny do 350 mm</t>
  </si>
  <si>
    <t>-35783708</t>
  </si>
  <si>
    <t>Montáž zárubní dřevěných, plastových nebo z lamina obložkových, pro dveře dvoukřídlové, tloušťky stěny přes 170 do 350 mm</t>
  </si>
  <si>
    <t>189</t>
  </si>
  <si>
    <t>MAT 766-014</t>
  </si>
  <si>
    <t>zárubeň interiérová obložková pro dveře 2-křídlé 1500/1970mm a tl.stěny 170-350mm</t>
  </si>
  <si>
    <t>799819058</t>
  </si>
  <si>
    <t>"celkový počet dle specifikace dveří" 5</t>
  </si>
  <si>
    <t>190</t>
  </si>
  <si>
    <t>766694111</t>
  </si>
  <si>
    <t>Montáž parapetních desek dřevěných nebo plastových šířky do 30 cm délky do 1,0 m</t>
  </si>
  <si>
    <t>-997678245</t>
  </si>
  <si>
    <t>Montáž ostatních truhlářských konstrukcí parapetních desek dřevěných nebo plastových šířky do 300 mm, délky do 1000 mm</t>
  </si>
  <si>
    <t xml:space="preserve">Poznámka k souboru cen:
1. Cenami -8111 a -8112 se oceňuje montáž vrat oboru JKPOV 611. 2. Cenami -97 . . nelze oceňovat venkovní krycí lišty balkónových dveří; tato montáž se oceňuje cenou -1610. </t>
  </si>
  <si>
    <t>191</t>
  </si>
  <si>
    <t>MAT 766-015</t>
  </si>
  <si>
    <t>parapet PVC komůrkový s okapnicí rozměr 750/250/25mm povrch CPL laminát, odstín bílý, vč.kotevních prvků a bočních krytek</t>
  </si>
  <si>
    <t>2141719698</t>
  </si>
  <si>
    <t>"parapety oken 102/P" 4</t>
  </si>
  <si>
    <t>192</t>
  </si>
  <si>
    <t>766694112</t>
  </si>
  <si>
    <t>Montáž parapetních desek dřevěných nebo plastových šířky do 30 cm délky do 1,6 m</t>
  </si>
  <si>
    <t>-2146527111</t>
  </si>
  <si>
    <t>Montáž ostatních truhlářských konstrukcí parapetních desek dřevěných nebo plastových šířky do 300 mm, délky přes 1000 do 1600 mm</t>
  </si>
  <si>
    <t>193</t>
  </si>
  <si>
    <t>MAT 766-016</t>
  </si>
  <si>
    <t>parapet PVC komůrkový s okapnicí rozměr 1250/250/25mm povrch CPL laminát, odstín bílý, vč.kotevních prvků a bočních krytek</t>
  </si>
  <si>
    <t>1504971894</t>
  </si>
  <si>
    <t>"parapety oken 101/P" 17</t>
  </si>
  <si>
    <t>194</t>
  </si>
  <si>
    <t>MAT 766-017</t>
  </si>
  <si>
    <t>parapet PVC komůrkový s okapnicí rozměr 1500/250/25mm povrch CPL laminát, odstín bílý, vč.kotevních prvků a bočních krytek</t>
  </si>
  <si>
    <t>1164032584</t>
  </si>
  <si>
    <t>"parapety oken 103/P" 4</t>
  </si>
  <si>
    <t>195</t>
  </si>
  <si>
    <t>766694114</t>
  </si>
  <si>
    <t>Montáž parapetních desek dřevěných nebo plastových šířky do 30 cm délky přes 2,6 m</t>
  </si>
  <si>
    <t>-1936042640</t>
  </si>
  <si>
    <t>Montáž ostatních truhlářských konstrukcí parapetních desek dřevěných nebo plastových šířky do 300 mm, délky přes 2600 mm</t>
  </si>
  <si>
    <t>196</t>
  </si>
  <si>
    <t>MAT 766-018</t>
  </si>
  <si>
    <t>parapet PVC komůrkový s okapnicí rozměr 4000/250/25mm povrch CPL laminát, odstín bílý, vč.kotevních prvků a bočních krytek</t>
  </si>
  <si>
    <t>-990217142</t>
  </si>
  <si>
    <t>"parapety okna 104/P" 1</t>
  </si>
  <si>
    <t>197</t>
  </si>
  <si>
    <t>998766201</t>
  </si>
  <si>
    <t>Přesun hmot procentní pro konstrukce truhlářské v objektech v do 6 m</t>
  </si>
  <si>
    <t>1486250742</t>
  </si>
  <si>
    <t>Přesun hmot pro konstrukce truhlářské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</si>
  <si>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</si>
  <si>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</si>
  <si>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</si>
  <si>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198</t>
  </si>
  <si>
    <t>767531111</t>
  </si>
  <si>
    <t>Montáž vstupních kovových nebo plastových rohoží čistících zón</t>
  </si>
  <si>
    <t>2008620522</t>
  </si>
  <si>
    <t>Montáž vstupních čistících zón z rohoží kovových nebo plastových</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</si>
  <si>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</si>
  <si>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"vnější rohož" 1,4*1,0</t>
  </si>
  <si>
    <t>"vnitřní rohož" 1,4*1,0</t>
  </si>
  <si>
    <t>199</t>
  </si>
  <si>
    <t>697520030</t>
  </si>
  <si>
    <t>rohož vstupní v.27mm provedení hliníkové profily s textilními pásky</t>
  </si>
  <si>
    <t>-1458129570</t>
  </si>
  <si>
    <t>1,4*1,2 'Přepočtené koeficientem množství</t>
  </si>
  <si>
    <t>200</t>
  </si>
  <si>
    <t>697521000</t>
  </si>
  <si>
    <t>rohož textilní vnitřní v.18mm, provedení 100% PP + podklad PVC, zatavený do měkčeného PVC</t>
  </si>
  <si>
    <t>-1928122068</t>
  </si>
  <si>
    <t>201</t>
  </si>
  <si>
    <t>767531121</t>
  </si>
  <si>
    <t>Osazení zapuštěného rámu z L profilů k čistícím rohožím</t>
  </si>
  <si>
    <t>413799205</t>
  </si>
  <si>
    <t>Montáž vstupních čistících zón z rohoží osazení rámu mosazného nebo hliníkového zapuštěného z L profilů</t>
  </si>
  <si>
    <t>"vnější a vnitřní rohož" (1,4*2+1,0*2)*2</t>
  </si>
  <si>
    <t>202</t>
  </si>
  <si>
    <t>697521610</t>
  </si>
  <si>
    <t>rám pro zapuštění, profil L - 30/30, 20/30 - mosaz</t>
  </si>
  <si>
    <t>-1311732977</t>
  </si>
  <si>
    <t>Čistící zóny rámy rámy pro zapuštění profil L - 30/30, 20/30  - mosaz</t>
  </si>
  <si>
    <t>203</t>
  </si>
  <si>
    <t>767641112</t>
  </si>
  <si>
    <t>Montáž automatických dveří linerálních dvoukřídlových v do 2,2 m š do 1,8 m</t>
  </si>
  <si>
    <t>-1123585918</t>
  </si>
  <si>
    <t>Montáž automatických dveří posuvných, výšky 2200 mm lineárních dvoukřídlových, šířky do 1800 mm</t>
  </si>
  <si>
    <t xml:space="preserve">Poznámka k souboru cen:
1. Panikové dveře se v případě nebezpečí po zatlačení na křídla otevřou včetně pevných křídel. </t>
  </si>
  <si>
    <t>204</t>
  </si>
  <si>
    <t>553291030-1</t>
  </si>
  <si>
    <t>dveře automatické posuvné vnější 2-křídlé 1600/2100mm s nadsvětlíkem1600/650mm, vnější, zasklení izolační 3-sklo</t>
  </si>
  <si>
    <t>-2013119055</t>
  </si>
  <si>
    <t>Technické parametry - viz projektová dokumentace stavby (Specifikace výplní otvorů 1.N.P. - dveře).
Celkový rozměr kompletního výrobku - 1600/2750mm.</t>
  </si>
  <si>
    <t>"dveře 113/T" 1</t>
  </si>
  <si>
    <t>205</t>
  </si>
  <si>
    <t>553291030-2</t>
  </si>
  <si>
    <t>dveře automatické posuvné vnější 2-křídlé 1300/1970mm s nadsvětlíkem1900/1130mm a bočními světlíky 300/1970mm, vnější, zasklení izolační 3-sklo</t>
  </si>
  <si>
    <t>-921495799</t>
  </si>
  <si>
    <t>Technické parametry - viz projektová dokumentace stavby (Specifikace výplní otvorů 1.N.P. - dveře).
Celkový rozměr kompletního výrobku - 1900/3100mm.</t>
  </si>
  <si>
    <t>"dveře 114/T" 1</t>
  </si>
  <si>
    <t>206</t>
  </si>
  <si>
    <t>767832100</t>
  </si>
  <si>
    <t>Montáž žebříků do zdi s vodovodní ochrannou trubkou</t>
  </si>
  <si>
    <t>-1763124231</t>
  </si>
  <si>
    <t>Montáž žebříků do zdiva s vodovodní ochrannou trubkou</t>
  </si>
  <si>
    <t>Poznámka k položce:
Odkaz na část projektové dokumentace : výkres č.D: SO 101.2.06</t>
  </si>
  <si>
    <t>"konstrukce požárního žebříku" 5,5</t>
  </si>
  <si>
    <t>207</t>
  </si>
  <si>
    <t>767834101</t>
  </si>
  <si>
    <t>Příplatek k ceně za montáž žebříků ochranný koš šroubovaný</t>
  </si>
  <si>
    <t>381422926</t>
  </si>
  <si>
    <t>Montáž žebříků Příplatek k cenám za montáž ochranného koše, připevněného šroubováním</t>
  </si>
  <si>
    <t>"konstrukce ochranného koše požárního žebříku" 2,9</t>
  </si>
  <si>
    <t>208</t>
  </si>
  <si>
    <t>MAT 767-001</t>
  </si>
  <si>
    <t>požární žebřík z ocel.profilů tř.S235 rozměr 5500mm s ochranným košem dl.2900mm (detail viz PD)</t>
  </si>
  <si>
    <t>-923329925</t>
  </si>
  <si>
    <t>požární žebřík z ocel.profilů tř.S235 rozměr 5500mm s ochranným košem dl.2900mm a výsupní plošinou se zábradlím, š.500mm, s požární trubkou, povrchová úprava metalizací Zn, včetně kotevních prvků</t>
  </si>
  <si>
    <t>"celkový počet" 1</t>
  </si>
  <si>
    <t>209</t>
  </si>
  <si>
    <t>998767201</t>
  </si>
  <si>
    <t>Přesun hmot procentní pro zámečnické konstrukce v objektech v do 6 m</t>
  </si>
  <si>
    <t>-431706576</t>
  </si>
  <si>
    <t>Přesun hmot pro zámečnické konstrukce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</si>
  <si>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</si>
  <si>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</si>
  <si>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</si>
  <si>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210</t>
  </si>
  <si>
    <t>771474113</t>
  </si>
  <si>
    <t>Montáž soklíků z dlaždic keramických rovných flexibilní lepidlo v do 120 mm</t>
  </si>
  <si>
    <t>-119901692</t>
  </si>
  <si>
    <t>Montáž soklíků z dlaždic keramických lepených flexibilním lepidlem rovných výšky přes 90 do 120 mm</t>
  </si>
  <si>
    <t>"m.č.101, 117, 118, 120, 123 a 125" 41,7+4,55+4,6+16,3+13,8</t>
  </si>
  <si>
    <t>211</t>
  </si>
  <si>
    <t>771574312</t>
  </si>
  <si>
    <t>Montáž podlah keramických režných hladkých lepených rychletuhnoucím flexi lepidlem do 12 ks/ m2</t>
  </si>
  <si>
    <t>1712860378</t>
  </si>
  <si>
    <t>Montáž podlah z dlaždic keramických lepených flexibilním lepidlem rychletuhnoucím režných nebo glazovaných hladkých přes 9 do 12 ks/ m2</t>
  </si>
  <si>
    <t>"dle specifikace místností" 161,82</t>
  </si>
  <si>
    <t>212</t>
  </si>
  <si>
    <t>MAT 771-001</t>
  </si>
  <si>
    <t>keramická dlažba dle výběru objednatele</t>
  </si>
  <si>
    <t>2009782976</t>
  </si>
  <si>
    <t>Technické parametry viz projektová dokumentace stavby.
Uvažovaný formát dlažby 330/330mm.</t>
  </si>
  <si>
    <t>"celková plocha dlažby v ploše" 161,82</t>
  </si>
  <si>
    <t>"plocha soklíků" 80,95*0,10</t>
  </si>
  <si>
    <t>169,915*1,05 'Přepočtené koeficientem množství</t>
  </si>
  <si>
    <t>213</t>
  </si>
  <si>
    <t>771579196</t>
  </si>
  <si>
    <t>Příplatek k montáž podlah keramických za spárování tmelem dvousložkovým</t>
  </si>
  <si>
    <t>79781186</t>
  </si>
  <si>
    <t>Montáž podlah z dlaždic keramických Příplatek k cenám za dvousložkový spárovací tmel</t>
  </si>
  <si>
    <t>214</t>
  </si>
  <si>
    <t>771591111</t>
  </si>
  <si>
    <t>Podlahy penetrace podkladu</t>
  </si>
  <si>
    <t>-1725211550</t>
  </si>
  <si>
    <t>Podlahy - ostatní práce penetrace podkladu</t>
  </si>
  <si>
    <t xml:space="preserve">Poznámka k souboru cen:
1. Množství měrných jednotek u ceny -1185 se stanoví podle počtu řezaných dlaždic, nezávisle na jejich velikosti. 2. Položkou -1185 lze ocenit provádění více řezů na jednom kusu dlažby. </t>
  </si>
  <si>
    <t>215</t>
  </si>
  <si>
    <t>771591115</t>
  </si>
  <si>
    <t>Podlahy spárování silikonem</t>
  </si>
  <si>
    <t>-732040355</t>
  </si>
  <si>
    <t>Podlahy - ostatní práce spárování silikonem</t>
  </si>
  <si>
    <t>"styk dlažby a soklíků" 80,95</t>
  </si>
  <si>
    <t>216</t>
  </si>
  <si>
    <t>771591161</t>
  </si>
  <si>
    <t>Montáž profilu dilatační spáry bez izolace v rovině dlažby</t>
  </si>
  <si>
    <t>-182729934</t>
  </si>
  <si>
    <t>Podlahy - ostatní práce montáž profilu dilatační spáry v rovině dlažby</t>
  </si>
  <si>
    <t>"dilatační lišty (předpoklad, nutno upřesnit)" 1,9*5+5,6</t>
  </si>
  <si>
    <t>217</t>
  </si>
  <si>
    <t>590541520</t>
  </si>
  <si>
    <t>profil dilatační, hliník (8 x 2500 mm)</t>
  </si>
  <si>
    <t>1201606139</t>
  </si>
  <si>
    <t>Systémy podlahové a stěnové  - dilatační a odlehčovací spáry profil dilatační, materiál: hliník, L= 2,5 m typ  (*barva)      výška x délka AKSN 80 …*        8 x 2500 mm</t>
  </si>
  <si>
    <t>15,1*1,1 'Přepočtené koeficientem množství</t>
  </si>
  <si>
    <t>218</t>
  </si>
  <si>
    <t>771591171</t>
  </si>
  <si>
    <t>Montáž profilu ukončujícího pro plynulý přechod (dlažby s kobercem apod.)</t>
  </si>
  <si>
    <t>1439878173</t>
  </si>
  <si>
    <t>Podlahy - ostatní práce montáž ukončujícího profilu pro plynulý přechod (dlažba-koberec apod.)</t>
  </si>
  <si>
    <t>"prahové lišty" 0,7*14+0,8*6+0,9*2+1,1+1,2*2+1,3+1,5*5</t>
  </si>
  <si>
    <t>219</t>
  </si>
  <si>
    <t>590541000</t>
  </si>
  <si>
    <t>profil přechodový, hliník, AVT 80 B20, (8 x 20 x 2500mm)</t>
  </si>
  <si>
    <t>1917334088</t>
  </si>
  <si>
    <t>Systémy podlahové a stěnové  - ukončení podlah profil přechodový, materiál: hliník, L= 2,5 m typ                   výška x šířka x délka AVT 80 B20       8 x 20 x 2500 mm
Profil s pohyblivým přechodovým ramenem pro plynulé napojení ruzne vysokých podlahových krytin. Vymezovacem spáry je definována šírka spáry k navazující dlaždici.</t>
  </si>
  <si>
    <t>28,7*1,1 'Přepočtené koeficientem množství</t>
  </si>
  <si>
    <t>220</t>
  </si>
  <si>
    <t>771591185</t>
  </si>
  <si>
    <t>Podlahy řezání keramických dlaždic rovné</t>
  </si>
  <si>
    <t>-608383015</t>
  </si>
  <si>
    <t>Podlahy - ostatní práce řezání dlaždic keramických rovné</t>
  </si>
  <si>
    <t>221</t>
  </si>
  <si>
    <t>771990111</t>
  </si>
  <si>
    <t>Vyrovnání podkladu samonivelační stěrkou tl 4 mm pevnosti 15 Mpa</t>
  </si>
  <si>
    <t>2091139582</t>
  </si>
  <si>
    <t>Vyrovnání podkladní vrstvy samonivelační stěrkou tl. 4 mm, min. pevnosti 15 MPa</t>
  </si>
  <si>
    <t xml:space="preserve">Poznámka k souboru cen:
1. V cenách souboru cen 771 99-01 jsou započteny i náklady na dodání samonivelační stěrky. </t>
  </si>
  <si>
    <t>"předúprava plochy pro montáž dlažby" 161,82</t>
  </si>
  <si>
    <t>222</t>
  </si>
  <si>
    <t>998771201</t>
  </si>
  <si>
    <t>Přesun hmot procentní pro podlahy z dlaždic v objektech v do 6 m</t>
  </si>
  <si>
    <t>-521748844</t>
  </si>
  <si>
    <t>Přesun hmot pro podlahy z dlaždic stanovený procentní sazbou z ceny vodorovná dopravní vzdálenost do 50 m v objektech výšky do 6 m</t>
  </si>
  <si>
    <t>776</t>
  </si>
  <si>
    <t>Podlahy povlakové</t>
  </si>
  <si>
    <t>223</t>
  </si>
  <si>
    <t>776111115</t>
  </si>
  <si>
    <t>Broušení podkladu povlakových podlah před litím stěrky</t>
  </si>
  <si>
    <t>-834612716</t>
  </si>
  <si>
    <t>Příprava podkladu broušení podlah stávajícího podkladu před litím stěrky</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</si>
  <si>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</si>
  <si>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"podlahy z protiskluzného PVC (dle specifikace místností)" 160,55</t>
  </si>
  <si>
    <t>"podlahy z antistatického PVC (dle specifikace místností)" 48,85</t>
  </si>
  <si>
    <t>224</t>
  </si>
  <si>
    <t>776111311</t>
  </si>
  <si>
    <t>Vysátí podkladu povlakových podlah</t>
  </si>
  <si>
    <t>634924042</t>
  </si>
  <si>
    <t>Příprava podkladu vysátí podlah</t>
  </si>
  <si>
    <t>225</t>
  </si>
  <si>
    <t>776121111</t>
  </si>
  <si>
    <t>Vodou ředitelná penetrace savého podkladu povlakových podlah ředěná v poměru 1:3</t>
  </si>
  <si>
    <t>-803611679</t>
  </si>
  <si>
    <t>Příprava podkladu penetrace vodou ředitelná na savý podklad (válečkováním) ředěná v poměru 1:3 podlah</t>
  </si>
  <si>
    <t>226</t>
  </si>
  <si>
    <t>776141121</t>
  </si>
  <si>
    <t>Vyrovnání podkladu povlakových podlah stěrkou pevnosti 30 MPa tl 3 mm</t>
  </si>
  <si>
    <t>-1802514772</t>
  </si>
  <si>
    <t>Příprava podkladu vyrovnání samonivelační stěrkou podlah min.pevnosti 30 MPa, tloušťky do 3 mm</t>
  </si>
  <si>
    <t>227</t>
  </si>
  <si>
    <t>776231111</t>
  </si>
  <si>
    <t>Lepení lamel a čtverců z vinylu standardním lepidlem</t>
  </si>
  <si>
    <t>2141277970</t>
  </si>
  <si>
    <t>Montáž podlahovin z vinylu lepením lamel nebo čtverců standardním lepidlem</t>
  </si>
  <si>
    <t>228</t>
  </si>
  <si>
    <t>MAT 776-001</t>
  </si>
  <si>
    <t>vinylová PU podlaha protiskluzová (dle výběru objednatele)</t>
  </si>
  <si>
    <t>-19582666</t>
  </si>
  <si>
    <t>- síla nášlapné vrstvy: 0,7 mm
- třída zátěže: 23, 34, 43 – vysoká zátěž v rezidenčních a komerčních prostorech, silná zátěž v průmyslových
- celková tloušťka: 2,0 mm</t>
  </si>
  <si>
    <t>160,55*1,1 'Přepočtené koeficientem množství</t>
  </si>
  <si>
    <t>229</t>
  </si>
  <si>
    <t>MAT 776-002</t>
  </si>
  <si>
    <t>vinylová PU podlaha antistatická (dle výběru objednatele)</t>
  </si>
  <si>
    <t>1907036334</t>
  </si>
  <si>
    <t>- síla nášlapné vrstvy: 0,7 mm
- třída zátěže: 23, 34, 43 – vysoká zátěž v rezidenčních a komerčních prostorech, silná zátěž v průmyslových
- celková tloušťka: 2,0 mm
- elektrický odpor - zem (EN 1081): 5x10^4 - 1x10^6 Ohm</t>
  </si>
  <si>
    <t>48,85*1,1 'Přepočtené koeficientem množství</t>
  </si>
  <si>
    <t>230</t>
  </si>
  <si>
    <t>776411111</t>
  </si>
  <si>
    <t>Montáž obvodových soklíků výšky do 80 mm</t>
  </si>
  <si>
    <t>-1212019844</t>
  </si>
  <si>
    <t>Montáž soklíků lepením obvodových, výšky do 80 mm</t>
  </si>
  <si>
    <t>"celková délka soklíků" 419,0</t>
  </si>
  <si>
    <t>231</t>
  </si>
  <si>
    <t>284110060</t>
  </si>
  <si>
    <t>lišta speciální soklová PVC 10224 samolepící 15 x 50 mm role 50 m</t>
  </si>
  <si>
    <t>234795739</t>
  </si>
  <si>
    <t>Podlahoviny z polyvinylchloridu bez podkladu speciální soklové lišty - lišty z měkkého PVC 10224    15 x 50 mm  role 50 m samolepící</t>
  </si>
  <si>
    <t>419*1,02 'Přepočtené koeficientem množství</t>
  </si>
  <si>
    <t>232</t>
  </si>
  <si>
    <t>776992111</t>
  </si>
  <si>
    <t>Montáž zemnícího pásku</t>
  </si>
  <si>
    <t>1298293272</t>
  </si>
  <si>
    <t>Ostatní práce montáž zemnícího pásku</t>
  </si>
  <si>
    <t xml:space="preserve">Poznámka k souboru cen:
1. V ceně 776 99-1121 jsou započteny náklady na vysátí podlahy a setření vlhkým mopem. 2. V ceně 776 99-1141 jsou započteny i náklady na dodání pasty. </t>
  </si>
  <si>
    <t>"zemnící pásek pro antistatické podlahy - předpoklad 1,5m/m2" 48,85*1,5</t>
  </si>
  <si>
    <t>233</t>
  </si>
  <si>
    <t>196202000</t>
  </si>
  <si>
    <t>pásek měděný samolepící  KB-938-L bal. 16,5 m</t>
  </si>
  <si>
    <t>-1990923305</t>
  </si>
  <si>
    <t>Plechy, pásy, pruhy, svitky a kotouče z mědi pásky měděné samolepící pro vodivé podlahoviny Cu pásek KB-938-L bal. 16,5 mb</t>
  </si>
  <si>
    <t>73,275*1,02 'Přepočtené koeficientem množství</t>
  </si>
  <si>
    <t>234</t>
  </si>
  <si>
    <t>998776201</t>
  </si>
  <si>
    <t>Přesun hmot procentní pro podlahy povlakové v objektech v do 6 m</t>
  </si>
  <si>
    <t>-144630107</t>
  </si>
  <si>
    <t>Přesun hmot pro podlahy povlakové stanovený procentní sazbou z ceny vodorovná dopravní vzdálenost do 50 m v objektech výšky do 6 m</t>
  </si>
  <si>
    <t>781</t>
  </si>
  <si>
    <t>Dokončovací práce - obklady</t>
  </si>
  <si>
    <t>235</t>
  </si>
  <si>
    <t>781474115</t>
  </si>
  <si>
    <t>Montáž obkladů vnitřních keramických hladkých do 25 ks/m2 lepených flexibilním lepidlem</t>
  </si>
  <si>
    <t>-1309425274</t>
  </si>
  <si>
    <t>Montáž obkladů vnitřních stěn z dlaždic keramických lepených flexibilním lepidlem režných nebo glazovaných hladkých přes 22 do 25 ks/m2</t>
  </si>
  <si>
    <t>"m.č.102 za KL v.1500mm" (2,6+1,4)*1,5</t>
  </si>
  <si>
    <t>"m.č.104 v.2000mm" (1,5*2+1,475*2-0,7)*2,0</t>
  </si>
  <si>
    <t>"m.č.105 v.2000mm" (1,675*2+1,5*2-0,7)*2,0</t>
  </si>
  <si>
    <t>"m.č.107 v.2000mm" (1,375*2+1,125*2+1,35*4-0,7*3)*2,0</t>
  </si>
  <si>
    <t>"m.č.108 v.2000mm" (2,225*2+3,0*2+1,9*4+1,6*2+0,9*2-0,7*5)*2,0</t>
  </si>
  <si>
    <t>"m.č.109 v.2000mm" (3,225*2+2,05*2+1,5*2+0,85*2+2,15*2+2,05*2-0,7*2-0,9*3)*2,0</t>
  </si>
  <si>
    <t>"m.č.111 v.2000mm" (2,475*2+1,475*2-0,7)*2,0</t>
  </si>
  <si>
    <t>"m.č.112 v.2000mm" (2,475*2+1,5*2+0,10*2-0,7)*2,0</t>
  </si>
  <si>
    <t>"m.č.114 za KL a umyvadlem v.1500mm" 3,0*1,5</t>
  </si>
  <si>
    <t>"m.č.115 v.3200mm (nutno upřesnit s ohledem na sv.v.2950mm)" (3,65*2+2,5*2)*3,2-(1,3*1,97+1,25*1,75)</t>
  </si>
  <si>
    <t>"m.č.116 za KL a umyvadlem v.1500mm" (1,1+0,4+0,6+2,0)*1,5</t>
  </si>
  <si>
    <t>"m.č.119 za KL v.1500mm" (1,0+2,0)*1,5</t>
  </si>
  <si>
    <t>"m.č.121 za KL v.1500mm" 3,7*1,5</t>
  </si>
  <si>
    <t>"m.č.122 za KL v.1500mm" 3,7*1,5</t>
  </si>
  <si>
    <t>236</t>
  </si>
  <si>
    <t>MAT 781-001</t>
  </si>
  <si>
    <t>keramický obklad dle výběru objednatele</t>
  </si>
  <si>
    <t>-1371859349</t>
  </si>
  <si>
    <t>Technické parametry viz projektová dokumentace stavby.
Uvažovaný formát obkladu 200/200mm.</t>
  </si>
  <si>
    <t>212,762*1,05 'Přepočtené koeficientem množství</t>
  </si>
  <si>
    <t>237</t>
  </si>
  <si>
    <t>781479191</t>
  </si>
  <si>
    <t>Příplatek k montáži obkladů vnitřních keramických hladkých za plochu do 10 m2</t>
  </si>
  <si>
    <t>1454076548</t>
  </si>
  <si>
    <t>Montáž obkladů vnitřních stěn z dlaždic keramických Příplatek k cenám za plochu do 10 m2 jednotlivě</t>
  </si>
  <si>
    <t>238</t>
  </si>
  <si>
    <t>781479196</t>
  </si>
  <si>
    <t>Příplatek k montáži obkladů vnitřních keramických hladkých za spárování tmelem dvousložkovým</t>
  </si>
  <si>
    <t>-2008577724</t>
  </si>
  <si>
    <t>Montáž obkladů vnitřních stěn z dlaždic keramických Příplatek k cenám za dvousložkový spárovací tmel</t>
  </si>
  <si>
    <t>239</t>
  </si>
  <si>
    <t>781494111</t>
  </si>
  <si>
    <t>Plastové profily rohové lepené flexibilním lepidlem</t>
  </si>
  <si>
    <t>-855978356</t>
  </si>
  <si>
    <t>Ostatní prvky plastové profily ukončovací a dilatační lepené flexibilním lepidlem rohové</t>
  </si>
  <si>
    <t xml:space="preserve">Poznámka k souboru cen:
1. Množství měrných jednotek u ceny -5185 se stanoví podle počtu řezaných obkladaček, nezávisle na jejich velikosti. 2. Položkou -5185 lze ocenit provádění více řezů na jednom kusu obkladu. </t>
  </si>
  <si>
    <t>"m.č.102 za KL v.1500mm" 1,5*3</t>
  </si>
  <si>
    <t>"m.č.104 v.2000mm" 2,0*8</t>
  </si>
  <si>
    <t>"m.č.105 v.2000mm" 2,0*4</t>
  </si>
  <si>
    <t>"m.č.107 v.2000mm" 2,0*8</t>
  </si>
  <si>
    <t>"m.č.108 v.2000mm" 2,0*14+(0,75*3)*2</t>
  </si>
  <si>
    <t>"m.č.109 v.2000mm" 2,0*14+(0,75*3)*2</t>
  </si>
  <si>
    <t>"m.č.111 v.2000mm" 2,0*4</t>
  </si>
  <si>
    <t>"m.č.112 v.2000mm" 2,0*6</t>
  </si>
  <si>
    <t>"m.č.114 za KL a umyvadlem v.1500mm" 1,5*2</t>
  </si>
  <si>
    <t>"m.č.115 v.3200mm" 3,2*6</t>
  </si>
  <si>
    <t>"m.č.119 za KL v.1500mm" 1,5*3</t>
  </si>
  <si>
    <t>"m.č.121 za KL v.1500mm" 1,5*2</t>
  </si>
  <si>
    <t>"m.č.122 za KL v.1500mm" 1,5*2</t>
  </si>
  <si>
    <t>240</t>
  </si>
  <si>
    <t>781494511</t>
  </si>
  <si>
    <t>Plastové profily ukončovací lepené flexibilním lepidlem</t>
  </si>
  <si>
    <t>253135290</t>
  </si>
  <si>
    <t>Ostatní prvky plastové profily ukončovací a dilatační lepené flexibilním lepidlem ukončovací</t>
  </si>
  <si>
    <t>"m.č.102 za KL v.1500mm" 2,6+1,4</t>
  </si>
  <si>
    <t>"m.č.104 v.2000mm" 1,5*2+1,475*2-0,7</t>
  </si>
  <si>
    <t>"m.č.105 v.2000mm" 1,675*2+1,5*2-0,7</t>
  </si>
  <si>
    <t>"m.č.107 v.2000mm" 1,375*2+1,125*2+1,35*4-0,7*3</t>
  </si>
  <si>
    <t>"m.č.108 v.2000mm" 2,225*2+3,0*2+1,9*4+1,6*2+0,9*2-0,7*5-0,75*2</t>
  </si>
  <si>
    <t>"m.č.109 v.2000mm" 3,225*2+2,05*2+1,5*2+0,85*2+2,15*2+2,05*2-0,7*2-0,9*3</t>
  </si>
  <si>
    <t>"m.č.111 v.2000mm" 2,475*2+1,475*2-0,7</t>
  </si>
  <si>
    <t>"m.č.112 v.2000mm" 2,475*2+1,5*2+0,10*2-0,7</t>
  </si>
  <si>
    <t>"m.č.114 za KL a umyvadlem v.1500mm" 3,0</t>
  </si>
  <si>
    <t>"m.č.116 za KL a umyvadlem v.1500mm" 1,1+0,4+0,6+2,0</t>
  </si>
  <si>
    <t>"m.č.119 za KL v.1500mm" 1,0+2,0</t>
  </si>
  <si>
    <t>"m.č.121 za KL v.1500mm" 3,7</t>
  </si>
  <si>
    <t>"m.č.122 za KL v.1500mm" 3,7</t>
  </si>
  <si>
    <t>241</t>
  </si>
  <si>
    <t>781495111</t>
  </si>
  <si>
    <t>Penetrace podkladu vnitřních obkladů</t>
  </si>
  <si>
    <t>1721839844</t>
  </si>
  <si>
    <t>Ostatní prvky ostatní práce penetrace podkladu</t>
  </si>
  <si>
    <t>242</t>
  </si>
  <si>
    <t>781495115</t>
  </si>
  <si>
    <t>Spárování vnitřních obkladů silikonem</t>
  </si>
  <si>
    <t>-1541297645</t>
  </si>
  <si>
    <t>Ostatní prvky ostatní práce spárování silikonem</t>
  </si>
  <si>
    <t>"spárování kolem dveřních zárubní" (0,7+1,97*2)*14+(0,9+1,97*2)*3+(1,3+1,97*2)</t>
  </si>
  <si>
    <t>243</t>
  </si>
  <si>
    <t>781495185</t>
  </si>
  <si>
    <t>Řezání rovné keramických obkládaček</t>
  </si>
  <si>
    <t>53519732</t>
  </si>
  <si>
    <t>Ostatní prvky řezání obkladaček rovné</t>
  </si>
  <si>
    <t>244</t>
  </si>
  <si>
    <t>998781201</t>
  </si>
  <si>
    <t>Přesun hmot procentní pro obklady keramické v objektech v do 6 m</t>
  </si>
  <si>
    <t>623683817</t>
  </si>
  <si>
    <t>Přesun hmot pro obklady keramické stanovený procentní sazbou z ceny vodorovná dopravní vzdálenost do 50 m v objektech výšky do 6 m</t>
  </si>
  <si>
    <t>783</t>
  </si>
  <si>
    <t>Dokončovací práce - nátěry</t>
  </si>
  <si>
    <t>245</t>
  </si>
  <si>
    <t>783813131</t>
  </si>
  <si>
    <t>Penetrační syntetický nátěr hladkých, tenkovrstvých zrnitých a štukových omítek</t>
  </si>
  <si>
    <t>-476221507</t>
  </si>
  <si>
    <t>Penetrační nátěr omítek hladkých omítek hladkých, zrnitých tenkovrstvých nebo štukových syntetický</t>
  </si>
  <si>
    <t>"m.č.114 stěny v.2000mm a strop" (8,15*2+5,825*2+0,4*2)*2,0-(1,25*1,0*4+1,5*1,0)+48,85</t>
  </si>
  <si>
    <t>"m.č.115 strop" 8,90</t>
  </si>
  <si>
    <t>"m.č.116 za lůžkem" 2,2*2</t>
  </si>
  <si>
    <t>"m.č.117" (1,775*2+1,2*2-0,7*2)*2,0</t>
  </si>
  <si>
    <t>"m.č.118" (1,775*2+1,225*2-0,7*2)*2,0</t>
  </si>
  <si>
    <t>"m.č.121 za lůžkem" 2,2*2</t>
  </si>
  <si>
    <t>"m.č.123" (5,15*2+4,15*2-1,6-1,3-1,9+0,30*4)*2,0</t>
  </si>
  <si>
    <t>"m.č.124" (3,45*2+2,525*2-0,7*2-1,2*2)*2,0</t>
  </si>
  <si>
    <t>"m.č.125" (2,275*2+1,975*2+0,15*2-0,8)*2,0</t>
  </si>
  <si>
    <t>246</t>
  </si>
  <si>
    <t>783817121</t>
  </si>
  <si>
    <t>Krycí jednonásobný syntetický nátěr hladkých, zrnitých tenkovrstvých nebo štukových omítek</t>
  </si>
  <si>
    <t>830599014</t>
  </si>
  <si>
    <t>Krycí (ochranný ) nátěr omítek jednonásobný hladkých omítek hladkých, zrnitých tenkovrstvých nebo štukových stupně členitosti 1 a 2 syntetický</t>
  </si>
  <si>
    <t>784</t>
  </si>
  <si>
    <t>Dokončovací práce - malby a tapety</t>
  </si>
  <si>
    <t>247</t>
  </si>
  <si>
    <t>784181101</t>
  </si>
  <si>
    <t>Základní akrylátová jednonásobná penetrace podkladu v místnostech výšky do 3,80m</t>
  </si>
  <si>
    <t>294136110</t>
  </si>
  <si>
    <t>Penetrace podkladu jednonásobná základní akrylátová v místnostech výšky do 3,80 m</t>
  </si>
  <si>
    <t>"celková plocha omítek (mimo obklady)" 723,514+3,16</t>
  </si>
  <si>
    <t>"celková plocha SDK stropů" 172,09</t>
  </si>
  <si>
    <t>"odpočet nátěrů" -202,55</t>
  </si>
  <si>
    <t>248</t>
  </si>
  <si>
    <t>784211101</t>
  </si>
  <si>
    <t>Dvojnásobné bílé malby ze směsí za mokra výborně otěruvzdorných v místnostech výšky do 3,80 m</t>
  </si>
  <si>
    <t>318080371</t>
  </si>
  <si>
    <t>Malby z malířských směsí otěruvzdorných za mokra dvojnásobné, bílé za mokra otěruvzdorné výborně v místnostech výšky do 3,80 m</t>
  </si>
  <si>
    <t>786</t>
  </si>
  <si>
    <t>Dokončovací práce - čalounické úpravy</t>
  </si>
  <si>
    <t>249</t>
  </si>
  <si>
    <t>786624121</t>
  </si>
  <si>
    <t>Montáž lamelové žaluzie do oken zdvojených kovových otevíravých, sklápěcích a vyklápěcích</t>
  </si>
  <si>
    <t>-1968591087</t>
  </si>
  <si>
    <t>Montáž zastiňujících žaluzií lamelových do oken zdvojených otevíravých, sklápěcích nebo vyklápěcích kovových</t>
  </si>
  <si>
    <t>"žaluzie oken 101/P" 0,525*1,65*2*17</t>
  </si>
  <si>
    <t>"žaluzie oken 103/P" 0,65*1,65*2*4</t>
  </si>
  <si>
    <t>250</t>
  </si>
  <si>
    <t>MAT 786-001</t>
  </si>
  <si>
    <t>žaluzie okenní vnitřní horizontální lamelové rozměr 525/1650mm manuální ovládání, odstín bíly</t>
  </si>
  <si>
    <t>449670065</t>
  </si>
  <si>
    <t>"žaluzie oken 101/P" 17*2</t>
  </si>
  <si>
    <t>251</t>
  </si>
  <si>
    <t>MAT 786-002</t>
  </si>
  <si>
    <t>žaluzie okenní vnitřní horizontální lamelové rozměr 650/1650mm manuální ovládání, odstín bíly</t>
  </si>
  <si>
    <t>1840646685</t>
  </si>
  <si>
    <t>"žaluzie oken 103/P" 4*2</t>
  </si>
  <si>
    <t>252</t>
  </si>
  <si>
    <t>998786201</t>
  </si>
  <si>
    <t>Přesun hmot procentní pro čalounické úpravy v objektech v do 6 m</t>
  </si>
  <si>
    <t>-727046840</t>
  </si>
  <si>
    <t>Přesun hmot pro čalounické úpravy stanovený procentní sazbou z ceny vodorovná dopravní vzdálenost do 50 m v objektech výšky do 6 m</t>
  </si>
  <si>
    <t>787</t>
  </si>
  <si>
    <t>Dokončovací práce - zasklívání</t>
  </si>
  <si>
    <t>253</t>
  </si>
  <si>
    <t>Agr.cena 787-001</t>
  </si>
  <si>
    <t>Zasklívání střech sklem lepeným bezpečnostním včetně kotevního a systémového příslušenství</t>
  </si>
  <si>
    <t>1969752132</t>
  </si>
  <si>
    <t>"konstrukce markýzy" 11,55*2,65</t>
  </si>
  <si>
    <t>254</t>
  </si>
  <si>
    <t>787911115</t>
  </si>
  <si>
    <t>Montáž neprůhledné fólie na sklo</t>
  </si>
  <si>
    <t>1536316154</t>
  </si>
  <si>
    <t>Zasklívání – ostatní práce montáž fólie na sklo neprůhledné</t>
  </si>
  <si>
    <t>"folie na okna 101/P" 0,525*0,825*2*17</t>
  </si>
  <si>
    <t>"folie na okna 103/P" 0,65*0,825*4</t>
  </si>
  <si>
    <t>255</t>
  </si>
  <si>
    <t>634790160</t>
  </si>
  <si>
    <t>fólie na sklo solární-nereflexní, N-Black 05, černá, 45%, role 1,524 m</t>
  </si>
  <si>
    <t>-840696993</t>
  </si>
  <si>
    <t>Materiál doplňkový ke sklům fólie na sklo nereflexní (autofólie) šířka role 1,524 m typ zbarvení prostup sluneční energie N-Black 05 černá 45 %</t>
  </si>
  <si>
    <t>16,871*1,03 'Přepočtené koeficientem množství</t>
  </si>
  <si>
    <t>256</t>
  </si>
  <si>
    <t>998787201</t>
  </si>
  <si>
    <t>Přesun hmot procentní pro zasklívání v objektech v do 6 m</t>
  </si>
  <si>
    <t>-2068531963</t>
  </si>
  <si>
    <t>Přesun hmot pro zasklívání stanovený procentní sazbou z ceny vodorovná dopravní vzdálenost do 50 m v objektech výšky do 6 m</t>
  </si>
  <si>
    <t>OST</t>
  </si>
  <si>
    <t>Ostatní</t>
  </si>
  <si>
    <t>257</t>
  </si>
  <si>
    <t>449321130</t>
  </si>
  <si>
    <t>přístroj hasicí ruční práškový s hasící schopností 21A ev.113B, objem hasební látky 6kg</t>
  </si>
  <si>
    <t>512</t>
  </si>
  <si>
    <t>113469493</t>
  </si>
  <si>
    <t>Poznámka k položce:
Odkaz na část textovou část dokumentace : technická zpráva část HSV bod.10 Ostatní konstrukce a práce</t>
  </si>
  <si>
    <t>"celkový počet dle PBŘ" 4</t>
  </si>
  <si>
    <t>258</t>
  </si>
  <si>
    <t>Agr.cena OST-001</t>
  </si>
  <si>
    <t>Dodávka a montáž fotoluminiscenčních tabulek výstražných a bezpečnostních</t>
  </si>
  <si>
    <t>-1325022340</t>
  </si>
  <si>
    <t>"celkový počet" 10</t>
  </si>
  <si>
    <t>259</t>
  </si>
  <si>
    <t>MAT OST-001</t>
  </si>
  <si>
    <t>dřevěná šatní skříňka z DTD desek 2-dílná uzamykatelná rozměr 1900/600/420mm</t>
  </si>
  <si>
    <t>607918413</t>
  </si>
  <si>
    <t xml:space="preserve">Šatní skříň je vyrobená z oboustranně laminované dřevotřísky o síle 18 mm, hrany jsou lemovány odolnou plastovou hranou ABS o síle 1 mm, dvířka jsou uzamykatelné cylindrickým zámkem, ke kterému přísluší vždy dva klíče, součástí standardní výbavy je dvojháček a dvě police, zadní část skříně je opatřena průduchy k zajištění odvětrávání horní a spodní části skříně.
</t>
  </si>
  <si>
    <t>SO 101.04 - Zdravotně technické instalace</t>
  </si>
  <si>
    <t xml:space="preserve">    722 - Zdravotechnika - vnitřní vodovod</t>
  </si>
  <si>
    <t xml:space="preserve">    725 - Zdravotechnika - zařizovací předměty</t>
  </si>
  <si>
    <t>132212101</t>
  </si>
  <si>
    <t>Hloubení rýh š do 600 mm ručním nebo pneum nářadím v soudržných horninách tř. 3</t>
  </si>
  <si>
    <t>-1135590312</t>
  </si>
  <si>
    <t>Hloubení zapažených i nezapažených rýh šířky do 600 mm ručním nebo pneumatickým nářadím s urovnáním dna do předepsaného profilu a spádu v horninách tř. 3 soudržných</t>
  </si>
  <si>
    <t>Poznámka k položce:
Odkaz na část projektové dokumentace : výkres č.D: SO 101.4.01 a SO 101.4.02</t>
  </si>
  <si>
    <t>"hloubení rýh pro ležatou kanalizaci ( z úrovně -1,325)" 61,0*0,50*0,50</t>
  </si>
  <si>
    <t>"hloubení rýhy pro vodovodní přípojku" 13,0*0,55*1,40</t>
  </si>
  <si>
    <t>132212109</t>
  </si>
  <si>
    <t>Příplatek za lepivost u hloubení rýh š do 600 mm ručním nebo pneum nářadím v hornině tř. 3</t>
  </si>
  <si>
    <t>-1863143522</t>
  </si>
  <si>
    <t>Hloubení zapažených i nezapažených rýh šířky do 600 mm ručním nebo pneumatickým nářadím s urovnáním dna do předepsaného profilu a spádu v horninách tř. 3 Příplatek k cenám za lepivost horniny tř. 3</t>
  </si>
  <si>
    <t>"50% objemu výkopu" 25,26*0,50</t>
  </si>
  <si>
    <t>151101101</t>
  </si>
  <si>
    <t>Zřízení příložného pažení a rozepření stěn rýh hl do 2 m</t>
  </si>
  <si>
    <t>667747430</t>
  </si>
  <si>
    <t>Zřízení pažení a rozepření stěn rýh pro podzemní vedení pro všechny šířky rýhy příložné pro jakoukoliv mezerovitost, hloubky do 2 m</t>
  </si>
  <si>
    <t>Poznámka k položce:
Odkaz na část projektové dokumentace : výkres č.D: SO 101.4.01</t>
  </si>
  <si>
    <t>"pažení rýhy pro vodovodní přípojku" 13,0*2*1,40</t>
  </si>
  <si>
    <t>151101111</t>
  </si>
  <si>
    <t>Odstranění příložného pažení a rozepření stěn rýh hl do 2 m</t>
  </si>
  <si>
    <t>1054047890</t>
  </si>
  <si>
    <t>Odstranění pažení a rozepření stěn rýh pro podzemní vedení s uložením materiálu na vzdálenost do 3 m od kraje výkopu příložné, hloubky do 2 m</t>
  </si>
  <si>
    <t>161101101</t>
  </si>
  <si>
    <t>Svislé přemístění výkopku z horniny tř. 1 až 4 hl výkopu do 2,5 m</t>
  </si>
  <si>
    <t>-1670460981</t>
  </si>
  <si>
    <t>Svislé přemístění výkopku bez naložení do dopravní nádoby avšak s vyprázdněním dopravní nádoby na hromadu nebo do dopravního prostředku z horniny tř. 1 až 4, při hloubce výkopu přes 1 do 2,5 m</t>
  </si>
  <si>
    <t>-615789057</t>
  </si>
  <si>
    <t>"odvoz přebytečného objemu výkopu z rýhy pro vodovodní přípojku" 0,715+2,595</t>
  </si>
  <si>
    <t>-956917363</t>
  </si>
  <si>
    <t>3,31*1,65 'Přepočtené koeficientem množství</t>
  </si>
  <si>
    <t>-17770765</t>
  </si>
  <si>
    <t>"zpětný zásyp rýhy vodovodní přípojky" 10,01-0,715-2,595</t>
  </si>
  <si>
    <t>175111101</t>
  </si>
  <si>
    <t>Obsypání potrubí ručně sypaninou bez prohození, uloženou do 3 m</t>
  </si>
  <si>
    <t>1720015312</t>
  </si>
  <si>
    <t>Obsypání potrubí ručně sypaninou z vhodných hornin tř. 1 až 4 nebo materiálem připraveným podél výkopu ve vzdálenosti do 3 m od jeho kraje, pro jakoukoliv hloubku výkopu a míru zhutnění bez prohození sypaniny</t>
  </si>
  <si>
    <t>"obsyp potrubí ležaté kanalizace (100% objemu rýh s odpočtem lože a objemu potrubí)" 15,25-(3,05+0,883)</t>
  </si>
  <si>
    <t>" obsyp potrubí vodovodní přípojky 300mm nad horní hranu potrubí" 13,0*0,55*0,363</t>
  </si>
  <si>
    <t>štěrkopísek tříděný frakce 0-8mm</t>
  </si>
  <si>
    <t>-350724844</t>
  </si>
  <si>
    <t xml:space="preserve">Kamenivo přírodní těžené pro stavební účely  PTK  (drobné, hrubé, štěrkopísky) štěrkopísky frakce 0-8mm </t>
  </si>
  <si>
    <t>13,912*2 'Přepočtené koeficientem množství</t>
  </si>
  <si>
    <t>-1227940342</t>
  </si>
  <si>
    <t>"lože pod potrubí ležaté kanalizace" 61,0*0,50*0,10</t>
  </si>
  <si>
    <t>"lože pod potrubí ležaté vodovodní přípojka" 13,0*0,55*0,10</t>
  </si>
  <si>
    <t>566901143</t>
  </si>
  <si>
    <t>Vyspravení podkladu po překopech ing sítí plochy do 15 m2 kamenivem hrubým drceným tl. 200 mm</t>
  </si>
  <si>
    <t>-1743422924</t>
  </si>
  <si>
    <t>Vyspravení podkladu po překopech inženýrských sítí plochy do 15 m2 s rozprostřením a zhutněním kamenivem hrubým drceným tl. 200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</si>
  <si>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</si>
  <si>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"obnova podkladních vrstev z kameniva na šířku rýh" 8,0*0,55</t>
  </si>
  <si>
    <t>566901162</t>
  </si>
  <si>
    <t>Vyspravení podkladu po překopech ing sítí plochy do 15 m2 obalovaným kamenivem ACP (OK) tl. 150 mm</t>
  </si>
  <si>
    <t>-831485522</t>
  </si>
  <si>
    <t>Vyspravení podkladu po překopech inženýrských sítí plochy do 15 m2 s rozprostřením a zhutněním obalovaným kamenivem ACP (OK) tl. 150 mm</t>
  </si>
  <si>
    <t>"obnova podkladních vrstev z obalovaného kameniva na šířku rýh" 8,0*0,55</t>
  </si>
  <si>
    <t>356270515</t>
  </si>
  <si>
    <t>"obnova obrusné vrstvy na šířku rýh + 300mm na každou stranu" 8,0*1,15</t>
  </si>
  <si>
    <t>871211141</t>
  </si>
  <si>
    <t>Montáž potrubí z PE100 SDR 11 otevřený výkop svařovaných na tupo D 63 x 5,8 mm</t>
  </si>
  <si>
    <t>1894887601</t>
  </si>
  <si>
    <t>Montáž vodovodního potrubí z plastů v otevřeném výkopu z polyetylenu PE 100 svařovaných na tupo SDR 11/PN16 D 63 x 5,8 mm</t>
  </si>
  <si>
    <t>"celková délka přípojky" 32,0</t>
  </si>
  <si>
    <t>286136700</t>
  </si>
  <si>
    <t>potrubí vodovodní ROBUST PIPE z PE 100+, SDR 11, 63 x 5,8 mm</t>
  </si>
  <si>
    <t>1251883029</t>
  </si>
  <si>
    <t>Trubky z polyetylénu vodovodní potrubí PE ROBUST PIPE z PE 100+ SDR 11, tyče 6 m, návin 100 m vnější průměr x šířka stěny 63 x 5,8 mm, návin</t>
  </si>
  <si>
    <t>32*1,1 'Přepočtené koeficientem množství</t>
  </si>
  <si>
    <t>871241141</t>
  </si>
  <si>
    <t>Montáž potrubí z PE100 SDR 11 otevřený výkop svařovaných na tupo D 90 x 8,2 mm</t>
  </si>
  <si>
    <t>-332379239</t>
  </si>
  <si>
    <t>Montáž vodovodního potrubí z plastů v otevřeném výkopu z polyetylenu PE 100 svařovaných na tupo SDR 11/PN16 D 90 x 8,2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</si>
  <si>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</si>
  <si>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"chránička" 8,8</t>
  </si>
  <si>
    <t>286136720</t>
  </si>
  <si>
    <t>potrubí vodovodní ROBUST PIPE z PE 100+, SDR 11, 90 x 8,2 mm</t>
  </si>
  <si>
    <t>-1131452376</t>
  </si>
  <si>
    <t>Trubky z polyetylénu vodovodní potrubí PE ROBUST PIPE z PE 100+ SDR 11, tyče 6 m, návin 100 m vnější průměr x šířka stěny 90 x 8,2 mm,  tyče + návin</t>
  </si>
  <si>
    <t>8,8*1,1 'Přepočtené koeficientem množství</t>
  </si>
  <si>
    <t>1236240143</t>
  </si>
  <si>
    <t>638468029</t>
  </si>
  <si>
    <t>"vodovodní přípojka" 8,0*2</t>
  </si>
  <si>
    <t>113107122</t>
  </si>
  <si>
    <t>Odstranění podkladu pl do 50 m2 z kameniva drceného tl 200 mm</t>
  </si>
  <si>
    <t>-928117720</t>
  </si>
  <si>
    <t>Odstranění podkladů nebo krytů s přemístěním hmot na skládku na vzdálenost do 3 m nebo s naložením na dopravní prostředek v ploše jednotlivě do 50 m2 z kameniva hrubého drceného, o tl. vrstvy přes 100 do 200 mm</t>
  </si>
  <si>
    <t>"odstranění podkladních vrstev z kameniva na šířku rýh" 8,0*0,55</t>
  </si>
  <si>
    <t>113107142</t>
  </si>
  <si>
    <t>Odstranění podkladu pl do 50 m2 živičných tl 100 mm</t>
  </si>
  <si>
    <t>501218881</t>
  </si>
  <si>
    <t>Odstranění podkladů nebo krytů s přemístěním hmot na skládku na vzdálenost do 3 m nebo s naložením na dopravní prostředek v ploše jednotlivě do 50 m2 živičných, o tl. vrstvy přes 50 do 100 mm</t>
  </si>
  <si>
    <t>"odstranění obrusné vrstvy na šířku rýh + 300mm na každou stranu" 8,0*1,15</t>
  </si>
  <si>
    <t>113107143</t>
  </si>
  <si>
    <t>Odstranění podkladu pl do 50 m2 živičných tl 150 mm</t>
  </si>
  <si>
    <t>-2051021780</t>
  </si>
  <si>
    <t>Odstranění podkladů nebo krytů s přemístěním hmot na skládku na vzdálenost do 3 m nebo s naložením na dopravní prostředek v ploše jednotlivě do 50 m2 živičných, o tl. vrstvy přes 100 do 150 mm</t>
  </si>
  <si>
    <t>"odstranění podkladních vrstev z obalovaného kameniva na šířku rýh" 8,0*0,55</t>
  </si>
  <si>
    <t>454703166</t>
  </si>
  <si>
    <t>"kamenivo" 1,034</t>
  </si>
  <si>
    <t>2024037835</t>
  </si>
  <si>
    <t>1,034*7 'Přepočtené koeficientem množství</t>
  </si>
  <si>
    <t>1885599855</t>
  </si>
  <si>
    <t>"asfaltové podklady a kryty" 1,665+1,39</t>
  </si>
  <si>
    <t>-111540962</t>
  </si>
  <si>
    <t>3,055*7 'Přepočtené koeficientem množství</t>
  </si>
  <si>
    <t>1387932488</t>
  </si>
  <si>
    <t>-655036525</t>
  </si>
  <si>
    <t>985596854</t>
  </si>
  <si>
    <t>713463411</t>
  </si>
  <si>
    <t>Montáž izolace tepelné potrubí a ohybů návlekovými izolačními pouzdry</t>
  </si>
  <si>
    <t>645677890</t>
  </si>
  <si>
    <t>Montáž izolace tepelné potrubí a ohybů tvarovkami nebo deskami potrubními pouzdry návlekovými izolačními hadicemi potrubí a ohybů</t>
  </si>
  <si>
    <t>"izolace potrubí vodovodní přípojky v kolektoru" 7,5</t>
  </si>
  <si>
    <t>631549080</t>
  </si>
  <si>
    <t>pouzdro potrubní izolační z minerálního vlákna s AL folií 60/60mm - 2"</t>
  </si>
  <si>
    <t>714347601</t>
  </si>
  <si>
    <t>Vlákno minerální a výrobky z něj (desky, skruže, pásy, rohože, vložkové pytle apod.) výrobky z minerální vlny - ohebné pouzdro potrubní izolační (první číselný údaj v označení výrobků znamená vnitřní průměr v mm (potrubí), druhý číselný údaj označuje tloušťku tepelné izolace v mm) pro izolaci kolen a ohybů s polepem ALS fólií - tl. izolační vrstvy 60 mm 60/60 mm</t>
  </si>
  <si>
    <t>7,5*1,1 'Přepočtené koeficientem množství</t>
  </si>
  <si>
    <t>-1445712</t>
  </si>
  <si>
    <t>721173401</t>
  </si>
  <si>
    <t>Potrubí kanalizační plastové svodné systém KG DN 100</t>
  </si>
  <si>
    <t>1656554987</t>
  </si>
  <si>
    <t>Potrubí z plastových trub KG Systém (SN4) svodné (ležaté) DN 100
Součástí ceny je i montáž příslušných tvarovek.</t>
  </si>
  <si>
    <t>Poznámka k položce:
Odkaz na část projektové dokumentace : výkres č.D: SO 101.4.02</t>
  </si>
  <si>
    <t>"vnitřní kanalizace - ležatá část pod úrovní základové desky (stanoveno zaměřením z PD)" 19,5</t>
  </si>
  <si>
    <t>721173402</t>
  </si>
  <si>
    <t>Potrubí kanalizační plastové svodné systém KG DN 125</t>
  </si>
  <si>
    <t>-656498940</t>
  </si>
  <si>
    <t>Potrubí z plastových trub KG Systém (SN4) svodné (ležaté) DN 125
Součástí ceny je i montáž příslušných tvarovek.</t>
  </si>
  <si>
    <t>"vnitřní kanalizace - ležatá část pod úrovní základové desky (stanoveno zaměřením z PD)" 10,0</t>
  </si>
  <si>
    <t>721173403</t>
  </si>
  <si>
    <t>Potrubí kanalizační plastové svodné systém KG DN 150</t>
  </si>
  <si>
    <t>-1413433707</t>
  </si>
  <si>
    <t>Potrubí z plastových trub KG Systém (SN4) svodné (ležaté) DN 150
Součástí ceny je i montáž příslušných tvarovek.</t>
  </si>
  <si>
    <t>"vnitřní kanalizace - ležatá část pod úrovní základové desky (stanoveno zaměřením z PD)" 31,5</t>
  </si>
  <si>
    <t>721173404</t>
  </si>
  <si>
    <t>Potrubí kanalizační plastové svodné systém KG DN 200</t>
  </si>
  <si>
    <t>-237929135</t>
  </si>
  <si>
    <t>Potrubí z plastových trub KG Systém (SN4) svodné (ležaté) DN 200
Součástí ceny je i montáž příslušných tvarovek.</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</si>
  <si>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</si>
  <si>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"chráničky" 1,0*7+0,5</t>
  </si>
  <si>
    <t>286113510</t>
  </si>
  <si>
    <t>koleno kanalizace plastové KGB 100x45°</t>
  </si>
  <si>
    <t>395874990</t>
  </si>
  <si>
    <t>Trubky z polyvinylchloridu kanalizace domovní a uliční KG - Systém (PVC) PipeLife kolena KGB KGB 100x45°</t>
  </si>
  <si>
    <t>"celkový počet (stanoveno zaměřením z PD)" 22</t>
  </si>
  <si>
    <t>286113560</t>
  </si>
  <si>
    <t>koleno kanalizace plastové KGB 125x45°</t>
  </si>
  <si>
    <t>2061787346</t>
  </si>
  <si>
    <t>Trubky z polyvinylchloridu kanalizace domovní a uliční KG - Systém (PVC) PipeLife kolena KGB KGB 125x45°</t>
  </si>
  <si>
    <t>"celkový počet (stanoveno zaměřením z PD)" 7</t>
  </si>
  <si>
    <t>1058147101</t>
  </si>
  <si>
    <t>"celkový počet (stanoveno zaměřením z PD)" 9</t>
  </si>
  <si>
    <t>286113870</t>
  </si>
  <si>
    <t>odbočka kanalizační plastová s hrdlem KGEA-125/100/45°</t>
  </si>
  <si>
    <t>1169115503</t>
  </si>
  <si>
    <t>Trubky z polyvinylchloridu kanalizace domovní a uliční KG - Systém (PVC) PipeLife odbočky KGEA 45° KGEA-125/100/45°</t>
  </si>
  <si>
    <t>"celkový počet (stanoveno zaměřením z PD)" 1</t>
  </si>
  <si>
    <t>286113900</t>
  </si>
  <si>
    <t>odbočka kanalizační plastová s hrdlem KGEA-150/100/45°</t>
  </si>
  <si>
    <t>1076839311</t>
  </si>
  <si>
    <t>Trubky z polyvinylchloridu kanalizace domovní a uliční KG - Systém (PVC) PipeLife odbočky KGEA 45° KGEA-150/100/45°</t>
  </si>
  <si>
    <t>"celkový počet (stanoveno zaměřením z PD)" 5</t>
  </si>
  <si>
    <t>286113910</t>
  </si>
  <si>
    <t>odbočka kanalizační plastová s hrdlem KGEA-150/125/45°</t>
  </si>
  <si>
    <t>-1169644186</t>
  </si>
  <si>
    <t>Trubky z polyvinylchloridu kanalizace domovní a uliční KG - Systém (PVC) PipeLife odbočky KGEA 45° KGEA-150/125/45°</t>
  </si>
  <si>
    <t>"celkový počet (stanoveno zaměřením z PD)" 2</t>
  </si>
  <si>
    <t>286115020</t>
  </si>
  <si>
    <t>redukce kanalizace plastová KGR 125/110</t>
  </si>
  <si>
    <t>1435857653</t>
  </si>
  <si>
    <t>Trubky z polyvinylchloridu kanalizace domovní a uliční KG - Systém (PVC) redukce nesouosá KGR KGR 125/110</t>
  </si>
  <si>
    <t>721174025</t>
  </si>
  <si>
    <t>Potrubí kanalizační z PP odpadní systém HT DN 100</t>
  </si>
  <si>
    <t>-1145439990</t>
  </si>
  <si>
    <t>Potrubí z plastových trub HT Systém (polypropylenové PPs) odpadní (svislé) DN 100</t>
  </si>
  <si>
    <t>"vnitřní kanalizace - stoupací potrubí (stanoveno zaměřením z PD)" 15,0</t>
  </si>
  <si>
    <t>721174027</t>
  </si>
  <si>
    <t>Potrubí kanalizační z PP odpadní systém HT DN 150</t>
  </si>
  <si>
    <t>1636461342</t>
  </si>
  <si>
    <t>Potrubí z plastových trub HT Systém (polypropylenové PPs) odpadní (svislé) DN 150</t>
  </si>
  <si>
    <t>"vnitřní kanalizace - stoupací potrubí (stanoveno zaměřením z PD)" 11,0</t>
  </si>
  <si>
    <t>721174042</t>
  </si>
  <si>
    <t>Potrubí kanalizační z PP připojovací systém HT DN 40</t>
  </si>
  <si>
    <t>256036597</t>
  </si>
  <si>
    <t>Potrubí z plastových trub HT Systém (polypropylenové PPs) připojovací DN 40</t>
  </si>
  <si>
    <t>"vnitřní kanalizace - stoupací potrubí (stanoveno zaměřením z PD)" 64,5</t>
  </si>
  <si>
    <t>721174043</t>
  </si>
  <si>
    <t>Potrubí kanalizační z PP připojovací systém HT DN 50</t>
  </si>
  <si>
    <t>1862004547</t>
  </si>
  <si>
    <t>Potrubí z plastových trub HT Systém (polypropylenové PPs) připojovací DN 50</t>
  </si>
  <si>
    <t>"vnitřní kanalizace - stoupací potrubí (stanoveno zaměřením z PD)" 122,0</t>
  </si>
  <si>
    <t>MAT 721-001</t>
  </si>
  <si>
    <t>dodávka tvarovek kanalizačního systému HT-PPs (oblouky, odbočky, redukce, čistící kusy apod.)</t>
  </si>
  <si>
    <t>478792789</t>
  </si>
  <si>
    <t>MAT 721-002</t>
  </si>
  <si>
    <t>dodávka kotevních prvků kanalizačního systému HT-PPs (objímky, závitové tyče apod.)</t>
  </si>
  <si>
    <t>-989060359</t>
  </si>
  <si>
    <t>721194104</t>
  </si>
  <si>
    <t>Vyvedení a upevnění odpadních výpustek DN 40</t>
  </si>
  <si>
    <t>-716477457</t>
  </si>
  <si>
    <t>Vyměření přípojek na potrubí vyvedení a upevnění odpadních výpustek DN 40</t>
  </si>
  <si>
    <t>"umyvadla a umývátka" 8+4+1+1</t>
  </si>
  <si>
    <t>721194105</t>
  </si>
  <si>
    <t>Vyvedení a upevnění odpadních výpustek DN 50</t>
  </si>
  <si>
    <t>-1702468858</t>
  </si>
  <si>
    <t>Vyměření přípojek na potrubí vyvedení a upevnění odpadních výpustek DN 50</t>
  </si>
  <si>
    <t>"pisoár" 1</t>
  </si>
  <si>
    <t>"kuchyňské dřezy" 6</t>
  </si>
  <si>
    <t>"spechové vaničky" 3</t>
  </si>
  <si>
    <t>"spechový box" 1</t>
  </si>
  <si>
    <t>721194109</t>
  </si>
  <si>
    <t>Vyvedení a upevnění odpadních výpustek DN 100</t>
  </si>
  <si>
    <t>-2127860431</t>
  </si>
  <si>
    <t>Vyměření přípojek na potrubí vyvedení a upevnění odpadních výpustek DN 100</t>
  </si>
  <si>
    <t>"klozety" 6+1</t>
  </si>
  <si>
    <t>"podlahová vpusť" 1</t>
  </si>
  <si>
    <t>721211422</t>
  </si>
  <si>
    <t>Vpusť podlahová se svislým odtokem DN 50/75/110 mřížka nerez 138x138</t>
  </si>
  <si>
    <t>-1369915057</t>
  </si>
  <si>
    <t>Podlahové vpusti se svislým odtokem DN 50/75/110 (HL 317) mřížka nerez 138x138 se suchým zápachovým uzávěrem.</t>
  </si>
  <si>
    <t>"dle specifikace PD" 1</t>
  </si>
  <si>
    <t>721212114</t>
  </si>
  <si>
    <t>Odtokový sprchový žlab délky 1000 mm s krycím roštem a zápachovou uzávěrkou</t>
  </si>
  <si>
    <t>-534211265</t>
  </si>
  <si>
    <t>Odtokové sprchové žlaby se zápachovou uzávěrkou a krycím roštem délky 1000 mm</t>
  </si>
  <si>
    <t>"odtokový žlab zděného sprchového koutu v m.č.115" 1</t>
  </si>
  <si>
    <t>721226511</t>
  </si>
  <si>
    <t>Zápachová uzávěrka podomítková pro pračku a myčku DN 40</t>
  </si>
  <si>
    <t>1185856029</t>
  </si>
  <si>
    <t>Zápachové uzávěrky podomítkové (Pe) s krycí deskou pro pračku a myčku DN 40 (HL 400 ECO)</t>
  </si>
  <si>
    <t>"dle specifikace PD" 3</t>
  </si>
  <si>
    <t>721274122</t>
  </si>
  <si>
    <t>Přivzdušňovací ventil vnitřní odpadních potrubí DN 75</t>
  </si>
  <si>
    <t>1781884620</t>
  </si>
  <si>
    <t>Ventily přivzdušňovací odpadních potrubí vnitřní DN 75</t>
  </si>
  <si>
    <t>"dle specifikace PD" 4</t>
  </si>
  <si>
    <t>721290111</t>
  </si>
  <si>
    <t>Zkouška těsnosti potrubí kanalizace vodou do DN 125</t>
  </si>
  <si>
    <t>-161798204</t>
  </si>
  <si>
    <t>Zkouška těsnosti kanalizace v objektech vodou do DN 125</t>
  </si>
  <si>
    <t>721290112</t>
  </si>
  <si>
    <t>Zkouška těsnosti potrubí kanalizace vodou do DN 200</t>
  </si>
  <si>
    <t>947700094</t>
  </si>
  <si>
    <t>Zkouška těsnosti kanalizace v objektech vodou DN 150 nebo DN 200</t>
  </si>
  <si>
    <t>Stavební přípomoce pro vnitřní kanalizaci</t>
  </si>
  <si>
    <t>1629901982</t>
  </si>
  <si>
    <t>Položka bude obsahovat náklady na bourání stávajících i nových konstrukcí v souvislosti z provedením rozvodů kanalizace (v nezbytném rozsahu) včetně uvedení těchto konstrukcí do původního příp.projektovaného stavu.</t>
  </si>
  <si>
    <t>1081933697</t>
  </si>
  <si>
    <t>722</t>
  </si>
  <si>
    <t>Zdravotechnika - vnitřní vodovod</t>
  </si>
  <si>
    <t>722171939</t>
  </si>
  <si>
    <t>Potrubí plastové výměna trub nebo tvarovek D do 90 mm</t>
  </si>
  <si>
    <t>1491389739</t>
  </si>
  <si>
    <t>Výměna trubky, tvarovky, vsazení odbočky na rozvodech vody z plastů D přes 75 do 90 mm</t>
  </si>
  <si>
    <t xml:space="preserve">Poznámka k souboru cen:
1. V cenách -1931 až -1940 nejsou započteny náklady na dodání hlavního materiálu; tento se oceňuje ve specifikaci. Ztratné lze stanovit: a) u potrubí 3%, b) u tvarovek se nestanoví. </t>
  </si>
  <si>
    <t>722174002</t>
  </si>
  <si>
    <t>Potrubí vodovodní plastové PPR svar polyfuze PN 16 D 20 x 2,8 mm</t>
  </si>
  <si>
    <t>-922065387</t>
  </si>
  <si>
    <t>Potrubí z plastových trubek z polypropylenu (PPR) svařovaných polyfuzně PN 16 (SDR 7,4) D 20 x 2,8</t>
  </si>
  <si>
    <t>"vnitřní vodovod - rozvod SV (stanoveno zaměřením z PD)" 51,0</t>
  </si>
  <si>
    <t>"vnitřní vodovod - rozvod TV (stanoveno zaměřením z PD)" 58,0</t>
  </si>
  <si>
    <t>722174003</t>
  </si>
  <si>
    <t>Potrubí vodovodní plastové PPR svar polyfuze PN 16 D 25 x 3,5 mm</t>
  </si>
  <si>
    <t>1128125840</t>
  </si>
  <si>
    <t>Potrubí z plastových trubek z polypropylenu (PPR) svařovaných polyfuzně PN 16 (SDR 7,4) D 25 x 3,5</t>
  </si>
  <si>
    <t>"vnitřní vodovod - rozvod SV (stanoveno zaměřením z PD)" 48,0</t>
  </si>
  <si>
    <t>"vnitřní vodovod - rozvod TV (stanoveno zaměřením z PD)" 64,0</t>
  </si>
  <si>
    <t>722174004</t>
  </si>
  <si>
    <t>Potrubí vodovodní plastové PPR svar polyfuze PN 16 D 32 x 4,4 mm</t>
  </si>
  <si>
    <t>-761349103</t>
  </si>
  <si>
    <t>Potrubí z plastových trubek z polypropylenu (PPR) svařovaných polyfuzně PN 16 (SDR 7,4) D 32 x 4,4</t>
  </si>
  <si>
    <t>"vnitřní vodovod - rozvod SV (stanoveno zaměřením z PD)" 65,0</t>
  </si>
  <si>
    <t>MAT 722-001</t>
  </si>
  <si>
    <t>dodávka tvarovek vodovodního systému PPr (oblouky, odbočky, redukce, přechodky, nástěnky apod.)</t>
  </si>
  <si>
    <t>29723233</t>
  </si>
  <si>
    <t>MAT 722-002</t>
  </si>
  <si>
    <t>dodávka kotevních prvků vodovodního systému PPR (objímky, závitové tyče apod.)</t>
  </si>
  <si>
    <t>-1111456111</t>
  </si>
  <si>
    <t>722181211</t>
  </si>
  <si>
    <t>Ochrana vodovodního potrubí přilepenými tepelně izolačními trubicemi z PE tl do 6 mm DN do 22 mm</t>
  </si>
  <si>
    <t>160715265</t>
  </si>
  <si>
    <t>Ochrana potrubí tepelně izolačními trubicemi z pěnového polyetylenu PE přilepenými v příčných a podélných spojích, tloušťky izolace do 6 mm, vnitřního průměru izolace DN do 22 mm</t>
  </si>
  <si>
    <t>"vnitřní vodovod - rozvod SV" 51,0</t>
  </si>
  <si>
    <t>722181212</t>
  </si>
  <si>
    <t>Ochrana vodovodního potrubí přilepenými tepelně izolačními trubicemi z PE tl do 6 mm DN do 32 mm</t>
  </si>
  <si>
    <t>1671526173</t>
  </si>
  <si>
    <t>Ochrana potrubí tepelně izolačními trubicemi z pěnového polyetylenu PE přilepenými v příčných a podélných spojích, tloušťky izolace do 6 mm, vnitřního průměru izolace DN přes 22 do 32 mm</t>
  </si>
  <si>
    <t>"vnitřní vodovod - rozvod SV" 48,0+65,0</t>
  </si>
  <si>
    <t>722181221</t>
  </si>
  <si>
    <t>Ochrana vodovodního potrubí přilepenými tepelně izolačními trubicemi z PE tl do 10 mm DN do 22 mm</t>
  </si>
  <si>
    <t>496378262</t>
  </si>
  <si>
    <t>Ochrana potrubí tepelně izolačními trubicemi z pěnového polyetylenu PE přilepenými v příčných a podélných spojích, tloušťky izolace přes 6 do 10 mm, vnitřního průměru izolace DN do 22 mm</t>
  </si>
  <si>
    <t>"vnitřní vodovod - rozvod TV" 58,0</t>
  </si>
  <si>
    <t>722181222</t>
  </si>
  <si>
    <t>Ochrana vodovodního potrubí přilepenými tepelně izolačními trubicemi z PE tl do 10 mm DN do 42 mm</t>
  </si>
  <si>
    <t>-1893933444</t>
  </si>
  <si>
    <t>Ochrana potrubí tepelně izolačními trubicemi z pěnového polyetylenu PE přilepenými v příčných a podélných spojích, tloušťky izolace přes 6 do 10 mm, vnitřního průměru izolace DN přes 22 do 42 mm</t>
  </si>
  <si>
    <t>"vnitřní vodovod - rozvod TV" 64,0</t>
  </si>
  <si>
    <t>722224116</t>
  </si>
  <si>
    <t>Kohout plnicí nebo vypouštěcí G 3/4 PN 10 s jedním závitem</t>
  </si>
  <si>
    <t>-734955544</t>
  </si>
  <si>
    <t>Armatury s jedním závitem kohouty plnicí a vypouštěcí PN 10 G 3/4</t>
  </si>
  <si>
    <t>"připojení nápojového automatu" 1</t>
  </si>
  <si>
    <t>722231252</t>
  </si>
  <si>
    <t>Ventil pojistný mosazný G 3/4 PN 6 do 100°C k bojleru s vnitřním x vnějším závitem</t>
  </si>
  <si>
    <t>-1712198568</t>
  </si>
  <si>
    <t>Armatury se dvěma závity ventily pojistné k bojleru mosazné (IVAR) PN 6 do 100 st.C G 3/4</t>
  </si>
  <si>
    <t>"celkový počet" 3</t>
  </si>
  <si>
    <t>722240126</t>
  </si>
  <si>
    <t>Kohout kulový plastový PPR DN 50</t>
  </si>
  <si>
    <t>-739168046</t>
  </si>
  <si>
    <t>Armatury z plastických hmot kohouty (PPR) kulové DN 50</t>
  </si>
  <si>
    <t>"HDUV" 1</t>
  </si>
  <si>
    <t>722250143</t>
  </si>
  <si>
    <t>Hydrantový systém s tvarově stálou hadicí D 25 x 30 m prosklený</t>
  </si>
  <si>
    <t>-510410747</t>
  </si>
  <si>
    <t>Požární příslušenství a armatury hydrantový systém s tvarově stálou hadicí prosklený D 25 x 30 m</t>
  </si>
  <si>
    <t>722263203</t>
  </si>
  <si>
    <t>Vodoměr závitový jednovtokový suchoběžný do 100 °C G 3/4 x 130 mm Qn 1,5 m3/s horizontální</t>
  </si>
  <si>
    <t>-1420303212</t>
  </si>
  <si>
    <t>Vodoměry pro vodu do 100 st.C závitové horizontální jednovtokové suchoběžné G 3/4 x 130 mm Qn 1,5</t>
  </si>
  <si>
    <t>722270101</t>
  </si>
  <si>
    <t>Sestava vodoměrová závitová G 3/4</t>
  </si>
  <si>
    <t>778447541</t>
  </si>
  <si>
    <t>Vodoměrové sestavy závitové G 3/4 (specifikace viz výkres D1: SO 101.4.01).</t>
  </si>
  <si>
    <t>"vodoměrná sestava v kolektoru" 1</t>
  </si>
  <si>
    <t>722290226</t>
  </si>
  <si>
    <t>Zkouška těsnosti vodovodního potrubí do DN 50</t>
  </si>
  <si>
    <t>-1403807910</t>
  </si>
  <si>
    <t>Zkoušky, proplach a desinfekce vodovodního potrubí zkoušky těsnosti vodovodního potrubí do DN 50</t>
  </si>
  <si>
    <t>722290234</t>
  </si>
  <si>
    <t>Proplach a dezinfekce vodovodního potrubí do DN 80</t>
  </si>
  <si>
    <t>-1812450916</t>
  </si>
  <si>
    <t>Zkoušky, proplach a desinfekce vodovodního potrubí proplach a desinfekce vodovodního potrubí do DN 80</t>
  </si>
  <si>
    <t>Agr.cena 722-001</t>
  </si>
  <si>
    <t>Stavební přípomoce pro vnitřní vodovod</t>
  </si>
  <si>
    <t>23300692</t>
  </si>
  <si>
    <t>Položka bude obsahovat náklady na bourání stávajících i nových konstrukcí v souvislosti z provedením rozvodů vodovodu (v nezbytném rozsahu) včetně uvedení těchto konstrukcí do původního příp.projektovaného stavu.</t>
  </si>
  <si>
    <t>998722201</t>
  </si>
  <si>
    <t>Přesun hmot procentní pro vnitřní vodovod v objektech v do 6 m</t>
  </si>
  <si>
    <t>1572434585</t>
  </si>
  <si>
    <t>Přesun hmot pro vnitřní vodovod stanovený procentní sazbou z ceny vodorovná dopravní vzdálenost do 50 m v objektech výšky do 6 m</t>
  </si>
  <si>
    <t>725</t>
  </si>
  <si>
    <t>Zdravotechnika - zařizovací předměty</t>
  </si>
  <si>
    <t>725112171</t>
  </si>
  <si>
    <t>Kombi klozet s hlubokým splachováním odpad vodorovný</t>
  </si>
  <si>
    <t>508363263</t>
  </si>
  <si>
    <t>Zařízení záchodů kombi klozety s hlubokým splachováním odpad vodorovný včetně sedátka PH a připojovací flexi hadičky.</t>
  </si>
  <si>
    <t>"dle specifikace PD" 6</t>
  </si>
  <si>
    <t>725119122</t>
  </si>
  <si>
    <t>Montáž klozetových mís kombi</t>
  </si>
  <si>
    <t>2128584558</t>
  </si>
  <si>
    <t>Zařízení záchodů montáž klozetových mís kombi</t>
  </si>
  <si>
    <t>642320510-R</t>
  </si>
  <si>
    <t>kombiklozet keramický pro TP hluboké splachování odpad vodorovný odstín bílý</t>
  </si>
  <si>
    <t>1929741875</t>
  </si>
  <si>
    <t>kombiklozet keramický pro TP hluboké splachování odpad vodorovný odstín bílý, včetně sedátka PH a připojovací flexi hadičky.</t>
  </si>
  <si>
    <t>725129101</t>
  </si>
  <si>
    <t>Montáž pisoáru keramického</t>
  </si>
  <si>
    <t>2084098022</t>
  </si>
  <si>
    <t>Pisoárové záchodky montáž ostatních typů keramických</t>
  </si>
  <si>
    <t>642513100</t>
  </si>
  <si>
    <t>pisoár keramický s radarovým splachovačem</t>
  </si>
  <si>
    <t>-363513998</t>
  </si>
  <si>
    <t>Urinály keramické pisoáry s radarovým splachovačem integrovaná radarová elektronika,montážní krabice, elektromagnetický ventil,výtoková armatura,sifon, plast.poklop,upevňovací sada</t>
  </si>
  <si>
    <t>725211623</t>
  </si>
  <si>
    <t>Umyvadlo keramické připevněné na stěnu šrouby bílé se sloupem na sifon 600 mm</t>
  </si>
  <si>
    <t>-1632886905</t>
  </si>
  <si>
    <t>Umyvadla keramická bez výtokových armatur se zápachovou uzávěrkou připevněná na stěnu šrouby bílá se sloupem 600 mm</t>
  </si>
  <si>
    <t>"dle specifikace PD" 8</t>
  </si>
  <si>
    <t>725211661</t>
  </si>
  <si>
    <t>Umyvadlo keramické zápustné bílé 550 mm bez skříňky</t>
  </si>
  <si>
    <t>-1139654613</t>
  </si>
  <si>
    <t>Umyvadla keramická bez výtokových armatur zápustná bílá 550 mm</t>
  </si>
  <si>
    <t>725211681</t>
  </si>
  <si>
    <t>Umyvadlo keramické zdravotní připevněné na stěnu šrouby bílé 640 mm</t>
  </si>
  <si>
    <t>-1338116405</t>
  </si>
  <si>
    <t>Umyvadla keramická bez výtokových armatur zdravotní se zápachovou uzávěrkou připevněná na stěnu šrouby bílá 640 mm</t>
  </si>
  <si>
    <t>725211701</t>
  </si>
  <si>
    <t>Umývátko keramické stěnové 400 mm</t>
  </si>
  <si>
    <t>1534100191</t>
  </si>
  <si>
    <t>Umyvadla umývátka keramická se zápachovou uzávěrkou stěnová 400 mm</t>
  </si>
  <si>
    <t>725241123</t>
  </si>
  <si>
    <t>Vanička sprchová akrylátová obdélníková 900x800 mm</t>
  </si>
  <si>
    <t>281414994</t>
  </si>
  <si>
    <t>Sprchové vaničky, boxy, kouty a zástěny sprchové vaničky akrylátové obdélníkové 900x800 mm</t>
  </si>
  <si>
    <t>725245122</t>
  </si>
  <si>
    <t>Zástěna sprchová dvoukřídlá do výšky 2000 mm a šířky 900 mm</t>
  </si>
  <si>
    <t>675060849</t>
  </si>
  <si>
    <t>Sprchové vaničky, boxy, kouty a zástěny zástěny sprchové do výšky 2000 mm dveře dvoukřídlé, šířky 900 mm</t>
  </si>
  <si>
    <t>725291711</t>
  </si>
  <si>
    <t>Doplňky zařízení koupelen a záchodů smaltované madlo krakorcové dl 550 mm</t>
  </si>
  <si>
    <t>-2015738757</t>
  </si>
  <si>
    <t>Doplňky zařízení koupelen a záchodů smaltované madla krakorcová, délky 550 mm</t>
  </si>
  <si>
    <t>"vybavení toalety pro telesně postižené" 1</t>
  </si>
  <si>
    <t>725291712</t>
  </si>
  <si>
    <t>Doplňky zařízení koupelen a záchodů smaltované madlo krakorcové dl 834 mm</t>
  </si>
  <si>
    <t>-1266122542</t>
  </si>
  <si>
    <t>Doplňky zařízení koupelen a záchodů smaltované madla krakorcová, délky 834 mm</t>
  </si>
  <si>
    <t>725291722</t>
  </si>
  <si>
    <t>Doplňky zařízení koupelen a záchodů smaltované madlo krakorcové sklopné dl 834 mm</t>
  </si>
  <si>
    <t>2018760772</t>
  </si>
  <si>
    <t>Doplňky zařízení koupelen a záchodů smaltované madla krakorcová sklopná, délky 834 mm</t>
  </si>
  <si>
    <t>725311121</t>
  </si>
  <si>
    <t>Dřez jednoduchý nerezový se zápachovou uzávěrkou s odkapávací plochou 560x480 mm a miskou</t>
  </si>
  <si>
    <t>1955907673</t>
  </si>
  <si>
    <t>Dřezy bez výtokových armatur jednoduché se zápachovou uzávěrkou nerezové s odkapávací plochou 560x480 mm a miskou</t>
  </si>
  <si>
    <t>725532112</t>
  </si>
  <si>
    <t>Elektrický ohřívač zásobníkový akumulační závěsný svislý 50 l / 2 kW</t>
  </si>
  <si>
    <t>697678333</t>
  </si>
  <si>
    <t>Elektrické ohřívače zásobníkové beztlakové přepadové akumulační s pojistným ventilem závěsné svislé 50 l (2,0 kW) objem nádrže (příkon)</t>
  </si>
  <si>
    <t>725532118</t>
  </si>
  <si>
    <t>Elektrický ohřívač zásobníkový akumulační závěsný svislý 120 l / 3 kW</t>
  </si>
  <si>
    <t>-246335980</t>
  </si>
  <si>
    <t>Elektrické ohřívače zásobníkové beztlakové přepadové akumulační s pojistným ventilem závěsné svislé 120 l (3,0 kW) rychloohřev 220V objem nádrže (příkon)</t>
  </si>
  <si>
    <t>"dle specifikace PD" 2</t>
  </si>
  <si>
    <t>725813111</t>
  </si>
  <si>
    <t>Ventil rohový bez připojovací trubičky nebo flexi hadičky G 1/2</t>
  </si>
  <si>
    <t>292481336</t>
  </si>
  <si>
    <t>Ventily rohové bez připojovací trubičky nebo flexi hadičky G 1/2</t>
  </si>
  <si>
    <t>"připojení klozetů" 7</t>
  </si>
  <si>
    <t>"připojení stojánkových baterií" 24*2</t>
  </si>
  <si>
    <t>725821326</t>
  </si>
  <si>
    <t>Baterie dřezové stojánkové pákové s otáčivým kulatým ústím a délkou ramínka 265 mm</t>
  </si>
  <si>
    <t>1481497590</t>
  </si>
  <si>
    <t>Baterie dřezové stojánkové pákové s otáčivým ústím a délkou ramínka 265 mm</t>
  </si>
  <si>
    <t>725822611</t>
  </si>
  <si>
    <t>Baterie umyvadlové stojánkové pákové bez výpusti</t>
  </si>
  <si>
    <t>-801810314</t>
  </si>
  <si>
    <t>"dle specifikace PD" 14</t>
  </si>
  <si>
    <t>725841332</t>
  </si>
  <si>
    <t>Baterie sprchové podomítkové s přepínačem a pohyblivým držákem</t>
  </si>
  <si>
    <t>547569966</t>
  </si>
  <si>
    <t>Baterie sprchové podomítkové (zápustné) s přepínačem a pohyblivým držákem</t>
  </si>
  <si>
    <t>725861102</t>
  </si>
  <si>
    <t>Zápachová uzávěrka pro umyvadla DN 40</t>
  </si>
  <si>
    <t>1976427965</t>
  </si>
  <si>
    <t>Zápachové uzávěrky zařizovacích předmětů pro umyvadla DN 40 (HL 132/40)</t>
  </si>
  <si>
    <t>"dle specifikace PD" 12</t>
  </si>
  <si>
    <t>725862103</t>
  </si>
  <si>
    <t>Zápachová uzávěrka pro dřezy DN 40/50</t>
  </si>
  <si>
    <t>1277157134</t>
  </si>
  <si>
    <t>Zápachové uzávěrky zařizovacích předmětů pro dřezy DN 40/50 (HL 100G)</t>
  </si>
  <si>
    <t>725865322</t>
  </si>
  <si>
    <t>Zápachová uzávěrka sprchových van DN 40/50 s kulovým kloubem na odtoku a přepadovou trubicí</t>
  </si>
  <si>
    <t>-717099318</t>
  </si>
  <si>
    <t>Zápachové uzávěrky zařizovacích předmětů pro vany sprchových koutů s kulovým kloubem na odtoku DN 40/50 (HL 524) a přepadovou trubicí</t>
  </si>
  <si>
    <t>725865411</t>
  </si>
  <si>
    <t>Zápachová uzávěrka pisoárová DN 32/40</t>
  </si>
  <si>
    <t>-879048019</t>
  </si>
  <si>
    <t>Zápachové uzávěrky zařizovacích předmětů pro pisoáry DN 32/40 (HL 130)</t>
  </si>
  <si>
    <t>998725201</t>
  </si>
  <si>
    <t>Přesun hmot procentní pro zařizovací předměty v objektech v do 6 m</t>
  </si>
  <si>
    <t>1726160084</t>
  </si>
  <si>
    <t>Přesun hmot pro zařizovací předměty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</si>
  <si>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</si>
  <si>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SO 101.05 - Přípojka topné vody, vytápění a zdroj tepla</t>
  </si>
  <si>
    <t>HSV -  Práce a dodávky HSV</t>
  </si>
  <si>
    <t xml:space="preserve">    1 -  Zemní práce</t>
  </si>
  <si>
    <t xml:space="preserve">    3 -  Svislé a kompletní konstrukce</t>
  </si>
  <si>
    <t xml:space="preserve">    4 -  Vodorovné konstrukce</t>
  </si>
  <si>
    <t xml:space="preserve">    6 -  Úpravy povrchu, podlahy, osazení</t>
  </si>
  <si>
    <t xml:space="preserve">    9 -  Ostatní konstrukce a práce, bourání</t>
  </si>
  <si>
    <t xml:space="preserve">    99 -  Přesun hmot</t>
  </si>
  <si>
    <t>PSV -  Práce a dodávky PSV</t>
  </si>
  <si>
    <t xml:space="preserve">    713 -  Izolace tepelné</t>
  </si>
  <si>
    <t xml:space="preserve">    732 -  Ústřední vytápění</t>
  </si>
  <si>
    <t xml:space="preserve">    733 -  Ústřední vytápění</t>
  </si>
  <si>
    <t xml:space="preserve">    734 -  Ústřední vytápění</t>
  </si>
  <si>
    <t xml:space="preserve">    735 -  Ústřední vytápění</t>
  </si>
  <si>
    <t>OST -  Ostatní</t>
  </si>
  <si>
    <t xml:space="preserve">    786 -  Dokončovací práce</t>
  </si>
  <si>
    <t xml:space="preserve"> Práce a dodávky HSV</t>
  </si>
  <si>
    <t xml:space="preserve"> Zemní práce</t>
  </si>
  <si>
    <t>132201201</t>
  </si>
  <si>
    <t>Hloubení rýh 2000mm tř. 3 100m3</t>
  </si>
  <si>
    <t>60428857</t>
  </si>
  <si>
    <t>Poznámka k položce:
Odkaz na část projektové dokumentace : výkres č.D: SO 101.5.01 a SO 101.5.02</t>
  </si>
  <si>
    <t>Přípl za lepivost tř. 3</t>
  </si>
  <si>
    <t>-895317634</t>
  </si>
  <si>
    <t>162701105</t>
  </si>
  <si>
    <t>Vodorovné přemístění výkopku do 10000m1-4</t>
  </si>
  <si>
    <t>1408745696</t>
  </si>
  <si>
    <t>Zásyp zhutněný jam</t>
  </si>
  <si>
    <t>-403697518</t>
  </si>
  <si>
    <t>175101101</t>
  </si>
  <si>
    <t>Obsyp potrubí bez prohoz sypaniny</t>
  </si>
  <si>
    <t>957579541</t>
  </si>
  <si>
    <t>175101109</t>
  </si>
  <si>
    <t>Obsyp potrubí přípl prohození</t>
  </si>
  <si>
    <t>2009414358</t>
  </si>
  <si>
    <t>583373680</t>
  </si>
  <si>
    <t>PISEK 0-63A                A</t>
  </si>
  <si>
    <t>T</t>
  </si>
  <si>
    <t>17605178</t>
  </si>
  <si>
    <t xml:space="preserve"> Svislé a kompletní konstrukce</t>
  </si>
  <si>
    <t>340236212</t>
  </si>
  <si>
    <t>Zazdívka otvorů pl 0,09 m2 v příčkách nebo stěnách z cihel tl nad 100 mm</t>
  </si>
  <si>
    <t>-1929853884</t>
  </si>
  <si>
    <t xml:space="preserve"> Vodorovné konstrukce</t>
  </si>
  <si>
    <t>451541111</t>
  </si>
  <si>
    <t>Lože výkopu ze štěrkodrtě</t>
  </si>
  <si>
    <t>758655925</t>
  </si>
  <si>
    <t xml:space="preserve"> Úpravy povrchu, podlahy, osazení</t>
  </si>
  <si>
    <t>611401111</t>
  </si>
  <si>
    <t>Omítka malých ploch na stropech do pl 0,09 m2</t>
  </si>
  <si>
    <t>2090444931</t>
  </si>
  <si>
    <t>612403399</t>
  </si>
  <si>
    <t>Hrubá výplň rýh ve stěnách maltou</t>
  </si>
  <si>
    <t>-1744557868</t>
  </si>
  <si>
    <t>612451131</t>
  </si>
  <si>
    <t>Oprava vnitřních cementových omítek stěn rozsahu 5 % štukových plstí hlazených</t>
  </si>
  <si>
    <t>-1146159553</t>
  </si>
  <si>
    <t>612453521</t>
  </si>
  <si>
    <t>Omítka rýh ve stěnách MC š 150 mm hlazená dřevěným hladítkem</t>
  </si>
  <si>
    <t>1573946868</t>
  </si>
  <si>
    <t xml:space="preserve"> Ostatní konstrukce a práce, bourání</t>
  </si>
  <si>
    <t>971033231</t>
  </si>
  <si>
    <t>Vybourání otvorů ve zdivu cihelném pl 0,0225 m2 na MVC nebo MV tl 150 mm</t>
  </si>
  <si>
    <t>1792876885</t>
  </si>
  <si>
    <t>971033251</t>
  </si>
  <si>
    <t>Vybourání otvorů ve zdivu cihelném pl do 0,0225 m2 na MVC nebo MV tl do 450 mm</t>
  </si>
  <si>
    <t>-652212799</t>
  </si>
  <si>
    <t>971033381</t>
  </si>
  <si>
    <t>Vybourání otvorů ve zdivu cihelném pl do 0,09 m2 na MVC nebo MV tl do 900 mm</t>
  </si>
  <si>
    <t>330446644</t>
  </si>
  <si>
    <t>972011211</t>
  </si>
  <si>
    <t>Vybourání výplní otvorů z lehkých betonů v prefabrikovaných stropech tl 120 mm pl 0,09 m2</t>
  </si>
  <si>
    <t>1258111592</t>
  </si>
  <si>
    <t>974031154</t>
  </si>
  <si>
    <t>Vysekání rýh ve zdivu cihelném hl 100 mm š 150 mm</t>
  </si>
  <si>
    <t>1931758447</t>
  </si>
  <si>
    <t>979011111</t>
  </si>
  <si>
    <t>Svislá doprava suti a vybouraných hmot za prvé podlaží</t>
  </si>
  <si>
    <t>888868055</t>
  </si>
  <si>
    <t xml:space="preserve"> Přesun hmot</t>
  </si>
  <si>
    <t>999281111</t>
  </si>
  <si>
    <t>Přesun hmot pro opravy a údržbu v budovy do 25 m</t>
  </si>
  <si>
    <t>1362748065</t>
  </si>
  <si>
    <t xml:space="preserve"> Práce a dodávky PSV</t>
  </si>
  <si>
    <t xml:space="preserve"> Izolace tepelné</t>
  </si>
  <si>
    <t>005631966103</t>
  </si>
  <si>
    <t xml:space="preserve">Návlekové izolační trubice  - Průměr 12mm, síla stěny 19mm </t>
  </si>
  <si>
    <t>-54443990</t>
  </si>
  <si>
    <t>005631966104</t>
  </si>
  <si>
    <t xml:space="preserve">Návlekové izolační trubice  - Průměr 15mm, síla stěny 19mm </t>
  </si>
  <si>
    <t>1924549446</t>
  </si>
  <si>
    <t>005631966105</t>
  </si>
  <si>
    <t xml:space="preserve">Návlekové izolační trubice  - Průměr 18mm, síla stěny 32mm </t>
  </si>
  <si>
    <t>36809878</t>
  </si>
  <si>
    <t>005631966106</t>
  </si>
  <si>
    <t xml:space="preserve">Návlekové izolační trubice  - Průměr 22mm, síla stěny 32mm </t>
  </si>
  <si>
    <t>-1014599338</t>
  </si>
  <si>
    <t>005631966109</t>
  </si>
  <si>
    <t xml:space="preserve">Návlekové izolační trubice  - Průměr 28mm, síla stěny 32mm </t>
  </si>
  <si>
    <t>1067026300</t>
  </si>
  <si>
    <t>005631966111</t>
  </si>
  <si>
    <t xml:space="preserve">Návlekové izolační trubice  - Průměr 35mm, síla stěny 32mm </t>
  </si>
  <si>
    <t>1837114835</t>
  </si>
  <si>
    <t>005631966113</t>
  </si>
  <si>
    <t xml:space="preserve">Návlekové izolační trubice  - Průměr 42mm, síla stěny 32mm </t>
  </si>
  <si>
    <t>1239258665</t>
  </si>
  <si>
    <t>998713101</t>
  </si>
  <si>
    <t>Přesun hmot pro izolace tepelné v objektech v do 6 m</t>
  </si>
  <si>
    <t>-122208365</t>
  </si>
  <si>
    <t>inf.cena_izolace</t>
  </si>
  <si>
    <t>Montáž izolace návlekové lepené pro potrubí + pomocný materiál</t>
  </si>
  <si>
    <t>1131683900</t>
  </si>
  <si>
    <t>inf.cena_oprava</t>
  </si>
  <si>
    <t>Oprava  izolace stávající pro potrub DN125 po napojení nového DN32í + pomocný materiál</t>
  </si>
  <si>
    <t>ks</t>
  </si>
  <si>
    <t>-1622081892</t>
  </si>
  <si>
    <t>732</t>
  </si>
  <si>
    <t xml:space="preserve"> Ústřední vytápění</t>
  </si>
  <si>
    <t>732199100</t>
  </si>
  <si>
    <t>Montáž orientačních štítků</t>
  </si>
  <si>
    <t>soub.</t>
  </si>
  <si>
    <t>620813730</t>
  </si>
  <si>
    <t>732429111</t>
  </si>
  <si>
    <t>Montáž čerpadla oběhového spirálního DN 25 do potrubí</t>
  </si>
  <si>
    <t>soubor</t>
  </si>
  <si>
    <t>582584372</t>
  </si>
  <si>
    <t>426wilo02</t>
  </si>
  <si>
    <t>čerpadlo s frekvenčním měničem WILO YONOS - PICO 30/1-6</t>
  </si>
  <si>
    <t>-1747668118</t>
  </si>
  <si>
    <t>štítky</t>
  </si>
  <si>
    <t>Orientační štítky s popiskami</t>
  </si>
  <si>
    <t>864862679</t>
  </si>
  <si>
    <t>998732101</t>
  </si>
  <si>
    <t>Přesun hmot tonážní pro strojovny v objektech v do 6 m</t>
  </si>
  <si>
    <t>1716647017</t>
  </si>
  <si>
    <t>733</t>
  </si>
  <si>
    <t>733111116</t>
  </si>
  <si>
    <t>Potrubí ocelové závitové bezešvé běžné v kotelnách nebo strojovnách DN 32</t>
  </si>
  <si>
    <t>-109663730</t>
  </si>
  <si>
    <t>733191926</t>
  </si>
  <si>
    <t>Navaření odbočky na potrubí ocelové závitové DN 32</t>
  </si>
  <si>
    <t>-744835664</t>
  </si>
  <si>
    <t>733223201</t>
  </si>
  <si>
    <t>Potrubí měděné tvrdé spojované tvrdým pájením D 12x1</t>
  </si>
  <si>
    <t>1074549679</t>
  </si>
  <si>
    <t>733223202</t>
  </si>
  <si>
    <t>Potrubí měděné tvrdé spojované tvrdým pájením D 15x1</t>
  </si>
  <si>
    <t>74309986</t>
  </si>
  <si>
    <t>733223203</t>
  </si>
  <si>
    <t>Potrubí měděné tvrdé spojované tvrdým pájením D 18x1</t>
  </si>
  <si>
    <t>-1359882349</t>
  </si>
  <si>
    <t>733223204</t>
  </si>
  <si>
    <t>Potrubí měděné tvrdé spojované tvrdým pájením D 22x1</t>
  </si>
  <si>
    <t>606685525</t>
  </si>
  <si>
    <t>733223205</t>
  </si>
  <si>
    <t>Potrubí měděné tvrdé spojované tvrdým pájením D 28x1,5</t>
  </si>
  <si>
    <t>-703178993</t>
  </si>
  <si>
    <t>733223206</t>
  </si>
  <si>
    <t>Potrubí měděné tvrdé spojované tvrdým pájením D 35x1,5</t>
  </si>
  <si>
    <t>-1195267423</t>
  </si>
  <si>
    <t>733224204</t>
  </si>
  <si>
    <t>Příplatek k potrubí měděnému za potrubí vedené v kotelnách nebo strojovnách D 22x1</t>
  </si>
  <si>
    <t>768404193</t>
  </si>
  <si>
    <t>733224205</t>
  </si>
  <si>
    <t>Příplatek k potrubí měděnému za potrubí vedené v kotelnách nebo strojovnách D 28x1,5</t>
  </si>
  <si>
    <t>-1622875652</t>
  </si>
  <si>
    <t>733224206</t>
  </si>
  <si>
    <t>Příplatek k potrubí měděnému za potrubí vedené v kotelnách nebo strojovnách D 35x1,5</t>
  </si>
  <si>
    <t>-1054593157</t>
  </si>
  <si>
    <t>733224221</t>
  </si>
  <si>
    <t>Příplatek k potrubí měděnému za zhotovení přípojky z trubek měděných do D 12x1</t>
  </si>
  <si>
    <t>1053857476</t>
  </si>
  <si>
    <t>733224226</t>
  </si>
  <si>
    <t>Příplatek k potrubí měděnému za zhotovení přípojky z trubek měděných D 35x1,5</t>
  </si>
  <si>
    <t>-21146678</t>
  </si>
  <si>
    <t>733291101</t>
  </si>
  <si>
    <t>Tlaková zkouška potrubí měděné do D 35x1,5</t>
  </si>
  <si>
    <t>-1196901743</t>
  </si>
  <si>
    <t>733391102</t>
  </si>
  <si>
    <t>Zkouška těsnosti potrubí plastové do D 50x4,6</t>
  </si>
  <si>
    <t>-175621153</t>
  </si>
  <si>
    <t>REHAU1</t>
  </si>
  <si>
    <t xml:space="preserve">Dodávka předizolovaného potrubí SDR11 trubky UNO - DN40/91 </t>
  </si>
  <si>
    <t>306892790</t>
  </si>
  <si>
    <t>REHAU2</t>
  </si>
  <si>
    <t xml:space="preserve">Spojovací, doplňkový a montážní  materiál + prostupové manžety - Dodávka pro předizolované potrubí SDR11 trubky UNO - DN40/91 Dle DN fitink mědi nutno upřesnit dodavatelem stavby. </t>
  </si>
  <si>
    <t>sada</t>
  </si>
  <si>
    <t>1406124427</t>
  </si>
  <si>
    <t>998733101</t>
  </si>
  <si>
    <t>Přesun hmot pro rozvody potrubí v objektech v do 6 m</t>
  </si>
  <si>
    <t>-1654119691</t>
  </si>
  <si>
    <t>734</t>
  </si>
  <si>
    <t>005IVAR110</t>
  </si>
  <si>
    <t>1/2" : Vypouštěcí ventil</t>
  </si>
  <si>
    <t>1205350989</t>
  </si>
  <si>
    <t>005IVAR113</t>
  </si>
  <si>
    <t>TM120R, Termomanometr, 0-6bar</t>
  </si>
  <si>
    <t>461510952</t>
  </si>
  <si>
    <t>734209103</t>
  </si>
  <si>
    <t>Montáž armatury závitové s jedním závitem G 1/2</t>
  </si>
  <si>
    <t>1098095434</t>
  </si>
  <si>
    <t>734209113</t>
  </si>
  <si>
    <t>Montáž armatury závitové s dvěma závity G 1/2</t>
  </si>
  <si>
    <t>1960656584</t>
  </si>
  <si>
    <t>734209116</t>
  </si>
  <si>
    <t>Montáž armatury závitové s dvěma závity G 5/4</t>
  </si>
  <si>
    <t>-262656453</t>
  </si>
  <si>
    <t>734209124</t>
  </si>
  <si>
    <t>Montáž armatury závitové s třemi závity G 3/4</t>
  </si>
  <si>
    <t>1055200678</t>
  </si>
  <si>
    <t>005IVAR14</t>
  </si>
  <si>
    <t>IVAR, 51F, 5/4": Filterball</t>
  </si>
  <si>
    <t>372726310</t>
  </si>
  <si>
    <t>005IVAR3</t>
  </si>
  <si>
    <t>IVAR, 8363, 5/4": Kulový uzávěr</t>
  </si>
  <si>
    <t>-1156899153</t>
  </si>
  <si>
    <t>005IVAR24</t>
  </si>
  <si>
    <t>IVAR,CIM30VA, 5/4": Zpětná klapka</t>
  </si>
  <si>
    <t>-222924973</t>
  </si>
  <si>
    <t>005SIEMENS_SXP45</t>
  </si>
  <si>
    <t>SXP45-kv4/230 Trojcestný směšovací ventil S POHONEM 230V</t>
  </si>
  <si>
    <t>1694824971</t>
  </si>
  <si>
    <t>734499215</t>
  </si>
  <si>
    <t>Přednastavení+montáž hlavice</t>
  </si>
  <si>
    <t>1792464472</t>
  </si>
  <si>
    <t>005DANFOSSX</t>
  </si>
  <si>
    <t>SET pro radiátory VK-DANFOSS-RLV-K šroubení zdvojené radiátorové 1/2" s vypouštěním- rohové +termohlavice (obj.č.013G5090)</t>
  </si>
  <si>
    <t>1615240957</t>
  </si>
  <si>
    <t>005551FOSS1</t>
  </si>
  <si>
    <t>DANFOSS-VHS-UN radiátorový zdvojený ventil 1/2" rohový</t>
  </si>
  <si>
    <t>-451504478</t>
  </si>
  <si>
    <t>005551963530B</t>
  </si>
  <si>
    <t>DANFOSS RA 2920 Termostatická hlavice s paroplynnou náplní a západkovým upevněním-pro veřejné budovy (zesílená)</t>
  </si>
  <si>
    <t>621480088</t>
  </si>
  <si>
    <t>998734101</t>
  </si>
  <si>
    <t>Přesun hmot pro armatury v objektech v do 6 m</t>
  </si>
  <si>
    <t>1216534485</t>
  </si>
  <si>
    <t>735</t>
  </si>
  <si>
    <t>735152256</t>
  </si>
  <si>
    <t>Otopné těleso panelové Korado Radik Ventil Kompakt typ 11 VK výška/délka 500/900 mm</t>
  </si>
  <si>
    <t>1466647830</t>
  </si>
  <si>
    <t>735152259</t>
  </si>
  <si>
    <t>Otopné těleso panelové Korado Radik Ventil Kompakt typ 11 VK výška/délka 500/1200 mm</t>
  </si>
  <si>
    <t>-654985310</t>
  </si>
  <si>
    <t>735152272</t>
  </si>
  <si>
    <t>Otopné těleso panelové Korado Radik Ventil Kompakt typ 11 VK výška/délka 600/500 mm</t>
  </si>
  <si>
    <t>-267323627</t>
  </si>
  <si>
    <t>735152276</t>
  </si>
  <si>
    <t>Otopné těleso panelové Korado Radik Ventil Kompakt typ 11 VK výška/délka 600/900 mm</t>
  </si>
  <si>
    <t>1631089474</t>
  </si>
  <si>
    <t>735152277</t>
  </si>
  <si>
    <t>Otopné těleso panelové Korado Radik Ventil Kompakt typ 11 VK výška/délka 600/1000 mm</t>
  </si>
  <si>
    <t>-448428133</t>
  </si>
  <si>
    <t>735152278</t>
  </si>
  <si>
    <t>Otopné těleso panelové Korado Radik Ventil Kompakt typ 11 VK výška/délka 600/1100 mm</t>
  </si>
  <si>
    <t>1648481952</t>
  </si>
  <si>
    <t>735152279</t>
  </si>
  <si>
    <t>Otopné těleso panelové Korado Radik Ventil Kompakt typ 11 VK výška/délka 600/1200 mm</t>
  </si>
  <si>
    <t>177593488</t>
  </si>
  <si>
    <t>7351524613</t>
  </si>
  <si>
    <t>Otopné těleso panelové Korado Radik Ventil Kompakt typ 21 VK výška/délka 300/1600 mm</t>
  </si>
  <si>
    <t>-734227353</t>
  </si>
  <si>
    <t>735152480</t>
  </si>
  <si>
    <t>Otopné těleso panelové Korado Radik Ventil Kompakt typ 21 VK výška/délka 600/1400 mm</t>
  </si>
  <si>
    <t>621056140</t>
  </si>
  <si>
    <t>735152592</t>
  </si>
  <si>
    <t>Otopné těleso panelové Korado Radik Ventil Kompakt typ 22 VK výška/délka 900/500 mm</t>
  </si>
  <si>
    <t>1421113753</t>
  </si>
  <si>
    <t>005KORADO8m</t>
  </si>
  <si>
    <t>KRMM 1220/450 koupelnové topné těleso se středním spodním připojením</t>
  </si>
  <si>
    <t>-65135439</t>
  </si>
  <si>
    <t>005KORADO4m</t>
  </si>
  <si>
    <t>KRMM 700/600 koupelnové topné těleso se středním spodním připojením</t>
  </si>
  <si>
    <t>1624990423</t>
  </si>
  <si>
    <t>735164511</t>
  </si>
  <si>
    <t>Montáž otopného tělesa trubkového Koralux Rondo na stěnu výšky tělesa do 1500 mm</t>
  </si>
  <si>
    <t>-1925685117</t>
  </si>
  <si>
    <t>998735101</t>
  </si>
  <si>
    <t>Přesun hmot pro otopná tělesa v objektech v do 6 m</t>
  </si>
  <si>
    <t>1219138578</t>
  </si>
  <si>
    <t xml:space="preserve"> Ostatní</t>
  </si>
  <si>
    <t xml:space="preserve"> Dokončovací práce</t>
  </si>
  <si>
    <t>Pomocné práce</t>
  </si>
  <si>
    <t>Vypuštění vody a pomocné práce na stávající VS pro napojení nové topné větve</t>
  </si>
  <si>
    <t>hod</t>
  </si>
  <si>
    <t>1109141358</t>
  </si>
  <si>
    <t>Topnázkouška</t>
  </si>
  <si>
    <t>Topná zkouška v rozsahu dle platné legislativy</t>
  </si>
  <si>
    <t>1164610470</t>
  </si>
  <si>
    <t>SO 101.06 - Vzduchotechnika</t>
  </si>
  <si>
    <t xml:space="preserve">    751 - Vzduchotechnika</t>
  </si>
  <si>
    <t>713411121</t>
  </si>
  <si>
    <t>Montáž izolace tepelné potrubí pásy nebo rohožemi s Al fólií staženými drátem 1x</t>
  </si>
  <si>
    <t>-171933642</t>
  </si>
  <si>
    <t>Montáž izolace tepelné potrubí a ohybů pásy nebo rohožemi s povrchovou úpravou hliníkovou fólií připevněnými ocelovým drátem potrubí jednovrstvá</t>
  </si>
  <si>
    <t>Poznámka k položce:
Odkaz na část projektové dokumentace : výkres č.D: SO 101.6.01-04</t>
  </si>
  <si>
    <t>"dle specifikace projektové dokumentace VZT" 11,18</t>
  </si>
  <si>
    <t>631535810</t>
  </si>
  <si>
    <t>deska izolační z minerálních vláken tl. 40 mm</t>
  </si>
  <si>
    <t>-2012310271</t>
  </si>
  <si>
    <t>Vlákno minerální a výrobky z něj (desky, skruže, pásy, rohože, vložkové pytle apod.) desky ISOVER sendvičové ISOVER - technické izolace ORSTECH 65 deska z minerálních vláken pro izolaci potrubí vzduchotechniky, rozměr 1000 x 500 mm tl. 40 mm</t>
  </si>
  <si>
    <t>11,18*1,25 'Přepočtené koeficientem množství</t>
  </si>
  <si>
    <t>-681273573</t>
  </si>
  <si>
    <t>751</t>
  </si>
  <si>
    <t>751111211</t>
  </si>
  <si>
    <t>Mtž vent ax ntl střešního základního D do 300 mm</t>
  </si>
  <si>
    <t>813425070</t>
  </si>
  <si>
    <t>Montáž ventilátoru axiálního nízkotlakého střešního základního, průměru do 300 mm</t>
  </si>
  <si>
    <t>MAT 751-001</t>
  </si>
  <si>
    <t>střešní ventilátor IP44 střešní dvouotáčkový ventilátor pr.150mm - druhý stupeň otáček Qv = 300 m3/h pext = 140Pa</t>
  </si>
  <si>
    <t>-1981572980</t>
  </si>
  <si>
    <t>"dle specifikace projektové dokumentace VZT" 1</t>
  </si>
  <si>
    <t>MAT 751-002</t>
  </si>
  <si>
    <t>střešní ventilátor IP44 střešní dvouotáčkový ventilátor pr.160mm - druhý stupeň otáček Qv = 310 m3/h pext = 140Pa</t>
  </si>
  <si>
    <t>-1032194563</t>
  </si>
  <si>
    <t>"dle specifikace projektové dokumentace VZT" 2</t>
  </si>
  <si>
    <t>MAT 751-003</t>
  </si>
  <si>
    <t>střešní ventilátor IP44 střešní dvouotáčkový ventilátor pr.200mm - druhý stupeň otáček Qv = 460 m3/h pext = 150Pa</t>
  </si>
  <si>
    <t>-264097453</t>
  </si>
  <si>
    <t>MAT 751-004</t>
  </si>
  <si>
    <t>podstavec plastový s vnitřní izolací DOS 245 Metal G izolovaný pozink</t>
  </si>
  <si>
    <t>-1421605575</t>
  </si>
  <si>
    <t>"dle specifikace projektové dokumentace VZT" 1+1+2</t>
  </si>
  <si>
    <t>751322012</t>
  </si>
  <si>
    <t>Mtž talířového ventilu D do 200 mm</t>
  </si>
  <si>
    <t>-282476742</t>
  </si>
  <si>
    <t>Montáž talířových ventilů, anemostatů, dýz talířového ventilu, průměru přes 100 do 200 mm</t>
  </si>
  <si>
    <t>MAT 751-005</t>
  </si>
  <si>
    <t>talířový odvodní ventil kovový KK125 D=125mm RAL 9010 vč.montážního příslušenství</t>
  </si>
  <si>
    <t>1082811622</t>
  </si>
  <si>
    <t>"dle specifikace projektové dokumentace VZT" 9</t>
  </si>
  <si>
    <t>MAT 751-006</t>
  </si>
  <si>
    <t>talířový odvodní ventil kovový KK150 D=150mm RAL 9010 vč.montážního příslušenství</t>
  </si>
  <si>
    <t>1494360825</t>
  </si>
  <si>
    <t>MAT 751-007</t>
  </si>
  <si>
    <t>talířový odvodní ventil kovový KK160 D=160mm RAL 9010 vč.montážního příslušenství</t>
  </si>
  <si>
    <t>90779250</t>
  </si>
  <si>
    <t>"dle specifikace projektové dokumentace VZT" 3</t>
  </si>
  <si>
    <t>751398031</t>
  </si>
  <si>
    <t>Mtž ventilační mřížky do dveří do 0,040 m2</t>
  </si>
  <si>
    <t>1481069892</t>
  </si>
  <si>
    <t>Montáž ostatních zařízení ventilační mřížky do dveří nebo desek, průřezu do 0,040 m2</t>
  </si>
  <si>
    <t>MAT 751-008</t>
  </si>
  <si>
    <t>mřížka větrací dveřní 489B rozměr 445/82mm</t>
  </si>
  <si>
    <t>-1065984006</t>
  </si>
  <si>
    <t>"dle specifikace projektové dokumentace VZT" 7</t>
  </si>
  <si>
    <t>751526649</t>
  </si>
  <si>
    <t>Mtž škrtící klapky do plast potrubí kruhové bez příruby D do 200 mm</t>
  </si>
  <si>
    <t>-1191985087</t>
  </si>
  <si>
    <t>Montáž klapky škrtící  nebo zpětné do plastového potrubí kruhové bez příruby, průměru přes 100 do 200 mm</t>
  </si>
  <si>
    <t>MAT 751-009</t>
  </si>
  <si>
    <t>zpětná klapka kruhová motýlová RSK 150 ED</t>
  </si>
  <si>
    <t>-1179997681</t>
  </si>
  <si>
    <t>MAT 751-010</t>
  </si>
  <si>
    <t>zpětná klapka kruhová motýlová RSK 160 ED</t>
  </si>
  <si>
    <t>-1255428186</t>
  </si>
  <si>
    <t>MAT 751-011</t>
  </si>
  <si>
    <t>zpětná klapka kruhová motýlová RSK 200 ED</t>
  </si>
  <si>
    <t>1251141348</t>
  </si>
  <si>
    <t>751537012</t>
  </si>
  <si>
    <t>Mtž potrubí ohebného neizol z Al laminátové hadice D do 200 mm</t>
  </si>
  <si>
    <t>-2140663326</t>
  </si>
  <si>
    <t>Montáž kruhového potrubí ohebného neizolovaného z Al laminátové hadice, průměru přes 100 do 200 mm</t>
  </si>
  <si>
    <t>MAT 751-012</t>
  </si>
  <si>
    <t>hygienická ohebná hadice Al laminátovaná D=127mm tl.25mm s kostrou z ocel.drátu</t>
  </si>
  <si>
    <t>-1402408348</t>
  </si>
  <si>
    <t>"dle specifikace projektové dokumentace VZT" 3,8</t>
  </si>
  <si>
    <t>3,8*1,2 'Přepočtené koeficientem množství</t>
  </si>
  <si>
    <t>MAT 751-013</t>
  </si>
  <si>
    <t>hygienická ohebná hadice Al laminátovaná D=152mm tl.25mm s kostrou z ocel.drátu</t>
  </si>
  <si>
    <t>-302096248</t>
  </si>
  <si>
    <t>"dle specifikace projektové dokumentace VZT" 0,60</t>
  </si>
  <si>
    <t>0,6*1,2 'Přepočtené koeficientem množství</t>
  </si>
  <si>
    <t>MAT 751-014</t>
  </si>
  <si>
    <t>hygienická ohebná hadice Al laminátovaná D=160mm tl.25mm s kostrou z ocel.drátu</t>
  </si>
  <si>
    <t>1749569530</t>
  </si>
  <si>
    <t>"dle specifikace projektové dokumentace VZT" 1,80</t>
  </si>
  <si>
    <t>1,8*1,2 'Přepočtené koeficientem množství</t>
  </si>
  <si>
    <t>Agr.cena 751-001</t>
  </si>
  <si>
    <t>Dodávka a montáž VZT potrubí SPIRO 140mm s podílem tvarovek 20%</t>
  </si>
  <si>
    <t>623351224</t>
  </si>
  <si>
    <t>"dle specifikace projektové dokumentace VZT" 2,6</t>
  </si>
  <si>
    <t>Agr.cena 751-002</t>
  </si>
  <si>
    <t>Dodávka a montáž VZT potrubí SPIRO 200mm s podílem tvarovek 40%</t>
  </si>
  <si>
    <t>1213622489</t>
  </si>
  <si>
    <t>"dle specifikace projektové dokumentace VZT" 14,3</t>
  </si>
  <si>
    <t>MAT 751-015</t>
  </si>
  <si>
    <t>materiál těsnící a spojovací</t>
  </si>
  <si>
    <t>1180239268</t>
  </si>
  <si>
    <t>"dle specifikace projektové dokumentace VZT" 2,0</t>
  </si>
  <si>
    <t>Agr.cena 751-003</t>
  </si>
  <si>
    <t>Zkušební provoz včetně zprovoznění a vyregulování systému</t>
  </si>
  <si>
    <t>-308715885</t>
  </si>
  <si>
    <t>998751201</t>
  </si>
  <si>
    <t>Přesun hmot procentní pro vzduchotechniku v objektech v do 12 m</t>
  </si>
  <si>
    <t>1340923106</t>
  </si>
  <si>
    <t>Přesun hmot pro vzduchotechniku stanovený procentní sazbou z ceny vodorovná dopravní vzdálenost do 50 m v objektech výšky do 12 m</t>
  </si>
  <si>
    <t>767995111</t>
  </si>
  <si>
    <t>Montáž atypických zámečnických konstrukcí hmotnosti do 5 kg</t>
  </si>
  <si>
    <t>-1191281486</t>
  </si>
  <si>
    <t>Montáž ostatních atypických zámečnických konstrukcí hmotnosti do 5 kg</t>
  </si>
  <si>
    <t xml:space="preserve">Poznámka k souboru cen:
1. Určení cen se řídí hmotností jednotlivě montovaného dílu konstrukce. </t>
  </si>
  <si>
    <t>"předpokládaná hmotnost prvků" 12,0</t>
  </si>
  <si>
    <t>atypické ocelové nosné prvky VZT (konzoly, závěsy apod.) vč.povrchové úpravy metalizací Zn (ztratné 15%)</t>
  </si>
  <si>
    <t>491973923</t>
  </si>
  <si>
    <t>Atypické ocelové nosné prvky VZT (konzoly, závěsy apod.) vč.povrchové úpravy metalizací Zn (ztratné 15%)</t>
  </si>
  <si>
    <t>12*1,15 'Přepočtené koeficientem množství</t>
  </si>
  <si>
    <t>-1281226809</t>
  </si>
  <si>
    <t>SO 101.08 - Silnoproudá elektrotechnika vč.ochrany před bleskem</t>
  </si>
  <si>
    <t xml:space="preserve">    741 - Elektroinstalace - silnoproud</t>
  </si>
  <si>
    <t>741</t>
  </si>
  <si>
    <t>Elektroinstalace - silnoproud</t>
  </si>
  <si>
    <t>741313003</t>
  </si>
  <si>
    <t>Montáž zásuvka (polo)zapuštěná bezšroubové připojení 2x(2P+PE) dvojnásobná</t>
  </si>
  <si>
    <t>-1192474165</t>
  </si>
  <si>
    <t>Montáž zásuvek domovních se zapojením vodičů bezšroubové připojení polozapuštěných nebo zapuštěných 10/16 A, provedení 2x (2P + PE) dvojnásobná</t>
  </si>
  <si>
    <t>345551200</t>
  </si>
  <si>
    <t>zásuvka 2násobná 16A 250V 3553-01289</t>
  </si>
  <si>
    <t>1026885287</t>
  </si>
  <si>
    <t>zásuvka 2násobná 16A 3553-01289 bílá 2x(2P+PE) s ochrannými kolíky v AC rámečku, zásuvky budou barevně rozlišeny a vybaveny signalizací stavu</t>
  </si>
  <si>
    <t>Poznámka k položce:
Odkaz na část projektové dokumentace : výkres č.D: SO 101.8.01 a SO 101.8.02.</t>
  </si>
  <si>
    <t>"celkový počet" 72</t>
  </si>
  <si>
    <t>10.939.562</t>
  </si>
  <si>
    <t>sada pro ochranné pospojení DA200</t>
  </si>
  <si>
    <t>KS</t>
  </si>
  <si>
    <t>1966771975</t>
  </si>
  <si>
    <t>Ochrana před bleskem a přepětím Ochrana před bleskem a přepětím Uzemňovací sady Sada pro ochranné pospojení DA200</t>
  </si>
  <si>
    <t>"celkový počet" 18</t>
  </si>
  <si>
    <t>741410021</t>
  </si>
  <si>
    <t>Montáž vodič uzemňovací pásek průřezu do 120 mm2 v městské zástavbě v zemi</t>
  </si>
  <si>
    <t>307197321</t>
  </si>
  <si>
    <t>Montáž uzemňovacího vedení s upevněním, propojením a připojením pomocí svorek v zemi s izolací spojů pásku průřezu do 120 mm2 v městské zástavbě</t>
  </si>
  <si>
    <t>Poznámka k položce:
Odkaz na část projektové dokumentace : výkres č.D: SO 101.8.04</t>
  </si>
  <si>
    <t>"celková délka" 108,0</t>
  </si>
  <si>
    <t>354420620</t>
  </si>
  <si>
    <t>pás zemnící 30 x 4 mm FeZn</t>
  </si>
  <si>
    <t>-36636340</t>
  </si>
  <si>
    <t>108,0/1,05</t>
  </si>
  <si>
    <t>102,857*1,02 'Přepočtené koeficientem množství</t>
  </si>
  <si>
    <t>741420001</t>
  </si>
  <si>
    <t>Montáž drát nebo lano hromosvodné svodové D do 10 mm s podpěrou</t>
  </si>
  <si>
    <t>853028461</t>
  </si>
  <si>
    <t>Montáž hromosvodného vedení svodových drátů nebo lan s podpěrami, D do 10 mm</t>
  </si>
  <si>
    <t xml:space="preserve">Poznámka k souboru cen:
1. Svodovými dráty se rozumí i jímací vedení na střeše. </t>
  </si>
  <si>
    <t>"celková délka - 8mm" 140,0</t>
  </si>
  <si>
    <t>"celková délka - 10mm" 38,0</t>
  </si>
  <si>
    <t>354410720</t>
  </si>
  <si>
    <t>drát průměr 8 mm FeZn</t>
  </si>
  <si>
    <t>1081119014</t>
  </si>
  <si>
    <t>140,0/2,5</t>
  </si>
  <si>
    <t>56*1,02 'Přepočtené koeficientem množství</t>
  </si>
  <si>
    <t>354410730</t>
  </si>
  <si>
    <t>drát průměr 10 mm FeZn</t>
  </si>
  <si>
    <t>-1441416867</t>
  </si>
  <si>
    <t>38,0/1,61</t>
  </si>
  <si>
    <t>23,602*1,02 'Přepočtené koeficientem množství</t>
  </si>
  <si>
    <t>354415500</t>
  </si>
  <si>
    <t>podpěra vedení PV22 FeZn na lepenkovou krytinu a eternit 100 mm</t>
  </si>
  <si>
    <t>-2048914503</t>
  </si>
  <si>
    <t>podpěra vedení FeZn na lepenkovou krytinu a eternit 100 mm</t>
  </si>
  <si>
    <t>"celkový počet" 32</t>
  </si>
  <si>
    <t>741420021</t>
  </si>
  <si>
    <t>Montáž svorka hromosvodná se 2 šrouby</t>
  </si>
  <si>
    <t>181972085</t>
  </si>
  <si>
    <t>Montáž hromosvodného vedení svorek se 2 šrouby</t>
  </si>
  <si>
    <t>354418850</t>
  </si>
  <si>
    <t>svorka spojovací SS pro lano D8-10 mm</t>
  </si>
  <si>
    <t>-760959331</t>
  </si>
  <si>
    <t>svorka spojovací pro lano D 8-10 mm</t>
  </si>
  <si>
    <t>"celkový počet" 28</t>
  </si>
  <si>
    <t>354419050</t>
  </si>
  <si>
    <t>svorka připojovací SOc k připojení okapových žlabů</t>
  </si>
  <si>
    <t>-370442471</t>
  </si>
  <si>
    <t>svorka připojovací k připojení okapových žlabů</t>
  </si>
  <si>
    <t>"celkový počet" 30*2+15*2</t>
  </si>
  <si>
    <t>354419250</t>
  </si>
  <si>
    <t>svorka zkušební SZ pro lano D6-12 mm   FeZn</t>
  </si>
  <si>
    <t>1687360423</t>
  </si>
  <si>
    <t>svorka zkušební pro lano D 6-12 mm, FeZn</t>
  </si>
  <si>
    <t>"celkový počet" 8</t>
  </si>
  <si>
    <t>741420022</t>
  </si>
  <si>
    <t>Montáž svorka hromosvodná se 3 šrouby</t>
  </si>
  <si>
    <t>-259869611</t>
  </si>
  <si>
    <t>Montáž hromosvodného vedení svorek se 3 a více šrouby</t>
  </si>
  <si>
    <t>354418750</t>
  </si>
  <si>
    <t>svorka křížová SK pro vodič D6-10 mm</t>
  </si>
  <si>
    <t>-1547127652</t>
  </si>
  <si>
    <t>svorka křížová pro vodič D 6-10 mm</t>
  </si>
  <si>
    <t>741420051</t>
  </si>
  <si>
    <t>Montáž vedení hromosvodné-úhelník nebo trubka s držáky do zdiva</t>
  </si>
  <si>
    <t>1764719504</t>
  </si>
  <si>
    <t>Montáž hromosvodného vedení ochranných prvků úhelníků nebo trubek s držáky do zdiva</t>
  </si>
  <si>
    <t>354418300</t>
  </si>
  <si>
    <t>úhelník ochranný OU 1.7 na ochranu svodu 1,7 m</t>
  </si>
  <si>
    <t>-1298104504</t>
  </si>
  <si>
    <t>úhelník ochranný na ochranu svodu - 1700 mm, FeZn</t>
  </si>
  <si>
    <t>354418360</t>
  </si>
  <si>
    <t>držák ochranného úhelníku do zdiva DOU FeZn</t>
  </si>
  <si>
    <t>2026933361</t>
  </si>
  <si>
    <t>držák ochranného úhelníku do zdiva, FeZn</t>
  </si>
  <si>
    <t>"celkový počet" 8*2</t>
  </si>
  <si>
    <t>741420083</t>
  </si>
  <si>
    <t>Montáž vedení hromosvodné-štítek k označení svodu</t>
  </si>
  <si>
    <t>-1639703154</t>
  </si>
  <si>
    <t>Montáž hromosvodného vedení doplňků štítků k označení svodů</t>
  </si>
  <si>
    <t>354421100</t>
  </si>
  <si>
    <t>štítek plastový č. 31 -  čísla svodů</t>
  </si>
  <si>
    <t>-2062090887</t>
  </si>
  <si>
    <t>štítek plastový -  čísla svodů</t>
  </si>
  <si>
    <t>742111300</t>
  </si>
  <si>
    <t>Montáž rozvodnice oceloplechová nebo plastová běžná do 100 kg</t>
  </si>
  <si>
    <t>-192470562</t>
  </si>
  <si>
    <t>Montáž rozvodnic oceloplechových nebo plastových bez zapojení vodičů běžných, hmotnosti do 100 kg</t>
  </si>
  <si>
    <t>MAT 742-001</t>
  </si>
  <si>
    <t>rozvaděč NN skříňový Ps=6kW dle schema, napojeno ze sítě</t>
  </si>
  <si>
    <t>345290169</t>
  </si>
  <si>
    <t xml:space="preserve">IS-63/3 Hlavní vypínač, 3-pól, In=63A
SPB-12/280/4 Svodič přepětí třídy B+C, 4pól sada pro TN-S
dRCM-25/4/003-G/A+ Digitální proudový chránič typ G/A, 4-pól, In=25A, Idn=0.03A
PL7-B10/1 Jistič PL7, char B, 1-pólový, Icn=10kA, In=10A
PL7-B32/3 Jistič PL7, char B, 3-pólový, Icn=10kA, In=32A
PL7-B16/1 Jistič PL7, char B, 1-pólový, Icn=10kA, In=16A
PFL7-16/1N/B/003 Chránič s nadproud.ochr,Ir=250A,AC,1+N pól,char.B, Idn=0.03A, In=16A
Podružný materiál
oceloplechová skříň
</t>
  </si>
  <si>
    <t>Poznámka k položce:
Odkaz na část projektové dokumentace : výkres č.D: SO 101.8.03.</t>
  </si>
  <si>
    <t>MAT 742-002</t>
  </si>
  <si>
    <t>rozvaděč NN skříňový Ps=12kW dle schema, napojeno přes náhradní zdroj</t>
  </si>
  <si>
    <t>1061413957</t>
  </si>
  <si>
    <t xml:space="preserve">IS-40/3 Hlavní vypínač, 3-pól, In=40A
VLC14-1P/L Poj odpínače pro válc pojistky do 50 A, 1-pól + signalizace
PL7-B13/2 Jistič PL7, char B, 2-pólový, Icn=10kA, In=13A
bezp. transformátor 3,15 kW 1-f
vč. signalizace
Podružný materiál
oceloplechová skříň
</t>
  </si>
  <si>
    <t>Indiv.kalk.742-001</t>
  </si>
  <si>
    <t>Dodávka a montáž ochranné přípojnice</t>
  </si>
  <si>
    <t>-336049534</t>
  </si>
  <si>
    <t>"celkový počet" 2</t>
  </si>
  <si>
    <t>743411111</t>
  </si>
  <si>
    <t>Montáž krabice zapuštěná plastová kruhová typ KU68/2-1902, KO125</t>
  </si>
  <si>
    <t>-1080982545</t>
  </si>
  <si>
    <t>Montáž krabic elektroinstalačních bez napojení na trubky a lišty, demontáže a montáže víčka a přístroje protahovacích nebo odbočných zapuštěných plastových kruhových, typ KU68/2-1902, KO97</t>
  </si>
  <si>
    <t>345715190</t>
  </si>
  <si>
    <t>krabice univerzální z PH KU 68/2-1902s víčkem KO68</t>
  </si>
  <si>
    <t>-694077277</t>
  </si>
  <si>
    <t>Materiál úložný elektroinstalační univerzální krabice z plastické hmoty D 69 x 42 mm, 500 V KU 68-1902 s víčkem KO 68</t>
  </si>
  <si>
    <t>"celkový počet" 120</t>
  </si>
  <si>
    <t>743412111</t>
  </si>
  <si>
    <t>Montáž krabice přístrojová zapuštěná plast kruh KP,KU68/2-1901</t>
  </si>
  <si>
    <t>518992290</t>
  </si>
  <si>
    <t>Montáž krabic elektroinstalačních bez napojení na trubky a lišty, demontáže a montáže víčka a přístroje přístrojových zapuštěných plastových kruhových, typ KU68/2-1901, KP 68/2</t>
  </si>
  <si>
    <t>345715120</t>
  </si>
  <si>
    <t>krabice přístrojová instalační KP 67x67</t>
  </si>
  <si>
    <t>-511529035</t>
  </si>
  <si>
    <t>Materiál úložný elektroinstalační krabice přístrojové instalační z plastické hmoty KP 67x67 500 V,  71x71x42mm</t>
  </si>
  <si>
    <t>"celkový počet" 150</t>
  </si>
  <si>
    <t>743552124</t>
  </si>
  <si>
    <t>Montáž žlab kovový typ Mars, ZPA šířky do 250 mm bez víka</t>
  </si>
  <si>
    <t>-717653004</t>
  </si>
  <si>
    <t>Montáž žlabů bez stojiny a výložníků kovových, typ Mars, ZPA s podpěrkami a příslušenstvím bez víka, šířky do 250 mm</t>
  </si>
  <si>
    <t>MAT 743-001</t>
  </si>
  <si>
    <t>instalační kabelový žlab drátěný 50x150mm Pz vč.systémového a kotevního příslušenství</t>
  </si>
  <si>
    <t>-1926835889</t>
  </si>
  <si>
    <t>"celková délka" 80,0</t>
  </si>
  <si>
    <t>744211111</t>
  </si>
  <si>
    <t>Montáž vodič Cu izolovaný sk.1 do 1 kV žíla 0,35 až 6 mm2 do stěny</t>
  </si>
  <si>
    <t>860713762</t>
  </si>
  <si>
    <t>Montáž izolovaných vodičů měděných bez ukončení, uložených pod omítku do 1 kV stěn sk. 1 - CMA, CY, CYA, CYY, H05V, H07V, průřezu žíly 0,35 až 6 mm2</t>
  </si>
  <si>
    <t>341408250</t>
  </si>
  <si>
    <t>vodič silový s Cu jádrem CY H07 V-U 4 mm2</t>
  </si>
  <si>
    <t>-49695172</t>
  </si>
  <si>
    <t>Vodiče izolované s měděným jádrem silové vodiče do 1 kV pro pevné uložení, izolace PVC CY, H07 V-U, pro 450/750 V - jádro plné H07V-U 4,0</t>
  </si>
  <si>
    <t>"celková výměra dle zaměření z výkresu SO 101.8.01 a SO 101.8.02" 30,0</t>
  </si>
  <si>
    <t>30*1,025 'Přepočtené koeficientem množství</t>
  </si>
  <si>
    <t>744211112</t>
  </si>
  <si>
    <t>Montáž vodič Cu izolovaný sk.1 do 1 kV žíla 10 až 16 mm2 do stěny</t>
  </si>
  <si>
    <t>1711319807</t>
  </si>
  <si>
    <t>Montáž izolovaných vodičů měděných bez ukončení, uložených pod omítku do 1 kV stěn sk. 1 - CMA, CY, CYA, CYY, H05V, H07V, průřezu žíly 10 až 16 mm2</t>
  </si>
  <si>
    <t>341413040</t>
  </si>
  <si>
    <t>vodič silový s Cu jádrem CYY 10 mm2</t>
  </si>
  <si>
    <t>-331758219</t>
  </si>
  <si>
    <t>Vodiče izolované s měděným jádrem CYY, podle ČSN 34 7421 pro 450/750 V CYY 10</t>
  </si>
  <si>
    <t>Poznámka k položce:
obsah kovu [kg/m], Cu =0,098, Al =0</t>
  </si>
  <si>
    <t>744441100</t>
  </si>
  <si>
    <t>Montáž kabel Cu sk.1 do 1 kV do 0,40 kg uložený pevně</t>
  </si>
  <si>
    <t>-2059386013</t>
  </si>
  <si>
    <t>Montáž kabelů měděných do 1 kV bez ukončení, uložených pevně sk. 1 - CYKY, NYM, NYY, YSLY, počtu a průřezu žil 2x1,5 až 6 mm2, 3x1,5 až 6 mm2, 4x1,5 až 4 mm2, 5x1,5 až 2,5 mm2, 7x1,5 až 2,5 mm2</t>
  </si>
  <si>
    <t>341110050</t>
  </si>
  <si>
    <t>kabel silový s Cu jádrem CYKY 2x1,5 mm2</t>
  </si>
  <si>
    <t>1396294975</t>
  </si>
  <si>
    <t>Kabely silové s měděným jádrem pro jmenovité napětí 750 V CYKY   PN-KV-061-00 2 x 1,5</t>
  </si>
  <si>
    <t>"celková výměra dle zaměření z výkresu SO 101.8.01 a SO 101.8.02" 72,0</t>
  </si>
  <si>
    <t>72*1,025 'Přepočtené koeficientem množství</t>
  </si>
  <si>
    <t>341110300</t>
  </si>
  <si>
    <t>kabel silový s Cu jádrem CYKY 3x1,5 mm2</t>
  </si>
  <si>
    <t>20641334</t>
  </si>
  <si>
    <t>Kabely silové s měděným jádrem pro jmenovité napětí 750 V CYKY   PN-KV-061-00 3 x 1,5</t>
  </si>
  <si>
    <t>"celková výměra dle zaměření z výkresu SO 101.8.01 a SO 101.8.02" 625,0</t>
  </si>
  <si>
    <t>625*1,025 'Přepočtené koeficientem množství</t>
  </si>
  <si>
    <t>341110360</t>
  </si>
  <si>
    <t>kabel silový s Cu jádrem CYKY 3x2,5 mm2</t>
  </si>
  <si>
    <t>1136809296</t>
  </si>
  <si>
    <t>Kabely silové s měděným jádrem pro jmenovité napětí 750 V CYKY   PN-KV-061-00 3 x 2,5</t>
  </si>
  <si>
    <t>"celková výměra dle zaměření z výkresu SO 101.8.01 a SO 101.8.02" 878,0</t>
  </si>
  <si>
    <t>878*1,025 'Přepočtené koeficientem množství</t>
  </si>
  <si>
    <t>341110900</t>
  </si>
  <si>
    <t>kabel silový s Cu jádrem CYKY 5x1,5 mm2</t>
  </si>
  <si>
    <t>1590342548</t>
  </si>
  <si>
    <t>Kabely silové s měděným jádrem pro jmenovité napětí 750 V CYKY   PN-KV-061-00 5 x  1,5</t>
  </si>
  <si>
    <t>"celková výměra dle zaměření z výkresu SO 101.8.01 a SO 101.8.02" 180,0</t>
  </si>
  <si>
    <t>180*1,025 'Přepočtené koeficientem množství</t>
  </si>
  <si>
    <t>744441300</t>
  </si>
  <si>
    <t>Montáž kabel Cu sk.1 do 1 kV do 1,00 kg uložený pevně</t>
  </si>
  <si>
    <t>-1252953229</t>
  </si>
  <si>
    <t>Montáž kabelů měděných do 1 kV bez ukončení, uložených pevně sk. 1 - CYKY, NYM, NYY, YSLY, počtu a průřezu žil 3x16 mm2, 4x10 mm2, 5x10 mm2, 12x2,5 až 4 mm2, 19x1,5 až 2,5 mm2, 24x1,5 mm2</t>
  </si>
  <si>
    <t>341110760</t>
  </si>
  <si>
    <t>kabel silový s Cu jádrem CYKY 4x10 mm2</t>
  </si>
  <si>
    <t>858850594</t>
  </si>
  <si>
    <t>Kabely silové s měděným jádrem pro jmenovité napětí 750 V CYKY   PN-KV-061-00 4 x 10 RE  TP-KK-134/01</t>
  </si>
  <si>
    <t>"celková výměra dle zaměření z výkresu SO 101.8.01 a SO 101.8.02" 90,0</t>
  </si>
  <si>
    <t>90*1,025 'Přepočtené koeficientem množství</t>
  </si>
  <si>
    <t>744441400</t>
  </si>
  <si>
    <t>Montáž kabel Cu sk.1 do 1 kV do 1,60 kg uložený pevně</t>
  </si>
  <si>
    <t>367575420</t>
  </si>
  <si>
    <t>Montáž kabelů měděných do 1 kV bez ukončení, uložených pevně sk. 1 - CYKY, NYM, NYY, YSLY, počtu a průřezu žil 3x25 až 35 mm2, 4x16 až 25 mm2, 5x16 mm2, 24x2,5 mm2, 37x1,5 mm2, 48x1,5 mm2</t>
  </si>
  <si>
    <t>341110800</t>
  </si>
  <si>
    <t>kabel silový s Cu jádrem CYKY 4x16 mm2</t>
  </si>
  <si>
    <t>-798949807</t>
  </si>
  <si>
    <t>Kabely silové s měděným jádrem pro jmenovité napětí 750 V CYKY   PN-KV-061-00 4 x 16 RE  TP-KK-134/01</t>
  </si>
  <si>
    <t>746413430</t>
  </si>
  <si>
    <t>Ukončení kabelů 4x10 mm2 smršťovací záklopkou nebo páskem bez letování</t>
  </si>
  <si>
    <t>764814782</t>
  </si>
  <si>
    <t>Ukončení kabelů smršťovací záklopkou nebo páskou se zapojením bez letování, počtu a průřezu žil 4x10 mm2</t>
  </si>
  <si>
    <t>"celkový počet" 300</t>
  </si>
  <si>
    <t>747112011</t>
  </si>
  <si>
    <t>Montáž vypínač (polo)zapuštěný bezšroubové připojení 1 -jednopólový</t>
  </si>
  <si>
    <t>1419526259</t>
  </si>
  <si>
    <t>Montáž spínačů jedno nebo dvoupólových polozapuštěných nebo zapuštěných se zapojením vodičů bezšroubové připojení vypínačů, řazení 1-jednopólových</t>
  </si>
  <si>
    <t>345355120</t>
  </si>
  <si>
    <t>spínač jednopólový 10A 3553-01289 bílý</t>
  </si>
  <si>
    <t>-1464282620</t>
  </si>
  <si>
    <t>Spínače 10 A kompletní spínač  3553 řazení 1, spínač jednopólový 3553-01289 bílý</t>
  </si>
  <si>
    <t>"celkový počet" 25</t>
  </si>
  <si>
    <t>345354000</t>
  </si>
  <si>
    <t>přístroj spínače jednopólového 10A 3558-A01340</t>
  </si>
  <si>
    <t>-1449598936</t>
  </si>
  <si>
    <t>Spínače 10 A přístroj spínače 3558 přístroj spínače jednopólového, řazení 1, 1So 3558-A01340</t>
  </si>
  <si>
    <t>747112023</t>
  </si>
  <si>
    <t>Montáž ovladač (polo)zapuštěný bezšroubové připojení 1/0S -zapínací se signální doutnavkou</t>
  </si>
  <si>
    <t>1381254218</t>
  </si>
  <si>
    <t>Montáž spínačů jedno nebo dvoupólových polozapuštěných nebo zapuštěných se zapojením vodičů bezšroubové připojení ovladačů, řazení 1/0S-tlačítkových zapínacích se signální doutnavkou</t>
  </si>
  <si>
    <t>345358010</t>
  </si>
  <si>
    <t>ovladač zapínací tlačítkový se signální doutnavkou, velkoplošný 10A 3553-91289</t>
  </si>
  <si>
    <t>403889659</t>
  </si>
  <si>
    <t>Spínače 10 A řazení 1/0 S, ovladač zapínací tlačítkový se signální doutnavkou, velkoplošný 3553-91289</t>
  </si>
  <si>
    <t>"celkový počet" 6</t>
  </si>
  <si>
    <t>747112031</t>
  </si>
  <si>
    <t>Montáž zapuštěný přepínač nn 5-seriový bezšroubové připojení</t>
  </si>
  <si>
    <t>-1751741355</t>
  </si>
  <si>
    <t>Montáž spínačů jedno nebo dvoupólových polozapuštěných nebo zapuštěných se zapojením vodičů bezšroubové připojení přepínačů, řazení 5-sériových</t>
  </si>
  <si>
    <t>345355720</t>
  </si>
  <si>
    <t>spínač řazení 5 10A 3553-01289 bílý</t>
  </si>
  <si>
    <t>-1200710039</t>
  </si>
  <si>
    <t>Spínače 10 A kompletní spínač  3553 řazení 5, přepínač sériový 3553-01289 bílý</t>
  </si>
  <si>
    <t>"celkový počet" 14</t>
  </si>
  <si>
    <t>345354040</t>
  </si>
  <si>
    <t>přístroj přepínače sériového 10A 3559-A05345 bezšroubový</t>
  </si>
  <si>
    <t>-134181955</t>
  </si>
  <si>
    <t>Spínače 10 A přístroj spínače 3558 přístroj přepínače sériového, řazení 5 3559-A05345 bezšroubový</t>
  </si>
  <si>
    <t>747112032</t>
  </si>
  <si>
    <t>Montáž přepínač (polo)zapuštěný bezšroubové připojení 6 -střídavý</t>
  </si>
  <si>
    <t>-607848966</t>
  </si>
  <si>
    <t>Montáž spínačů jedno nebo dvoupólových polozapuštěných nebo zapuštěných se zapojením vodičů bezšroubové připojení přepínačů, řazení 6-střídavých</t>
  </si>
  <si>
    <t>345355520</t>
  </si>
  <si>
    <t>spínač řazení 6 10A 3553-01289 bílý</t>
  </si>
  <si>
    <t>-2040020602</t>
  </si>
  <si>
    <t>Spínače 10 A kompletní spínač  3553 řazení 6, přepínač střídavý 3553-01289 bílý</t>
  </si>
  <si>
    <t>345354080</t>
  </si>
  <si>
    <t>přístroj přepínače střídavého 10A 3559-A06345 bezšroubový</t>
  </si>
  <si>
    <t>2016411582</t>
  </si>
  <si>
    <t>Spínače 10 A přístroj spínače 3558 přístroj přepínače střídavého, řazení 6, 6So 3559-A06345 bezšroubový</t>
  </si>
  <si>
    <t>748111212</t>
  </si>
  <si>
    <t>Montáž svítidlo žárovkové bytové nástěnné přisazené 1 zdroj se sklem</t>
  </si>
  <si>
    <t>1215596316</t>
  </si>
  <si>
    <t>Montáž svítidel žárovkových se zapojením vodičů bytových nebo společenských místností nástěnných přisazených 1 zdroj se sklem</t>
  </si>
  <si>
    <t>MAT 748-001</t>
  </si>
  <si>
    <t>germicidní lampa nástěnná IP65</t>
  </si>
  <si>
    <t>35797025</t>
  </si>
  <si>
    <t>Technické parametry svítidla musí respektovat zpracovaný "Návrh umělého osvětlení dle ČSN EN 12 464-1 (03-2012)", jež je součástí zadávací projektové dokumentace (viz příloha k technické zprávě) !!!</t>
  </si>
  <si>
    <t>MAT 748-002</t>
  </si>
  <si>
    <t>svítidlo nástěnné venkovní 100W IP54</t>
  </si>
  <si>
    <t>258605968</t>
  </si>
  <si>
    <t>MAT 748-003</t>
  </si>
  <si>
    <t>nouzové svítidlo nástěnné autonomní 1hod s náhradním zdrojem</t>
  </si>
  <si>
    <t>1173447313</t>
  </si>
  <si>
    <t>"celkový počet" 4</t>
  </si>
  <si>
    <t>748121118</t>
  </si>
  <si>
    <t>Montáž svítidlo zářivkové bytové stropní přisazené 4 zdroje s krytem</t>
  </si>
  <si>
    <t>-412511184</t>
  </si>
  <si>
    <t>Montáž svítidel zářivkových se zapojením vodičů bytových nebo společenských místností stropních přisazených 4 zdroje s krytem</t>
  </si>
  <si>
    <t>MAT 748-004</t>
  </si>
  <si>
    <t>svítidlo stropní přisazené zářivkové 4x14W/240V zářivka T5/T8, bílá parabolická mřížka, IP20</t>
  </si>
  <si>
    <t>203293333</t>
  </si>
  <si>
    <t>"celkový počet" 12</t>
  </si>
  <si>
    <t>MAT 748-005</t>
  </si>
  <si>
    <t>svítidlo stropní závěsné zářivkové 1x36W/240V zářivka T5/T8, leštený reflektor uvnitř svítidla , IP65 prachotěsné</t>
  </si>
  <si>
    <t>-364419836</t>
  </si>
  <si>
    <t>MAT 748-006</t>
  </si>
  <si>
    <t>svítidlo stropní závěsné zářivkové 2x36W/240V zářivka T5/T8, leštený reflektor uvnitř svítidla , IP65 prachotěsné</t>
  </si>
  <si>
    <t>982617947</t>
  </si>
  <si>
    <t>748121145</t>
  </si>
  <si>
    <t>Montáž svítidlo zářivkové bytové stropní vestavné 4 zdroje</t>
  </si>
  <si>
    <t>-949870123</t>
  </si>
  <si>
    <t>Montáž svítidel zářivkových se zapojením vodičů bytových nebo společenských místností stropních vestavných 4 zdroje</t>
  </si>
  <si>
    <t>MAT 748-007</t>
  </si>
  <si>
    <t>svítidlo stropní vestavné zářivkové se strukturovaným krytem modul M600 4x18W/240V T5/T8, IP54</t>
  </si>
  <si>
    <t>342470009</t>
  </si>
  <si>
    <t>MAT 748-008</t>
  </si>
  <si>
    <t>svítidlo stropní vestavné zářivkové s hladkým krytem modul M600 4x18W/240V T5/T8, IP54</t>
  </si>
  <si>
    <t>878511545</t>
  </si>
  <si>
    <t>"celkový počet" 24</t>
  </si>
  <si>
    <t>MAT 748-009</t>
  </si>
  <si>
    <t>svítidlo stropní vestavné zářivkové s hladkým krytem modul M600 4x36W/240V T5/T8, IP54</t>
  </si>
  <si>
    <t>1533892461</t>
  </si>
  <si>
    <t>748123125</t>
  </si>
  <si>
    <t>Montáž svítidlo LED bytové přisazené stropní reflektorové bez čidla</t>
  </si>
  <si>
    <t>1714904610</t>
  </si>
  <si>
    <t>Montáž svítidel LED se zapojením vodičů bytových nebo společenských místností přisazených stropních reflektorových bez pohybového čidla</t>
  </si>
  <si>
    <t>MAT 748-010</t>
  </si>
  <si>
    <t>svítidlo stropní přisazené LED kruhové 27W/240V, kryt opál D=375mm, IP44</t>
  </si>
  <si>
    <t>27470856</t>
  </si>
  <si>
    <t>"celkový počet" 16</t>
  </si>
  <si>
    <t>MAT 748-011</t>
  </si>
  <si>
    <t>svítidlo stropní přisazené LED kruhové 35W/240V, kryt opál D=480mm, IP44</t>
  </si>
  <si>
    <t>1927493684</t>
  </si>
  <si>
    <t>741372112</t>
  </si>
  <si>
    <t>Montáž svítidlo LED bytové vestavné podhledové čtvercové do 0,36 m2</t>
  </si>
  <si>
    <t>2127848440</t>
  </si>
  <si>
    <t>Montáž svítidel LED se zapojením vodičů bytových nebo společenských místností vestavných podhledových čtvercových nebo obdélníkových, obsahu přes 0,09 do 0,36 m2</t>
  </si>
  <si>
    <t>MAT 748-012</t>
  </si>
  <si>
    <t>svítidlo stropní vestavné mřížkové LED 53W/240V, modul 600 (596/596mm)</t>
  </si>
  <si>
    <t>-44488062</t>
  </si>
  <si>
    <t>748151120</t>
  </si>
  <si>
    <t>Montáž modulový osvětlovací systém -nosná soustava stropní zavěšená</t>
  </si>
  <si>
    <t>1375825470</t>
  </si>
  <si>
    <t>Montáž modulového osvětlovacího systému se zapojením vodičů nosné soustavy ze spojovacích a upevňovacích prvků stropní zavěšené</t>
  </si>
  <si>
    <t>MAT 748-013</t>
  </si>
  <si>
    <t>stropní světelná lampa dle schema</t>
  </si>
  <si>
    <t>611504842</t>
  </si>
  <si>
    <t>Indiv.kalk.748-001</t>
  </si>
  <si>
    <t>Dodávka a montáž nouzového modulu do svítidla 1hod. vč.akumulátoru</t>
  </si>
  <si>
    <t>-2092507184</t>
  </si>
  <si>
    <t>"celkový počet" 22</t>
  </si>
  <si>
    <t>740991300</t>
  </si>
  <si>
    <t>Celková prohlídka elektrického rozvodu a zařízení do 1 milionu Kč</t>
  </si>
  <si>
    <t>719670274</t>
  </si>
  <si>
    <t>Zkoušky a prohlídky elektrických rozvodů a zařízení celková prohlídka a vyhotovení revizní zprávy pro objem montážních prací přes 500 do 1000 tis. Kč</t>
  </si>
  <si>
    <t xml:space="preserve">Poznámka k souboru cen:
1. Ceny -1100 až -1910 jsou určeny pro objem montážních prací včetně nákladů na nosný a podružný materiál. </t>
  </si>
  <si>
    <t>743992200</t>
  </si>
  <si>
    <t>Měření zemnící síť délky pásku do 200 m</t>
  </si>
  <si>
    <t>808511873</t>
  </si>
  <si>
    <t>Měření zemních odporů zemnicí sítě délky pásku přes 100 do 200 m</t>
  </si>
  <si>
    <t>748992300</t>
  </si>
  <si>
    <t>Měření intenzity osvětlení</t>
  </si>
  <si>
    <t>-1370098859</t>
  </si>
  <si>
    <t>Zkoušky a prohlídky osvětlovacího zařízení měření intenzity osvětlení na pracovišti do 50 svítidel</t>
  </si>
  <si>
    <t>Stav.příp.740</t>
  </si>
  <si>
    <t>Stavební přípomoce pro silnoproudou elektroinstalaci</t>
  </si>
  <si>
    <t>291197580</t>
  </si>
  <si>
    <t>Položka bude zahrnovat náklady na úpravu stávajících konstrukcí pro montáž silnoproudé elektroinstalace (vysekání drážek, nik, průrazů apod.) s následným uvedením dotčených konstrukcí do původního stavu. Položka bude oceněna individuálně na základě zvolené technologie provedení prací.</t>
  </si>
  <si>
    <t>998741201</t>
  </si>
  <si>
    <t>Přesun hmot procentní pro silnoproud v objektech v do 6 m</t>
  </si>
  <si>
    <t>-856504880</t>
  </si>
  <si>
    <t>Přesun hmot pro silnoproud stanovený procentní sazbou (%) z ceny vodorovná dopravní vzdálenost do 50 m v objektech výšky do 6 m</t>
  </si>
  <si>
    <t>SO 101.09 - Elektronické komunikace a další</t>
  </si>
  <si>
    <t xml:space="preserve">    742 - Elektroinstalace - slaboproud</t>
  </si>
  <si>
    <t>742</t>
  </si>
  <si>
    <t>Elektroinstalace - slaboproud</t>
  </si>
  <si>
    <t>Dodávka a montáž přípojky optické sítě z rozvaděče ve 2.N.P. do datového rozvaděče příjmu</t>
  </si>
  <si>
    <t>-1141798742</t>
  </si>
  <si>
    <t>Poznámka k položce:
Odkaz na část projektové dokumentace : výkres č.D: SO 101.9.01</t>
  </si>
  <si>
    <t>Indiv.kalk.742-002</t>
  </si>
  <si>
    <t>Dodávka a montáž datového skříňového rozvaděče 4x24 pro připojení vstupů 19"</t>
  </si>
  <si>
    <t>1709964101</t>
  </si>
  <si>
    <t>Indiv.kalk.742-003</t>
  </si>
  <si>
    <t>Dodávka a montáž datového registračního terminálu pro vstup do systému s výdejem reg.lístku</t>
  </si>
  <si>
    <t>-2107344086</t>
  </si>
  <si>
    <t>Indiv.kalk.742-004</t>
  </si>
  <si>
    <t>Dodávka a montáž zobrazovací jednotky (terminálu) pro registraci vstupu v nástěnném provedení</t>
  </si>
  <si>
    <t>-737609891</t>
  </si>
  <si>
    <t>742110001</t>
  </si>
  <si>
    <t>Montáž trubek pro slaboproud plastových ohebných uložených pod omítku se zasekáním</t>
  </si>
  <si>
    <t>812061060</t>
  </si>
  <si>
    <t>Montáž trubek elektroinstalačních plastových ohebných uložených pod omítku včetně zasekání</t>
  </si>
  <si>
    <t>345710620</t>
  </si>
  <si>
    <t>trubka elektroinstalační ohebná LPFLEX z PVC (ČSN)2316</t>
  </si>
  <si>
    <t>1721442898</t>
  </si>
  <si>
    <t>trubka elektroinstalační ohebná z PVC (ČSN)2316</t>
  </si>
  <si>
    <t>"celková délka" 70,0</t>
  </si>
  <si>
    <t>70*1,05 'Přepočtené koeficientem množství</t>
  </si>
  <si>
    <t>742110041</t>
  </si>
  <si>
    <t>Montáž lišt vkládacích pro slaboproud</t>
  </si>
  <si>
    <t>-379546709</t>
  </si>
  <si>
    <t>Montáž  lišt elektroinstalačních vkládacích</t>
  </si>
  <si>
    <t>345718360</t>
  </si>
  <si>
    <t>lišta elektroinstalační vkládací LV 40 x 15</t>
  </si>
  <si>
    <t>-803338718</t>
  </si>
  <si>
    <t>lišta elektroinstalační vkládací 40 x 15</t>
  </si>
  <si>
    <t>"celková délka" 50,0</t>
  </si>
  <si>
    <t>50*1,05 'Přepočtené koeficientem množství</t>
  </si>
  <si>
    <t>lišta elektroinstalační PVC 20/10mm bílá, stupeň hořlavosti A-3C, teplotní rozsah -5 až +60°C</t>
  </si>
  <si>
    <t>182128666</t>
  </si>
  <si>
    <t>742110102</t>
  </si>
  <si>
    <t>Montáž kabelového žlabu pro slaboproud drátěného do 150/100 mm</t>
  </si>
  <si>
    <t>-1029220574</t>
  </si>
  <si>
    <t>Montáž kabelového žlabu drátěného 150/100 mm</t>
  </si>
  <si>
    <t>MAT 743-002</t>
  </si>
  <si>
    <t>-991362541</t>
  </si>
  <si>
    <t>"celková délka" 30,0</t>
  </si>
  <si>
    <t>742190003</t>
  </si>
  <si>
    <t>Vyvazování kabeláže ve žlabech pro slaboproud</t>
  </si>
  <si>
    <t>-1513290563</t>
  </si>
  <si>
    <t>Ostatní práce pro trasy vyvazování kabeláže ve žlabech</t>
  </si>
  <si>
    <t>742110501</t>
  </si>
  <si>
    <t>Montáž krabic pro slaboproud zapuštěných plastových odbočných kruhových s víčkem a se zasekáním</t>
  </si>
  <si>
    <t>-123399152</t>
  </si>
  <si>
    <t>Montáž krabic elektroinstalačních s víčkem zapuštěných plastových včetně zasekání odbočných kruhových</t>
  </si>
  <si>
    <t>795173926</t>
  </si>
  <si>
    <t>krabice přístrojová instalační 500 V, 71x71x42mm</t>
  </si>
  <si>
    <t>"celkový počet" 38</t>
  </si>
  <si>
    <t>742330041</t>
  </si>
  <si>
    <t>Montáž datové jednozásuvky</t>
  </si>
  <si>
    <t>1044774629</t>
  </si>
  <si>
    <t>Montáž strukturované kabeláže zásuvek datových pod omítku, do nábytku, do parapetního žlabu nebo podlahové krabice jednozásuvky</t>
  </si>
  <si>
    <t>MAT 742-003</t>
  </si>
  <si>
    <t>účastnická zásuvka koncová TV/R/SAT/RJ45/RJ11</t>
  </si>
  <si>
    <t>620376508</t>
  </si>
  <si>
    <t>742330042</t>
  </si>
  <si>
    <t>Montáž datové dvouzásuvky</t>
  </si>
  <si>
    <t>540260485</t>
  </si>
  <si>
    <t>Montáž strukturované kabeláže zásuvek datových pod omítku, do nábytku, do parapetního žlabu nebo podlahové krabice dvouzásuvky</t>
  </si>
  <si>
    <t>MAT 742-004</t>
  </si>
  <si>
    <t>datová dvojzásuvka RJ12 +RJ45</t>
  </si>
  <si>
    <t>-1284778405</t>
  </si>
  <si>
    <t>"celkový počet" 34</t>
  </si>
  <si>
    <t>742121001</t>
  </si>
  <si>
    <t>Montáž kabelů sdělovacích pro vnitřní rozvody do 15 žil</t>
  </si>
  <si>
    <t>772225403</t>
  </si>
  <si>
    <t>Montáž kabelů sdělovacích pro vnitřní rozvody počtu žil do 15</t>
  </si>
  <si>
    <t>10.902.555</t>
  </si>
  <si>
    <t>kabel CAT UTP5E LSZH DAT 5E LSZH 305</t>
  </si>
  <si>
    <t>-1618898778</t>
  </si>
  <si>
    <t>Kabely a vodiče a příslušenství Kabely a vodiče Datové kabely Kabel CAT UTP5E LSZH DAT 5E LSZH 305</t>
  </si>
  <si>
    <t>"celková délka" 1100,0</t>
  </si>
  <si>
    <t>1100*1,05 'Přepočtené koeficientem množství</t>
  </si>
  <si>
    <t>10.057.895</t>
  </si>
  <si>
    <t>kabel CB 50F koaxiální bal. 250m</t>
  </si>
  <si>
    <t>1797034806</t>
  </si>
  <si>
    <t>Kabely a vodiče a příslušenství Kabely a vodiče Koaxiální kabely Kabel CB 50F koaxiální bal. 250m</t>
  </si>
  <si>
    <t>80*1,05 'Přepočtené koeficientem množství</t>
  </si>
  <si>
    <t>742230002</t>
  </si>
  <si>
    <t>Montáž PC pro sledování kamerového systému, OS, monitor, klávesnice myš</t>
  </si>
  <si>
    <t>-1316988490</t>
  </si>
  <si>
    <t>Montáž kamerového systému PC pro sledování kamerového systému, OS, monitor, klávesnice myš</t>
  </si>
  <si>
    <t>MAT 742-005</t>
  </si>
  <si>
    <t xml:space="preserve">sestava PC pro kamerový systém </t>
  </si>
  <si>
    <t>-1933496142</t>
  </si>
  <si>
    <t>sestava PC pro kamerový systém (PC s OS, monitor 24", klávesnice, myš)</t>
  </si>
  <si>
    <t>742230003</t>
  </si>
  <si>
    <t>Montáž venkovní kamery</t>
  </si>
  <si>
    <t>1991130846</t>
  </si>
  <si>
    <t>Montáž kamerového systému venkovní kamery</t>
  </si>
  <si>
    <t>MAT 742-006</t>
  </si>
  <si>
    <t>síťová kamera externí barevná rozlišení min 1280x720</t>
  </si>
  <si>
    <t>235816349</t>
  </si>
  <si>
    <t>síťová kamera interní barevná rozlišení 1280x720</t>
  </si>
  <si>
    <t>742230004</t>
  </si>
  <si>
    <t>Montáž vnitřní kamery</t>
  </si>
  <si>
    <t>247156054</t>
  </si>
  <si>
    <t>Montáž kamerového systému vnitřní kamery</t>
  </si>
  <si>
    <t>MAT 742-007</t>
  </si>
  <si>
    <t>síťová kamera interní barevná rozlišení min 1280x720</t>
  </si>
  <si>
    <t>1244607134</t>
  </si>
  <si>
    <t>742230101</t>
  </si>
  <si>
    <t>Licence k připojení jedné kamery k SW</t>
  </si>
  <si>
    <t>1679072893</t>
  </si>
  <si>
    <t>Montáž kamerového systému nastavení a instalace licence k připojení jedné kamery k SW</t>
  </si>
  <si>
    <t>MAT 742-008</t>
  </si>
  <si>
    <t>licence pro kamerový systém</t>
  </si>
  <si>
    <t>1965363912</t>
  </si>
  <si>
    <t>742230102</t>
  </si>
  <si>
    <t>Instalace a nastavení SW pro sledování kamer</t>
  </si>
  <si>
    <t>-1890474819</t>
  </si>
  <si>
    <t>Montáž kamerového systému nastavení a instalace instalace a nastavení SW pro sledování kamer</t>
  </si>
  <si>
    <t>Stav.příp.742</t>
  </si>
  <si>
    <t>Stavební přípomoce pro slaboproudou elektroinstalaci</t>
  </si>
  <si>
    <t>1960466872</t>
  </si>
  <si>
    <t>998742201</t>
  </si>
  <si>
    <t>Přesun hmot procentní pro slaboproud v objektech v do 6 m</t>
  </si>
  <si>
    <t>-1733336387</t>
  </si>
  <si>
    <t>Přesun hmot pro slaboproud stanovený procentní sazbou (%) z ceny vodorovná dopravní vzdálenost do 50 m v objektech výšky do 6 m</t>
  </si>
  <si>
    <t>SO 101.10 - Měření a regulace</t>
  </si>
  <si>
    <t xml:space="preserve">    732 - Ústřední vytápění - strojovny</t>
  </si>
  <si>
    <t xml:space="preserve">    734 - Ústřední vytápění - armatury</t>
  </si>
  <si>
    <t>M - Práce a dodávky M</t>
  </si>
  <si>
    <t xml:space="preserve">    36-M - Montáž prov.,měř. a regul. zařízení</t>
  </si>
  <si>
    <t>Ústřední vytápění - strojovny</t>
  </si>
  <si>
    <t>732421452</t>
  </si>
  <si>
    <t>Čerpadlo teplovodní mokroběžné závitové oběhové DN 32 výtlak do 6,0 m průtok 4,0 m3/h pro vytápění</t>
  </si>
  <si>
    <t>-1813528440</t>
  </si>
  <si>
    <t>Čerpadla teplovodní závitová mokroběžná oběhová pro teplovodní vytápění (elektronicky řízená) PN 10, do 110 st.C DN přípojky/dopravní výška H (m) - čerpací výkon Q (m3/h) DN 32 / do 6,0 m / 4,0 m3/h</t>
  </si>
  <si>
    <t>Poznámka k položce:
Odkaz na část projektové dokumentace : technická zpráva SO101.10</t>
  </si>
  <si>
    <t>998732201</t>
  </si>
  <si>
    <t>Přesun hmot procentní pro strojovny v objektech v do 6 m</t>
  </si>
  <si>
    <t>-1513651239</t>
  </si>
  <si>
    <t>Přesun hmot pro strojovny stanovený procentní sazbou (%) z ceny vodorovná dopravní vzdálenost do 50 m v objektech výšky do 6 m</t>
  </si>
  <si>
    <t>Ústřední vytápění - armatury</t>
  </si>
  <si>
    <t>734295022</t>
  </si>
  <si>
    <t>Směšovací armatura závitová trojcestná DN 25 se servomotorem</t>
  </si>
  <si>
    <t>-538531320</t>
  </si>
  <si>
    <t>Směšovací armatury závitové trojcestné se servomotorem DN 25</t>
  </si>
  <si>
    <t>"regulace ÚT" 1</t>
  </si>
  <si>
    <t>734412112</t>
  </si>
  <si>
    <t>Měřič tepla ultrazvukový Qn=1,5m3/hod, G1/2", T=130°C</t>
  </si>
  <si>
    <t>1337532840</t>
  </si>
  <si>
    <t>Ultrazvukový měřič tepla, závitové připojení, včetně snímačů teplot Pt 500, M 10 x 27.5 mm, typ DS k přímé instalaci, délka kabelu 1.5 m, teplotní čidlo zpátečky integrované do měřiče průtoku. Počítadlo je oddělitelné s 1m řídícím kabelem, s 6-letou baterií, zobrazení v kWh, instalace ve zpátečce.</t>
  </si>
  <si>
    <t>998734201</t>
  </si>
  <si>
    <t>Přesun hmot procentní pro armatury v objektech v do 6 m</t>
  </si>
  <si>
    <t>1001546753</t>
  </si>
  <si>
    <t>Přesun hmot pro armatury stanovený procentní sazbou (%) z ceny vodorovná dopravní vzdálenost do 50 m v objektech výšky do 6 m</t>
  </si>
  <si>
    <t>741110062</t>
  </si>
  <si>
    <t>Montáž trubka plastová ohebná D přes 23 do 35 mm uložená pod omítku</t>
  </si>
  <si>
    <t>592773537</t>
  </si>
  <si>
    <t>Montáž trubek elektroinstalačních s nasunutím nebo našroubováním do krabic plastových ohebných, uložených pod omítku, vnější D přes 23 do 35 mm</t>
  </si>
  <si>
    <t>345710640</t>
  </si>
  <si>
    <t>trubka elektroinstalační ohebná LPFLEX z PVC (ČSN) 2329</t>
  </si>
  <si>
    <t>1834459938</t>
  </si>
  <si>
    <t>trubka elektroinstalační ohebná z PVC (ČSN) 2329</t>
  </si>
  <si>
    <t>"celková délka" 20,0</t>
  </si>
  <si>
    <t>20*1,05 'Přepočtené koeficientem množství</t>
  </si>
  <si>
    <t>741110511</t>
  </si>
  <si>
    <t>Montáž lišta a kanálek vkládací šířky do 60 mm s víčkem</t>
  </si>
  <si>
    <t>1766033855</t>
  </si>
  <si>
    <t>Montáž lišt a kanálků elektroinstalačních se spojkami, ohyby a rohy a s nasunutím do krabic vkládacích s víčkem, šířky do 60 mm</t>
  </si>
  <si>
    <t>704755982</t>
  </si>
  <si>
    <t>741122011</t>
  </si>
  <si>
    <t>Montáž kabel Cu bez ukončení uložený pod omítku plný kulatý 2x1,5 až 2,5 mm2 (CYKY)</t>
  </si>
  <si>
    <t>1808084472</t>
  </si>
  <si>
    <t>Montáž kabelů měděných bez ukončení uložených pod omítku plných kulatých (CYKY), počtu a průřezu žil 2x1,5 až 2,5 mm2</t>
  </si>
  <si>
    <t>-1310733246</t>
  </si>
  <si>
    <t>"celková délka" 15,0</t>
  </si>
  <si>
    <t>15*1,025 'Přepočtené koeficientem množství</t>
  </si>
  <si>
    <t>-2026072690</t>
  </si>
  <si>
    <t>741124703</t>
  </si>
  <si>
    <t>Montáž kabel Cu stíněný ovládací žíly 2 až 19x1 mm2 uložený volně (JYTY)</t>
  </si>
  <si>
    <t>889186044</t>
  </si>
  <si>
    <t>Montáž kabelů měděných ovládacích bez ukončení uložených volně stíněných ovládacích s plným jádrem (JYTY) počtu a průměru žil 2 až 19x1 mm2</t>
  </si>
  <si>
    <t>341215500</t>
  </si>
  <si>
    <t>kabel sdělovací JYTY Al laminovanou fólií 2x1 mm</t>
  </si>
  <si>
    <t>131057341</t>
  </si>
  <si>
    <t>50*1,025 'Přepočtené koeficientem množství</t>
  </si>
  <si>
    <t>741132001</t>
  </si>
  <si>
    <t>Ukončení kabelů 2x1,5 mm2 smršťovací záklopkou nebo páskou s letováním</t>
  </si>
  <si>
    <t>1291092530</t>
  </si>
  <si>
    <t>Ukončení kabelů smršťovací záklopkou nebo páskou se zapojením s letováním počtu a průřezu žil do 2x1,5 mm2</t>
  </si>
  <si>
    <t>741132004</t>
  </si>
  <si>
    <t>Ukončení kabelů 5x1,5 mm2 smršťovací záklopkou nebo páskou s letováním</t>
  </si>
  <si>
    <t>-1381892821</t>
  </si>
  <si>
    <t>Ukončení kabelů smršťovací záklopkou nebo páskou se zapojením s letováním počtu a průřezu žil do 5x1,5 mm2</t>
  </si>
  <si>
    <t>741210701</t>
  </si>
  <si>
    <t>Montáž rozváděč řídící a ovládací pro rozvodny vnitřní i vnější do 100 kg</t>
  </si>
  <si>
    <t>1211845345</t>
  </si>
  <si>
    <t>Montáž rozváděčů řídících a ovládacích pro rozvodny bez zapojení vodičů a utěsnění vnitřních a venkovních, hmotnosti do 100 kg</t>
  </si>
  <si>
    <t>MAT 741-001</t>
  </si>
  <si>
    <t>rozvaděč BA</t>
  </si>
  <si>
    <t>-348123979</t>
  </si>
  <si>
    <t xml:space="preserve">rozvaděč BA :
1x hlavní vypínač LT20 jednofázový
4x jednofázový jistič    LPN-2/1/C charakteristika C, 1 pol
1x jednofázový jistič   LPE-6B/1 charakteristika B, 1 pol
8x pom.relé RT 424 024 5A, 4P, 24V DC 
1x zásuvka ČSN BZ 325 001 zásuvka na DIN lištu, 230V/10A
1x přepěťová ochrana s VF filtrem DA-275 DF2
1x stabilizovaný zdroj Phaseo ABL 1REM24025, 24VDC, 2,5A
30x svorka RSA 0,5-4,0 mm2 
3x svorka pro trubičkovou pojistku 
1x nástěnný rozvaděč typ WSM806210,l výška 800, šíře 600, hloubka 210 mm včetně montážní desky
Provedení skříně:
* Nástěnný rozvaděč 800x600x210 
* přívody i vývody horem, svorkovnice nahoře
* ve specifikaci jsou uvedeny hlavní díly rozvaděče, pomocný
materiál (svorkovnice,vývodky,pomocné rošty apod.), dle
odsouhlasených dodacích podmínek zhotovitele
</t>
  </si>
  <si>
    <t>MAT 741-002</t>
  </si>
  <si>
    <t>drobný elektroinstalační materiál</t>
  </si>
  <si>
    <t>1395702871</t>
  </si>
  <si>
    <t>-150968328</t>
  </si>
  <si>
    <t>2029871180</t>
  </si>
  <si>
    <t>Dodávka a montáž kompaktní řídící jednotky</t>
  </si>
  <si>
    <t>404318373</t>
  </si>
  <si>
    <t>Dodávka a montáž kompaktní řídící jednotky :
- řídící systém AMiNi4DW2, 8DI,8DO,8AI,4AO s displejem 4x20 znaků, 8 kláves
- stabilizovaný zdroj 230V AC/24 DC - 2,5A
- rozvodnice pro montáž do dveří
- programové vybavwení SW stanice</t>
  </si>
  <si>
    <t>1336233444</t>
  </si>
  <si>
    <t>Práce a dodávky M</t>
  </si>
  <si>
    <t>36-M</t>
  </si>
  <si>
    <t>Montáž prov.,měř. a regul. zařízení</t>
  </si>
  <si>
    <t>360410017</t>
  </si>
  <si>
    <t>Montáž snímače teploty jednoduché, typ 112 27</t>
  </si>
  <si>
    <t>1201963611</t>
  </si>
  <si>
    <t>Montáž čidel Montáž snímače teploty jednoduché, typ 112 27</t>
  </si>
  <si>
    <t>MAT 36M-001</t>
  </si>
  <si>
    <t>snímač teploty příložný s plastovou hlavicí</t>
  </si>
  <si>
    <t>288362989</t>
  </si>
  <si>
    <t>čidlo venkovní teploty pro venkovní prostředí</t>
  </si>
  <si>
    <t>"celkový počet (teplota ÚT výstup a teplota topné vody vstup)" 2</t>
  </si>
  <si>
    <t>362410523</t>
  </si>
  <si>
    <t>Montáž teplotního čidla</t>
  </si>
  <si>
    <t>618936652</t>
  </si>
  <si>
    <t>MAT 36M-002</t>
  </si>
  <si>
    <t>-822678425</t>
  </si>
  <si>
    <t>"čidlo venkovní teploty" 1</t>
  </si>
  <si>
    <t>SO 101.14 - Potrubní rozvody</t>
  </si>
  <si>
    <t xml:space="preserve">    723 - Zdravotechnika - vnitřní plynovod</t>
  </si>
  <si>
    <t xml:space="preserve">    23-M - Montáže potrubí</t>
  </si>
  <si>
    <t>-2136819734</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</si>
  <si>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</si>
  <si>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Poznámka k položce:
Odkaz na část projektové dokumentace : výkres č.D: SO 101.14.01</t>
  </si>
  <si>
    <t>"výkop rýhy pro předizolované potrubí" 10,0*0,35*0,70</t>
  </si>
  <si>
    <t>797923722</t>
  </si>
  <si>
    <t>"50% objemu výkopu" 2,45*0,50</t>
  </si>
  <si>
    <t>2037522550</t>
  </si>
  <si>
    <t>"zpětný zásyp rýhy" 2,45</t>
  </si>
  <si>
    <t>1936838998</t>
  </si>
  <si>
    <t xml:space="preserve">Poznámka k souboru cen:
1. Ceny -1111 a -1192 lze použít i pro zřízení sběrných vrstev nad drenážními trubkami. 2. V cenách -5111 a -1192 jsou započteny i náklady na prohození výkopku získaného při zemních pracích. </t>
  </si>
  <si>
    <t>"lože předizolovaného potrubí" 10,0*0,35*0,12</t>
  </si>
  <si>
    <t>866151001</t>
  </si>
  <si>
    <t>Montáž potrubí předizolovaného ocelového DN 20  vnějšího průměru D 90 mm</t>
  </si>
  <si>
    <t>-737313112</t>
  </si>
  <si>
    <t>Montáž potrubí z trub ocelových předizolovaných DN 20, vnějšího průměru D 90 mm</t>
  </si>
  <si>
    <t>"celková délka" 10,0</t>
  </si>
  <si>
    <t>552711000</t>
  </si>
  <si>
    <t>potrubí předizolované PIP 130 provedení "A" , délka 6 m, DN 20/90 tl. izol. 29 mm</t>
  </si>
  <si>
    <t>-1693754839</t>
  </si>
  <si>
    <t>Potrubí ocelová tepelně předizolovaná potrubí předizolovaná PIP 130 kompaktní systém, provedení "A",  "B", "C", délka 6 m trubka ocel, izolace PUR, chránička HD-PE DN 20/90     tl. izol. 29 mm "A"</t>
  </si>
  <si>
    <t>spojka předizolovaného potrubí DN20/D90mm</t>
  </si>
  <si>
    <t>1662479025</t>
  </si>
  <si>
    <t>899722112</t>
  </si>
  <si>
    <t>Krytí potrubí z plastů výstražnou fólií z PVC 25 cm</t>
  </si>
  <si>
    <t>-891658548</t>
  </si>
  <si>
    <t>Krytí potrubí z plastů výstražnou fólií z PVC šířky 25 cm</t>
  </si>
  <si>
    <t>723</t>
  </si>
  <si>
    <t>Zdravotechnika - vnitřní plynovod</t>
  </si>
  <si>
    <t>723211121</t>
  </si>
  <si>
    <t>Šoupátko přírubové třmenové DN 40 PN 6 do 200°C těsnící sedlo mosaz/mosaz</t>
  </si>
  <si>
    <t>-1326063730</t>
  </si>
  <si>
    <t>Armatury přírubové šoupátka třmenová s ručním kolem těsnící sedla mosaz/mosaz PN 6 do 200 st.C [IKO PLUS 501] DN 40</t>
  </si>
  <si>
    <t xml:space="preserve">Poznámka k souboru cen:
1. Cenami -9101 až -9108 nelze oceňovat montáž středotlakých regulátorů tlaku plynu nebo jejich souprav. </t>
  </si>
  <si>
    <t>783614651</t>
  </si>
  <si>
    <t>Základní antikorozní jednonásobný syntetický potrubí DN do 50 mm</t>
  </si>
  <si>
    <t>-716035814</t>
  </si>
  <si>
    <t>Základní antikorozní nátěr armatur a kovových potrubí jednonásobný potrubí do DN 50 mm syntetický standardní</t>
  </si>
  <si>
    <t>"povrchová úprava potrubí" 60,0</t>
  </si>
  <si>
    <t>783617611</t>
  </si>
  <si>
    <t>Krycí dvojnásobný syntetický nátěr potrubí DN do 50 mm</t>
  </si>
  <si>
    <t>-562832595</t>
  </si>
  <si>
    <t>Krycí nátěr (email) armatur a kovových potrubí potrubí do DN 50 mm dvojnásobný syntetický standardní</t>
  </si>
  <si>
    <t>23-M</t>
  </si>
  <si>
    <t>Montáže potrubí</t>
  </si>
  <si>
    <t>230011009</t>
  </si>
  <si>
    <t>Montáž potrubí trouby ocelové hladké tř.11-13 D 22 mm, tl 2,9 mm</t>
  </si>
  <si>
    <t>-306099349</t>
  </si>
  <si>
    <t>Montáž potrubí z trub ocelových hladkých tř. 11 až 13 D 22 mm, tl. 2,9 mm</t>
  </si>
  <si>
    <t>"celková délka (vnitřní rozvod medicinálního plynu)" 60,0</t>
  </si>
  <si>
    <t>140110100</t>
  </si>
  <si>
    <t>trubka ocelová bezešvá hladká jakost 11 353, 22 x 2,9mm</t>
  </si>
  <si>
    <t>1123011289</t>
  </si>
  <si>
    <t>Trubky bezešvé hladké válcované za tepla v jakosti 11 353 vnější D x tloušťka stěny 22 x 2,6 mm</t>
  </si>
  <si>
    <t>MAT 23M-001</t>
  </si>
  <si>
    <t>rychlospojka pro medicinální plyn (kyslík)</t>
  </si>
  <si>
    <t>1642957832</t>
  </si>
  <si>
    <t>230170001</t>
  </si>
  <si>
    <t>Tlakové zkoušky těsnosti potrubí - příprava DN do 40</t>
  </si>
  <si>
    <t>1930926731</t>
  </si>
  <si>
    <t>Příprava pro zkoušku těsnosti potrubí DN do 40</t>
  </si>
  <si>
    <t>230170011</t>
  </si>
  <si>
    <t>Tlakové zkoušky těsnosti potrubí - zkouška DN do 40</t>
  </si>
  <si>
    <t>-1264774193</t>
  </si>
  <si>
    <t>Zkouška těsnosti potrubí DN do 40</t>
  </si>
  <si>
    <t>"dle délky potrubí" 60,0+10,0</t>
  </si>
  <si>
    <t>Indiv.kalk.23M-001</t>
  </si>
  <si>
    <t>Napojení rozvodu osazení odbočovacího T-kusu s odpouštěcí armaturou</t>
  </si>
  <si>
    <t>8754702</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</si>
  <si>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</si>
  <si>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</si>
  <si>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</si>
  <si>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</si>
  <si>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</si>
  <si>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</si>
  <si>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</si>
  <si>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</si>
  <si>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</si>
  <si>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</si>
  <si>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Geodetické práce před výstavbou</t>
  </si>
  <si>
    <t>1024</t>
  </si>
  <si>
    <t>920808487</t>
  </si>
  <si>
    <t>Položka bude obsahovat náklady na vytýčení polohy stávajících inženýrských sítí.</t>
  </si>
  <si>
    <t>012203000</t>
  </si>
  <si>
    <t>Geodetické práce při provádění stavby</t>
  </si>
  <si>
    <t>1231215359</t>
  </si>
  <si>
    <t>Položka bude obsahovat náklady na primární vytýčení prostorové polohy stavby a ostatní dílčí geodetické práce v průběhu realizace stavby.</t>
  </si>
  <si>
    <t>012303000</t>
  </si>
  <si>
    <t>Geodetické práce po výstavbě</t>
  </si>
  <si>
    <t>1842955858</t>
  </si>
  <si>
    <t>Položka bude obsahovat náklady na zaměření dokončené stavby včetně vypracování oddělovacího plánu pro zápis stavby do veřejného seznamu (katastr nemovitostí).</t>
  </si>
  <si>
    <t>013254000</t>
  </si>
  <si>
    <t>Dokumentace skutečného provedení stavby</t>
  </si>
  <si>
    <t>-1828025948</t>
  </si>
  <si>
    <t>Položka bude obsahovat náklady na vypracování dokumentace skutečného provedení stavby v rozsahu přílohy č.7 vyhlášky č.499/2006 Sb., o dokumentaci staveb.</t>
  </si>
  <si>
    <t>VRN3</t>
  </si>
  <si>
    <t>Zařízení staveniště</t>
  </si>
  <si>
    <t>030001000</t>
  </si>
  <si>
    <t>478676973</t>
  </si>
  <si>
    <t xml:space="preserve">Položka bude obsahovat zejména náklady na :
- administrativní,  sociální a skladovací zařízení (kanceláře, šatny, umývárny, jídelny, mobilní WC s příp. čištěním odpadních vod, mobilní sklady a přístřešky pro skladování materiálu)
- provizorní komunikace (silnice, chodníky, lávky, můstky, rampy v jakémkoli materiálovém provedení)
- připojení zařízení staveniště na inženýrské sítě vč.nákladů na energie
- oplocení, osvětlení, ostraha zařízení staveniště v nezbytném rozsahu
- opatření na nezbytnou ochranu sousedních pozemků a staveb
- pronájem ploch a poplatky za užívání veřejného prostranství příp.nemovitostí třetích subjektů
- projekční, inženýrské a administrativní činnosti v souvislosti s aplikací výše uvedených opatření (projednání s dotčenými správními orgány apod.)
</t>
  </si>
  <si>
    <t>VRN4</t>
  </si>
  <si>
    <t>Inženýrská činnost</t>
  </si>
  <si>
    <t>043134000</t>
  </si>
  <si>
    <t>Zkoušky zatěžovací</t>
  </si>
  <si>
    <t>548770430</t>
  </si>
  <si>
    <t>Položka bude obsahovat náklady na zkoušky únosnosti zemní pláně navrhované komunikace - statická zatěžovací zkouška dle metodiky ČSN 73 6190.</t>
  </si>
  <si>
    <t>"celkový počet zkoušek" 3</t>
  </si>
  <si>
    <t>043194000</t>
  </si>
  <si>
    <t>Ostatní zkoušky</t>
  </si>
  <si>
    <t>-1785374894</t>
  </si>
  <si>
    <t>Položka bude obsahovat náklady na krácený rozbor pitné vody dle přílohy č.5 vyhlášky č.252/2004 Sb.</t>
  </si>
  <si>
    <t>045203000</t>
  </si>
  <si>
    <t>Kompletační činnost</t>
  </si>
  <si>
    <t>1749542834</t>
  </si>
  <si>
    <t xml:space="preserve">Položka bude obsahovat náklady na součinnost a spolupráci zhotovitele s objednatelem stavby a dotčenými orgány státní správy, práce související s koordinací prací a dodávek případných subdodavatelů a náklady související s kompletací stavby k přejímacímu řízení včetně účasti na závěrečné kontrolní prohlídce stavby.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</si>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</sst>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5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8"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19"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19" fillId="0" borderId="0" xfId="0" applyFont="1" applyAlignment="1">
      <alignment horizontal="left" vertical="center"/>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0"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4" xfId="0" applyFont="1" applyBorder="1" applyAlignment="1">
      <alignment horizontal="center" vertical="center"/>
    </xf>
    <xf numFmtId="0" fontId="22"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8"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8"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8"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8"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36"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167" fontId="0" fillId="3" borderId="27" xfId="0" applyNumberFormat="1" applyFont="1" applyFill="1" applyBorder="1" applyAlignment="1" applyProtection="1">
      <alignment vertical="center"/>
      <protection locked="0"/>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2"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 customHeight="1">
      <c r="B5" s="26"/>
      <c r="C5" s="27"/>
      <c r="D5" s="32" t="s">
        <v>15</v>
      </c>
      <c r="E5" s="27"/>
      <c r="F5" s="27"/>
      <c r="G5" s="27"/>
      <c r="H5" s="27"/>
      <c r="I5" s="27"/>
      <c r="J5" s="27"/>
      <c r="K5" s="33" t="s">
        <v>16</v>
      </c>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9"/>
      <c r="BE5" s="34" t="s">
        <v>17</v>
      </c>
      <c r="BS5" s="22" t="s">
        <v>8</v>
      </c>
    </row>
    <row r="6" spans="2:71" ht="36.95" customHeight="1">
      <c r="B6" s="26"/>
      <c r="C6" s="27"/>
      <c r="D6" s="35" t="s">
        <v>18</v>
      </c>
      <c r="E6" s="27"/>
      <c r="F6" s="27"/>
      <c r="G6" s="27"/>
      <c r="H6" s="27"/>
      <c r="I6" s="27"/>
      <c r="J6" s="27"/>
      <c r="K6" s="36" t="s">
        <v>19</v>
      </c>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9"/>
      <c r="BE6" s="37"/>
      <c r="BS6" s="22" t="s">
        <v>20</v>
      </c>
    </row>
    <row r="7" spans="2:71" ht="14.4" customHeight="1">
      <c r="B7" s="26"/>
      <c r="C7" s="27"/>
      <c r="D7" s="38" t="s">
        <v>21</v>
      </c>
      <c r="E7" s="27"/>
      <c r="F7" s="27"/>
      <c r="G7" s="27"/>
      <c r="H7" s="27"/>
      <c r="I7" s="27"/>
      <c r="J7" s="27"/>
      <c r="K7" s="33" t="s">
        <v>22</v>
      </c>
      <c r="L7" s="27"/>
      <c r="M7" s="27"/>
      <c r="N7" s="27"/>
      <c r="O7" s="27"/>
      <c r="P7" s="27"/>
      <c r="Q7" s="27"/>
      <c r="R7" s="27"/>
      <c r="S7" s="27"/>
      <c r="T7" s="27"/>
      <c r="U7" s="27"/>
      <c r="V7" s="27"/>
      <c r="W7" s="27"/>
      <c r="X7" s="27"/>
      <c r="Y7" s="27"/>
      <c r="Z7" s="27"/>
      <c r="AA7" s="27"/>
      <c r="AB7" s="27"/>
      <c r="AC7" s="27"/>
      <c r="AD7" s="27"/>
      <c r="AE7" s="27"/>
      <c r="AF7" s="27"/>
      <c r="AG7" s="27"/>
      <c r="AH7" s="27"/>
      <c r="AI7" s="27"/>
      <c r="AJ7" s="27"/>
      <c r="AK7" s="38" t="s">
        <v>23</v>
      </c>
      <c r="AL7" s="27"/>
      <c r="AM7" s="27"/>
      <c r="AN7" s="33" t="s">
        <v>22</v>
      </c>
      <c r="AO7" s="27"/>
      <c r="AP7" s="27"/>
      <c r="AQ7" s="29"/>
      <c r="BE7" s="37"/>
      <c r="BS7" s="22" t="s">
        <v>24</v>
      </c>
    </row>
    <row r="8" spans="2:71" ht="14.4" customHeight="1">
      <c r="B8" s="26"/>
      <c r="C8" s="27"/>
      <c r="D8" s="38"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8" t="s">
        <v>27</v>
      </c>
      <c r="AL8" s="27"/>
      <c r="AM8" s="27"/>
      <c r="AN8" s="39" t="s">
        <v>28</v>
      </c>
      <c r="AO8" s="27"/>
      <c r="AP8" s="27"/>
      <c r="AQ8" s="29"/>
      <c r="BE8" s="37"/>
      <c r="BS8" s="22" t="s">
        <v>29</v>
      </c>
    </row>
    <row r="9" spans="2:71" ht="14.4"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7"/>
      <c r="BS9" s="22" t="s">
        <v>30</v>
      </c>
    </row>
    <row r="10" spans="2:71" ht="14.4" customHeight="1">
      <c r="B10" s="26"/>
      <c r="C10" s="27"/>
      <c r="D10" s="38"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8" t="s">
        <v>32</v>
      </c>
      <c r="AL10" s="27"/>
      <c r="AM10" s="27"/>
      <c r="AN10" s="33" t="s">
        <v>22</v>
      </c>
      <c r="AO10" s="27"/>
      <c r="AP10" s="27"/>
      <c r="AQ10" s="29"/>
      <c r="BE10" s="37"/>
      <c r="BS10" s="22" t="s">
        <v>20</v>
      </c>
    </row>
    <row r="11" spans="2:71" ht="18.45" customHeight="1">
      <c r="B11" s="26"/>
      <c r="C11" s="27"/>
      <c r="D11" s="27"/>
      <c r="E11" s="33" t="s">
        <v>26</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8" t="s">
        <v>33</v>
      </c>
      <c r="AL11" s="27"/>
      <c r="AM11" s="27"/>
      <c r="AN11" s="33" t="s">
        <v>22</v>
      </c>
      <c r="AO11" s="27"/>
      <c r="AP11" s="27"/>
      <c r="AQ11" s="29"/>
      <c r="BE11" s="37"/>
      <c r="BS11" s="22" t="s">
        <v>20</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7"/>
      <c r="BS12" s="22" t="s">
        <v>20</v>
      </c>
    </row>
    <row r="13" spans="2:71" ht="14.4" customHeight="1">
      <c r="B13" s="26"/>
      <c r="C13" s="27"/>
      <c r="D13" s="38" t="s">
        <v>34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8" t="s">
        <v>32</v>
      </c>
      <c r="AL13" s="27"/>
      <c r="AM13" s="27"/>
      <c r="AN13" s="40" t="s">
        <v>35</v>
      </c>
      <c r="AO13" s="27"/>
      <c r="AP13" s="27"/>
      <c r="AQ13" s="29"/>
      <c r="BE13" s="37"/>
      <c r="BS13" s="22" t="s">
        <v>20</v>
      </c>
    </row>
    <row r="14" spans="2:71" ht="13.5">
      <c r="B14" s="26"/>
      <c r="C14" s="27"/>
      <c r="D14" s="27"/>
      <c r="E14" s="40" t="s">
        <v>35</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38" t="s">
        <v>33</v>
      </c>
      <c r="AL14" s="27"/>
      <c r="AM14" s="27"/>
      <c r="AN14" s="40" t="s">
        <v>35</v>
      </c>
      <c r="AO14" s="27"/>
      <c r="AP14" s="27"/>
      <c r="AQ14" s="29"/>
      <c r="BE14" s="37"/>
      <c r="BS14" s="22" t="s">
        <v>20</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7"/>
      <c r="BS15" s="22" t="s">
        <v>6</v>
      </c>
    </row>
    <row r="16" spans="2:71" ht="14.4" customHeight="1">
      <c r="B16" s="26"/>
      <c r="C16" s="27"/>
      <c r="D16" s="38" t="s">
        <v>36</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8" t="s">
        <v>32</v>
      </c>
      <c r="AL16" s="27"/>
      <c r="AM16" s="27"/>
      <c r="AN16" s="33" t="s">
        <v>22</v>
      </c>
      <c r="AO16" s="27"/>
      <c r="AP16" s="27"/>
      <c r="AQ16" s="29"/>
      <c r="BE16" s="37"/>
      <c r="BS16" s="22" t="s">
        <v>6</v>
      </c>
    </row>
    <row r="17" spans="2:71" ht="18.45" customHeight="1">
      <c r="B17" s="26"/>
      <c r="C17" s="27"/>
      <c r="D17" s="27"/>
      <c r="E17" s="33" t="s">
        <v>26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8" t="s">
        <v>33</v>
      </c>
      <c r="AL17" s="27"/>
      <c r="AM17" s="27"/>
      <c r="AN17" s="33" t="s">
        <v>22</v>
      </c>
      <c r="AO17" s="27"/>
      <c r="AP17" s="27"/>
      <c r="AQ17" s="29"/>
      <c r="BE17" s="37"/>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7"/>
      <c r="BS18" s="22" t="s">
        <v>8</v>
      </c>
    </row>
    <row r="19" spans="2:71" ht="14.4" customHeight="1">
      <c r="B19" s="26"/>
      <c r="C19" s="27"/>
      <c r="D19" s="38"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7"/>
      <c r="BS19" s="22" t="s">
        <v>8</v>
      </c>
    </row>
    <row r="20" spans="2:71" ht="16.5" customHeight="1">
      <c r="B20" s="26"/>
      <c r="C20" s="27"/>
      <c r="D20" s="27"/>
      <c r="E20" s="42" t="s">
        <v>22</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27"/>
      <c r="AP20" s="27"/>
      <c r="AQ20" s="29"/>
      <c r="BE20" s="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7"/>
    </row>
    <row r="22" spans="2:57" ht="6.95" customHeight="1">
      <c r="B22" s="26"/>
      <c r="C22" s="27"/>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27"/>
      <c r="AQ22" s="29"/>
      <c r="BE22" s="37"/>
    </row>
    <row r="23" spans="2:57" s="1" customFormat="1" ht="25.9" customHeight="1">
      <c r="B23" s="44"/>
      <c r="C23" s="45"/>
      <c r="D23" s="46" t="s">
        <v>39</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8">
        <f>ROUND(AG51,2)</f>
        <v>0</v>
      </c>
      <c r="AL23" s="47"/>
      <c r="AM23" s="47"/>
      <c r="AN23" s="47"/>
      <c r="AO23" s="47"/>
      <c r="AP23" s="45"/>
      <c r="AQ23" s="49"/>
      <c r="BE23" s="37"/>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9"/>
      <c r="BE24" s="37"/>
    </row>
    <row r="25" spans="2:57" s="1" customFormat="1" ht="13.5">
      <c r="B25" s="44"/>
      <c r="C25" s="45"/>
      <c r="D25" s="45"/>
      <c r="E25" s="45"/>
      <c r="F25" s="45"/>
      <c r="G25" s="45"/>
      <c r="H25" s="45"/>
      <c r="I25" s="45"/>
      <c r="J25" s="45"/>
      <c r="K25" s="45"/>
      <c r="L25" s="50" t="s">
        <v>40</v>
      </c>
      <c r="M25" s="50"/>
      <c r="N25" s="50"/>
      <c r="O25" s="50"/>
      <c r="P25" s="45"/>
      <c r="Q25" s="45"/>
      <c r="R25" s="45"/>
      <c r="S25" s="45"/>
      <c r="T25" s="45"/>
      <c r="U25" s="45"/>
      <c r="V25" s="45"/>
      <c r="W25" s="50" t="s">
        <v>41</v>
      </c>
      <c r="X25" s="50"/>
      <c r="Y25" s="50"/>
      <c r="Z25" s="50"/>
      <c r="AA25" s="50"/>
      <c r="AB25" s="50"/>
      <c r="AC25" s="50"/>
      <c r="AD25" s="50"/>
      <c r="AE25" s="50"/>
      <c r="AF25" s="45"/>
      <c r="AG25" s="45"/>
      <c r="AH25" s="45"/>
      <c r="AI25" s="45"/>
      <c r="AJ25" s="45"/>
      <c r="AK25" s="50" t="s">
        <v>42</v>
      </c>
      <c r="AL25" s="50"/>
      <c r="AM25" s="50"/>
      <c r="AN25" s="50"/>
      <c r="AO25" s="50"/>
      <c r="AP25" s="45"/>
      <c r="AQ25" s="49"/>
      <c r="BE25" s="37"/>
    </row>
    <row r="26" spans="2:57" s="2" customFormat="1" ht="14.4" customHeight="1">
      <c r="B26" s="51"/>
      <c r="C26" s="52"/>
      <c r="D26" s="53" t="s">
        <v>43</v>
      </c>
      <c r="E26" s="52"/>
      <c r="F26" s="53" t="s">
        <v>44</v>
      </c>
      <c r="G26" s="52"/>
      <c r="H26" s="52"/>
      <c r="I26" s="52"/>
      <c r="J26" s="52"/>
      <c r="K26" s="52"/>
      <c r="L26" s="54">
        <v>0.21</v>
      </c>
      <c r="M26" s="52"/>
      <c r="N26" s="52"/>
      <c r="O26" s="52"/>
      <c r="P26" s="52"/>
      <c r="Q26" s="52"/>
      <c r="R26" s="52"/>
      <c r="S26" s="52"/>
      <c r="T26" s="52"/>
      <c r="U26" s="52"/>
      <c r="V26" s="52"/>
      <c r="W26" s="55">
        <f>ROUND(AZ51,2)</f>
        <v>0</v>
      </c>
      <c r="X26" s="52"/>
      <c r="Y26" s="52"/>
      <c r="Z26" s="52"/>
      <c r="AA26" s="52"/>
      <c r="AB26" s="52"/>
      <c r="AC26" s="52"/>
      <c r="AD26" s="52"/>
      <c r="AE26" s="52"/>
      <c r="AF26" s="52"/>
      <c r="AG26" s="52"/>
      <c r="AH26" s="52"/>
      <c r="AI26" s="52"/>
      <c r="AJ26" s="52"/>
      <c r="AK26" s="55">
        <f>ROUND(AV51,2)</f>
        <v>0</v>
      </c>
      <c r="AL26" s="52"/>
      <c r="AM26" s="52"/>
      <c r="AN26" s="52"/>
      <c r="AO26" s="52"/>
      <c r="AP26" s="52"/>
      <c r="AQ26" s="56"/>
      <c r="BE26" s="37"/>
    </row>
    <row r="27" spans="2:57" s="2" customFormat="1" ht="14.4" customHeight="1">
      <c r="B27" s="51"/>
      <c r="C27" s="52"/>
      <c r="D27" s="52"/>
      <c r="E27" s="52"/>
      <c r="F27" s="53" t="s">
        <v>45</v>
      </c>
      <c r="G27" s="52"/>
      <c r="H27" s="52"/>
      <c r="I27" s="52"/>
      <c r="J27" s="52"/>
      <c r="K27" s="52"/>
      <c r="L27" s="54">
        <v>0.15</v>
      </c>
      <c r="M27" s="52"/>
      <c r="N27" s="52"/>
      <c r="O27" s="52"/>
      <c r="P27" s="52"/>
      <c r="Q27" s="52"/>
      <c r="R27" s="52"/>
      <c r="S27" s="52"/>
      <c r="T27" s="52"/>
      <c r="U27" s="52"/>
      <c r="V27" s="52"/>
      <c r="W27" s="55">
        <f>ROUND(BA51,2)</f>
        <v>0</v>
      </c>
      <c r="X27" s="52"/>
      <c r="Y27" s="52"/>
      <c r="Z27" s="52"/>
      <c r="AA27" s="52"/>
      <c r="AB27" s="52"/>
      <c r="AC27" s="52"/>
      <c r="AD27" s="52"/>
      <c r="AE27" s="52"/>
      <c r="AF27" s="52"/>
      <c r="AG27" s="52"/>
      <c r="AH27" s="52"/>
      <c r="AI27" s="52"/>
      <c r="AJ27" s="52"/>
      <c r="AK27" s="55">
        <f>ROUND(AW51,2)</f>
        <v>0</v>
      </c>
      <c r="AL27" s="52"/>
      <c r="AM27" s="52"/>
      <c r="AN27" s="52"/>
      <c r="AO27" s="52"/>
      <c r="AP27" s="52"/>
      <c r="AQ27" s="56"/>
      <c r="BE27" s="37"/>
    </row>
    <row r="28" spans="2:57" s="2" customFormat="1" ht="14.4" customHeight="1" hidden="1">
      <c r="B28" s="51"/>
      <c r="C28" s="52"/>
      <c r="D28" s="52"/>
      <c r="E28" s="52"/>
      <c r="F28" s="53" t="s">
        <v>46</v>
      </c>
      <c r="G28" s="52"/>
      <c r="H28" s="52"/>
      <c r="I28" s="52"/>
      <c r="J28" s="52"/>
      <c r="K28" s="52"/>
      <c r="L28" s="54">
        <v>0.21</v>
      </c>
      <c r="M28" s="52"/>
      <c r="N28" s="52"/>
      <c r="O28" s="52"/>
      <c r="P28" s="52"/>
      <c r="Q28" s="52"/>
      <c r="R28" s="52"/>
      <c r="S28" s="52"/>
      <c r="T28" s="52"/>
      <c r="U28" s="52"/>
      <c r="V28" s="52"/>
      <c r="W28" s="55">
        <f>ROUND(BB51,2)</f>
        <v>0</v>
      </c>
      <c r="X28" s="52"/>
      <c r="Y28" s="52"/>
      <c r="Z28" s="52"/>
      <c r="AA28" s="52"/>
      <c r="AB28" s="52"/>
      <c r="AC28" s="52"/>
      <c r="AD28" s="52"/>
      <c r="AE28" s="52"/>
      <c r="AF28" s="52"/>
      <c r="AG28" s="52"/>
      <c r="AH28" s="52"/>
      <c r="AI28" s="52"/>
      <c r="AJ28" s="52"/>
      <c r="AK28" s="55">
        <v>0</v>
      </c>
      <c r="AL28" s="52"/>
      <c r="AM28" s="52"/>
      <c r="AN28" s="52"/>
      <c r="AO28" s="52"/>
      <c r="AP28" s="52"/>
      <c r="AQ28" s="56"/>
      <c r="BE28" s="37"/>
    </row>
    <row r="29" spans="2:57" s="2" customFormat="1" ht="14.4" customHeight="1" hidden="1">
      <c r="B29" s="51"/>
      <c r="C29" s="52"/>
      <c r="D29" s="52"/>
      <c r="E29" s="52"/>
      <c r="F29" s="53" t="s">
        <v>47</v>
      </c>
      <c r="G29" s="52"/>
      <c r="H29" s="52"/>
      <c r="I29" s="52"/>
      <c r="J29" s="52"/>
      <c r="K29" s="52"/>
      <c r="L29" s="54">
        <v>0.15</v>
      </c>
      <c r="M29" s="52"/>
      <c r="N29" s="52"/>
      <c r="O29" s="52"/>
      <c r="P29" s="52"/>
      <c r="Q29" s="52"/>
      <c r="R29" s="52"/>
      <c r="S29" s="52"/>
      <c r="T29" s="52"/>
      <c r="U29" s="52"/>
      <c r="V29" s="52"/>
      <c r="W29" s="55">
        <f>ROUND(BC51,2)</f>
        <v>0</v>
      </c>
      <c r="X29" s="52"/>
      <c r="Y29" s="52"/>
      <c r="Z29" s="52"/>
      <c r="AA29" s="52"/>
      <c r="AB29" s="52"/>
      <c r="AC29" s="52"/>
      <c r="AD29" s="52"/>
      <c r="AE29" s="52"/>
      <c r="AF29" s="52"/>
      <c r="AG29" s="52"/>
      <c r="AH29" s="52"/>
      <c r="AI29" s="52"/>
      <c r="AJ29" s="52"/>
      <c r="AK29" s="55">
        <v>0</v>
      </c>
      <c r="AL29" s="52"/>
      <c r="AM29" s="52"/>
      <c r="AN29" s="52"/>
      <c r="AO29" s="52"/>
      <c r="AP29" s="52"/>
      <c r="AQ29" s="56"/>
      <c r="BE29" s="37"/>
    </row>
    <row r="30" spans="2:57" s="2" customFormat="1" ht="14.4" customHeight="1" hidden="1">
      <c r="B30" s="51"/>
      <c r="C30" s="52"/>
      <c r="D30" s="52"/>
      <c r="E30" s="52"/>
      <c r="F30" s="53" t="s">
        <v>48</v>
      </c>
      <c r="G30" s="52"/>
      <c r="H30" s="52"/>
      <c r="I30" s="52"/>
      <c r="J30" s="52"/>
      <c r="K30" s="52"/>
      <c r="L30" s="54">
        <v>0</v>
      </c>
      <c r="M30" s="52"/>
      <c r="N30" s="52"/>
      <c r="O30" s="52"/>
      <c r="P30" s="52"/>
      <c r="Q30" s="52"/>
      <c r="R30" s="52"/>
      <c r="S30" s="52"/>
      <c r="T30" s="52"/>
      <c r="U30" s="52"/>
      <c r="V30" s="52"/>
      <c r="W30" s="55">
        <f>ROUND(BD51,2)</f>
        <v>0</v>
      </c>
      <c r="X30" s="52"/>
      <c r="Y30" s="52"/>
      <c r="Z30" s="52"/>
      <c r="AA30" s="52"/>
      <c r="AB30" s="52"/>
      <c r="AC30" s="52"/>
      <c r="AD30" s="52"/>
      <c r="AE30" s="52"/>
      <c r="AF30" s="52"/>
      <c r="AG30" s="52"/>
      <c r="AH30" s="52"/>
      <c r="AI30" s="52"/>
      <c r="AJ30" s="52"/>
      <c r="AK30" s="55">
        <v>0</v>
      </c>
      <c r="AL30" s="52"/>
      <c r="AM30" s="52"/>
      <c r="AN30" s="52"/>
      <c r="AO30" s="52"/>
      <c r="AP30" s="52"/>
      <c r="AQ30" s="56"/>
      <c r="BE30" s="37"/>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9"/>
      <c r="BE31" s="37"/>
    </row>
    <row r="32" spans="2:57" s="1" customFormat="1" ht="25.9" customHeight="1">
      <c r="B32" s="44"/>
      <c r="C32" s="57"/>
      <c r="D32" s="58" t="s">
        <v>49</v>
      </c>
      <c r="E32" s="59"/>
      <c r="F32" s="59"/>
      <c r="G32" s="59"/>
      <c r="H32" s="59"/>
      <c r="I32" s="59"/>
      <c r="J32" s="59"/>
      <c r="K32" s="59"/>
      <c r="L32" s="59"/>
      <c r="M32" s="59"/>
      <c r="N32" s="59"/>
      <c r="O32" s="59"/>
      <c r="P32" s="59"/>
      <c r="Q32" s="59"/>
      <c r="R32" s="59"/>
      <c r="S32" s="59"/>
      <c r="T32" s="60" t="s">
        <v>50</v>
      </c>
      <c r="U32" s="59"/>
      <c r="V32" s="59"/>
      <c r="W32" s="59"/>
      <c r="X32" s="61" t="s">
        <v>51</v>
      </c>
      <c r="Y32" s="59"/>
      <c r="Z32" s="59"/>
      <c r="AA32" s="59"/>
      <c r="AB32" s="59"/>
      <c r="AC32" s="59"/>
      <c r="AD32" s="59"/>
      <c r="AE32" s="59"/>
      <c r="AF32" s="59"/>
      <c r="AG32" s="59"/>
      <c r="AH32" s="59"/>
      <c r="AI32" s="59"/>
      <c r="AJ32" s="59"/>
      <c r="AK32" s="62">
        <f>SUM(AK23:AK30)</f>
        <v>0</v>
      </c>
      <c r="AL32" s="59"/>
      <c r="AM32" s="59"/>
      <c r="AN32" s="59"/>
      <c r="AO32" s="63"/>
      <c r="AP32" s="57"/>
      <c r="AQ32" s="64"/>
      <c r="BE32" s="37"/>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9"/>
    </row>
    <row r="34" spans="2:43" s="1" customFormat="1" ht="6.95" customHeight="1">
      <c r="B34" s="6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7"/>
    </row>
    <row r="38" spans="2:44" s="1" customFormat="1" ht="6.95" customHeight="1">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70"/>
    </row>
    <row r="39" spans="2:44" s="1" customFormat="1" ht="36.95" customHeight="1">
      <c r="B39" s="44"/>
      <c r="C39" s="71" t="s">
        <v>52</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0"/>
    </row>
    <row r="40" spans="2:44" s="1" customFormat="1" ht="6.95" customHeight="1">
      <c r="B40" s="44"/>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0"/>
    </row>
    <row r="41" spans="2:44" s="3" customFormat="1" ht="14.4" customHeight="1">
      <c r="B41" s="73"/>
      <c r="C41" s="74" t="s">
        <v>15</v>
      </c>
      <c r="D41" s="75"/>
      <c r="E41" s="75"/>
      <c r="F41" s="75"/>
      <c r="G41" s="75"/>
      <c r="H41" s="75"/>
      <c r="I41" s="75"/>
      <c r="J41" s="75"/>
      <c r="K41" s="75"/>
      <c r="L41" s="75" t="str">
        <f>K5</f>
        <v>EK-035/2016</v>
      </c>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6"/>
    </row>
    <row r="42" spans="2:44" s="4" customFormat="1" ht="36.95" customHeight="1">
      <c r="B42" s="77"/>
      <c r="C42" s="78" t="s">
        <v>18</v>
      </c>
      <c r="D42" s="79"/>
      <c r="E42" s="79"/>
      <c r="F42" s="79"/>
      <c r="G42" s="79"/>
      <c r="H42" s="79"/>
      <c r="I42" s="79"/>
      <c r="J42" s="79"/>
      <c r="K42" s="79"/>
      <c r="L42" s="80" t="str">
        <f>K6</f>
        <v>Nemocnice Teplice - nízkoprahový urgentní příjem</v>
      </c>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81"/>
    </row>
    <row r="43" spans="2:44" s="1" customFormat="1" ht="6.95" customHeight="1">
      <c r="B43" s="44"/>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0"/>
    </row>
    <row r="44" spans="2:44" s="1" customFormat="1" ht="13.5">
      <c r="B44" s="44"/>
      <c r="C44" s="74" t="s">
        <v>25</v>
      </c>
      <c r="D44" s="72"/>
      <c r="E44" s="72"/>
      <c r="F44" s="72"/>
      <c r="G44" s="72"/>
      <c r="H44" s="72"/>
      <c r="I44" s="72"/>
      <c r="J44" s="72"/>
      <c r="K44" s="72"/>
      <c r="L44" s="82" t="str">
        <f>IF(K8="","",K8)</f>
        <v xml:space="preserve"> </v>
      </c>
      <c r="M44" s="72"/>
      <c r="N44" s="72"/>
      <c r="O44" s="72"/>
      <c r="P44" s="72"/>
      <c r="Q44" s="72"/>
      <c r="R44" s="72"/>
      <c r="S44" s="72"/>
      <c r="T44" s="72"/>
      <c r="U44" s="72"/>
      <c r="V44" s="72"/>
      <c r="W44" s="72"/>
      <c r="X44" s="72"/>
      <c r="Y44" s="72"/>
      <c r="Z44" s="72"/>
      <c r="AA44" s="72"/>
      <c r="AB44" s="72"/>
      <c r="AC44" s="72"/>
      <c r="AD44" s="72"/>
      <c r="AE44" s="72"/>
      <c r="AF44" s="72"/>
      <c r="AG44" s="72"/>
      <c r="AH44" s="72"/>
      <c r="AI44" s="74" t="s">
        <v>27</v>
      </c>
      <c r="AJ44" s="72"/>
      <c r="AK44" s="72"/>
      <c r="AL44" s="72"/>
      <c r="AM44" s="83" t="str">
        <f>IF(AN8="","",AN8)</f>
        <v>21. 3. 2016</v>
      </c>
      <c r="AN44" s="83"/>
      <c r="AO44" s="72"/>
      <c r="AP44" s="72"/>
      <c r="AQ44" s="72"/>
      <c r="AR44" s="70"/>
    </row>
    <row r="45" spans="2:44" s="1" customFormat="1" ht="6.95" customHeight="1">
      <c r="B45" s="44"/>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0"/>
    </row>
    <row r="46" spans="2:56" s="1" customFormat="1" ht="13.5">
      <c r="B46" s="44"/>
      <c r="C46" s="74" t="s">
        <v>31</v>
      </c>
      <c r="D46" s="72"/>
      <c r="E46" s="72"/>
      <c r="F46" s="72"/>
      <c r="G46" s="72"/>
      <c r="H46" s="72"/>
      <c r="I46" s="72"/>
      <c r="J46" s="72"/>
      <c r="K46" s="72"/>
      <c r="L46" s="75" t="str">
        <f>IF(E11="","",E11)</f>
        <v xml:space="preserve"> </v>
      </c>
      <c r="M46" s="72"/>
      <c r="N46" s="72"/>
      <c r="O46" s="72"/>
      <c r="P46" s="72"/>
      <c r="Q46" s="72"/>
      <c r="R46" s="72"/>
      <c r="S46" s="72"/>
      <c r="T46" s="72"/>
      <c r="U46" s="72"/>
      <c r="V46" s="72"/>
      <c r="W46" s="72"/>
      <c r="X46" s="72"/>
      <c r="Y46" s="72"/>
      <c r="Z46" s="72"/>
      <c r="AA46" s="72"/>
      <c r="AB46" s="72"/>
      <c r="AC46" s="72"/>
      <c r="AD46" s="72"/>
      <c r="AE46" s="72"/>
      <c r="AF46" s="72"/>
      <c r="AG46" s="72"/>
      <c r="AH46" s="72"/>
      <c r="AI46" s="74" t="s">
        <v>36</v>
      </c>
      <c r="AJ46" s="72"/>
      <c r="AK46" s="72"/>
      <c r="AL46" s="72"/>
      <c r="AM46" s="75" t="str">
        <f>IF(E17="","",E17)</f>
        <v xml:space="preserve"> </v>
      </c>
      <c r="AN46" s="75"/>
      <c r="AO46" s="75"/>
      <c r="AP46" s="75"/>
      <c r="AQ46" s="72"/>
      <c r="AR46" s="70"/>
      <c r="AS46" s="84" t="s">
        <v>53</v>
      </c>
      <c r="AT46" s="85"/>
      <c r="AU46" s="86"/>
      <c r="AV46" s="86"/>
      <c r="AW46" s="86"/>
      <c r="AX46" s="86"/>
      <c r="AY46" s="86"/>
      <c r="AZ46" s="86"/>
      <c r="BA46" s="86"/>
      <c r="BB46" s="86"/>
      <c r="BC46" s="86"/>
      <c r="BD46" s="87"/>
    </row>
    <row r="47" spans="2:56" s="1" customFormat="1" ht="13.5">
      <c r="B47" s="44"/>
      <c r="C47" s="74" t="s">
        <v>34</v>
      </c>
      <c r="D47" s="72"/>
      <c r="E47" s="72"/>
      <c r="F47" s="72"/>
      <c r="G47" s="72"/>
      <c r="H47" s="72"/>
      <c r="I47" s="72"/>
      <c r="J47" s="72"/>
      <c r="K47" s="72"/>
      <c r="L47" s="75" t="str">
        <f>IF(E14="Vyplň údaj","",E14)</f>
        <v/>
      </c>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0"/>
      <c r="AS47" s="88"/>
      <c r="AT47" s="89"/>
      <c r="AU47" s="90"/>
      <c r="AV47" s="90"/>
      <c r="AW47" s="90"/>
      <c r="AX47" s="90"/>
      <c r="AY47" s="90"/>
      <c r="AZ47" s="90"/>
      <c r="BA47" s="90"/>
      <c r="BB47" s="90"/>
      <c r="BC47" s="90"/>
      <c r="BD47" s="91"/>
    </row>
    <row r="48" spans="2:56" s="1" customFormat="1" ht="10.8" customHeight="1">
      <c r="B48" s="44"/>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0"/>
      <c r="AS48" s="92"/>
      <c r="AT48" s="53"/>
      <c r="AU48" s="45"/>
      <c r="AV48" s="45"/>
      <c r="AW48" s="45"/>
      <c r="AX48" s="45"/>
      <c r="AY48" s="45"/>
      <c r="AZ48" s="45"/>
      <c r="BA48" s="45"/>
      <c r="BB48" s="45"/>
      <c r="BC48" s="45"/>
      <c r="BD48" s="93"/>
    </row>
    <row r="49" spans="2:56" s="1" customFormat="1" ht="29.25" customHeight="1">
      <c r="B49" s="44"/>
      <c r="C49" s="94" t="s">
        <v>54</v>
      </c>
      <c r="D49" s="95"/>
      <c r="E49" s="95"/>
      <c r="F49" s="95"/>
      <c r="G49" s="95"/>
      <c r="H49" s="96"/>
      <c r="I49" s="97" t="s">
        <v>55</v>
      </c>
      <c r="J49" s="95"/>
      <c r="K49" s="95"/>
      <c r="L49" s="95"/>
      <c r="M49" s="95"/>
      <c r="N49" s="95"/>
      <c r="O49" s="95"/>
      <c r="P49" s="95"/>
      <c r="Q49" s="95"/>
      <c r="R49" s="95"/>
      <c r="S49" s="95"/>
      <c r="T49" s="95"/>
      <c r="U49" s="95"/>
      <c r="V49" s="95"/>
      <c r="W49" s="95"/>
      <c r="X49" s="95"/>
      <c r="Y49" s="95"/>
      <c r="Z49" s="95"/>
      <c r="AA49" s="95"/>
      <c r="AB49" s="95"/>
      <c r="AC49" s="95"/>
      <c r="AD49" s="95"/>
      <c r="AE49" s="95"/>
      <c r="AF49" s="95"/>
      <c r="AG49" s="98" t="s">
        <v>56</v>
      </c>
      <c r="AH49" s="95"/>
      <c r="AI49" s="95"/>
      <c r="AJ49" s="95"/>
      <c r="AK49" s="95"/>
      <c r="AL49" s="95"/>
      <c r="AM49" s="95"/>
      <c r="AN49" s="97" t="s">
        <v>57</v>
      </c>
      <c r="AO49" s="95"/>
      <c r="AP49" s="95"/>
      <c r="AQ49" s="99" t="s">
        <v>58</v>
      </c>
      <c r="AR49" s="70"/>
      <c r="AS49" s="100" t="s">
        <v>59</v>
      </c>
      <c r="AT49" s="101" t="s">
        <v>60</v>
      </c>
      <c r="AU49" s="101" t="s">
        <v>61</v>
      </c>
      <c r="AV49" s="101" t="s">
        <v>62</v>
      </c>
      <c r="AW49" s="101" t="s">
        <v>63</v>
      </c>
      <c r="AX49" s="101" t="s">
        <v>64</v>
      </c>
      <c r="AY49" s="101" t="s">
        <v>65</v>
      </c>
      <c r="AZ49" s="101" t="s">
        <v>66</v>
      </c>
      <c r="BA49" s="101" t="s">
        <v>67</v>
      </c>
      <c r="BB49" s="101" t="s">
        <v>68</v>
      </c>
      <c r="BC49" s="101" t="s">
        <v>69</v>
      </c>
      <c r="BD49" s="102" t="s">
        <v>70</v>
      </c>
    </row>
    <row r="50" spans="2:56" s="1" customFormat="1" ht="10.8" customHeight="1">
      <c r="B50" s="44"/>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0"/>
      <c r="AS50" s="103"/>
      <c r="AT50" s="104"/>
      <c r="AU50" s="104"/>
      <c r="AV50" s="104"/>
      <c r="AW50" s="104"/>
      <c r="AX50" s="104"/>
      <c r="AY50" s="104"/>
      <c r="AZ50" s="104"/>
      <c r="BA50" s="104"/>
      <c r="BB50" s="104"/>
      <c r="BC50" s="104"/>
      <c r="BD50" s="105"/>
    </row>
    <row r="51" spans="2:90" s="4" customFormat="1" ht="32.4" customHeight="1">
      <c r="B51" s="77"/>
      <c r="C51" s="106" t="s">
        <v>71</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8">
        <f>ROUND(SUM(AG52:AG62),2)</f>
        <v>0</v>
      </c>
      <c r="AH51" s="108"/>
      <c r="AI51" s="108"/>
      <c r="AJ51" s="108"/>
      <c r="AK51" s="108"/>
      <c r="AL51" s="108"/>
      <c r="AM51" s="108"/>
      <c r="AN51" s="109">
        <f>SUM(AG51,AT51)</f>
        <v>0</v>
      </c>
      <c r="AO51" s="109"/>
      <c r="AP51" s="109"/>
      <c r="AQ51" s="110" t="s">
        <v>22</v>
      </c>
      <c r="AR51" s="81"/>
      <c r="AS51" s="111">
        <f>ROUND(SUM(AS52:AS62),2)</f>
        <v>0</v>
      </c>
      <c r="AT51" s="112">
        <f>ROUND(SUM(AV51:AW51),2)</f>
        <v>0</v>
      </c>
      <c r="AU51" s="113">
        <f>ROUND(SUM(AU52:AU62),5)</f>
        <v>0</v>
      </c>
      <c r="AV51" s="112">
        <f>ROUND(AZ51*L26,2)</f>
        <v>0</v>
      </c>
      <c r="AW51" s="112">
        <f>ROUND(BA51*L27,2)</f>
        <v>0</v>
      </c>
      <c r="AX51" s="112">
        <f>ROUND(BB51*L26,2)</f>
        <v>0</v>
      </c>
      <c r="AY51" s="112">
        <f>ROUND(BC51*L27,2)</f>
        <v>0</v>
      </c>
      <c r="AZ51" s="112">
        <f>ROUND(SUM(AZ52:AZ62),2)</f>
        <v>0</v>
      </c>
      <c r="BA51" s="112">
        <f>ROUND(SUM(BA52:BA62),2)</f>
        <v>0</v>
      </c>
      <c r="BB51" s="112">
        <f>ROUND(SUM(BB52:BB62),2)</f>
        <v>0</v>
      </c>
      <c r="BC51" s="112">
        <f>ROUND(SUM(BC52:BC62),2)</f>
        <v>0</v>
      </c>
      <c r="BD51" s="114">
        <f>ROUND(SUM(BD52:BD62),2)</f>
        <v>0</v>
      </c>
      <c r="BS51" s="115" t="s">
        <v>72</v>
      </c>
      <c r="BT51" s="115" t="s">
        <v>73</v>
      </c>
      <c r="BU51" s="116" t="s">
        <v>74</v>
      </c>
      <c r="BV51" s="115" t="s">
        <v>75</v>
      </c>
      <c r="BW51" s="115" t="s">
        <v>7</v>
      </c>
      <c r="BX51" s="115" t="s">
        <v>76</v>
      </c>
      <c r="CL51" s="115" t="s">
        <v>22</v>
      </c>
    </row>
    <row r="52" spans="1:91" s="5" customFormat="1" ht="16.5" customHeight="1">
      <c r="A52" s="117" t="s">
        <v>77</v>
      </c>
      <c r="B52" s="118"/>
      <c r="C52" s="119"/>
      <c r="D52" s="120" t="s">
        <v>78</v>
      </c>
      <c r="E52" s="120"/>
      <c r="F52" s="120"/>
      <c r="G52" s="120"/>
      <c r="H52" s="120"/>
      <c r="I52" s="121"/>
      <c r="J52" s="120" t="s">
        <v>79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'IO 201 - Komunikace'!J27</f>
        <v>0</v>
      </c>
      <c r="AH52" s="121"/>
      <c r="AI52" s="121"/>
      <c r="AJ52" s="121"/>
      <c r="AK52" s="121"/>
      <c r="AL52" s="121"/>
      <c r="AM52" s="121"/>
      <c r="AN52" s="122">
        <f>SUM(AG52,AT52)</f>
        <v>0</v>
      </c>
      <c r="AO52" s="121"/>
      <c r="AP52" s="121"/>
      <c r="AQ52" s="123" t="s">
        <v>80</v>
      </c>
      <c r="AR52" s="124"/>
      <c r="AS52" s="125">
        <v>0</v>
      </c>
      <c r="AT52" s="126">
        <f>ROUND(SUM(AV52:AW52),2)</f>
        <v>0</v>
      </c>
      <c r="AU52" s="127">
        <f>'IO 201 - Komunikace'!P86</f>
        <v>0</v>
      </c>
      <c r="AV52" s="126">
        <f>'IO 201 - Komunikace'!J30</f>
        <v>0</v>
      </c>
      <c r="AW52" s="126">
        <f>'IO 201 - Komunikace'!J31</f>
        <v>0</v>
      </c>
      <c r="AX52" s="126">
        <f>'IO 201 - Komunikace'!J32</f>
        <v>0</v>
      </c>
      <c r="AY52" s="126">
        <f>'IO 201 - Komunikace'!J33</f>
        <v>0</v>
      </c>
      <c r="AZ52" s="126">
        <f>'IO 201 - Komunikace'!F30</f>
        <v>0</v>
      </c>
      <c r="BA52" s="126">
        <f>'IO 201 - Komunikace'!F31</f>
        <v>0</v>
      </c>
      <c r="BB52" s="126">
        <f>'IO 201 - Komunikace'!F32</f>
        <v>0</v>
      </c>
      <c r="BC52" s="126">
        <f>'IO 201 - Komunikace'!F33</f>
        <v>0</v>
      </c>
      <c r="BD52" s="128">
        <f>'IO 201 - Komunikace'!F34</f>
        <v>0</v>
      </c>
      <c r="BT52" s="129" t="s">
        <v>24</v>
      </c>
      <c r="BV52" s="129" t="s">
        <v>75</v>
      </c>
      <c r="BW52" s="129" t="s">
        <v>81</v>
      </c>
      <c r="BX52" s="129" t="s">
        <v>7</v>
      </c>
      <c r="CL52" s="129" t="s">
        <v>22</v>
      </c>
      <c r="CM52" s="129" t="s">
        <v>82</v>
      </c>
    </row>
    <row r="53" spans="1:91" s="5" customFormat="1" ht="16.5" customHeight="1">
      <c r="A53" s="117" t="s">
        <v>77</v>
      </c>
      <c r="B53" s="118"/>
      <c r="C53" s="119"/>
      <c r="D53" s="120" t="s">
        <v>83</v>
      </c>
      <c r="E53" s="120"/>
      <c r="F53" s="120"/>
      <c r="G53" s="120"/>
      <c r="H53" s="120"/>
      <c r="I53" s="121"/>
      <c r="J53" s="120" t="s">
        <v>84</v>
      </c>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2">
        <f>'IO 202 - Přípojka jednotn...'!J27</f>
        <v>0</v>
      </c>
      <c r="AH53" s="121"/>
      <c r="AI53" s="121"/>
      <c r="AJ53" s="121"/>
      <c r="AK53" s="121"/>
      <c r="AL53" s="121"/>
      <c r="AM53" s="121"/>
      <c r="AN53" s="122">
        <f>SUM(AG53,AT53)</f>
        <v>0</v>
      </c>
      <c r="AO53" s="121"/>
      <c r="AP53" s="121"/>
      <c r="AQ53" s="123" t="s">
        <v>85</v>
      </c>
      <c r="AR53" s="124"/>
      <c r="AS53" s="125">
        <v>0</v>
      </c>
      <c r="AT53" s="126">
        <f>ROUND(SUM(AV53:AW53),2)</f>
        <v>0</v>
      </c>
      <c r="AU53" s="127">
        <f>'IO 202 - Přípojka jednotn...'!P86</f>
        <v>0</v>
      </c>
      <c r="AV53" s="126">
        <f>'IO 202 - Přípojka jednotn...'!J30</f>
        <v>0</v>
      </c>
      <c r="AW53" s="126">
        <f>'IO 202 - Přípojka jednotn...'!J31</f>
        <v>0</v>
      </c>
      <c r="AX53" s="126">
        <f>'IO 202 - Přípojka jednotn...'!J32</f>
        <v>0</v>
      </c>
      <c r="AY53" s="126">
        <f>'IO 202 - Přípojka jednotn...'!J33</f>
        <v>0</v>
      </c>
      <c r="AZ53" s="126">
        <f>'IO 202 - Přípojka jednotn...'!F30</f>
        <v>0</v>
      </c>
      <c r="BA53" s="126">
        <f>'IO 202 - Přípojka jednotn...'!F31</f>
        <v>0</v>
      </c>
      <c r="BB53" s="126">
        <f>'IO 202 - Přípojka jednotn...'!F32</f>
        <v>0</v>
      </c>
      <c r="BC53" s="126">
        <f>'IO 202 - Přípojka jednotn...'!F33</f>
        <v>0</v>
      </c>
      <c r="BD53" s="128">
        <f>'IO 202 - Přípojka jednotn...'!F34</f>
        <v>0</v>
      </c>
      <c r="BT53" s="129" t="s">
        <v>24</v>
      </c>
      <c r="BV53" s="129" t="s">
        <v>75</v>
      </c>
      <c r="BW53" s="129" t="s">
        <v>86</v>
      </c>
      <c r="BX53" s="129" t="s">
        <v>7</v>
      </c>
      <c r="CL53" s="129" t="s">
        <v>22</v>
      </c>
      <c r="CM53" s="129" t="s">
        <v>82</v>
      </c>
    </row>
    <row r="54" spans="1:91" s="5" customFormat="1" ht="31.5" customHeight="1">
      <c r="A54" s="117" t="s">
        <v>77</v>
      </c>
      <c r="B54" s="118"/>
      <c r="C54" s="119"/>
      <c r="D54" s="120" t="s">
        <v>87</v>
      </c>
      <c r="E54" s="120"/>
      <c r="F54" s="120"/>
      <c r="G54" s="120"/>
      <c r="H54" s="120"/>
      <c r="I54" s="121"/>
      <c r="J54" s="120" t="s">
        <v>88</v>
      </c>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2">
        <f>'SO 101.01 - Architektonic...'!J27</f>
        <v>0</v>
      </c>
      <c r="AH54" s="121"/>
      <c r="AI54" s="121"/>
      <c r="AJ54" s="121"/>
      <c r="AK54" s="121"/>
      <c r="AL54" s="121"/>
      <c r="AM54" s="121"/>
      <c r="AN54" s="122">
        <f>SUM(AG54,AT54)</f>
        <v>0</v>
      </c>
      <c r="AO54" s="121"/>
      <c r="AP54" s="121"/>
      <c r="AQ54" s="123" t="s">
        <v>85</v>
      </c>
      <c r="AR54" s="124"/>
      <c r="AS54" s="125">
        <v>0</v>
      </c>
      <c r="AT54" s="126">
        <f>ROUND(SUM(AV54:AW54),2)</f>
        <v>0</v>
      </c>
      <c r="AU54" s="127">
        <f>'SO 101.01 - Architektonic...'!P105</f>
        <v>0</v>
      </c>
      <c r="AV54" s="126">
        <f>'SO 101.01 - Architektonic...'!J30</f>
        <v>0</v>
      </c>
      <c r="AW54" s="126">
        <f>'SO 101.01 - Architektonic...'!J31</f>
        <v>0</v>
      </c>
      <c r="AX54" s="126">
        <f>'SO 101.01 - Architektonic...'!J32</f>
        <v>0</v>
      </c>
      <c r="AY54" s="126">
        <f>'SO 101.01 - Architektonic...'!J33</f>
        <v>0</v>
      </c>
      <c r="AZ54" s="126">
        <f>'SO 101.01 - Architektonic...'!F30</f>
        <v>0</v>
      </c>
      <c r="BA54" s="126">
        <f>'SO 101.01 - Architektonic...'!F31</f>
        <v>0</v>
      </c>
      <c r="BB54" s="126">
        <f>'SO 101.01 - Architektonic...'!F32</f>
        <v>0</v>
      </c>
      <c r="BC54" s="126">
        <f>'SO 101.01 - Architektonic...'!F33</f>
        <v>0</v>
      </c>
      <c r="BD54" s="128">
        <f>'SO 101.01 - Architektonic...'!F34</f>
        <v>0</v>
      </c>
      <c r="BT54" s="129" t="s">
        <v>24</v>
      </c>
      <c r="BV54" s="129" t="s">
        <v>75</v>
      </c>
      <c r="BW54" s="129" t="s">
        <v>89</v>
      </c>
      <c r="BX54" s="129" t="s">
        <v>7</v>
      </c>
      <c r="CL54" s="129" t="s">
        <v>22</v>
      </c>
      <c r="CM54" s="129" t="s">
        <v>82</v>
      </c>
    </row>
    <row r="55" spans="1:91" s="5" customFormat="1" ht="31.5" customHeight="1">
      <c r="A55" s="117" t="s">
        <v>77</v>
      </c>
      <c r="B55" s="118"/>
      <c r="C55" s="119"/>
      <c r="D55" s="120" t="s">
        <v>90</v>
      </c>
      <c r="E55" s="120"/>
      <c r="F55" s="120"/>
      <c r="G55" s="120"/>
      <c r="H55" s="120"/>
      <c r="I55" s="121"/>
      <c r="J55" s="120" t="s">
        <v>91</v>
      </c>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2">
        <f>'SO 101.04 - Zdravotně tec...'!J27</f>
        <v>0</v>
      </c>
      <c r="AH55" s="121"/>
      <c r="AI55" s="121"/>
      <c r="AJ55" s="121"/>
      <c r="AK55" s="121"/>
      <c r="AL55" s="121"/>
      <c r="AM55" s="121"/>
      <c r="AN55" s="122">
        <f>SUM(AG55,AT55)</f>
        <v>0</v>
      </c>
      <c r="AO55" s="121"/>
      <c r="AP55" s="121"/>
      <c r="AQ55" s="123" t="s">
        <v>85</v>
      </c>
      <c r="AR55" s="124"/>
      <c r="AS55" s="125">
        <v>0</v>
      </c>
      <c r="AT55" s="126">
        <f>ROUND(SUM(AV55:AW55),2)</f>
        <v>0</v>
      </c>
      <c r="AU55" s="127">
        <f>'SO 101.04 - Zdravotně tec...'!P89</f>
        <v>0</v>
      </c>
      <c r="AV55" s="126">
        <f>'SO 101.04 - Zdravotně tec...'!J30</f>
        <v>0</v>
      </c>
      <c r="AW55" s="126">
        <f>'SO 101.04 - Zdravotně tec...'!J31</f>
        <v>0</v>
      </c>
      <c r="AX55" s="126">
        <f>'SO 101.04 - Zdravotně tec...'!J32</f>
        <v>0</v>
      </c>
      <c r="AY55" s="126">
        <f>'SO 101.04 - Zdravotně tec...'!J33</f>
        <v>0</v>
      </c>
      <c r="AZ55" s="126">
        <f>'SO 101.04 - Zdravotně tec...'!F30</f>
        <v>0</v>
      </c>
      <c r="BA55" s="126">
        <f>'SO 101.04 - Zdravotně tec...'!F31</f>
        <v>0</v>
      </c>
      <c r="BB55" s="126">
        <f>'SO 101.04 - Zdravotně tec...'!F32</f>
        <v>0</v>
      </c>
      <c r="BC55" s="126">
        <f>'SO 101.04 - Zdravotně tec...'!F33</f>
        <v>0</v>
      </c>
      <c r="BD55" s="128">
        <f>'SO 101.04 - Zdravotně tec...'!F34</f>
        <v>0</v>
      </c>
      <c r="BT55" s="129" t="s">
        <v>24</v>
      </c>
      <c r="BV55" s="129" t="s">
        <v>75</v>
      </c>
      <c r="BW55" s="129" t="s">
        <v>92</v>
      </c>
      <c r="BX55" s="129" t="s">
        <v>7</v>
      </c>
      <c r="CL55" s="129" t="s">
        <v>22</v>
      </c>
      <c r="CM55" s="129" t="s">
        <v>82</v>
      </c>
    </row>
    <row r="56" spans="1:91" s="5" customFormat="1" ht="31.5" customHeight="1">
      <c r="A56" s="117" t="s">
        <v>77</v>
      </c>
      <c r="B56" s="118"/>
      <c r="C56" s="119"/>
      <c r="D56" s="120" t="s">
        <v>93</v>
      </c>
      <c r="E56" s="120"/>
      <c r="F56" s="120"/>
      <c r="G56" s="120"/>
      <c r="H56" s="120"/>
      <c r="I56" s="121"/>
      <c r="J56" s="120" t="s">
        <v>94</v>
      </c>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2">
        <f>'SO 101.05 - Přípojka topn...'!J27</f>
        <v>0</v>
      </c>
      <c r="AH56" s="121"/>
      <c r="AI56" s="121"/>
      <c r="AJ56" s="121"/>
      <c r="AK56" s="121"/>
      <c r="AL56" s="121"/>
      <c r="AM56" s="121"/>
      <c r="AN56" s="122">
        <f>SUM(AG56,AT56)</f>
        <v>0</v>
      </c>
      <c r="AO56" s="121"/>
      <c r="AP56" s="121"/>
      <c r="AQ56" s="123" t="s">
        <v>85</v>
      </c>
      <c r="AR56" s="124"/>
      <c r="AS56" s="125">
        <v>0</v>
      </c>
      <c r="AT56" s="126">
        <f>ROUND(SUM(AV56:AW56),2)</f>
        <v>0</v>
      </c>
      <c r="AU56" s="127">
        <f>'SO 101.05 - Přípojka topn...'!P91</f>
        <v>0</v>
      </c>
      <c r="AV56" s="126">
        <f>'SO 101.05 - Přípojka topn...'!J30</f>
        <v>0</v>
      </c>
      <c r="AW56" s="126">
        <f>'SO 101.05 - Přípojka topn...'!J31</f>
        <v>0</v>
      </c>
      <c r="AX56" s="126">
        <f>'SO 101.05 - Přípojka topn...'!J32</f>
        <v>0</v>
      </c>
      <c r="AY56" s="126">
        <f>'SO 101.05 - Přípojka topn...'!J33</f>
        <v>0</v>
      </c>
      <c r="AZ56" s="126">
        <f>'SO 101.05 - Přípojka topn...'!F30</f>
        <v>0</v>
      </c>
      <c r="BA56" s="126">
        <f>'SO 101.05 - Přípojka topn...'!F31</f>
        <v>0</v>
      </c>
      <c r="BB56" s="126">
        <f>'SO 101.05 - Přípojka topn...'!F32</f>
        <v>0</v>
      </c>
      <c r="BC56" s="126">
        <f>'SO 101.05 - Přípojka topn...'!F33</f>
        <v>0</v>
      </c>
      <c r="BD56" s="128">
        <f>'SO 101.05 - Přípojka topn...'!F34</f>
        <v>0</v>
      </c>
      <c r="BT56" s="129" t="s">
        <v>24</v>
      </c>
      <c r="BV56" s="129" t="s">
        <v>75</v>
      </c>
      <c r="BW56" s="129" t="s">
        <v>95</v>
      </c>
      <c r="BX56" s="129" t="s">
        <v>7</v>
      </c>
      <c r="CL56" s="129" t="s">
        <v>22</v>
      </c>
      <c r="CM56" s="129" t="s">
        <v>82</v>
      </c>
    </row>
    <row r="57" spans="1:91" s="5" customFormat="1" ht="31.5" customHeight="1">
      <c r="A57" s="117" t="s">
        <v>77</v>
      </c>
      <c r="B57" s="118"/>
      <c r="C57" s="119"/>
      <c r="D57" s="120" t="s">
        <v>96</v>
      </c>
      <c r="E57" s="120"/>
      <c r="F57" s="120"/>
      <c r="G57" s="120"/>
      <c r="H57" s="120"/>
      <c r="I57" s="121"/>
      <c r="J57" s="120" t="s">
        <v>97</v>
      </c>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2">
        <f>'SO 101.06 - Vzduchotechnika'!J27</f>
        <v>0</v>
      </c>
      <c r="AH57" s="121"/>
      <c r="AI57" s="121"/>
      <c r="AJ57" s="121"/>
      <c r="AK57" s="121"/>
      <c r="AL57" s="121"/>
      <c r="AM57" s="121"/>
      <c r="AN57" s="122">
        <f>SUM(AG57,AT57)</f>
        <v>0</v>
      </c>
      <c r="AO57" s="121"/>
      <c r="AP57" s="121"/>
      <c r="AQ57" s="123" t="s">
        <v>85</v>
      </c>
      <c r="AR57" s="124"/>
      <c r="AS57" s="125">
        <v>0</v>
      </c>
      <c r="AT57" s="126">
        <f>ROUND(SUM(AV57:AW57),2)</f>
        <v>0</v>
      </c>
      <c r="AU57" s="127">
        <f>'SO 101.06 - Vzduchotechnika'!P80</f>
        <v>0</v>
      </c>
      <c r="AV57" s="126">
        <f>'SO 101.06 - Vzduchotechnika'!J30</f>
        <v>0</v>
      </c>
      <c r="AW57" s="126">
        <f>'SO 101.06 - Vzduchotechnika'!J31</f>
        <v>0</v>
      </c>
      <c r="AX57" s="126">
        <f>'SO 101.06 - Vzduchotechnika'!J32</f>
        <v>0</v>
      </c>
      <c r="AY57" s="126">
        <f>'SO 101.06 - Vzduchotechnika'!J33</f>
        <v>0</v>
      </c>
      <c r="AZ57" s="126">
        <f>'SO 101.06 - Vzduchotechnika'!F30</f>
        <v>0</v>
      </c>
      <c r="BA57" s="126">
        <f>'SO 101.06 - Vzduchotechnika'!F31</f>
        <v>0</v>
      </c>
      <c r="BB57" s="126">
        <f>'SO 101.06 - Vzduchotechnika'!F32</f>
        <v>0</v>
      </c>
      <c r="BC57" s="126">
        <f>'SO 101.06 - Vzduchotechnika'!F33</f>
        <v>0</v>
      </c>
      <c r="BD57" s="128">
        <f>'SO 101.06 - Vzduchotechnika'!F34</f>
        <v>0</v>
      </c>
      <c r="BT57" s="129" t="s">
        <v>24</v>
      </c>
      <c r="BV57" s="129" t="s">
        <v>75</v>
      </c>
      <c r="BW57" s="129" t="s">
        <v>98</v>
      </c>
      <c r="BX57" s="129" t="s">
        <v>7</v>
      </c>
      <c r="CL57" s="129" t="s">
        <v>22</v>
      </c>
      <c r="CM57" s="129" t="s">
        <v>82</v>
      </c>
    </row>
    <row r="58" spans="1:91" s="5" customFormat="1" ht="31.5" customHeight="1">
      <c r="A58" s="117" t="s">
        <v>77</v>
      </c>
      <c r="B58" s="118"/>
      <c r="C58" s="119"/>
      <c r="D58" s="120" t="s">
        <v>99</v>
      </c>
      <c r="E58" s="120"/>
      <c r="F58" s="120"/>
      <c r="G58" s="120"/>
      <c r="H58" s="120"/>
      <c r="I58" s="121"/>
      <c r="J58" s="120" t="s">
        <v>100</v>
      </c>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2">
        <f>'SO 101.08 - Silnoproudá e...'!J27</f>
        <v>0</v>
      </c>
      <c r="AH58" s="121"/>
      <c r="AI58" s="121"/>
      <c r="AJ58" s="121"/>
      <c r="AK58" s="121"/>
      <c r="AL58" s="121"/>
      <c r="AM58" s="121"/>
      <c r="AN58" s="122">
        <f>SUM(AG58,AT58)</f>
        <v>0</v>
      </c>
      <c r="AO58" s="121"/>
      <c r="AP58" s="121"/>
      <c r="AQ58" s="123" t="s">
        <v>85</v>
      </c>
      <c r="AR58" s="124"/>
      <c r="AS58" s="125">
        <v>0</v>
      </c>
      <c r="AT58" s="126">
        <f>ROUND(SUM(AV58:AW58),2)</f>
        <v>0</v>
      </c>
      <c r="AU58" s="127">
        <f>'SO 101.08 - Silnoproudá e...'!P78</f>
        <v>0</v>
      </c>
      <c r="AV58" s="126">
        <f>'SO 101.08 - Silnoproudá e...'!J30</f>
        <v>0</v>
      </c>
      <c r="AW58" s="126">
        <f>'SO 101.08 - Silnoproudá e...'!J31</f>
        <v>0</v>
      </c>
      <c r="AX58" s="126">
        <f>'SO 101.08 - Silnoproudá e...'!J32</f>
        <v>0</v>
      </c>
      <c r="AY58" s="126">
        <f>'SO 101.08 - Silnoproudá e...'!J33</f>
        <v>0</v>
      </c>
      <c r="AZ58" s="126">
        <f>'SO 101.08 - Silnoproudá e...'!F30</f>
        <v>0</v>
      </c>
      <c r="BA58" s="126">
        <f>'SO 101.08 - Silnoproudá e...'!F31</f>
        <v>0</v>
      </c>
      <c r="BB58" s="126">
        <f>'SO 101.08 - Silnoproudá e...'!F32</f>
        <v>0</v>
      </c>
      <c r="BC58" s="126">
        <f>'SO 101.08 - Silnoproudá e...'!F33</f>
        <v>0</v>
      </c>
      <c r="BD58" s="128">
        <f>'SO 101.08 - Silnoproudá e...'!F34</f>
        <v>0</v>
      </c>
      <c r="BT58" s="129" t="s">
        <v>24</v>
      </c>
      <c r="BV58" s="129" t="s">
        <v>75</v>
      </c>
      <c r="BW58" s="129" t="s">
        <v>101</v>
      </c>
      <c r="BX58" s="129" t="s">
        <v>7</v>
      </c>
      <c r="CL58" s="129" t="s">
        <v>22</v>
      </c>
      <c r="CM58" s="129" t="s">
        <v>82</v>
      </c>
    </row>
    <row r="59" spans="1:91" s="5" customFormat="1" ht="31.5" customHeight="1">
      <c r="A59" s="117" t="s">
        <v>77</v>
      </c>
      <c r="B59" s="118"/>
      <c r="C59" s="119"/>
      <c r="D59" s="120" t="s">
        <v>102</v>
      </c>
      <c r="E59" s="120"/>
      <c r="F59" s="120"/>
      <c r="G59" s="120"/>
      <c r="H59" s="120"/>
      <c r="I59" s="121"/>
      <c r="J59" s="120" t="s">
        <v>103</v>
      </c>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2">
        <f>'SO 101.09 - Elektronické ...'!J27</f>
        <v>0</v>
      </c>
      <c r="AH59" s="121"/>
      <c r="AI59" s="121"/>
      <c r="AJ59" s="121"/>
      <c r="AK59" s="121"/>
      <c r="AL59" s="121"/>
      <c r="AM59" s="121"/>
      <c r="AN59" s="122">
        <f>SUM(AG59,AT59)</f>
        <v>0</v>
      </c>
      <c r="AO59" s="121"/>
      <c r="AP59" s="121"/>
      <c r="AQ59" s="123" t="s">
        <v>85</v>
      </c>
      <c r="AR59" s="124"/>
      <c r="AS59" s="125">
        <v>0</v>
      </c>
      <c r="AT59" s="126">
        <f>ROUND(SUM(AV59:AW59),2)</f>
        <v>0</v>
      </c>
      <c r="AU59" s="127">
        <f>'SO 101.09 - Elektronické ...'!P78</f>
        <v>0</v>
      </c>
      <c r="AV59" s="126">
        <f>'SO 101.09 - Elektronické ...'!J30</f>
        <v>0</v>
      </c>
      <c r="AW59" s="126">
        <f>'SO 101.09 - Elektronické ...'!J31</f>
        <v>0</v>
      </c>
      <c r="AX59" s="126">
        <f>'SO 101.09 - Elektronické ...'!J32</f>
        <v>0</v>
      </c>
      <c r="AY59" s="126">
        <f>'SO 101.09 - Elektronické ...'!J33</f>
        <v>0</v>
      </c>
      <c r="AZ59" s="126">
        <f>'SO 101.09 - Elektronické ...'!F30</f>
        <v>0</v>
      </c>
      <c r="BA59" s="126">
        <f>'SO 101.09 - Elektronické ...'!F31</f>
        <v>0</v>
      </c>
      <c r="BB59" s="126">
        <f>'SO 101.09 - Elektronické ...'!F32</f>
        <v>0</v>
      </c>
      <c r="BC59" s="126">
        <f>'SO 101.09 - Elektronické ...'!F33</f>
        <v>0</v>
      </c>
      <c r="BD59" s="128">
        <f>'SO 101.09 - Elektronické ...'!F34</f>
        <v>0</v>
      </c>
      <c r="BT59" s="129" t="s">
        <v>24</v>
      </c>
      <c r="BV59" s="129" t="s">
        <v>75</v>
      </c>
      <c r="BW59" s="129" t="s">
        <v>104</v>
      </c>
      <c r="BX59" s="129" t="s">
        <v>7</v>
      </c>
      <c r="CL59" s="129" t="s">
        <v>22</v>
      </c>
      <c r="CM59" s="129" t="s">
        <v>82</v>
      </c>
    </row>
    <row r="60" spans="1:91" s="5" customFormat="1" ht="31.5" customHeight="1">
      <c r="A60" s="117" t="s">
        <v>77</v>
      </c>
      <c r="B60" s="118"/>
      <c r="C60" s="119"/>
      <c r="D60" s="120" t="s">
        <v>105</v>
      </c>
      <c r="E60" s="120"/>
      <c r="F60" s="120"/>
      <c r="G60" s="120"/>
      <c r="H60" s="120"/>
      <c r="I60" s="121"/>
      <c r="J60" s="120" t="s">
        <v>106</v>
      </c>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2">
        <f>'SO 101.10 - Měření a regu...'!J27</f>
        <v>0</v>
      </c>
      <c r="AH60" s="121"/>
      <c r="AI60" s="121"/>
      <c r="AJ60" s="121"/>
      <c r="AK60" s="121"/>
      <c r="AL60" s="121"/>
      <c r="AM60" s="121"/>
      <c r="AN60" s="122">
        <f>SUM(AG60,AT60)</f>
        <v>0</v>
      </c>
      <c r="AO60" s="121"/>
      <c r="AP60" s="121"/>
      <c r="AQ60" s="123" t="s">
        <v>85</v>
      </c>
      <c r="AR60" s="124"/>
      <c r="AS60" s="125">
        <v>0</v>
      </c>
      <c r="AT60" s="126">
        <f>ROUND(SUM(AV60:AW60),2)</f>
        <v>0</v>
      </c>
      <c r="AU60" s="127">
        <f>'SO 101.10 - Měření a regu...'!P83</f>
        <v>0</v>
      </c>
      <c r="AV60" s="126">
        <f>'SO 101.10 - Měření a regu...'!J30</f>
        <v>0</v>
      </c>
      <c r="AW60" s="126">
        <f>'SO 101.10 - Měření a regu...'!J31</f>
        <v>0</v>
      </c>
      <c r="AX60" s="126">
        <f>'SO 101.10 - Měření a regu...'!J32</f>
        <v>0</v>
      </c>
      <c r="AY60" s="126">
        <f>'SO 101.10 - Měření a regu...'!J33</f>
        <v>0</v>
      </c>
      <c r="AZ60" s="126">
        <f>'SO 101.10 - Měření a regu...'!F30</f>
        <v>0</v>
      </c>
      <c r="BA60" s="126">
        <f>'SO 101.10 - Měření a regu...'!F31</f>
        <v>0</v>
      </c>
      <c r="BB60" s="126">
        <f>'SO 101.10 - Měření a regu...'!F32</f>
        <v>0</v>
      </c>
      <c r="BC60" s="126">
        <f>'SO 101.10 - Měření a regu...'!F33</f>
        <v>0</v>
      </c>
      <c r="BD60" s="128">
        <f>'SO 101.10 - Měření a regu...'!F34</f>
        <v>0</v>
      </c>
      <c r="BT60" s="129" t="s">
        <v>24</v>
      </c>
      <c r="BV60" s="129" t="s">
        <v>75</v>
      </c>
      <c r="BW60" s="129" t="s">
        <v>107</v>
      </c>
      <c r="BX60" s="129" t="s">
        <v>7</v>
      </c>
      <c r="CL60" s="129" t="s">
        <v>22</v>
      </c>
      <c r="CM60" s="129" t="s">
        <v>82</v>
      </c>
    </row>
    <row r="61" spans="1:91" s="5" customFormat="1" ht="31.5" customHeight="1">
      <c r="A61" s="117" t="s">
        <v>77</v>
      </c>
      <c r="B61" s="118"/>
      <c r="C61" s="119"/>
      <c r="D61" s="120" t="s">
        <v>108</v>
      </c>
      <c r="E61" s="120"/>
      <c r="F61" s="120"/>
      <c r="G61" s="120"/>
      <c r="H61" s="120"/>
      <c r="I61" s="121"/>
      <c r="J61" s="120" t="s">
        <v>109</v>
      </c>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2">
        <f>'SO 101.14 - Potrubní rozvody'!J27</f>
        <v>0</v>
      </c>
      <c r="AH61" s="121"/>
      <c r="AI61" s="121"/>
      <c r="AJ61" s="121"/>
      <c r="AK61" s="121"/>
      <c r="AL61" s="121"/>
      <c r="AM61" s="121"/>
      <c r="AN61" s="122">
        <f>SUM(AG61,AT61)</f>
        <v>0</v>
      </c>
      <c r="AO61" s="121"/>
      <c r="AP61" s="121"/>
      <c r="AQ61" s="123" t="s">
        <v>85</v>
      </c>
      <c r="AR61" s="124"/>
      <c r="AS61" s="125">
        <v>0</v>
      </c>
      <c r="AT61" s="126">
        <f>ROUND(SUM(AV61:AW61),2)</f>
        <v>0</v>
      </c>
      <c r="AU61" s="127">
        <f>'SO 101.14 - Potrubní rozvody'!P85</f>
        <v>0</v>
      </c>
      <c r="AV61" s="126">
        <f>'SO 101.14 - Potrubní rozvody'!J30</f>
        <v>0</v>
      </c>
      <c r="AW61" s="126">
        <f>'SO 101.14 - Potrubní rozvody'!J31</f>
        <v>0</v>
      </c>
      <c r="AX61" s="126">
        <f>'SO 101.14 - Potrubní rozvody'!J32</f>
        <v>0</v>
      </c>
      <c r="AY61" s="126">
        <f>'SO 101.14 - Potrubní rozvody'!J33</f>
        <v>0</v>
      </c>
      <c r="AZ61" s="126">
        <f>'SO 101.14 - Potrubní rozvody'!F30</f>
        <v>0</v>
      </c>
      <c r="BA61" s="126">
        <f>'SO 101.14 - Potrubní rozvody'!F31</f>
        <v>0</v>
      </c>
      <c r="BB61" s="126">
        <f>'SO 101.14 - Potrubní rozvody'!F32</f>
        <v>0</v>
      </c>
      <c r="BC61" s="126">
        <f>'SO 101.14 - Potrubní rozvody'!F33</f>
        <v>0</v>
      </c>
      <c r="BD61" s="128">
        <f>'SO 101.14 - Potrubní rozvody'!F34</f>
        <v>0</v>
      </c>
      <c r="BT61" s="129" t="s">
        <v>24</v>
      </c>
      <c r="BV61" s="129" t="s">
        <v>75</v>
      </c>
      <c r="BW61" s="129" t="s">
        <v>110</v>
      </c>
      <c r="BX61" s="129" t="s">
        <v>7</v>
      </c>
      <c r="CL61" s="129" t="s">
        <v>22</v>
      </c>
      <c r="CM61" s="129" t="s">
        <v>82</v>
      </c>
    </row>
    <row r="62" spans="1:91" s="5" customFormat="1" ht="16.5" customHeight="1">
      <c r="A62" s="117" t="s">
        <v>77</v>
      </c>
      <c r="B62" s="118"/>
      <c r="C62" s="119"/>
      <c r="D62" s="120" t="s">
        <v>111</v>
      </c>
      <c r="E62" s="120"/>
      <c r="F62" s="120"/>
      <c r="G62" s="120"/>
      <c r="H62" s="120"/>
      <c r="I62" s="121"/>
      <c r="J62" s="120" t="s">
        <v>112</v>
      </c>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2">
        <f>'VON - Vedlejší a ostatní ...'!J27</f>
        <v>0</v>
      </c>
      <c r="AH62" s="121"/>
      <c r="AI62" s="121"/>
      <c r="AJ62" s="121"/>
      <c r="AK62" s="121"/>
      <c r="AL62" s="121"/>
      <c r="AM62" s="121"/>
      <c r="AN62" s="122">
        <f>SUM(AG62,AT62)</f>
        <v>0</v>
      </c>
      <c r="AO62" s="121"/>
      <c r="AP62" s="121"/>
      <c r="AQ62" s="123" t="s">
        <v>111</v>
      </c>
      <c r="AR62" s="124"/>
      <c r="AS62" s="130">
        <v>0</v>
      </c>
      <c r="AT62" s="131">
        <f>ROUND(SUM(AV62:AW62),2)</f>
        <v>0</v>
      </c>
      <c r="AU62" s="132">
        <f>'VON - Vedlejší a ostatní ...'!P80</f>
        <v>0</v>
      </c>
      <c r="AV62" s="131">
        <f>'VON - Vedlejší a ostatní ...'!J30</f>
        <v>0</v>
      </c>
      <c r="AW62" s="131">
        <f>'VON - Vedlejší a ostatní ...'!J31</f>
        <v>0</v>
      </c>
      <c r="AX62" s="131">
        <f>'VON - Vedlejší a ostatní ...'!J32</f>
        <v>0</v>
      </c>
      <c r="AY62" s="131">
        <f>'VON - Vedlejší a ostatní ...'!J33</f>
        <v>0</v>
      </c>
      <c r="AZ62" s="131">
        <f>'VON - Vedlejší a ostatní ...'!F30</f>
        <v>0</v>
      </c>
      <c r="BA62" s="131">
        <f>'VON - Vedlejší a ostatní ...'!F31</f>
        <v>0</v>
      </c>
      <c r="BB62" s="131">
        <f>'VON - Vedlejší a ostatní ...'!F32</f>
        <v>0</v>
      </c>
      <c r="BC62" s="131">
        <f>'VON - Vedlejší a ostatní ...'!F33</f>
        <v>0</v>
      </c>
      <c r="BD62" s="133">
        <f>'VON - Vedlejší a ostatní ...'!F34</f>
        <v>0</v>
      </c>
      <c r="BT62" s="129" t="s">
        <v>24</v>
      </c>
      <c r="BV62" s="129" t="s">
        <v>75</v>
      </c>
      <c r="BW62" s="129" t="s">
        <v>113</v>
      </c>
      <c r="BX62" s="129" t="s">
        <v>7</v>
      </c>
      <c r="CL62" s="129" t="s">
        <v>22</v>
      </c>
      <c r="CM62" s="129" t="s">
        <v>82</v>
      </c>
    </row>
    <row r="63" spans="2:44" s="1" customFormat="1" ht="30" customHeight="1">
      <c r="B63" s="44"/>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0"/>
    </row>
    <row r="64" spans="2:44" s="1" customFormat="1" ht="6.95" customHeight="1">
      <c r="B64" s="65"/>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70"/>
    </row>
  </sheetData>
  <sheetProtection password="CC35" sheet="1" objects="1" scenarios="1" formatColumns="0" formatRows="0"/>
  <mergeCells count="8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1:AM51"/>
    <mergeCell ref="AN51:AP51"/>
    <mergeCell ref="AR2:BE2"/>
  </mergeCells>
  <hyperlinks>
    <hyperlink ref="K1:S1" location="C2" display="1) Rekapitulace stavby"/>
    <hyperlink ref="W1:AI1" location="C51" display="2) Rekapitulace objektů stavby a soupisů prací"/>
    <hyperlink ref="A52" location="'IO 201 - Komunikace'!C2" display="/"/>
    <hyperlink ref="A53" location="'IO 202 - Přípojka jednotn...'!C2" display="/"/>
    <hyperlink ref="A54" location="'SO 101.01 - Architektonic...'!C2" display="/"/>
    <hyperlink ref="A55" location="'SO 101.04 - Zdravotně tec...'!C2" display="/"/>
    <hyperlink ref="A56" location="'SO 101.05 - Přípojka topn...'!C2" display="/"/>
    <hyperlink ref="A57" location="'SO 101.06 - Vzduchotechnika'!C2" display="/"/>
    <hyperlink ref="A58" location="'SO 101.08 - Silnoproudá e...'!C2" display="/"/>
    <hyperlink ref="A59" location="'SO 101.09 - Elektronické ...'!C2" display="/"/>
    <hyperlink ref="A60" location="'SO 101.10 - Měření a regu...'!C2" display="/"/>
    <hyperlink ref="A61" location="'SO 101.14 - Potrubní rozvody'!C2" display="/"/>
    <hyperlink ref="A62"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7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107</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3692</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ROUND(J83,2)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ROUND(SUM(BE83:BE177),2)</f>
        <v>0</v>
      </c>
      <c r="G30" s="45"/>
      <c r="H30" s="45"/>
      <c r="I30" s="156">
        <v>0.21</v>
      </c>
      <c r="J30" s="155">
        <f>ROUND(ROUND((SUM(BE83:BE177)),2)*I30,2)</f>
        <v>0</v>
      </c>
      <c r="K30" s="49"/>
    </row>
    <row r="31" spans="2:11" s="1" customFormat="1" ht="14.4" customHeight="1">
      <c r="B31" s="44"/>
      <c r="C31" s="45"/>
      <c r="D31" s="45"/>
      <c r="E31" s="53" t="s">
        <v>45</v>
      </c>
      <c r="F31" s="155">
        <f>ROUND(SUM(BF83:BF177),2)</f>
        <v>0</v>
      </c>
      <c r="G31" s="45"/>
      <c r="H31" s="45"/>
      <c r="I31" s="156">
        <v>0.15</v>
      </c>
      <c r="J31" s="155">
        <f>ROUND(ROUND((SUM(BF83:BF177)),2)*I31,2)</f>
        <v>0</v>
      </c>
      <c r="K31" s="49"/>
    </row>
    <row r="32" spans="2:11" s="1" customFormat="1" ht="14.4" customHeight="1" hidden="1">
      <c r="B32" s="44"/>
      <c r="C32" s="45"/>
      <c r="D32" s="45"/>
      <c r="E32" s="53" t="s">
        <v>46</v>
      </c>
      <c r="F32" s="155">
        <f>ROUND(SUM(BG83:BG177),2)</f>
        <v>0</v>
      </c>
      <c r="G32" s="45"/>
      <c r="H32" s="45"/>
      <c r="I32" s="156">
        <v>0.21</v>
      </c>
      <c r="J32" s="155">
        <v>0</v>
      </c>
      <c r="K32" s="49"/>
    </row>
    <row r="33" spans="2:11" s="1" customFormat="1" ht="14.4" customHeight="1" hidden="1">
      <c r="B33" s="44"/>
      <c r="C33" s="45"/>
      <c r="D33" s="45"/>
      <c r="E33" s="53" t="s">
        <v>47</v>
      </c>
      <c r="F33" s="155">
        <f>ROUND(SUM(BH83:BH177),2)</f>
        <v>0</v>
      </c>
      <c r="G33" s="45"/>
      <c r="H33" s="45"/>
      <c r="I33" s="156">
        <v>0.15</v>
      </c>
      <c r="J33" s="155">
        <v>0</v>
      </c>
      <c r="K33" s="49"/>
    </row>
    <row r="34" spans="2:11" s="1" customFormat="1" ht="14.4" customHeight="1" hidden="1">
      <c r="B34" s="44"/>
      <c r="C34" s="45"/>
      <c r="D34" s="45"/>
      <c r="E34" s="53" t="s">
        <v>48</v>
      </c>
      <c r="F34" s="155">
        <f>ROUND(SUM(BI83:BI177),2)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101.10 - Měření a regulace</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J83</f>
        <v>0</v>
      </c>
      <c r="K56" s="49"/>
      <c r="AU56" s="22" t="s">
        <v>126</v>
      </c>
    </row>
    <row r="57" spans="2:11" s="7" customFormat="1" ht="24.95" customHeight="1">
      <c r="B57" s="175"/>
      <c r="C57" s="176"/>
      <c r="D57" s="177" t="s">
        <v>754</v>
      </c>
      <c r="E57" s="178"/>
      <c r="F57" s="178"/>
      <c r="G57" s="178"/>
      <c r="H57" s="178"/>
      <c r="I57" s="179"/>
      <c r="J57" s="180">
        <f>J84</f>
        <v>0</v>
      </c>
      <c r="K57" s="181"/>
    </row>
    <row r="58" spans="2:11" s="8" customFormat="1" ht="19.9" customHeight="1">
      <c r="B58" s="182"/>
      <c r="C58" s="183"/>
      <c r="D58" s="184" t="s">
        <v>3693</v>
      </c>
      <c r="E58" s="185"/>
      <c r="F58" s="185"/>
      <c r="G58" s="185"/>
      <c r="H58" s="185"/>
      <c r="I58" s="186"/>
      <c r="J58" s="187">
        <f>J85</f>
        <v>0</v>
      </c>
      <c r="K58" s="188"/>
    </row>
    <row r="59" spans="2:11" s="8" customFormat="1" ht="19.9" customHeight="1">
      <c r="B59" s="182"/>
      <c r="C59" s="183"/>
      <c r="D59" s="184" t="s">
        <v>3694</v>
      </c>
      <c r="E59" s="185"/>
      <c r="F59" s="185"/>
      <c r="G59" s="185"/>
      <c r="H59" s="185"/>
      <c r="I59" s="186"/>
      <c r="J59" s="187">
        <f>J93</f>
        <v>0</v>
      </c>
      <c r="K59" s="188"/>
    </row>
    <row r="60" spans="2:11" s="8" customFormat="1" ht="19.9" customHeight="1">
      <c r="B60" s="182"/>
      <c r="C60" s="183"/>
      <c r="D60" s="184" t="s">
        <v>3212</v>
      </c>
      <c r="E60" s="185"/>
      <c r="F60" s="185"/>
      <c r="G60" s="185"/>
      <c r="H60" s="185"/>
      <c r="I60" s="186"/>
      <c r="J60" s="187">
        <f>J105</f>
        <v>0</v>
      </c>
      <c r="K60" s="188"/>
    </row>
    <row r="61" spans="2:11" s="8" customFormat="1" ht="19.9" customHeight="1">
      <c r="B61" s="182"/>
      <c r="C61" s="183"/>
      <c r="D61" s="184" t="s">
        <v>3566</v>
      </c>
      <c r="E61" s="185"/>
      <c r="F61" s="185"/>
      <c r="G61" s="185"/>
      <c r="H61" s="185"/>
      <c r="I61" s="186"/>
      <c r="J61" s="187">
        <f>J158</f>
        <v>0</v>
      </c>
      <c r="K61" s="188"/>
    </row>
    <row r="62" spans="2:11" s="7" customFormat="1" ht="24.95" customHeight="1">
      <c r="B62" s="175"/>
      <c r="C62" s="176"/>
      <c r="D62" s="177" t="s">
        <v>3695</v>
      </c>
      <c r="E62" s="178"/>
      <c r="F62" s="178"/>
      <c r="G62" s="178"/>
      <c r="H62" s="178"/>
      <c r="I62" s="179"/>
      <c r="J62" s="180">
        <f>J166</f>
        <v>0</v>
      </c>
      <c r="K62" s="181"/>
    </row>
    <row r="63" spans="2:11" s="8" customFormat="1" ht="19.9" customHeight="1">
      <c r="B63" s="182"/>
      <c r="C63" s="183"/>
      <c r="D63" s="184" t="s">
        <v>3696</v>
      </c>
      <c r="E63" s="185"/>
      <c r="F63" s="185"/>
      <c r="G63" s="185"/>
      <c r="H63" s="185"/>
      <c r="I63" s="186"/>
      <c r="J63" s="187">
        <f>J167</f>
        <v>0</v>
      </c>
      <c r="K63" s="188"/>
    </row>
    <row r="64" spans="2:11" s="1" customFormat="1" ht="21.8" customHeight="1">
      <c r="B64" s="44"/>
      <c r="C64" s="45"/>
      <c r="D64" s="45"/>
      <c r="E64" s="45"/>
      <c r="F64" s="45"/>
      <c r="G64" s="45"/>
      <c r="H64" s="45"/>
      <c r="I64" s="142"/>
      <c r="J64" s="45"/>
      <c r="K64" s="49"/>
    </row>
    <row r="65" spans="2:11" s="1" customFormat="1" ht="6.95" customHeight="1">
      <c r="B65" s="65"/>
      <c r="C65" s="66"/>
      <c r="D65" s="66"/>
      <c r="E65" s="66"/>
      <c r="F65" s="66"/>
      <c r="G65" s="66"/>
      <c r="H65" s="66"/>
      <c r="I65" s="164"/>
      <c r="J65" s="66"/>
      <c r="K65" s="67"/>
    </row>
    <row r="69" spans="2:12" s="1" customFormat="1" ht="6.95" customHeight="1">
      <c r="B69" s="68"/>
      <c r="C69" s="69"/>
      <c r="D69" s="69"/>
      <c r="E69" s="69"/>
      <c r="F69" s="69"/>
      <c r="G69" s="69"/>
      <c r="H69" s="69"/>
      <c r="I69" s="167"/>
      <c r="J69" s="69"/>
      <c r="K69" s="69"/>
      <c r="L69" s="70"/>
    </row>
    <row r="70" spans="2:12" s="1" customFormat="1" ht="36.95" customHeight="1">
      <c r="B70" s="44"/>
      <c r="C70" s="71" t="s">
        <v>137</v>
      </c>
      <c r="D70" s="72"/>
      <c r="E70" s="72"/>
      <c r="F70" s="72"/>
      <c r="G70" s="72"/>
      <c r="H70" s="72"/>
      <c r="I70" s="189"/>
      <c r="J70" s="72"/>
      <c r="K70" s="72"/>
      <c r="L70" s="70"/>
    </row>
    <row r="71" spans="2:12" s="1" customFormat="1" ht="6.95" customHeight="1">
      <c r="B71" s="44"/>
      <c r="C71" s="72"/>
      <c r="D71" s="72"/>
      <c r="E71" s="72"/>
      <c r="F71" s="72"/>
      <c r="G71" s="72"/>
      <c r="H71" s="72"/>
      <c r="I71" s="189"/>
      <c r="J71" s="72"/>
      <c r="K71" s="72"/>
      <c r="L71" s="70"/>
    </row>
    <row r="72" spans="2:12" s="1" customFormat="1" ht="14.4" customHeight="1">
      <c r="B72" s="44"/>
      <c r="C72" s="74" t="s">
        <v>18</v>
      </c>
      <c r="D72" s="72"/>
      <c r="E72" s="72"/>
      <c r="F72" s="72"/>
      <c r="G72" s="72"/>
      <c r="H72" s="72"/>
      <c r="I72" s="189"/>
      <c r="J72" s="72"/>
      <c r="K72" s="72"/>
      <c r="L72" s="70"/>
    </row>
    <row r="73" spans="2:12" s="1" customFormat="1" ht="16.5" customHeight="1">
      <c r="B73" s="44"/>
      <c r="C73" s="72"/>
      <c r="D73" s="72"/>
      <c r="E73" s="190" t="str">
        <f>E7</f>
        <v>Nemocnice Teplice - nízkoprahový urgentní příjem</v>
      </c>
      <c r="F73" s="74"/>
      <c r="G73" s="74"/>
      <c r="H73" s="74"/>
      <c r="I73" s="189"/>
      <c r="J73" s="72"/>
      <c r="K73" s="72"/>
      <c r="L73" s="70"/>
    </row>
    <row r="74" spans="2:12" s="1" customFormat="1" ht="14.4" customHeight="1">
      <c r="B74" s="44"/>
      <c r="C74" s="74" t="s">
        <v>120</v>
      </c>
      <c r="D74" s="72"/>
      <c r="E74" s="72"/>
      <c r="F74" s="72"/>
      <c r="G74" s="72"/>
      <c r="H74" s="72"/>
      <c r="I74" s="189"/>
      <c r="J74" s="72"/>
      <c r="K74" s="72"/>
      <c r="L74" s="70"/>
    </row>
    <row r="75" spans="2:12" s="1" customFormat="1" ht="17.25" customHeight="1">
      <c r="B75" s="44"/>
      <c r="C75" s="72"/>
      <c r="D75" s="72"/>
      <c r="E75" s="80" t="str">
        <f>E9</f>
        <v>SO 101.10 - Měření a regulace</v>
      </c>
      <c r="F75" s="72"/>
      <c r="G75" s="72"/>
      <c r="H75" s="72"/>
      <c r="I75" s="189"/>
      <c r="J75" s="72"/>
      <c r="K75" s="72"/>
      <c r="L75" s="70"/>
    </row>
    <row r="76" spans="2:12" s="1" customFormat="1" ht="6.95" customHeight="1">
      <c r="B76" s="44"/>
      <c r="C76" s="72"/>
      <c r="D76" s="72"/>
      <c r="E76" s="72"/>
      <c r="F76" s="72"/>
      <c r="G76" s="72"/>
      <c r="H76" s="72"/>
      <c r="I76" s="189"/>
      <c r="J76" s="72"/>
      <c r="K76" s="72"/>
      <c r="L76" s="70"/>
    </row>
    <row r="77" spans="2:12" s="1" customFormat="1" ht="18" customHeight="1">
      <c r="B77" s="44"/>
      <c r="C77" s="74" t="s">
        <v>25</v>
      </c>
      <c r="D77" s="72"/>
      <c r="E77" s="72"/>
      <c r="F77" s="191" t="str">
        <f>F12</f>
        <v xml:space="preserve"> </v>
      </c>
      <c r="G77" s="72"/>
      <c r="H77" s="72"/>
      <c r="I77" s="192" t="s">
        <v>27</v>
      </c>
      <c r="J77" s="83" t="str">
        <f>IF(J12="","",J12)</f>
        <v>21. 3. 2016</v>
      </c>
      <c r="K77" s="72"/>
      <c r="L77" s="70"/>
    </row>
    <row r="78" spans="2:12" s="1" customFormat="1" ht="6.95" customHeight="1">
      <c r="B78" s="44"/>
      <c r="C78" s="72"/>
      <c r="D78" s="72"/>
      <c r="E78" s="72"/>
      <c r="F78" s="72"/>
      <c r="G78" s="72"/>
      <c r="H78" s="72"/>
      <c r="I78" s="189"/>
      <c r="J78" s="72"/>
      <c r="K78" s="72"/>
      <c r="L78" s="70"/>
    </row>
    <row r="79" spans="2:12" s="1" customFormat="1" ht="13.5">
      <c r="B79" s="44"/>
      <c r="C79" s="74" t="s">
        <v>31</v>
      </c>
      <c r="D79" s="72"/>
      <c r="E79" s="72"/>
      <c r="F79" s="191" t="str">
        <f>E15</f>
        <v xml:space="preserve"> </v>
      </c>
      <c r="G79" s="72"/>
      <c r="H79" s="72"/>
      <c r="I79" s="192" t="s">
        <v>36</v>
      </c>
      <c r="J79" s="191" t="str">
        <f>E21</f>
        <v xml:space="preserve"> </v>
      </c>
      <c r="K79" s="72"/>
      <c r="L79" s="70"/>
    </row>
    <row r="80" spans="2:12" s="1" customFormat="1" ht="14.4" customHeight="1">
      <c r="B80" s="44"/>
      <c r="C80" s="74" t="s">
        <v>34</v>
      </c>
      <c r="D80" s="72"/>
      <c r="E80" s="72"/>
      <c r="F80" s="191" t="str">
        <f>IF(E18="","",E18)</f>
        <v/>
      </c>
      <c r="G80" s="72"/>
      <c r="H80" s="72"/>
      <c r="I80" s="189"/>
      <c r="J80" s="72"/>
      <c r="K80" s="72"/>
      <c r="L80" s="70"/>
    </row>
    <row r="81" spans="2:12" s="1" customFormat="1" ht="10.3" customHeight="1">
      <c r="B81" s="44"/>
      <c r="C81" s="72"/>
      <c r="D81" s="72"/>
      <c r="E81" s="72"/>
      <c r="F81" s="72"/>
      <c r="G81" s="72"/>
      <c r="H81" s="72"/>
      <c r="I81" s="189"/>
      <c r="J81" s="72"/>
      <c r="K81" s="72"/>
      <c r="L81" s="70"/>
    </row>
    <row r="82" spans="2:20" s="9" customFormat="1" ht="29.25" customHeight="1">
      <c r="B82" s="193"/>
      <c r="C82" s="194" t="s">
        <v>138</v>
      </c>
      <c r="D82" s="195" t="s">
        <v>58</v>
      </c>
      <c r="E82" s="195" t="s">
        <v>54</v>
      </c>
      <c r="F82" s="195" t="s">
        <v>139</v>
      </c>
      <c r="G82" s="195" t="s">
        <v>140</v>
      </c>
      <c r="H82" s="195" t="s">
        <v>141</v>
      </c>
      <c r="I82" s="196" t="s">
        <v>142</v>
      </c>
      <c r="J82" s="195" t="s">
        <v>124</v>
      </c>
      <c r="K82" s="197" t="s">
        <v>143</v>
      </c>
      <c r="L82" s="198"/>
      <c r="M82" s="100" t="s">
        <v>144</v>
      </c>
      <c r="N82" s="101" t="s">
        <v>43</v>
      </c>
      <c r="O82" s="101" t="s">
        <v>145</v>
      </c>
      <c r="P82" s="101" t="s">
        <v>146</v>
      </c>
      <c r="Q82" s="101" t="s">
        <v>147</v>
      </c>
      <c r="R82" s="101" t="s">
        <v>148</v>
      </c>
      <c r="S82" s="101" t="s">
        <v>149</v>
      </c>
      <c r="T82" s="102" t="s">
        <v>150</v>
      </c>
    </row>
    <row r="83" spans="2:63" s="1" customFormat="1" ht="29.25" customHeight="1">
      <c r="B83" s="44"/>
      <c r="C83" s="106" t="s">
        <v>125</v>
      </c>
      <c r="D83" s="72"/>
      <c r="E83" s="72"/>
      <c r="F83" s="72"/>
      <c r="G83" s="72"/>
      <c r="H83" s="72"/>
      <c r="I83" s="189"/>
      <c r="J83" s="199">
        <f>BK83</f>
        <v>0</v>
      </c>
      <c r="K83" s="72"/>
      <c r="L83" s="70"/>
      <c r="M83" s="103"/>
      <c r="N83" s="104"/>
      <c r="O83" s="104"/>
      <c r="P83" s="200">
        <f>P84+P166</f>
        <v>0</v>
      </c>
      <c r="Q83" s="104"/>
      <c r="R83" s="200">
        <f>R84+R166</f>
        <v>0.020757499999999998</v>
      </c>
      <c r="S83" s="104"/>
      <c r="T83" s="201">
        <f>T84+T166</f>
        <v>0</v>
      </c>
      <c r="AT83" s="22" t="s">
        <v>72</v>
      </c>
      <c r="AU83" s="22" t="s">
        <v>126</v>
      </c>
      <c r="BK83" s="202">
        <f>BK84+BK166</f>
        <v>0</v>
      </c>
    </row>
    <row r="84" spans="2:63" s="10" customFormat="1" ht="37.4" customHeight="1">
      <c r="B84" s="203"/>
      <c r="C84" s="204"/>
      <c r="D84" s="205" t="s">
        <v>72</v>
      </c>
      <c r="E84" s="206" t="s">
        <v>1381</v>
      </c>
      <c r="F84" s="206" t="s">
        <v>1382</v>
      </c>
      <c r="G84" s="204"/>
      <c r="H84" s="204"/>
      <c r="I84" s="207"/>
      <c r="J84" s="208">
        <f>BK84</f>
        <v>0</v>
      </c>
      <c r="K84" s="204"/>
      <c r="L84" s="209"/>
      <c r="M84" s="210"/>
      <c r="N84" s="211"/>
      <c r="O84" s="211"/>
      <c r="P84" s="212">
        <f>P85+P93+P105+P158</f>
        <v>0</v>
      </c>
      <c r="Q84" s="211"/>
      <c r="R84" s="212">
        <f>R85+R93+R105+R158</f>
        <v>0.020757499999999998</v>
      </c>
      <c r="S84" s="211"/>
      <c r="T84" s="213">
        <f>T85+T93+T105+T158</f>
        <v>0</v>
      </c>
      <c r="AR84" s="214" t="s">
        <v>82</v>
      </c>
      <c r="AT84" s="215" t="s">
        <v>72</v>
      </c>
      <c r="AU84" s="215" t="s">
        <v>73</v>
      </c>
      <c r="AY84" s="214" t="s">
        <v>153</v>
      </c>
      <c r="BK84" s="216">
        <f>BK85+BK93+BK105+BK158</f>
        <v>0</v>
      </c>
    </row>
    <row r="85" spans="2:63" s="10" customFormat="1" ht="19.9" customHeight="1">
      <c r="B85" s="203"/>
      <c r="C85" s="204"/>
      <c r="D85" s="205" t="s">
        <v>72</v>
      </c>
      <c r="E85" s="217" t="s">
        <v>2919</v>
      </c>
      <c r="F85" s="217" t="s">
        <v>3697</v>
      </c>
      <c r="G85" s="204"/>
      <c r="H85" s="204"/>
      <c r="I85" s="207"/>
      <c r="J85" s="218">
        <f>BK85</f>
        <v>0</v>
      </c>
      <c r="K85" s="204"/>
      <c r="L85" s="209"/>
      <c r="M85" s="210"/>
      <c r="N85" s="211"/>
      <c r="O85" s="211"/>
      <c r="P85" s="212">
        <f>SUM(P86:P92)</f>
        <v>0</v>
      </c>
      <c r="Q85" s="211"/>
      <c r="R85" s="212">
        <f>SUM(R86:R92)</f>
        <v>0.0034</v>
      </c>
      <c r="S85" s="211"/>
      <c r="T85" s="213">
        <f>SUM(T86:T92)</f>
        <v>0</v>
      </c>
      <c r="AR85" s="214" t="s">
        <v>82</v>
      </c>
      <c r="AT85" s="215" t="s">
        <v>72</v>
      </c>
      <c r="AU85" s="215" t="s">
        <v>24</v>
      </c>
      <c r="AY85" s="214" t="s">
        <v>153</v>
      </c>
      <c r="BK85" s="216">
        <f>SUM(BK86:BK92)</f>
        <v>0</v>
      </c>
    </row>
    <row r="86" spans="2:65" s="1" customFormat="1" ht="25.5" customHeight="1">
      <c r="B86" s="44"/>
      <c r="C86" s="219" t="s">
        <v>24</v>
      </c>
      <c r="D86" s="219" t="s">
        <v>155</v>
      </c>
      <c r="E86" s="220" t="s">
        <v>3698</v>
      </c>
      <c r="F86" s="221" t="s">
        <v>3699</v>
      </c>
      <c r="G86" s="222" t="s">
        <v>158</v>
      </c>
      <c r="H86" s="223">
        <v>1</v>
      </c>
      <c r="I86" s="224"/>
      <c r="J86" s="225">
        <f>ROUND(I86*H86,2)</f>
        <v>0</v>
      </c>
      <c r="K86" s="221" t="s">
        <v>429</v>
      </c>
      <c r="L86" s="70"/>
      <c r="M86" s="226" t="s">
        <v>22</v>
      </c>
      <c r="N86" s="227" t="s">
        <v>44</v>
      </c>
      <c r="O86" s="45"/>
      <c r="P86" s="228">
        <f>O86*H86</f>
        <v>0</v>
      </c>
      <c r="Q86" s="228">
        <v>0.0034</v>
      </c>
      <c r="R86" s="228">
        <f>Q86*H86</f>
        <v>0.0034</v>
      </c>
      <c r="S86" s="228">
        <v>0</v>
      </c>
      <c r="T86" s="229">
        <f>S86*H86</f>
        <v>0</v>
      </c>
      <c r="AR86" s="22" t="s">
        <v>266</v>
      </c>
      <c r="AT86" s="22" t="s">
        <v>155</v>
      </c>
      <c r="AU86" s="22" t="s">
        <v>82</v>
      </c>
      <c r="AY86" s="22" t="s">
        <v>153</v>
      </c>
      <c r="BE86" s="230">
        <f>IF(N86="základní",J86,0)</f>
        <v>0</v>
      </c>
      <c r="BF86" s="230">
        <f>IF(N86="snížená",J86,0)</f>
        <v>0</v>
      </c>
      <c r="BG86" s="230">
        <f>IF(N86="zákl. přenesená",J86,0)</f>
        <v>0</v>
      </c>
      <c r="BH86" s="230">
        <f>IF(N86="sníž. přenesená",J86,0)</f>
        <v>0</v>
      </c>
      <c r="BI86" s="230">
        <f>IF(N86="nulová",J86,0)</f>
        <v>0</v>
      </c>
      <c r="BJ86" s="22" t="s">
        <v>24</v>
      </c>
      <c r="BK86" s="230">
        <f>ROUND(I86*H86,2)</f>
        <v>0</v>
      </c>
      <c r="BL86" s="22" t="s">
        <v>266</v>
      </c>
      <c r="BM86" s="22" t="s">
        <v>3700</v>
      </c>
    </row>
    <row r="87" spans="2:47" s="1" customFormat="1" ht="13.5">
      <c r="B87" s="44"/>
      <c r="C87" s="72"/>
      <c r="D87" s="231" t="s">
        <v>162</v>
      </c>
      <c r="E87" s="72"/>
      <c r="F87" s="232" t="s">
        <v>3701</v>
      </c>
      <c r="G87" s="72"/>
      <c r="H87" s="72"/>
      <c r="I87" s="189"/>
      <c r="J87" s="72"/>
      <c r="K87" s="72"/>
      <c r="L87" s="70"/>
      <c r="M87" s="233"/>
      <c r="N87" s="45"/>
      <c r="O87" s="45"/>
      <c r="P87" s="45"/>
      <c r="Q87" s="45"/>
      <c r="R87" s="45"/>
      <c r="S87" s="45"/>
      <c r="T87" s="93"/>
      <c r="AT87" s="22" t="s">
        <v>162</v>
      </c>
      <c r="AU87" s="22" t="s">
        <v>82</v>
      </c>
    </row>
    <row r="88" spans="2:47" s="1" customFormat="1" ht="13.5">
      <c r="B88" s="44"/>
      <c r="C88" s="72"/>
      <c r="D88" s="231" t="s">
        <v>166</v>
      </c>
      <c r="E88" s="72"/>
      <c r="F88" s="234" t="s">
        <v>3702</v>
      </c>
      <c r="G88" s="72"/>
      <c r="H88" s="72"/>
      <c r="I88" s="189"/>
      <c r="J88" s="72"/>
      <c r="K88" s="72"/>
      <c r="L88" s="70"/>
      <c r="M88" s="233"/>
      <c r="N88" s="45"/>
      <c r="O88" s="45"/>
      <c r="P88" s="45"/>
      <c r="Q88" s="45"/>
      <c r="R88" s="45"/>
      <c r="S88" s="45"/>
      <c r="T88" s="93"/>
      <c r="AT88" s="22" t="s">
        <v>166</v>
      </c>
      <c r="AU88" s="22" t="s">
        <v>82</v>
      </c>
    </row>
    <row r="89" spans="2:51" s="11" customFormat="1" ht="13.5">
      <c r="B89" s="235"/>
      <c r="C89" s="236"/>
      <c r="D89" s="231" t="s">
        <v>180</v>
      </c>
      <c r="E89" s="237" t="s">
        <v>22</v>
      </c>
      <c r="F89" s="238" t="s">
        <v>1985</v>
      </c>
      <c r="G89" s="236"/>
      <c r="H89" s="239">
        <v>1</v>
      </c>
      <c r="I89" s="240"/>
      <c r="J89" s="236"/>
      <c r="K89" s="236"/>
      <c r="L89" s="241"/>
      <c r="M89" s="242"/>
      <c r="N89" s="243"/>
      <c r="O89" s="243"/>
      <c r="P89" s="243"/>
      <c r="Q89" s="243"/>
      <c r="R89" s="243"/>
      <c r="S89" s="243"/>
      <c r="T89" s="244"/>
      <c r="AT89" s="245" t="s">
        <v>180</v>
      </c>
      <c r="AU89" s="245" t="s">
        <v>82</v>
      </c>
      <c r="AV89" s="11" t="s">
        <v>82</v>
      </c>
      <c r="AW89" s="11" t="s">
        <v>37</v>
      </c>
      <c r="AX89" s="11" t="s">
        <v>73</v>
      </c>
      <c r="AY89" s="245" t="s">
        <v>153</v>
      </c>
    </row>
    <row r="90" spans="2:65" s="1" customFormat="1" ht="16.5" customHeight="1">
      <c r="B90" s="44"/>
      <c r="C90" s="219" t="s">
        <v>82</v>
      </c>
      <c r="D90" s="219" t="s">
        <v>155</v>
      </c>
      <c r="E90" s="220" t="s">
        <v>3703</v>
      </c>
      <c r="F90" s="221" t="s">
        <v>3704</v>
      </c>
      <c r="G90" s="222" t="s">
        <v>1447</v>
      </c>
      <c r="H90" s="269"/>
      <c r="I90" s="224"/>
      <c r="J90" s="225">
        <f>ROUND(I90*H90,2)</f>
        <v>0</v>
      </c>
      <c r="K90" s="221" t="s">
        <v>429</v>
      </c>
      <c r="L90" s="70"/>
      <c r="M90" s="226" t="s">
        <v>22</v>
      </c>
      <c r="N90" s="227" t="s">
        <v>44</v>
      </c>
      <c r="O90" s="45"/>
      <c r="P90" s="228">
        <f>O90*H90</f>
        <v>0</v>
      </c>
      <c r="Q90" s="228">
        <v>0</v>
      </c>
      <c r="R90" s="228">
        <f>Q90*H90</f>
        <v>0</v>
      </c>
      <c r="S90" s="228">
        <v>0</v>
      </c>
      <c r="T90" s="229">
        <f>S90*H90</f>
        <v>0</v>
      </c>
      <c r="AR90" s="22" t="s">
        <v>266</v>
      </c>
      <c r="AT90" s="22" t="s">
        <v>155</v>
      </c>
      <c r="AU90" s="22" t="s">
        <v>82</v>
      </c>
      <c r="AY90" s="22" t="s">
        <v>153</v>
      </c>
      <c r="BE90" s="230">
        <f>IF(N90="základní",J90,0)</f>
        <v>0</v>
      </c>
      <c r="BF90" s="230">
        <f>IF(N90="snížená",J90,0)</f>
        <v>0</v>
      </c>
      <c r="BG90" s="230">
        <f>IF(N90="zákl. přenesená",J90,0)</f>
        <v>0</v>
      </c>
      <c r="BH90" s="230">
        <f>IF(N90="sníž. přenesená",J90,0)</f>
        <v>0</v>
      </c>
      <c r="BI90" s="230">
        <f>IF(N90="nulová",J90,0)</f>
        <v>0</v>
      </c>
      <c r="BJ90" s="22" t="s">
        <v>24</v>
      </c>
      <c r="BK90" s="230">
        <f>ROUND(I90*H90,2)</f>
        <v>0</v>
      </c>
      <c r="BL90" s="22" t="s">
        <v>266</v>
      </c>
      <c r="BM90" s="22" t="s">
        <v>3705</v>
      </c>
    </row>
    <row r="91" spans="2:47" s="1" customFormat="1" ht="13.5">
      <c r="B91" s="44"/>
      <c r="C91" s="72"/>
      <c r="D91" s="231" t="s">
        <v>162</v>
      </c>
      <c r="E91" s="72"/>
      <c r="F91" s="232" t="s">
        <v>3706</v>
      </c>
      <c r="G91" s="72"/>
      <c r="H91" s="72"/>
      <c r="I91" s="189"/>
      <c r="J91" s="72"/>
      <c r="K91" s="72"/>
      <c r="L91" s="70"/>
      <c r="M91" s="233"/>
      <c r="N91" s="45"/>
      <c r="O91" s="45"/>
      <c r="P91" s="45"/>
      <c r="Q91" s="45"/>
      <c r="R91" s="45"/>
      <c r="S91" s="45"/>
      <c r="T91" s="93"/>
      <c r="AT91" s="22" t="s">
        <v>162</v>
      </c>
      <c r="AU91" s="22" t="s">
        <v>82</v>
      </c>
    </row>
    <row r="92" spans="2:47" s="1" customFormat="1" ht="13.5">
      <c r="B92" s="44"/>
      <c r="C92" s="72"/>
      <c r="D92" s="231" t="s">
        <v>164</v>
      </c>
      <c r="E92" s="72"/>
      <c r="F92" s="234" t="s">
        <v>1502</v>
      </c>
      <c r="G92" s="72"/>
      <c r="H92" s="72"/>
      <c r="I92" s="189"/>
      <c r="J92" s="72"/>
      <c r="K92" s="72"/>
      <c r="L92" s="70"/>
      <c r="M92" s="233"/>
      <c r="N92" s="45"/>
      <c r="O92" s="45"/>
      <c r="P92" s="45"/>
      <c r="Q92" s="45"/>
      <c r="R92" s="45"/>
      <c r="S92" s="45"/>
      <c r="T92" s="93"/>
      <c r="AT92" s="22" t="s">
        <v>164</v>
      </c>
      <c r="AU92" s="22" t="s">
        <v>82</v>
      </c>
    </row>
    <row r="93" spans="2:63" s="10" customFormat="1" ht="29.85" customHeight="1">
      <c r="B93" s="203"/>
      <c r="C93" s="204"/>
      <c r="D93" s="205" t="s">
        <v>72</v>
      </c>
      <c r="E93" s="217" t="s">
        <v>2994</v>
      </c>
      <c r="F93" s="217" t="s">
        <v>3707</v>
      </c>
      <c r="G93" s="204"/>
      <c r="H93" s="204"/>
      <c r="I93" s="207"/>
      <c r="J93" s="218">
        <f>BK93</f>
        <v>0</v>
      </c>
      <c r="K93" s="204"/>
      <c r="L93" s="209"/>
      <c r="M93" s="210"/>
      <c r="N93" s="211"/>
      <c r="O93" s="211"/>
      <c r="P93" s="212">
        <f>SUM(P94:P104)</f>
        <v>0</v>
      </c>
      <c r="Q93" s="211"/>
      <c r="R93" s="212">
        <f>SUM(R94:R104)</f>
        <v>0.00356</v>
      </c>
      <c r="S93" s="211"/>
      <c r="T93" s="213">
        <f>SUM(T94:T104)</f>
        <v>0</v>
      </c>
      <c r="AR93" s="214" t="s">
        <v>82</v>
      </c>
      <c r="AT93" s="215" t="s">
        <v>72</v>
      </c>
      <c r="AU93" s="215" t="s">
        <v>24</v>
      </c>
      <c r="AY93" s="214" t="s">
        <v>153</v>
      </c>
      <c r="BK93" s="216">
        <f>SUM(BK94:BK104)</f>
        <v>0</v>
      </c>
    </row>
    <row r="94" spans="2:65" s="1" customFormat="1" ht="16.5" customHeight="1">
      <c r="B94" s="44"/>
      <c r="C94" s="219" t="s">
        <v>173</v>
      </c>
      <c r="D94" s="219" t="s">
        <v>155</v>
      </c>
      <c r="E94" s="220" t="s">
        <v>3708</v>
      </c>
      <c r="F94" s="221" t="s">
        <v>3709</v>
      </c>
      <c r="G94" s="222" t="s">
        <v>158</v>
      </c>
      <c r="H94" s="223">
        <v>1</v>
      </c>
      <c r="I94" s="224"/>
      <c r="J94" s="225">
        <f>ROUND(I94*H94,2)</f>
        <v>0</v>
      </c>
      <c r="K94" s="221" t="s">
        <v>429</v>
      </c>
      <c r="L94" s="70"/>
      <c r="M94" s="226" t="s">
        <v>22</v>
      </c>
      <c r="N94" s="227" t="s">
        <v>44</v>
      </c>
      <c r="O94" s="45"/>
      <c r="P94" s="228">
        <f>O94*H94</f>
        <v>0</v>
      </c>
      <c r="Q94" s="228">
        <v>0.00156</v>
      </c>
      <c r="R94" s="228">
        <f>Q94*H94</f>
        <v>0.00156</v>
      </c>
      <c r="S94" s="228">
        <v>0</v>
      </c>
      <c r="T94" s="229">
        <f>S94*H94</f>
        <v>0</v>
      </c>
      <c r="AR94" s="22" t="s">
        <v>266</v>
      </c>
      <c r="AT94" s="22" t="s">
        <v>155</v>
      </c>
      <c r="AU94" s="22" t="s">
        <v>82</v>
      </c>
      <c r="AY94" s="22" t="s">
        <v>153</v>
      </c>
      <c r="BE94" s="230">
        <f>IF(N94="základní",J94,0)</f>
        <v>0</v>
      </c>
      <c r="BF94" s="230">
        <f>IF(N94="snížená",J94,0)</f>
        <v>0</v>
      </c>
      <c r="BG94" s="230">
        <f>IF(N94="zákl. přenesená",J94,0)</f>
        <v>0</v>
      </c>
      <c r="BH94" s="230">
        <f>IF(N94="sníž. přenesená",J94,0)</f>
        <v>0</v>
      </c>
      <c r="BI94" s="230">
        <f>IF(N94="nulová",J94,0)</f>
        <v>0</v>
      </c>
      <c r="BJ94" s="22" t="s">
        <v>24</v>
      </c>
      <c r="BK94" s="230">
        <f>ROUND(I94*H94,2)</f>
        <v>0</v>
      </c>
      <c r="BL94" s="22" t="s">
        <v>266</v>
      </c>
      <c r="BM94" s="22" t="s">
        <v>3710</v>
      </c>
    </row>
    <row r="95" spans="2:47" s="1" customFormat="1" ht="13.5">
      <c r="B95" s="44"/>
      <c r="C95" s="72"/>
      <c r="D95" s="231" t="s">
        <v>162</v>
      </c>
      <c r="E95" s="72"/>
      <c r="F95" s="232" t="s">
        <v>3711</v>
      </c>
      <c r="G95" s="72"/>
      <c r="H95" s="72"/>
      <c r="I95" s="189"/>
      <c r="J95" s="72"/>
      <c r="K95" s="72"/>
      <c r="L95" s="70"/>
      <c r="M95" s="233"/>
      <c r="N95" s="45"/>
      <c r="O95" s="45"/>
      <c r="P95" s="45"/>
      <c r="Q95" s="45"/>
      <c r="R95" s="45"/>
      <c r="S95" s="45"/>
      <c r="T95" s="93"/>
      <c r="AT95" s="22" t="s">
        <v>162</v>
      </c>
      <c r="AU95" s="22" t="s">
        <v>82</v>
      </c>
    </row>
    <row r="96" spans="2:47" s="1" customFormat="1" ht="13.5">
      <c r="B96" s="44"/>
      <c r="C96" s="72"/>
      <c r="D96" s="231" t="s">
        <v>166</v>
      </c>
      <c r="E96" s="72"/>
      <c r="F96" s="234" t="s">
        <v>3702</v>
      </c>
      <c r="G96" s="72"/>
      <c r="H96" s="72"/>
      <c r="I96" s="189"/>
      <c r="J96" s="72"/>
      <c r="K96" s="72"/>
      <c r="L96" s="70"/>
      <c r="M96" s="233"/>
      <c r="N96" s="45"/>
      <c r="O96" s="45"/>
      <c r="P96" s="45"/>
      <c r="Q96" s="45"/>
      <c r="R96" s="45"/>
      <c r="S96" s="45"/>
      <c r="T96" s="93"/>
      <c r="AT96" s="22" t="s">
        <v>166</v>
      </c>
      <c r="AU96" s="22" t="s">
        <v>82</v>
      </c>
    </row>
    <row r="97" spans="2:51" s="11" customFormat="1" ht="13.5">
      <c r="B97" s="235"/>
      <c r="C97" s="236"/>
      <c r="D97" s="231" t="s">
        <v>180</v>
      </c>
      <c r="E97" s="237" t="s">
        <v>22</v>
      </c>
      <c r="F97" s="238" t="s">
        <v>3712</v>
      </c>
      <c r="G97" s="236"/>
      <c r="H97" s="239">
        <v>1</v>
      </c>
      <c r="I97" s="240"/>
      <c r="J97" s="236"/>
      <c r="K97" s="236"/>
      <c r="L97" s="241"/>
      <c r="M97" s="242"/>
      <c r="N97" s="243"/>
      <c r="O97" s="243"/>
      <c r="P97" s="243"/>
      <c r="Q97" s="243"/>
      <c r="R97" s="243"/>
      <c r="S97" s="243"/>
      <c r="T97" s="244"/>
      <c r="AT97" s="245" t="s">
        <v>180</v>
      </c>
      <c r="AU97" s="245" t="s">
        <v>82</v>
      </c>
      <c r="AV97" s="11" t="s">
        <v>82</v>
      </c>
      <c r="AW97" s="11" t="s">
        <v>37</v>
      </c>
      <c r="AX97" s="11" t="s">
        <v>73</v>
      </c>
      <c r="AY97" s="245" t="s">
        <v>153</v>
      </c>
    </row>
    <row r="98" spans="2:65" s="1" customFormat="1" ht="16.5" customHeight="1">
      <c r="B98" s="44"/>
      <c r="C98" s="219" t="s">
        <v>160</v>
      </c>
      <c r="D98" s="219" t="s">
        <v>155</v>
      </c>
      <c r="E98" s="220" t="s">
        <v>3713</v>
      </c>
      <c r="F98" s="221" t="s">
        <v>3714</v>
      </c>
      <c r="G98" s="222" t="s">
        <v>158</v>
      </c>
      <c r="H98" s="223">
        <v>1</v>
      </c>
      <c r="I98" s="224"/>
      <c r="J98" s="225">
        <f>ROUND(I98*H98,2)</f>
        <v>0</v>
      </c>
      <c r="K98" s="221" t="s">
        <v>429</v>
      </c>
      <c r="L98" s="70"/>
      <c r="M98" s="226" t="s">
        <v>22</v>
      </c>
      <c r="N98" s="227" t="s">
        <v>44</v>
      </c>
      <c r="O98" s="45"/>
      <c r="P98" s="228">
        <f>O98*H98</f>
        <v>0</v>
      </c>
      <c r="Q98" s="228">
        <v>0.002</v>
      </c>
      <c r="R98" s="228">
        <f>Q98*H98</f>
        <v>0.002</v>
      </c>
      <c r="S98" s="228">
        <v>0</v>
      </c>
      <c r="T98" s="229">
        <f>S98*H98</f>
        <v>0</v>
      </c>
      <c r="AR98" s="22" t="s">
        <v>266</v>
      </c>
      <c r="AT98" s="22" t="s">
        <v>155</v>
      </c>
      <c r="AU98" s="22" t="s">
        <v>82</v>
      </c>
      <c r="AY98" s="22" t="s">
        <v>153</v>
      </c>
      <c r="BE98" s="230">
        <f>IF(N98="základní",J98,0)</f>
        <v>0</v>
      </c>
      <c r="BF98" s="230">
        <f>IF(N98="snížená",J98,0)</f>
        <v>0</v>
      </c>
      <c r="BG98" s="230">
        <f>IF(N98="zákl. přenesená",J98,0)</f>
        <v>0</v>
      </c>
      <c r="BH98" s="230">
        <f>IF(N98="sníž. přenesená",J98,0)</f>
        <v>0</v>
      </c>
      <c r="BI98" s="230">
        <f>IF(N98="nulová",J98,0)</f>
        <v>0</v>
      </c>
      <c r="BJ98" s="22" t="s">
        <v>24</v>
      </c>
      <c r="BK98" s="230">
        <f>ROUND(I98*H98,2)</f>
        <v>0</v>
      </c>
      <c r="BL98" s="22" t="s">
        <v>266</v>
      </c>
      <c r="BM98" s="22" t="s">
        <v>3715</v>
      </c>
    </row>
    <row r="99" spans="2:47" s="1" customFormat="1" ht="13.5">
      <c r="B99" s="44"/>
      <c r="C99" s="72"/>
      <c r="D99" s="231" t="s">
        <v>162</v>
      </c>
      <c r="E99" s="72"/>
      <c r="F99" s="232" t="s">
        <v>3716</v>
      </c>
      <c r="G99" s="72"/>
      <c r="H99" s="72"/>
      <c r="I99" s="189"/>
      <c r="J99" s="72"/>
      <c r="K99" s="72"/>
      <c r="L99" s="70"/>
      <c r="M99" s="233"/>
      <c r="N99" s="45"/>
      <c r="O99" s="45"/>
      <c r="P99" s="45"/>
      <c r="Q99" s="45"/>
      <c r="R99" s="45"/>
      <c r="S99" s="45"/>
      <c r="T99" s="93"/>
      <c r="AT99" s="22" t="s">
        <v>162</v>
      </c>
      <c r="AU99" s="22" t="s">
        <v>82</v>
      </c>
    </row>
    <row r="100" spans="2:47" s="1" customFormat="1" ht="13.5">
      <c r="B100" s="44"/>
      <c r="C100" s="72"/>
      <c r="D100" s="231" t="s">
        <v>166</v>
      </c>
      <c r="E100" s="72"/>
      <c r="F100" s="234" t="s">
        <v>3702</v>
      </c>
      <c r="G100" s="72"/>
      <c r="H100" s="72"/>
      <c r="I100" s="189"/>
      <c r="J100" s="72"/>
      <c r="K100" s="72"/>
      <c r="L100" s="70"/>
      <c r="M100" s="233"/>
      <c r="N100" s="45"/>
      <c r="O100" s="45"/>
      <c r="P100" s="45"/>
      <c r="Q100" s="45"/>
      <c r="R100" s="45"/>
      <c r="S100" s="45"/>
      <c r="T100" s="93"/>
      <c r="AT100" s="22" t="s">
        <v>166</v>
      </c>
      <c r="AU100" s="22" t="s">
        <v>82</v>
      </c>
    </row>
    <row r="101" spans="2:51" s="11" customFormat="1" ht="13.5">
      <c r="B101" s="235"/>
      <c r="C101" s="236"/>
      <c r="D101" s="231" t="s">
        <v>180</v>
      </c>
      <c r="E101" s="237" t="s">
        <v>22</v>
      </c>
      <c r="F101" s="238" t="s">
        <v>1985</v>
      </c>
      <c r="G101" s="236"/>
      <c r="H101" s="239">
        <v>1</v>
      </c>
      <c r="I101" s="240"/>
      <c r="J101" s="236"/>
      <c r="K101" s="236"/>
      <c r="L101" s="241"/>
      <c r="M101" s="242"/>
      <c r="N101" s="243"/>
      <c r="O101" s="243"/>
      <c r="P101" s="243"/>
      <c r="Q101" s="243"/>
      <c r="R101" s="243"/>
      <c r="S101" s="243"/>
      <c r="T101" s="244"/>
      <c r="AT101" s="245" t="s">
        <v>180</v>
      </c>
      <c r="AU101" s="245" t="s">
        <v>82</v>
      </c>
      <c r="AV101" s="11" t="s">
        <v>82</v>
      </c>
      <c r="AW101" s="11" t="s">
        <v>37</v>
      </c>
      <c r="AX101" s="11" t="s">
        <v>73</v>
      </c>
      <c r="AY101" s="245" t="s">
        <v>153</v>
      </c>
    </row>
    <row r="102" spans="2:65" s="1" customFormat="1" ht="16.5" customHeight="1">
      <c r="B102" s="44"/>
      <c r="C102" s="219" t="s">
        <v>188</v>
      </c>
      <c r="D102" s="219" t="s">
        <v>155</v>
      </c>
      <c r="E102" s="220" t="s">
        <v>3717</v>
      </c>
      <c r="F102" s="221" t="s">
        <v>3718</v>
      </c>
      <c r="G102" s="222" t="s">
        <v>1447</v>
      </c>
      <c r="H102" s="269"/>
      <c r="I102" s="224"/>
      <c r="J102" s="225">
        <f>ROUND(I102*H102,2)</f>
        <v>0</v>
      </c>
      <c r="K102" s="221" t="s">
        <v>429</v>
      </c>
      <c r="L102" s="70"/>
      <c r="M102" s="226" t="s">
        <v>22</v>
      </c>
      <c r="N102" s="227" t="s">
        <v>44</v>
      </c>
      <c r="O102" s="45"/>
      <c r="P102" s="228">
        <f>O102*H102</f>
        <v>0</v>
      </c>
      <c r="Q102" s="228">
        <v>0</v>
      </c>
      <c r="R102" s="228">
        <f>Q102*H102</f>
        <v>0</v>
      </c>
      <c r="S102" s="228">
        <v>0</v>
      </c>
      <c r="T102" s="229">
        <f>S102*H102</f>
        <v>0</v>
      </c>
      <c r="AR102" s="22" t="s">
        <v>266</v>
      </c>
      <c r="AT102" s="22" t="s">
        <v>155</v>
      </c>
      <c r="AU102" s="22" t="s">
        <v>82</v>
      </c>
      <c r="AY102" s="22" t="s">
        <v>153</v>
      </c>
      <c r="BE102" s="230">
        <f>IF(N102="základní",J102,0)</f>
        <v>0</v>
      </c>
      <c r="BF102" s="230">
        <f>IF(N102="snížená",J102,0)</f>
        <v>0</v>
      </c>
      <c r="BG102" s="230">
        <f>IF(N102="zákl. přenesená",J102,0)</f>
        <v>0</v>
      </c>
      <c r="BH102" s="230">
        <f>IF(N102="sníž. přenesená",J102,0)</f>
        <v>0</v>
      </c>
      <c r="BI102" s="230">
        <f>IF(N102="nulová",J102,0)</f>
        <v>0</v>
      </c>
      <c r="BJ102" s="22" t="s">
        <v>24</v>
      </c>
      <c r="BK102" s="230">
        <f>ROUND(I102*H102,2)</f>
        <v>0</v>
      </c>
      <c r="BL102" s="22" t="s">
        <v>266</v>
      </c>
      <c r="BM102" s="22" t="s">
        <v>3719</v>
      </c>
    </row>
    <row r="103" spans="2:47" s="1" customFormat="1" ht="13.5">
      <c r="B103" s="44"/>
      <c r="C103" s="72"/>
      <c r="D103" s="231" t="s">
        <v>162</v>
      </c>
      <c r="E103" s="72"/>
      <c r="F103" s="232" t="s">
        <v>3720</v>
      </c>
      <c r="G103" s="72"/>
      <c r="H103" s="72"/>
      <c r="I103" s="189"/>
      <c r="J103" s="72"/>
      <c r="K103" s="72"/>
      <c r="L103" s="70"/>
      <c r="M103" s="233"/>
      <c r="N103" s="45"/>
      <c r="O103" s="45"/>
      <c r="P103" s="45"/>
      <c r="Q103" s="45"/>
      <c r="R103" s="45"/>
      <c r="S103" s="45"/>
      <c r="T103" s="93"/>
      <c r="AT103" s="22" t="s">
        <v>162</v>
      </c>
      <c r="AU103" s="22" t="s">
        <v>82</v>
      </c>
    </row>
    <row r="104" spans="2:47" s="1" customFormat="1" ht="13.5">
      <c r="B104" s="44"/>
      <c r="C104" s="72"/>
      <c r="D104" s="231" t="s">
        <v>164</v>
      </c>
      <c r="E104" s="72"/>
      <c r="F104" s="234" t="s">
        <v>1713</v>
      </c>
      <c r="G104" s="72"/>
      <c r="H104" s="72"/>
      <c r="I104" s="189"/>
      <c r="J104" s="72"/>
      <c r="K104" s="72"/>
      <c r="L104" s="70"/>
      <c r="M104" s="233"/>
      <c r="N104" s="45"/>
      <c r="O104" s="45"/>
      <c r="P104" s="45"/>
      <c r="Q104" s="45"/>
      <c r="R104" s="45"/>
      <c r="S104" s="45"/>
      <c r="T104" s="93"/>
      <c r="AT104" s="22" t="s">
        <v>164</v>
      </c>
      <c r="AU104" s="22" t="s">
        <v>82</v>
      </c>
    </row>
    <row r="105" spans="2:63" s="10" customFormat="1" ht="29.85" customHeight="1">
      <c r="B105" s="203"/>
      <c r="C105" s="204"/>
      <c r="D105" s="205" t="s">
        <v>72</v>
      </c>
      <c r="E105" s="217" t="s">
        <v>3213</v>
      </c>
      <c r="F105" s="217" t="s">
        <v>3214</v>
      </c>
      <c r="G105" s="204"/>
      <c r="H105" s="204"/>
      <c r="I105" s="207"/>
      <c r="J105" s="218">
        <f>BK105</f>
        <v>0</v>
      </c>
      <c r="K105" s="204"/>
      <c r="L105" s="209"/>
      <c r="M105" s="210"/>
      <c r="N105" s="211"/>
      <c r="O105" s="211"/>
      <c r="P105" s="212">
        <f>SUM(P106:P157)</f>
        <v>0</v>
      </c>
      <c r="Q105" s="211"/>
      <c r="R105" s="212">
        <f>SUM(R106:R157)</f>
        <v>0.0137975</v>
      </c>
      <c r="S105" s="211"/>
      <c r="T105" s="213">
        <f>SUM(T106:T157)</f>
        <v>0</v>
      </c>
      <c r="AR105" s="214" t="s">
        <v>82</v>
      </c>
      <c r="AT105" s="215" t="s">
        <v>72</v>
      </c>
      <c r="AU105" s="215" t="s">
        <v>24</v>
      </c>
      <c r="AY105" s="214" t="s">
        <v>153</v>
      </c>
      <c r="BK105" s="216">
        <f>SUM(BK106:BK157)</f>
        <v>0</v>
      </c>
    </row>
    <row r="106" spans="2:65" s="1" customFormat="1" ht="16.5" customHeight="1">
      <c r="B106" s="44"/>
      <c r="C106" s="219" t="s">
        <v>197</v>
      </c>
      <c r="D106" s="219" t="s">
        <v>155</v>
      </c>
      <c r="E106" s="220" t="s">
        <v>3721</v>
      </c>
      <c r="F106" s="221" t="s">
        <v>3722</v>
      </c>
      <c r="G106" s="222" t="s">
        <v>351</v>
      </c>
      <c r="H106" s="223">
        <v>20</v>
      </c>
      <c r="I106" s="224"/>
      <c r="J106" s="225">
        <f>ROUND(I106*H106,2)</f>
        <v>0</v>
      </c>
      <c r="K106" s="221" t="s">
        <v>429</v>
      </c>
      <c r="L106" s="70"/>
      <c r="M106" s="226" t="s">
        <v>22</v>
      </c>
      <c r="N106" s="227" t="s">
        <v>44</v>
      </c>
      <c r="O106" s="45"/>
      <c r="P106" s="228">
        <f>O106*H106</f>
        <v>0</v>
      </c>
      <c r="Q106" s="228">
        <v>0</v>
      </c>
      <c r="R106" s="228">
        <f>Q106*H106</f>
        <v>0</v>
      </c>
      <c r="S106" s="228">
        <v>0</v>
      </c>
      <c r="T106" s="229">
        <f>S106*H106</f>
        <v>0</v>
      </c>
      <c r="AR106" s="22" t="s">
        <v>266</v>
      </c>
      <c r="AT106" s="22" t="s">
        <v>155</v>
      </c>
      <c r="AU106" s="22" t="s">
        <v>82</v>
      </c>
      <c r="AY106" s="22" t="s">
        <v>153</v>
      </c>
      <c r="BE106" s="230">
        <f>IF(N106="základní",J106,0)</f>
        <v>0</v>
      </c>
      <c r="BF106" s="230">
        <f>IF(N106="snížená",J106,0)</f>
        <v>0</v>
      </c>
      <c r="BG106" s="230">
        <f>IF(N106="zákl. přenesená",J106,0)</f>
        <v>0</v>
      </c>
      <c r="BH106" s="230">
        <f>IF(N106="sníž. přenesená",J106,0)</f>
        <v>0</v>
      </c>
      <c r="BI106" s="230">
        <f>IF(N106="nulová",J106,0)</f>
        <v>0</v>
      </c>
      <c r="BJ106" s="22" t="s">
        <v>24</v>
      </c>
      <c r="BK106" s="230">
        <f>ROUND(I106*H106,2)</f>
        <v>0</v>
      </c>
      <c r="BL106" s="22" t="s">
        <v>266</v>
      </c>
      <c r="BM106" s="22" t="s">
        <v>3723</v>
      </c>
    </row>
    <row r="107" spans="2:47" s="1" customFormat="1" ht="13.5">
      <c r="B107" s="44"/>
      <c r="C107" s="72"/>
      <c r="D107" s="231" t="s">
        <v>162</v>
      </c>
      <c r="E107" s="72"/>
      <c r="F107" s="232" t="s">
        <v>3724</v>
      </c>
      <c r="G107" s="72"/>
      <c r="H107" s="72"/>
      <c r="I107" s="189"/>
      <c r="J107" s="72"/>
      <c r="K107" s="72"/>
      <c r="L107" s="70"/>
      <c r="M107" s="233"/>
      <c r="N107" s="45"/>
      <c r="O107" s="45"/>
      <c r="P107" s="45"/>
      <c r="Q107" s="45"/>
      <c r="R107" s="45"/>
      <c r="S107" s="45"/>
      <c r="T107" s="93"/>
      <c r="AT107" s="22" t="s">
        <v>162</v>
      </c>
      <c r="AU107" s="22" t="s">
        <v>82</v>
      </c>
    </row>
    <row r="108" spans="2:65" s="1" customFormat="1" ht="16.5" customHeight="1">
      <c r="B108" s="44"/>
      <c r="C108" s="246" t="s">
        <v>203</v>
      </c>
      <c r="D108" s="246" t="s">
        <v>252</v>
      </c>
      <c r="E108" s="247" t="s">
        <v>3725</v>
      </c>
      <c r="F108" s="248" t="s">
        <v>3726</v>
      </c>
      <c r="G108" s="249" t="s">
        <v>351</v>
      </c>
      <c r="H108" s="250">
        <v>21</v>
      </c>
      <c r="I108" s="251"/>
      <c r="J108" s="252">
        <f>ROUND(I108*H108,2)</f>
        <v>0</v>
      </c>
      <c r="K108" s="248" t="s">
        <v>429</v>
      </c>
      <c r="L108" s="253"/>
      <c r="M108" s="254" t="s">
        <v>22</v>
      </c>
      <c r="N108" s="255" t="s">
        <v>44</v>
      </c>
      <c r="O108" s="45"/>
      <c r="P108" s="228">
        <f>O108*H108</f>
        <v>0</v>
      </c>
      <c r="Q108" s="228">
        <v>0.0001</v>
      </c>
      <c r="R108" s="228">
        <f>Q108*H108</f>
        <v>0.0021000000000000003</v>
      </c>
      <c r="S108" s="228">
        <v>0</v>
      </c>
      <c r="T108" s="229">
        <f>S108*H108</f>
        <v>0</v>
      </c>
      <c r="AR108" s="22" t="s">
        <v>372</v>
      </c>
      <c r="AT108" s="22" t="s">
        <v>252</v>
      </c>
      <c r="AU108" s="22" t="s">
        <v>82</v>
      </c>
      <c r="AY108" s="22" t="s">
        <v>153</v>
      </c>
      <c r="BE108" s="230">
        <f>IF(N108="základní",J108,0)</f>
        <v>0</v>
      </c>
      <c r="BF108" s="230">
        <f>IF(N108="snížená",J108,0)</f>
        <v>0</v>
      </c>
      <c r="BG108" s="230">
        <f>IF(N108="zákl. přenesená",J108,0)</f>
        <v>0</v>
      </c>
      <c r="BH108" s="230">
        <f>IF(N108="sníž. přenesená",J108,0)</f>
        <v>0</v>
      </c>
      <c r="BI108" s="230">
        <f>IF(N108="nulová",J108,0)</f>
        <v>0</v>
      </c>
      <c r="BJ108" s="22" t="s">
        <v>24</v>
      </c>
      <c r="BK108" s="230">
        <f>ROUND(I108*H108,2)</f>
        <v>0</v>
      </c>
      <c r="BL108" s="22" t="s">
        <v>266</v>
      </c>
      <c r="BM108" s="22" t="s">
        <v>3727</v>
      </c>
    </row>
    <row r="109" spans="2:47" s="1" customFormat="1" ht="13.5">
      <c r="B109" s="44"/>
      <c r="C109" s="72"/>
      <c r="D109" s="231" t="s">
        <v>162</v>
      </c>
      <c r="E109" s="72"/>
      <c r="F109" s="232" t="s">
        <v>3728</v>
      </c>
      <c r="G109" s="72"/>
      <c r="H109" s="72"/>
      <c r="I109" s="189"/>
      <c r="J109" s="72"/>
      <c r="K109" s="72"/>
      <c r="L109" s="70"/>
      <c r="M109" s="233"/>
      <c r="N109" s="45"/>
      <c r="O109" s="45"/>
      <c r="P109" s="45"/>
      <c r="Q109" s="45"/>
      <c r="R109" s="45"/>
      <c r="S109" s="45"/>
      <c r="T109" s="93"/>
      <c r="AT109" s="22" t="s">
        <v>162</v>
      </c>
      <c r="AU109" s="22" t="s">
        <v>82</v>
      </c>
    </row>
    <row r="110" spans="2:47" s="1" customFormat="1" ht="13.5">
      <c r="B110" s="44"/>
      <c r="C110" s="72"/>
      <c r="D110" s="231" t="s">
        <v>166</v>
      </c>
      <c r="E110" s="72"/>
      <c r="F110" s="234" t="s">
        <v>3702</v>
      </c>
      <c r="G110" s="72"/>
      <c r="H110" s="72"/>
      <c r="I110" s="189"/>
      <c r="J110" s="72"/>
      <c r="K110" s="72"/>
      <c r="L110" s="70"/>
      <c r="M110" s="233"/>
      <c r="N110" s="45"/>
      <c r="O110" s="45"/>
      <c r="P110" s="45"/>
      <c r="Q110" s="45"/>
      <c r="R110" s="45"/>
      <c r="S110" s="45"/>
      <c r="T110" s="93"/>
      <c r="AT110" s="22" t="s">
        <v>166</v>
      </c>
      <c r="AU110" s="22" t="s">
        <v>82</v>
      </c>
    </row>
    <row r="111" spans="2:51" s="11" customFormat="1" ht="13.5">
      <c r="B111" s="235"/>
      <c r="C111" s="236"/>
      <c r="D111" s="231" t="s">
        <v>180</v>
      </c>
      <c r="E111" s="237" t="s">
        <v>22</v>
      </c>
      <c r="F111" s="238" t="s">
        <v>3729</v>
      </c>
      <c r="G111" s="236"/>
      <c r="H111" s="239">
        <v>20</v>
      </c>
      <c r="I111" s="240"/>
      <c r="J111" s="236"/>
      <c r="K111" s="236"/>
      <c r="L111" s="241"/>
      <c r="M111" s="242"/>
      <c r="N111" s="243"/>
      <c r="O111" s="243"/>
      <c r="P111" s="243"/>
      <c r="Q111" s="243"/>
      <c r="R111" s="243"/>
      <c r="S111" s="243"/>
      <c r="T111" s="244"/>
      <c r="AT111" s="245" t="s">
        <v>180</v>
      </c>
      <c r="AU111" s="245" t="s">
        <v>82</v>
      </c>
      <c r="AV111" s="11" t="s">
        <v>82</v>
      </c>
      <c r="AW111" s="11" t="s">
        <v>37</v>
      </c>
      <c r="AX111" s="11" t="s">
        <v>73</v>
      </c>
      <c r="AY111" s="245" t="s">
        <v>153</v>
      </c>
    </row>
    <row r="112" spans="2:51" s="11" customFormat="1" ht="13.5">
      <c r="B112" s="235"/>
      <c r="C112" s="236"/>
      <c r="D112" s="231" t="s">
        <v>180</v>
      </c>
      <c r="E112" s="236"/>
      <c r="F112" s="238" t="s">
        <v>3730</v>
      </c>
      <c r="G112" s="236"/>
      <c r="H112" s="239">
        <v>21</v>
      </c>
      <c r="I112" s="240"/>
      <c r="J112" s="236"/>
      <c r="K112" s="236"/>
      <c r="L112" s="241"/>
      <c r="M112" s="242"/>
      <c r="N112" s="243"/>
      <c r="O112" s="243"/>
      <c r="P112" s="243"/>
      <c r="Q112" s="243"/>
      <c r="R112" s="243"/>
      <c r="S112" s="243"/>
      <c r="T112" s="244"/>
      <c r="AT112" s="245" t="s">
        <v>180</v>
      </c>
      <c r="AU112" s="245" t="s">
        <v>82</v>
      </c>
      <c r="AV112" s="11" t="s">
        <v>82</v>
      </c>
      <c r="AW112" s="11" t="s">
        <v>6</v>
      </c>
      <c r="AX112" s="11" t="s">
        <v>24</v>
      </c>
      <c r="AY112" s="245" t="s">
        <v>153</v>
      </c>
    </row>
    <row r="113" spans="2:65" s="1" customFormat="1" ht="16.5" customHeight="1">
      <c r="B113" s="44"/>
      <c r="C113" s="219" t="s">
        <v>210</v>
      </c>
      <c r="D113" s="219" t="s">
        <v>155</v>
      </c>
      <c r="E113" s="220" t="s">
        <v>3731</v>
      </c>
      <c r="F113" s="221" t="s">
        <v>3732</v>
      </c>
      <c r="G113" s="222" t="s">
        <v>351</v>
      </c>
      <c r="H113" s="223">
        <v>20</v>
      </c>
      <c r="I113" s="224"/>
      <c r="J113" s="225">
        <f>ROUND(I113*H113,2)</f>
        <v>0</v>
      </c>
      <c r="K113" s="221" t="s">
        <v>429</v>
      </c>
      <c r="L113" s="70"/>
      <c r="M113" s="226" t="s">
        <v>22</v>
      </c>
      <c r="N113" s="227" t="s">
        <v>44</v>
      </c>
      <c r="O113" s="45"/>
      <c r="P113" s="228">
        <f>O113*H113</f>
        <v>0</v>
      </c>
      <c r="Q113" s="228">
        <v>0</v>
      </c>
      <c r="R113" s="228">
        <f>Q113*H113</f>
        <v>0</v>
      </c>
      <c r="S113" s="228">
        <v>0</v>
      </c>
      <c r="T113" s="229">
        <f>S113*H113</f>
        <v>0</v>
      </c>
      <c r="AR113" s="22" t="s">
        <v>266</v>
      </c>
      <c r="AT113" s="22" t="s">
        <v>155</v>
      </c>
      <c r="AU113" s="22" t="s">
        <v>82</v>
      </c>
      <c r="AY113" s="22" t="s">
        <v>153</v>
      </c>
      <c r="BE113" s="230">
        <f>IF(N113="základní",J113,0)</f>
        <v>0</v>
      </c>
      <c r="BF113" s="230">
        <f>IF(N113="snížená",J113,0)</f>
        <v>0</v>
      </c>
      <c r="BG113" s="230">
        <f>IF(N113="zákl. přenesená",J113,0)</f>
        <v>0</v>
      </c>
      <c r="BH113" s="230">
        <f>IF(N113="sníž. přenesená",J113,0)</f>
        <v>0</v>
      </c>
      <c r="BI113" s="230">
        <f>IF(N113="nulová",J113,0)</f>
        <v>0</v>
      </c>
      <c r="BJ113" s="22" t="s">
        <v>24</v>
      </c>
      <c r="BK113" s="230">
        <f>ROUND(I113*H113,2)</f>
        <v>0</v>
      </c>
      <c r="BL113" s="22" t="s">
        <v>266</v>
      </c>
      <c r="BM113" s="22" t="s">
        <v>3733</v>
      </c>
    </row>
    <row r="114" spans="2:47" s="1" customFormat="1" ht="13.5">
      <c r="B114" s="44"/>
      <c r="C114" s="72"/>
      <c r="D114" s="231" t="s">
        <v>162</v>
      </c>
      <c r="E114" s="72"/>
      <c r="F114" s="232" t="s">
        <v>3734</v>
      </c>
      <c r="G114" s="72"/>
      <c r="H114" s="72"/>
      <c r="I114" s="189"/>
      <c r="J114" s="72"/>
      <c r="K114" s="72"/>
      <c r="L114" s="70"/>
      <c r="M114" s="233"/>
      <c r="N114" s="45"/>
      <c r="O114" s="45"/>
      <c r="P114" s="45"/>
      <c r="Q114" s="45"/>
      <c r="R114" s="45"/>
      <c r="S114" s="45"/>
      <c r="T114" s="93"/>
      <c r="AT114" s="22" t="s">
        <v>162</v>
      </c>
      <c r="AU114" s="22" t="s">
        <v>82</v>
      </c>
    </row>
    <row r="115" spans="2:65" s="1" customFormat="1" ht="16.5" customHeight="1">
      <c r="B115" s="44"/>
      <c r="C115" s="246" t="s">
        <v>216</v>
      </c>
      <c r="D115" s="246" t="s">
        <v>252</v>
      </c>
      <c r="E115" s="247" t="s">
        <v>3595</v>
      </c>
      <c r="F115" s="248" t="s">
        <v>3596</v>
      </c>
      <c r="G115" s="249" t="s">
        <v>158</v>
      </c>
      <c r="H115" s="250">
        <v>21</v>
      </c>
      <c r="I115" s="251"/>
      <c r="J115" s="252">
        <f>ROUND(I115*H115,2)</f>
        <v>0</v>
      </c>
      <c r="K115" s="248" t="s">
        <v>429</v>
      </c>
      <c r="L115" s="253"/>
      <c r="M115" s="254" t="s">
        <v>22</v>
      </c>
      <c r="N115" s="255" t="s">
        <v>44</v>
      </c>
      <c r="O115" s="45"/>
      <c r="P115" s="228">
        <f>O115*H115</f>
        <v>0</v>
      </c>
      <c r="Q115" s="228">
        <v>0.00023</v>
      </c>
      <c r="R115" s="228">
        <f>Q115*H115</f>
        <v>0.00483</v>
      </c>
      <c r="S115" s="228">
        <v>0</v>
      </c>
      <c r="T115" s="229">
        <f>S115*H115</f>
        <v>0</v>
      </c>
      <c r="AR115" s="22" t="s">
        <v>372</v>
      </c>
      <c r="AT115" s="22" t="s">
        <v>252</v>
      </c>
      <c r="AU115" s="22" t="s">
        <v>82</v>
      </c>
      <c r="AY115" s="22" t="s">
        <v>153</v>
      </c>
      <c r="BE115" s="230">
        <f>IF(N115="základní",J115,0)</f>
        <v>0</v>
      </c>
      <c r="BF115" s="230">
        <f>IF(N115="snížená",J115,0)</f>
        <v>0</v>
      </c>
      <c r="BG115" s="230">
        <f>IF(N115="zákl. přenesená",J115,0)</f>
        <v>0</v>
      </c>
      <c r="BH115" s="230">
        <f>IF(N115="sníž. přenesená",J115,0)</f>
        <v>0</v>
      </c>
      <c r="BI115" s="230">
        <f>IF(N115="nulová",J115,0)</f>
        <v>0</v>
      </c>
      <c r="BJ115" s="22" t="s">
        <v>24</v>
      </c>
      <c r="BK115" s="230">
        <f>ROUND(I115*H115,2)</f>
        <v>0</v>
      </c>
      <c r="BL115" s="22" t="s">
        <v>266</v>
      </c>
      <c r="BM115" s="22" t="s">
        <v>3735</v>
      </c>
    </row>
    <row r="116" spans="2:47" s="1" customFormat="1" ht="13.5">
      <c r="B116" s="44"/>
      <c r="C116" s="72"/>
      <c r="D116" s="231" t="s">
        <v>162</v>
      </c>
      <c r="E116" s="72"/>
      <c r="F116" s="232" t="s">
        <v>3598</v>
      </c>
      <c r="G116" s="72"/>
      <c r="H116" s="72"/>
      <c r="I116" s="189"/>
      <c r="J116" s="72"/>
      <c r="K116" s="72"/>
      <c r="L116" s="70"/>
      <c r="M116" s="233"/>
      <c r="N116" s="45"/>
      <c r="O116" s="45"/>
      <c r="P116" s="45"/>
      <c r="Q116" s="45"/>
      <c r="R116" s="45"/>
      <c r="S116" s="45"/>
      <c r="T116" s="93"/>
      <c r="AT116" s="22" t="s">
        <v>162</v>
      </c>
      <c r="AU116" s="22" t="s">
        <v>82</v>
      </c>
    </row>
    <row r="117" spans="2:47" s="1" customFormat="1" ht="13.5">
      <c r="B117" s="44"/>
      <c r="C117" s="72"/>
      <c r="D117" s="231" t="s">
        <v>166</v>
      </c>
      <c r="E117" s="72"/>
      <c r="F117" s="234" t="s">
        <v>3702</v>
      </c>
      <c r="G117" s="72"/>
      <c r="H117" s="72"/>
      <c r="I117" s="189"/>
      <c r="J117" s="72"/>
      <c r="K117" s="72"/>
      <c r="L117" s="70"/>
      <c r="M117" s="233"/>
      <c r="N117" s="45"/>
      <c r="O117" s="45"/>
      <c r="P117" s="45"/>
      <c r="Q117" s="45"/>
      <c r="R117" s="45"/>
      <c r="S117" s="45"/>
      <c r="T117" s="93"/>
      <c r="AT117" s="22" t="s">
        <v>166</v>
      </c>
      <c r="AU117" s="22" t="s">
        <v>82</v>
      </c>
    </row>
    <row r="118" spans="2:51" s="11" customFormat="1" ht="13.5">
      <c r="B118" s="235"/>
      <c r="C118" s="236"/>
      <c r="D118" s="231" t="s">
        <v>180</v>
      </c>
      <c r="E118" s="237" t="s">
        <v>22</v>
      </c>
      <c r="F118" s="238" t="s">
        <v>3729</v>
      </c>
      <c r="G118" s="236"/>
      <c r="H118" s="239">
        <v>20</v>
      </c>
      <c r="I118" s="240"/>
      <c r="J118" s="236"/>
      <c r="K118" s="236"/>
      <c r="L118" s="241"/>
      <c r="M118" s="242"/>
      <c r="N118" s="243"/>
      <c r="O118" s="243"/>
      <c r="P118" s="243"/>
      <c r="Q118" s="243"/>
      <c r="R118" s="243"/>
      <c r="S118" s="243"/>
      <c r="T118" s="244"/>
      <c r="AT118" s="245" t="s">
        <v>180</v>
      </c>
      <c r="AU118" s="245" t="s">
        <v>82</v>
      </c>
      <c r="AV118" s="11" t="s">
        <v>82</v>
      </c>
      <c r="AW118" s="11" t="s">
        <v>37</v>
      </c>
      <c r="AX118" s="11" t="s">
        <v>73</v>
      </c>
      <c r="AY118" s="245" t="s">
        <v>153</v>
      </c>
    </row>
    <row r="119" spans="2:51" s="11" customFormat="1" ht="13.5">
      <c r="B119" s="235"/>
      <c r="C119" s="236"/>
      <c r="D119" s="231" t="s">
        <v>180</v>
      </c>
      <c r="E119" s="236"/>
      <c r="F119" s="238" t="s">
        <v>3730</v>
      </c>
      <c r="G119" s="236"/>
      <c r="H119" s="239">
        <v>21</v>
      </c>
      <c r="I119" s="240"/>
      <c r="J119" s="236"/>
      <c r="K119" s="236"/>
      <c r="L119" s="241"/>
      <c r="M119" s="242"/>
      <c r="N119" s="243"/>
      <c r="O119" s="243"/>
      <c r="P119" s="243"/>
      <c r="Q119" s="243"/>
      <c r="R119" s="243"/>
      <c r="S119" s="243"/>
      <c r="T119" s="244"/>
      <c r="AT119" s="245" t="s">
        <v>180</v>
      </c>
      <c r="AU119" s="245" t="s">
        <v>82</v>
      </c>
      <c r="AV119" s="11" t="s">
        <v>82</v>
      </c>
      <c r="AW119" s="11" t="s">
        <v>6</v>
      </c>
      <c r="AX119" s="11" t="s">
        <v>24</v>
      </c>
      <c r="AY119" s="245" t="s">
        <v>153</v>
      </c>
    </row>
    <row r="120" spans="2:65" s="1" customFormat="1" ht="25.5" customHeight="1">
      <c r="B120" s="44"/>
      <c r="C120" s="219" t="s">
        <v>29</v>
      </c>
      <c r="D120" s="219" t="s">
        <v>155</v>
      </c>
      <c r="E120" s="220" t="s">
        <v>3736</v>
      </c>
      <c r="F120" s="221" t="s">
        <v>3737</v>
      </c>
      <c r="G120" s="222" t="s">
        <v>351</v>
      </c>
      <c r="H120" s="223">
        <v>30</v>
      </c>
      <c r="I120" s="224"/>
      <c r="J120" s="225">
        <f>ROUND(I120*H120,2)</f>
        <v>0</v>
      </c>
      <c r="K120" s="221" t="s">
        <v>429</v>
      </c>
      <c r="L120" s="70"/>
      <c r="M120" s="226" t="s">
        <v>22</v>
      </c>
      <c r="N120" s="227" t="s">
        <v>44</v>
      </c>
      <c r="O120" s="45"/>
      <c r="P120" s="228">
        <f>O120*H120</f>
        <v>0</v>
      </c>
      <c r="Q120" s="228">
        <v>0</v>
      </c>
      <c r="R120" s="228">
        <f>Q120*H120</f>
        <v>0</v>
      </c>
      <c r="S120" s="228">
        <v>0</v>
      </c>
      <c r="T120" s="229">
        <f>S120*H120</f>
        <v>0</v>
      </c>
      <c r="AR120" s="22" t="s">
        <v>266</v>
      </c>
      <c r="AT120" s="22" t="s">
        <v>155</v>
      </c>
      <c r="AU120" s="22" t="s">
        <v>82</v>
      </c>
      <c r="AY120" s="22" t="s">
        <v>153</v>
      </c>
      <c r="BE120" s="230">
        <f>IF(N120="základní",J120,0)</f>
        <v>0</v>
      </c>
      <c r="BF120" s="230">
        <f>IF(N120="snížená",J120,0)</f>
        <v>0</v>
      </c>
      <c r="BG120" s="230">
        <f>IF(N120="zákl. přenesená",J120,0)</f>
        <v>0</v>
      </c>
      <c r="BH120" s="230">
        <f>IF(N120="sníž. přenesená",J120,0)</f>
        <v>0</v>
      </c>
      <c r="BI120" s="230">
        <f>IF(N120="nulová",J120,0)</f>
        <v>0</v>
      </c>
      <c r="BJ120" s="22" t="s">
        <v>24</v>
      </c>
      <c r="BK120" s="230">
        <f>ROUND(I120*H120,2)</f>
        <v>0</v>
      </c>
      <c r="BL120" s="22" t="s">
        <v>266</v>
      </c>
      <c r="BM120" s="22" t="s">
        <v>3738</v>
      </c>
    </row>
    <row r="121" spans="2:47" s="1" customFormat="1" ht="13.5">
      <c r="B121" s="44"/>
      <c r="C121" s="72"/>
      <c r="D121" s="231" t="s">
        <v>162</v>
      </c>
      <c r="E121" s="72"/>
      <c r="F121" s="232" t="s">
        <v>3739</v>
      </c>
      <c r="G121" s="72"/>
      <c r="H121" s="72"/>
      <c r="I121" s="189"/>
      <c r="J121" s="72"/>
      <c r="K121" s="72"/>
      <c r="L121" s="70"/>
      <c r="M121" s="233"/>
      <c r="N121" s="45"/>
      <c r="O121" s="45"/>
      <c r="P121" s="45"/>
      <c r="Q121" s="45"/>
      <c r="R121" s="45"/>
      <c r="S121" s="45"/>
      <c r="T121" s="93"/>
      <c r="AT121" s="22" t="s">
        <v>162</v>
      </c>
      <c r="AU121" s="22" t="s">
        <v>82</v>
      </c>
    </row>
    <row r="122" spans="2:65" s="1" customFormat="1" ht="16.5" customHeight="1">
      <c r="B122" s="44"/>
      <c r="C122" s="246" t="s">
        <v>228</v>
      </c>
      <c r="D122" s="246" t="s">
        <v>252</v>
      </c>
      <c r="E122" s="247" t="s">
        <v>3384</v>
      </c>
      <c r="F122" s="248" t="s">
        <v>3385</v>
      </c>
      <c r="G122" s="249" t="s">
        <v>351</v>
      </c>
      <c r="H122" s="250">
        <v>15.375</v>
      </c>
      <c r="I122" s="251"/>
      <c r="J122" s="252">
        <f>ROUND(I122*H122,2)</f>
        <v>0</v>
      </c>
      <c r="K122" s="248" t="s">
        <v>429</v>
      </c>
      <c r="L122" s="253"/>
      <c r="M122" s="254" t="s">
        <v>22</v>
      </c>
      <c r="N122" s="255" t="s">
        <v>44</v>
      </c>
      <c r="O122" s="45"/>
      <c r="P122" s="228">
        <f>O122*H122</f>
        <v>0</v>
      </c>
      <c r="Q122" s="228">
        <v>0.00012</v>
      </c>
      <c r="R122" s="228">
        <f>Q122*H122</f>
        <v>0.001845</v>
      </c>
      <c r="S122" s="228">
        <v>0</v>
      </c>
      <c r="T122" s="229">
        <f>S122*H122</f>
        <v>0</v>
      </c>
      <c r="AR122" s="22" t="s">
        <v>372</v>
      </c>
      <c r="AT122" s="22" t="s">
        <v>252</v>
      </c>
      <c r="AU122" s="22" t="s">
        <v>82</v>
      </c>
      <c r="AY122" s="22" t="s">
        <v>153</v>
      </c>
      <c r="BE122" s="230">
        <f>IF(N122="základní",J122,0)</f>
        <v>0</v>
      </c>
      <c r="BF122" s="230">
        <f>IF(N122="snížená",J122,0)</f>
        <v>0</v>
      </c>
      <c r="BG122" s="230">
        <f>IF(N122="zákl. přenesená",J122,0)</f>
        <v>0</v>
      </c>
      <c r="BH122" s="230">
        <f>IF(N122="sníž. přenesená",J122,0)</f>
        <v>0</v>
      </c>
      <c r="BI122" s="230">
        <f>IF(N122="nulová",J122,0)</f>
        <v>0</v>
      </c>
      <c r="BJ122" s="22" t="s">
        <v>24</v>
      </c>
      <c r="BK122" s="230">
        <f>ROUND(I122*H122,2)</f>
        <v>0</v>
      </c>
      <c r="BL122" s="22" t="s">
        <v>266</v>
      </c>
      <c r="BM122" s="22" t="s">
        <v>3740</v>
      </c>
    </row>
    <row r="123" spans="2:47" s="1" customFormat="1" ht="13.5">
      <c r="B123" s="44"/>
      <c r="C123" s="72"/>
      <c r="D123" s="231" t="s">
        <v>162</v>
      </c>
      <c r="E123" s="72"/>
      <c r="F123" s="232" t="s">
        <v>3385</v>
      </c>
      <c r="G123" s="72"/>
      <c r="H123" s="72"/>
      <c r="I123" s="189"/>
      <c r="J123" s="72"/>
      <c r="K123" s="72"/>
      <c r="L123" s="70"/>
      <c r="M123" s="233"/>
      <c r="N123" s="45"/>
      <c r="O123" s="45"/>
      <c r="P123" s="45"/>
      <c r="Q123" s="45"/>
      <c r="R123" s="45"/>
      <c r="S123" s="45"/>
      <c r="T123" s="93"/>
      <c r="AT123" s="22" t="s">
        <v>162</v>
      </c>
      <c r="AU123" s="22" t="s">
        <v>82</v>
      </c>
    </row>
    <row r="124" spans="2:47" s="1" customFormat="1" ht="13.5">
      <c r="B124" s="44"/>
      <c r="C124" s="72"/>
      <c r="D124" s="231" t="s">
        <v>166</v>
      </c>
      <c r="E124" s="72"/>
      <c r="F124" s="234" t="s">
        <v>3702</v>
      </c>
      <c r="G124" s="72"/>
      <c r="H124" s="72"/>
      <c r="I124" s="189"/>
      <c r="J124" s="72"/>
      <c r="K124" s="72"/>
      <c r="L124" s="70"/>
      <c r="M124" s="233"/>
      <c r="N124" s="45"/>
      <c r="O124" s="45"/>
      <c r="P124" s="45"/>
      <c r="Q124" s="45"/>
      <c r="R124" s="45"/>
      <c r="S124" s="45"/>
      <c r="T124" s="93"/>
      <c r="AT124" s="22" t="s">
        <v>166</v>
      </c>
      <c r="AU124" s="22" t="s">
        <v>82</v>
      </c>
    </row>
    <row r="125" spans="2:51" s="11" customFormat="1" ht="13.5">
      <c r="B125" s="235"/>
      <c r="C125" s="236"/>
      <c r="D125" s="231" t="s">
        <v>180</v>
      </c>
      <c r="E125" s="237" t="s">
        <v>22</v>
      </c>
      <c r="F125" s="238" t="s">
        <v>3741</v>
      </c>
      <c r="G125" s="236"/>
      <c r="H125" s="239">
        <v>15</v>
      </c>
      <c r="I125" s="240"/>
      <c r="J125" s="236"/>
      <c r="K125" s="236"/>
      <c r="L125" s="241"/>
      <c r="M125" s="242"/>
      <c r="N125" s="243"/>
      <c r="O125" s="243"/>
      <c r="P125" s="243"/>
      <c r="Q125" s="243"/>
      <c r="R125" s="243"/>
      <c r="S125" s="243"/>
      <c r="T125" s="244"/>
      <c r="AT125" s="245" t="s">
        <v>180</v>
      </c>
      <c r="AU125" s="245" t="s">
        <v>82</v>
      </c>
      <c r="AV125" s="11" t="s">
        <v>82</v>
      </c>
      <c r="AW125" s="11" t="s">
        <v>37</v>
      </c>
      <c r="AX125" s="11" t="s">
        <v>73</v>
      </c>
      <c r="AY125" s="245" t="s">
        <v>153</v>
      </c>
    </row>
    <row r="126" spans="2:51" s="11" customFormat="1" ht="13.5">
      <c r="B126" s="235"/>
      <c r="C126" s="236"/>
      <c r="D126" s="231" t="s">
        <v>180</v>
      </c>
      <c r="E126" s="236"/>
      <c r="F126" s="238" t="s">
        <v>3742</v>
      </c>
      <c r="G126" s="236"/>
      <c r="H126" s="239">
        <v>15.375</v>
      </c>
      <c r="I126" s="240"/>
      <c r="J126" s="236"/>
      <c r="K126" s="236"/>
      <c r="L126" s="241"/>
      <c r="M126" s="242"/>
      <c r="N126" s="243"/>
      <c r="O126" s="243"/>
      <c r="P126" s="243"/>
      <c r="Q126" s="243"/>
      <c r="R126" s="243"/>
      <c r="S126" s="243"/>
      <c r="T126" s="244"/>
      <c r="AT126" s="245" t="s">
        <v>180</v>
      </c>
      <c r="AU126" s="245" t="s">
        <v>82</v>
      </c>
      <c r="AV126" s="11" t="s">
        <v>82</v>
      </c>
      <c r="AW126" s="11" t="s">
        <v>6</v>
      </c>
      <c r="AX126" s="11" t="s">
        <v>24</v>
      </c>
      <c r="AY126" s="245" t="s">
        <v>153</v>
      </c>
    </row>
    <row r="127" spans="2:65" s="1" customFormat="1" ht="16.5" customHeight="1">
      <c r="B127" s="44"/>
      <c r="C127" s="246" t="s">
        <v>236</v>
      </c>
      <c r="D127" s="246" t="s">
        <v>252</v>
      </c>
      <c r="E127" s="247" t="s">
        <v>3396</v>
      </c>
      <c r="F127" s="248" t="s">
        <v>3397</v>
      </c>
      <c r="G127" s="249" t="s">
        <v>351</v>
      </c>
      <c r="H127" s="250">
        <v>15.375</v>
      </c>
      <c r="I127" s="251"/>
      <c r="J127" s="252">
        <f>ROUND(I127*H127,2)</f>
        <v>0</v>
      </c>
      <c r="K127" s="248" t="s">
        <v>429</v>
      </c>
      <c r="L127" s="253"/>
      <c r="M127" s="254" t="s">
        <v>22</v>
      </c>
      <c r="N127" s="255" t="s">
        <v>44</v>
      </c>
      <c r="O127" s="45"/>
      <c r="P127" s="228">
        <f>O127*H127</f>
        <v>0</v>
      </c>
      <c r="Q127" s="228">
        <v>0.00016</v>
      </c>
      <c r="R127" s="228">
        <f>Q127*H127</f>
        <v>0.0024600000000000004</v>
      </c>
      <c r="S127" s="228">
        <v>0</v>
      </c>
      <c r="T127" s="229">
        <f>S127*H127</f>
        <v>0</v>
      </c>
      <c r="AR127" s="22" t="s">
        <v>372</v>
      </c>
      <c r="AT127" s="22" t="s">
        <v>252</v>
      </c>
      <c r="AU127" s="22" t="s">
        <v>82</v>
      </c>
      <c r="AY127" s="22" t="s">
        <v>153</v>
      </c>
      <c r="BE127" s="230">
        <f>IF(N127="základní",J127,0)</f>
        <v>0</v>
      </c>
      <c r="BF127" s="230">
        <f>IF(N127="snížená",J127,0)</f>
        <v>0</v>
      </c>
      <c r="BG127" s="230">
        <f>IF(N127="zákl. přenesená",J127,0)</f>
        <v>0</v>
      </c>
      <c r="BH127" s="230">
        <f>IF(N127="sníž. přenesená",J127,0)</f>
        <v>0</v>
      </c>
      <c r="BI127" s="230">
        <f>IF(N127="nulová",J127,0)</f>
        <v>0</v>
      </c>
      <c r="BJ127" s="22" t="s">
        <v>24</v>
      </c>
      <c r="BK127" s="230">
        <f>ROUND(I127*H127,2)</f>
        <v>0</v>
      </c>
      <c r="BL127" s="22" t="s">
        <v>266</v>
      </c>
      <c r="BM127" s="22" t="s">
        <v>3743</v>
      </c>
    </row>
    <row r="128" spans="2:47" s="1" customFormat="1" ht="13.5">
      <c r="B128" s="44"/>
      <c r="C128" s="72"/>
      <c r="D128" s="231" t="s">
        <v>162</v>
      </c>
      <c r="E128" s="72"/>
      <c r="F128" s="232" t="s">
        <v>3397</v>
      </c>
      <c r="G128" s="72"/>
      <c r="H128" s="72"/>
      <c r="I128" s="189"/>
      <c r="J128" s="72"/>
      <c r="K128" s="72"/>
      <c r="L128" s="70"/>
      <c r="M128" s="233"/>
      <c r="N128" s="45"/>
      <c r="O128" s="45"/>
      <c r="P128" s="45"/>
      <c r="Q128" s="45"/>
      <c r="R128" s="45"/>
      <c r="S128" s="45"/>
      <c r="T128" s="93"/>
      <c r="AT128" s="22" t="s">
        <v>162</v>
      </c>
      <c r="AU128" s="22" t="s">
        <v>82</v>
      </c>
    </row>
    <row r="129" spans="2:47" s="1" customFormat="1" ht="13.5">
      <c r="B129" s="44"/>
      <c r="C129" s="72"/>
      <c r="D129" s="231" t="s">
        <v>166</v>
      </c>
      <c r="E129" s="72"/>
      <c r="F129" s="234" t="s">
        <v>3702</v>
      </c>
      <c r="G129" s="72"/>
      <c r="H129" s="72"/>
      <c r="I129" s="189"/>
      <c r="J129" s="72"/>
      <c r="K129" s="72"/>
      <c r="L129" s="70"/>
      <c r="M129" s="233"/>
      <c r="N129" s="45"/>
      <c r="O129" s="45"/>
      <c r="P129" s="45"/>
      <c r="Q129" s="45"/>
      <c r="R129" s="45"/>
      <c r="S129" s="45"/>
      <c r="T129" s="93"/>
      <c r="AT129" s="22" t="s">
        <v>166</v>
      </c>
      <c r="AU129" s="22" t="s">
        <v>82</v>
      </c>
    </row>
    <row r="130" spans="2:51" s="11" customFormat="1" ht="13.5">
      <c r="B130" s="235"/>
      <c r="C130" s="236"/>
      <c r="D130" s="231" t="s">
        <v>180</v>
      </c>
      <c r="E130" s="237" t="s">
        <v>22</v>
      </c>
      <c r="F130" s="238" t="s">
        <v>3741</v>
      </c>
      <c r="G130" s="236"/>
      <c r="H130" s="239">
        <v>15</v>
      </c>
      <c r="I130" s="240"/>
      <c r="J130" s="236"/>
      <c r="K130" s="236"/>
      <c r="L130" s="241"/>
      <c r="M130" s="242"/>
      <c r="N130" s="243"/>
      <c r="O130" s="243"/>
      <c r="P130" s="243"/>
      <c r="Q130" s="243"/>
      <c r="R130" s="243"/>
      <c r="S130" s="243"/>
      <c r="T130" s="244"/>
      <c r="AT130" s="245" t="s">
        <v>180</v>
      </c>
      <c r="AU130" s="245" t="s">
        <v>82</v>
      </c>
      <c r="AV130" s="11" t="s">
        <v>82</v>
      </c>
      <c r="AW130" s="11" t="s">
        <v>37</v>
      </c>
      <c r="AX130" s="11" t="s">
        <v>73</v>
      </c>
      <c r="AY130" s="245" t="s">
        <v>153</v>
      </c>
    </row>
    <row r="131" spans="2:51" s="11" customFormat="1" ht="13.5">
      <c r="B131" s="235"/>
      <c r="C131" s="236"/>
      <c r="D131" s="231" t="s">
        <v>180</v>
      </c>
      <c r="E131" s="236"/>
      <c r="F131" s="238" t="s">
        <v>3742</v>
      </c>
      <c r="G131" s="236"/>
      <c r="H131" s="239">
        <v>15.375</v>
      </c>
      <c r="I131" s="240"/>
      <c r="J131" s="236"/>
      <c r="K131" s="236"/>
      <c r="L131" s="241"/>
      <c r="M131" s="242"/>
      <c r="N131" s="243"/>
      <c r="O131" s="243"/>
      <c r="P131" s="243"/>
      <c r="Q131" s="243"/>
      <c r="R131" s="243"/>
      <c r="S131" s="243"/>
      <c r="T131" s="244"/>
      <c r="AT131" s="245" t="s">
        <v>180</v>
      </c>
      <c r="AU131" s="245" t="s">
        <v>82</v>
      </c>
      <c r="AV131" s="11" t="s">
        <v>82</v>
      </c>
      <c r="AW131" s="11" t="s">
        <v>6</v>
      </c>
      <c r="AX131" s="11" t="s">
        <v>24</v>
      </c>
      <c r="AY131" s="245" t="s">
        <v>153</v>
      </c>
    </row>
    <row r="132" spans="2:65" s="1" customFormat="1" ht="16.5" customHeight="1">
      <c r="B132" s="44"/>
      <c r="C132" s="219" t="s">
        <v>245</v>
      </c>
      <c r="D132" s="219" t="s">
        <v>155</v>
      </c>
      <c r="E132" s="220" t="s">
        <v>3744</v>
      </c>
      <c r="F132" s="221" t="s">
        <v>3745</v>
      </c>
      <c r="G132" s="222" t="s">
        <v>351</v>
      </c>
      <c r="H132" s="223">
        <v>50</v>
      </c>
      <c r="I132" s="224"/>
      <c r="J132" s="225">
        <f>ROUND(I132*H132,2)</f>
        <v>0</v>
      </c>
      <c r="K132" s="221" t="s">
        <v>429</v>
      </c>
      <c r="L132" s="70"/>
      <c r="M132" s="226" t="s">
        <v>22</v>
      </c>
      <c r="N132" s="227" t="s">
        <v>44</v>
      </c>
      <c r="O132" s="45"/>
      <c r="P132" s="228">
        <f>O132*H132</f>
        <v>0</v>
      </c>
      <c r="Q132" s="228">
        <v>0</v>
      </c>
      <c r="R132" s="228">
        <f>Q132*H132</f>
        <v>0</v>
      </c>
      <c r="S132" s="228">
        <v>0</v>
      </c>
      <c r="T132" s="229">
        <f>S132*H132</f>
        <v>0</v>
      </c>
      <c r="AR132" s="22" t="s">
        <v>266</v>
      </c>
      <c r="AT132" s="22" t="s">
        <v>155</v>
      </c>
      <c r="AU132" s="22" t="s">
        <v>82</v>
      </c>
      <c r="AY132" s="22" t="s">
        <v>153</v>
      </c>
      <c r="BE132" s="230">
        <f>IF(N132="základní",J132,0)</f>
        <v>0</v>
      </c>
      <c r="BF132" s="230">
        <f>IF(N132="snížená",J132,0)</f>
        <v>0</v>
      </c>
      <c r="BG132" s="230">
        <f>IF(N132="zákl. přenesená",J132,0)</f>
        <v>0</v>
      </c>
      <c r="BH132" s="230">
        <f>IF(N132="sníž. přenesená",J132,0)</f>
        <v>0</v>
      </c>
      <c r="BI132" s="230">
        <f>IF(N132="nulová",J132,0)</f>
        <v>0</v>
      </c>
      <c r="BJ132" s="22" t="s">
        <v>24</v>
      </c>
      <c r="BK132" s="230">
        <f>ROUND(I132*H132,2)</f>
        <v>0</v>
      </c>
      <c r="BL132" s="22" t="s">
        <v>266</v>
      </c>
      <c r="BM132" s="22" t="s">
        <v>3746</v>
      </c>
    </row>
    <row r="133" spans="2:47" s="1" customFormat="1" ht="13.5">
      <c r="B133" s="44"/>
      <c r="C133" s="72"/>
      <c r="D133" s="231" t="s">
        <v>162</v>
      </c>
      <c r="E133" s="72"/>
      <c r="F133" s="232" t="s">
        <v>3747</v>
      </c>
      <c r="G133" s="72"/>
      <c r="H133" s="72"/>
      <c r="I133" s="189"/>
      <c r="J133" s="72"/>
      <c r="K133" s="72"/>
      <c r="L133" s="70"/>
      <c r="M133" s="233"/>
      <c r="N133" s="45"/>
      <c r="O133" s="45"/>
      <c r="P133" s="45"/>
      <c r="Q133" s="45"/>
      <c r="R133" s="45"/>
      <c r="S133" s="45"/>
      <c r="T133" s="93"/>
      <c r="AT133" s="22" t="s">
        <v>162</v>
      </c>
      <c r="AU133" s="22" t="s">
        <v>82</v>
      </c>
    </row>
    <row r="134" spans="2:65" s="1" customFormat="1" ht="16.5" customHeight="1">
      <c r="B134" s="44"/>
      <c r="C134" s="246" t="s">
        <v>251</v>
      </c>
      <c r="D134" s="246" t="s">
        <v>252</v>
      </c>
      <c r="E134" s="247" t="s">
        <v>3748</v>
      </c>
      <c r="F134" s="248" t="s">
        <v>3749</v>
      </c>
      <c r="G134" s="249" t="s">
        <v>351</v>
      </c>
      <c r="H134" s="250">
        <v>51.25</v>
      </c>
      <c r="I134" s="251"/>
      <c r="J134" s="252">
        <f>ROUND(I134*H134,2)</f>
        <v>0</v>
      </c>
      <c r="K134" s="248" t="s">
        <v>429</v>
      </c>
      <c r="L134" s="253"/>
      <c r="M134" s="254" t="s">
        <v>22</v>
      </c>
      <c r="N134" s="255" t="s">
        <v>44</v>
      </c>
      <c r="O134" s="45"/>
      <c r="P134" s="228">
        <f>O134*H134</f>
        <v>0</v>
      </c>
      <c r="Q134" s="228">
        <v>5E-05</v>
      </c>
      <c r="R134" s="228">
        <f>Q134*H134</f>
        <v>0.0025625</v>
      </c>
      <c r="S134" s="228">
        <v>0</v>
      </c>
      <c r="T134" s="229">
        <f>S134*H134</f>
        <v>0</v>
      </c>
      <c r="AR134" s="22" t="s">
        <v>372</v>
      </c>
      <c r="AT134" s="22" t="s">
        <v>252</v>
      </c>
      <c r="AU134" s="22" t="s">
        <v>82</v>
      </c>
      <c r="AY134" s="22" t="s">
        <v>153</v>
      </c>
      <c r="BE134" s="230">
        <f>IF(N134="základní",J134,0)</f>
        <v>0</v>
      </c>
      <c r="BF134" s="230">
        <f>IF(N134="snížená",J134,0)</f>
        <v>0</v>
      </c>
      <c r="BG134" s="230">
        <f>IF(N134="zákl. přenesená",J134,0)</f>
        <v>0</v>
      </c>
      <c r="BH134" s="230">
        <f>IF(N134="sníž. přenesená",J134,0)</f>
        <v>0</v>
      </c>
      <c r="BI134" s="230">
        <f>IF(N134="nulová",J134,0)</f>
        <v>0</v>
      </c>
      <c r="BJ134" s="22" t="s">
        <v>24</v>
      </c>
      <c r="BK134" s="230">
        <f>ROUND(I134*H134,2)</f>
        <v>0</v>
      </c>
      <c r="BL134" s="22" t="s">
        <v>266</v>
      </c>
      <c r="BM134" s="22" t="s">
        <v>3750</v>
      </c>
    </row>
    <row r="135" spans="2:47" s="1" customFormat="1" ht="13.5">
      <c r="B135" s="44"/>
      <c r="C135" s="72"/>
      <c r="D135" s="231" t="s">
        <v>162</v>
      </c>
      <c r="E135" s="72"/>
      <c r="F135" s="232" t="s">
        <v>3749</v>
      </c>
      <c r="G135" s="72"/>
      <c r="H135" s="72"/>
      <c r="I135" s="189"/>
      <c r="J135" s="72"/>
      <c r="K135" s="72"/>
      <c r="L135" s="70"/>
      <c r="M135" s="233"/>
      <c r="N135" s="45"/>
      <c r="O135" s="45"/>
      <c r="P135" s="45"/>
      <c r="Q135" s="45"/>
      <c r="R135" s="45"/>
      <c r="S135" s="45"/>
      <c r="T135" s="93"/>
      <c r="AT135" s="22" t="s">
        <v>162</v>
      </c>
      <c r="AU135" s="22" t="s">
        <v>82</v>
      </c>
    </row>
    <row r="136" spans="2:47" s="1" customFormat="1" ht="13.5">
      <c r="B136" s="44"/>
      <c r="C136" s="72"/>
      <c r="D136" s="231" t="s">
        <v>166</v>
      </c>
      <c r="E136" s="72"/>
      <c r="F136" s="234" t="s">
        <v>3702</v>
      </c>
      <c r="G136" s="72"/>
      <c r="H136" s="72"/>
      <c r="I136" s="189"/>
      <c r="J136" s="72"/>
      <c r="K136" s="72"/>
      <c r="L136" s="70"/>
      <c r="M136" s="233"/>
      <c r="N136" s="45"/>
      <c r="O136" s="45"/>
      <c r="P136" s="45"/>
      <c r="Q136" s="45"/>
      <c r="R136" s="45"/>
      <c r="S136" s="45"/>
      <c r="T136" s="93"/>
      <c r="AT136" s="22" t="s">
        <v>166</v>
      </c>
      <c r="AU136" s="22" t="s">
        <v>82</v>
      </c>
    </row>
    <row r="137" spans="2:51" s="11" customFormat="1" ht="13.5">
      <c r="B137" s="235"/>
      <c r="C137" s="236"/>
      <c r="D137" s="231" t="s">
        <v>180</v>
      </c>
      <c r="E137" s="237" t="s">
        <v>22</v>
      </c>
      <c r="F137" s="238" t="s">
        <v>3599</v>
      </c>
      <c r="G137" s="236"/>
      <c r="H137" s="239">
        <v>50</v>
      </c>
      <c r="I137" s="240"/>
      <c r="J137" s="236"/>
      <c r="K137" s="236"/>
      <c r="L137" s="241"/>
      <c r="M137" s="242"/>
      <c r="N137" s="243"/>
      <c r="O137" s="243"/>
      <c r="P137" s="243"/>
      <c r="Q137" s="243"/>
      <c r="R137" s="243"/>
      <c r="S137" s="243"/>
      <c r="T137" s="244"/>
      <c r="AT137" s="245" t="s">
        <v>180</v>
      </c>
      <c r="AU137" s="245" t="s">
        <v>82</v>
      </c>
      <c r="AV137" s="11" t="s">
        <v>82</v>
      </c>
      <c r="AW137" s="11" t="s">
        <v>37</v>
      </c>
      <c r="AX137" s="11" t="s">
        <v>73</v>
      </c>
      <c r="AY137" s="245" t="s">
        <v>153</v>
      </c>
    </row>
    <row r="138" spans="2:51" s="11" customFormat="1" ht="13.5">
      <c r="B138" s="235"/>
      <c r="C138" s="236"/>
      <c r="D138" s="231" t="s">
        <v>180</v>
      </c>
      <c r="E138" s="236"/>
      <c r="F138" s="238" t="s">
        <v>3751</v>
      </c>
      <c r="G138" s="236"/>
      <c r="H138" s="239">
        <v>51.25</v>
      </c>
      <c r="I138" s="240"/>
      <c r="J138" s="236"/>
      <c r="K138" s="236"/>
      <c r="L138" s="241"/>
      <c r="M138" s="242"/>
      <c r="N138" s="243"/>
      <c r="O138" s="243"/>
      <c r="P138" s="243"/>
      <c r="Q138" s="243"/>
      <c r="R138" s="243"/>
      <c r="S138" s="243"/>
      <c r="T138" s="244"/>
      <c r="AT138" s="245" t="s">
        <v>180</v>
      </c>
      <c r="AU138" s="245" t="s">
        <v>82</v>
      </c>
      <c r="AV138" s="11" t="s">
        <v>82</v>
      </c>
      <c r="AW138" s="11" t="s">
        <v>6</v>
      </c>
      <c r="AX138" s="11" t="s">
        <v>24</v>
      </c>
      <c r="AY138" s="245" t="s">
        <v>153</v>
      </c>
    </row>
    <row r="139" spans="2:65" s="1" customFormat="1" ht="16.5" customHeight="1">
      <c r="B139" s="44"/>
      <c r="C139" s="219" t="s">
        <v>10</v>
      </c>
      <c r="D139" s="219" t="s">
        <v>155</v>
      </c>
      <c r="E139" s="220" t="s">
        <v>3752</v>
      </c>
      <c r="F139" s="221" t="s">
        <v>3753</v>
      </c>
      <c r="G139" s="222" t="s">
        <v>158</v>
      </c>
      <c r="H139" s="223">
        <v>10</v>
      </c>
      <c r="I139" s="224"/>
      <c r="J139" s="225">
        <f>ROUND(I139*H139,2)</f>
        <v>0</v>
      </c>
      <c r="K139" s="221" t="s">
        <v>429</v>
      </c>
      <c r="L139" s="70"/>
      <c r="M139" s="226" t="s">
        <v>22</v>
      </c>
      <c r="N139" s="227" t="s">
        <v>44</v>
      </c>
      <c r="O139" s="45"/>
      <c r="P139" s="228">
        <f>O139*H139</f>
        <v>0</v>
      </c>
      <c r="Q139" s="228">
        <v>0</v>
      </c>
      <c r="R139" s="228">
        <f>Q139*H139</f>
        <v>0</v>
      </c>
      <c r="S139" s="228">
        <v>0</v>
      </c>
      <c r="T139" s="229">
        <f>S139*H139</f>
        <v>0</v>
      </c>
      <c r="AR139" s="22" t="s">
        <v>266</v>
      </c>
      <c r="AT139" s="22" t="s">
        <v>155</v>
      </c>
      <c r="AU139" s="22" t="s">
        <v>82</v>
      </c>
      <c r="AY139" s="22" t="s">
        <v>153</v>
      </c>
      <c r="BE139" s="230">
        <f>IF(N139="základní",J139,0)</f>
        <v>0</v>
      </c>
      <c r="BF139" s="230">
        <f>IF(N139="snížená",J139,0)</f>
        <v>0</v>
      </c>
      <c r="BG139" s="230">
        <f>IF(N139="zákl. přenesená",J139,0)</f>
        <v>0</v>
      </c>
      <c r="BH139" s="230">
        <f>IF(N139="sníž. přenesená",J139,0)</f>
        <v>0</v>
      </c>
      <c r="BI139" s="230">
        <f>IF(N139="nulová",J139,0)</f>
        <v>0</v>
      </c>
      <c r="BJ139" s="22" t="s">
        <v>24</v>
      </c>
      <c r="BK139" s="230">
        <f>ROUND(I139*H139,2)</f>
        <v>0</v>
      </c>
      <c r="BL139" s="22" t="s">
        <v>266</v>
      </c>
      <c r="BM139" s="22" t="s">
        <v>3754</v>
      </c>
    </row>
    <row r="140" spans="2:47" s="1" customFormat="1" ht="13.5">
      <c r="B140" s="44"/>
      <c r="C140" s="72"/>
      <c r="D140" s="231" t="s">
        <v>162</v>
      </c>
      <c r="E140" s="72"/>
      <c r="F140" s="232" t="s">
        <v>3755</v>
      </c>
      <c r="G140" s="72"/>
      <c r="H140" s="72"/>
      <c r="I140" s="189"/>
      <c r="J140" s="72"/>
      <c r="K140" s="72"/>
      <c r="L140" s="70"/>
      <c r="M140" s="233"/>
      <c r="N140" s="45"/>
      <c r="O140" s="45"/>
      <c r="P140" s="45"/>
      <c r="Q140" s="45"/>
      <c r="R140" s="45"/>
      <c r="S140" s="45"/>
      <c r="T140" s="93"/>
      <c r="AT140" s="22" t="s">
        <v>162</v>
      </c>
      <c r="AU140" s="22" t="s">
        <v>82</v>
      </c>
    </row>
    <row r="141" spans="2:65" s="1" customFormat="1" ht="16.5" customHeight="1">
      <c r="B141" s="44"/>
      <c r="C141" s="219" t="s">
        <v>266</v>
      </c>
      <c r="D141" s="219" t="s">
        <v>155</v>
      </c>
      <c r="E141" s="220" t="s">
        <v>3756</v>
      </c>
      <c r="F141" s="221" t="s">
        <v>3757</v>
      </c>
      <c r="G141" s="222" t="s">
        <v>158</v>
      </c>
      <c r="H141" s="223">
        <v>10</v>
      </c>
      <c r="I141" s="224"/>
      <c r="J141" s="225">
        <f>ROUND(I141*H141,2)</f>
        <v>0</v>
      </c>
      <c r="K141" s="221" t="s">
        <v>429</v>
      </c>
      <c r="L141" s="70"/>
      <c r="M141" s="226" t="s">
        <v>22</v>
      </c>
      <c r="N141" s="227" t="s">
        <v>44</v>
      </c>
      <c r="O141" s="45"/>
      <c r="P141" s="228">
        <f>O141*H141</f>
        <v>0</v>
      </c>
      <c r="Q141" s="228">
        <v>0</v>
      </c>
      <c r="R141" s="228">
        <f>Q141*H141</f>
        <v>0</v>
      </c>
      <c r="S141" s="228">
        <v>0</v>
      </c>
      <c r="T141" s="229">
        <f>S141*H141</f>
        <v>0</v>
      </c>
      <c r="AR141" s="22" t="s">
        <v>266</v>
      </c>
      <c r="AT141" s="22" t="s">
        <v>155</v>
      </c>
      <c r="AU141" s="22" t="s">
        <v>82</v>
      </c>
      <c r="AY141" s="22" t="s">
        <v>153</v>
      </c>
      <c r="BE141" s="230">
        <f>IF(N141="základní",J141,0)</f>
        <v>0</v>
      </c>
      <c r="BF141" s="230">
        <f>IF(N141="snížená",J141,0)</f>
        <v>0</v>
      </c>
      <c r="BG141" s="230">
        <f>IF(N141="zákl. přenesená",J141,0)</f>
        <v>0</v>
      </c>
      <c r="BH141" s="230">
        <f>IF(N141="sníž. přenesená",J141,0)</f>
        <v>0</v>
      </c>
      <c r="BI141" s="230">
        <f>IF(N141="nulová",J141,0)</f>
        <v>0</v>
      </c>
      <c r="BJ141" s="22" t="s">
        <v>24</v>
      </c>
      <c r="BK141" s="230">
        <f>ROUND(I141*H141,2)</f>
        <v>0</v>
      </c>
      <c r="BL141" s="22" t="s">
        <v>266</v>
      </c>
      <c r="BM141" s="22" t="s">
        <v>3758</v>
      </c>
    </row>
    <row r="142" spans="2:47" s="1" customFormat="1" ht="13.5">
      <c r="B142" s="44"/>
      <c r="C142" s="72"/>
      <c r="D142" s="231" t="s">
        <v>162</v>
      </c>
      <c r="E142" s="72"/>
      <c r="F142" s="232" t="s">
        <v>3759</v>
      </c>
      <c r="G142" s="72"/>
      <c r="H142" s="72"/>
      <c r="I142" s="189"/>
      <c r="J142" s="72"/>
      <c r="K142" s="72"/>
      <c r="L142" s="70"/>
      <c r="M142" s="233"/>
      <c r="N142" s="45"/>
      <c r="O142" s="45"/>
      <c r="P142" s="45"/>
      <c r="Q142" s="45"/>
      <c r="R142" s="45"/>
      <c r="S142" s="45"/>
      <c r="T142" s="93"/>
      <c r="AT142" s="22" t="s">
        <v>162</v>
      </c>
      <c r="AU142" s="22" t="s">
        <v>82</v>
      </c>
    </row>
    <row r="143" spans="2:65" s="1" customFormat="1" ht="16.5" customHeight="1">
      <c r="B143" s="44"/>
      <c r="C143" s="219" t="s">
        <v>275</v>
      </c>
      <c r="D143" s="219" t="s">
        <v>155</v>
      </c>
      <c r="E143" s="220" t="s">
        <v>3760</v>
      </c>
      <c r="F143" s="221" t="s">
        <v>3761</v>
      </c>
      <c r="G143" s="222" t="s">
        <v>158</v>
      </c>
      <c r="H143" s="223">
        <v>1</v>
      </c>
      <c r="I143" s="224"/>
      <c r="J143" s="225">
        <f>ROUND(I143*H143,2)</f>
        <v>0</v>
      </c>
      <c r="K143" s="221" t="s">
        <v>429</v>
      </c>
      <c r="L143" s="70"/>
      <c r="M143" s="226" t="s">
        <v>22</v>
      </c>
      <c r="N143" s="227" t="s">
        <v>44</v>
      </c>
      <c r="O143" s="45"/>
      <c r="P143" s="228">
        <f>O143*H143</f>
        <v>0</v>
      </c>
      <c r="Q143" s="228">
        <v>0</v>
      </c>
      <c r="R143" s="228">
        <f>Q143*H143</f>
        <v>0</v>
      </c>
      <c r="S143" s="228">
        <v>0</v>
      </c>
      <c r="T143" s="229">
        <f>S143*H143</f>
        <v>0</v>
      </c>
      <c r="AR143" s="22" t="s">
        <v>266</v>
      </c>
      <c r="AT143" s="22" t="s">
        <v>155</v>
      </c>
      <c r="AU143" s="22" t="s">
        <v>82</v>
      </c>
      <c r="AY143" s="22" t="s">
        <v>153</v>
      </c>
      <c r="BE143" s="230">
        <f>IF(N143="základní",J143,0)</f>
        <v>0</v>
      </c>
      <c r="BF143" s="230">
        <f>IF(N143="snížená",J143,0)</f>
        <v>0</v>
      </c>
      <c r="BG143" s="230">
        <f>IF(N143="zákl. přenesená",J143,0)</f>
        <v>0</v>
      </c>
      <c r="BH143" s="230">
        <f>IF(N143="sníž. přenesená",J143,0)</f>
        <v>0</v>
      </c>
      <c r="BI143" s="230">
        <f>IF(N143="nulová",J143,0)</f>
        <v>0</v>
      </c>
      <c r="BJ143" s="22" t="s">
        <v>24</v>
      </c>
      <c r="BK143" s="230">
        <f>ROUND(I143*H143,2)</f>
        <v>0</v>
      </c>
      <c r="BL143" s="22" t="s">
        <v>266</v>
      </c>
      <c r="BM143" s="22" t="s">
        <v>3762</v>
      </c>
    </row>
    <row r="144" spans="2:47" s="1" customFormat="1" ht="13.5">
      <c r="B144" s="44"/>
      <c r="C144" s="72"/>
      <c r="D144" s="231" t="s">
        <v>162</v>
      </c>
      <c r="E144" s="72"/>
      <c r="F144" s="232" t="s">
        <v>3763</v>
      </c>
      <c r="G144" s="72"/>
      <c r="H144" s="72"/>
      <c r="I144" s="189"/>
      <c r="J144" s="72"/>
      <c r="K144" s="72"/>
      <c r="L144" s="70"/>
      <c r="M144" s="233"/>
      <c r="N144" s="45"/>
      <c r="O144" s="45"/>
      <c r="P144" s="45"/>
      <c r="Q144" s="45"/>
      <c r="R144" s="45"/>
      <c r="S144" s="45"/>
      <c r="T144" s="93"/>
      <c r="AT144" s="22" t="s">
        <v>162</v>
      </c>
      <c r="AU144" s="22" t="s">
        <v>82</v>
      </c>
    </row>
    <row r="145" spans="2:65" s="1" customFormat="1" ht="16.5" customHeight="1">
      <c r="B145" s="44"/>
      <c r="C145" s="246" t="s">
        <v>281</v>
      </c>
      <c r="D145" s="246" t="s">
        <v>252</v>
      </c>
      <c r="E145" s="247" t="s">
        <v>3764</v>
      </c>
      <c r="F145" s="248" t="s">
        <v>3765</v>
      </c>
      <c r="G145" s="249" t="s">
        <v>158</v>
      </c>
      <c r="H145" s="250">
        <v>1</v>
      </c>
      <c r="I145" s="251"/>
      <c r="J145" s="252">
        <f>ROUND(I145*H145,2)</f>
        <v>0</v>
      </c>
      <c r="K145" s="248" t="s">
        <v>22</v>
      </c>
      <c r="L145" s="253"/>
      <c r="M145" s="254" t="s">
        <v>22</v>
      </c>
      <c r="N145" s="255" t="s">
        <v>44</v>
      </c>
      <c r="O145" s="45"/>
      <c r="P145" s="228">
        <f>O145*H145</f>
        <v>0</v>
      </c>
      <c r="Q145" s="228">
        <v>0</v>
      </c>
      <c r="R145" s="228">
        <f>Q145*H145</f>
        <v>0</v>
      </c>
      <c r="S145" s="228">
        <v>0</v>
      </c>
      <c r="T145" s="229">
        <f>S145*H145</f>
        <v>0</v>
      </c>
      <c r="AR145" s="22" t="s">
        <v>372</v>
      </c>
      <c r="AT145" s="22" t="s">
        <v>252</v>
      </c>
      <c r="AU145" s="22" t="s">
        <v>82</v>
      </c>
      <c r="AY145" s="22" t="s">
        <v>153</v>
      </c>
      <c r="BE145" s="230">
        <f>IF(N145="základní",J145,0)</f>
        <v>0</v>
      </c>
      <c r="BF145" s="230">
        <f>IF(N145="snížená",J145,0)</f>
        <v>0</v>
      </c>
      <c r="BG145" s="230">
        <f>IF(N145="zákl. přenesená",J145,0)</f>
        <v>0</v>
      </c>
      <c r="BH145" s="230">
        <f>IF(N145="sníž. přenesená",J145,0)</f>
        <v>0</v>
      </c>
      <c r="BI145" s="230">
        <f>IF(N145="nulová",J145,0)</f>
        <v>0</v>
      </c>
      <c r="BJ145" s="22" t="s">
        <v>24</v>
      </c>
      <c r="BK145" s="230">
        <f>ROUND(I145*H145,2)</f>
        <v>0</v>
      </c>
      <c r="BL145" s="22" t="s">
        <v>266</v>
      </c>
      <c r="BM145" s="22" t="s">
        <v>3766</v>
      </c>
    </row>
    <row r="146" spans="2:47" s="1" customFormat="1" ht="13.5">
      <c r="B146" s="44"/>
      <c r="C146" s="72"/>
      <c r="D146" s="231" t="s">
        <v>162</v>
      </c>
      <c r="E146" s="72"/>
      <c r="F146" s="232" t="s">
        <v>3767</v>
      </c>
      <c r="G146" s="72"/>
      <c r="H146" s="72"/>
      <c r="I146" s="189"/>
      <c r="J146" s="72"/>
      <c r="K146" s="72"/>
      <c r="L146" s="70"/>
      <c r="M146" s="233"/>
      <c r="N146" s="45"/>
      <c r="O146" s="45"/>
      <c r="P146" s="45"/>
      <c r="Q146" s="45"/>
      <c r="R146" s="45"/>
      <c r="S146" s="45"/>
      <c r="T146" s="93"/>
      <c r="AT146" s="22" t="s">
        <v>162</v>
      </c>
      <c r="AU146" s="22" t="s">
        <v>82</v>
      </c>
    </row>
    <row r="147" spans="2:47" s="1" customFormat="1" ht="13.5">
      <c r="B147" s="44"/>
      <c r="C147" s="72"/>
      <c r="D147" s="231" t="s">
        <v>166</v>
      </c>
      <c r="E147" s="72"/>
      <c r="F147" s="234" t="s">
        <v>3702</v>
      </c>
      <c r="G147" s="72"/>
      <c r="H147" s="72"/>
      <c r="I147" s="189"/>
      <c r="J147" s="72"/>
      <c r="K147" s="72"/>
      <c r="L147" s="70"/>
      <c r="M147" s="233"/>
      <c r="N147" s="45"/>
      <c r="O147" s="45"/>
      <c r="P147" s="45"/>
      <c r="Q147" s="45"/>
      <c r="R147" s="45"/>
      <c r="S147" s="45"/>
      <c r="T147" s="93"/>
      <c r="AT147" s="22" t="s">
        <v>166</v>
      </c>
      <c r="AU147" s="22" t="s">
        <v>82</v>
      </c>
    </row>
    <row r="148" spans="2:51" s="11" customFormat="1" ht="13.5">
      <c r="B148" s="235"/>
      <c r="C148" s="236"/>
      <c r="D148" s="231" t="s">
        <v>180</v>
      </c>
      <c r="E148" s="237" t="s">
        <v>22</v>
      </c>
      <c r="F148" s="238" t="s">
        <v>1985</v>
      </c>
      <c r="G148" s="236"/>
      <c r="H148" s="239">
        <v>1</v>
      </c>
      <c r="I148" s="240"/>
      <c r="J148" s="236"/>
      <c r="K148" s="236"/>
      <c r="L148" s="241"/>
      <c r="M148" s="242"/>
      <c r="N148" s="243"/>
      <c r="O148" s="243"/>
      <c r="P148" s="243"/>
      <c r="Q148" s="243"/>
      <c r="R148" s="243"/>
      <c r="S148" s="243"/>
      <c r="T148" s="244"/>
      <c r="AT148" s="245" t="s">
        <v>180</v>
      </c>
      <c r="AU148" s="245" t="s">
        <v>82</v>
      </c>
      <c r="AV148" s="11" t="s">
        <v>82</v>
      </c>
      <c r="AW148" s="11" t="s">
        <v>37</v>
      </c>
      <c r="AX148" s="11" t="s">
        <v>73</v>
      </c>
      <c r="AY148" s="245" t="s">
        <v>153</v>
      </c>
    </row>
    <row r="149" spans="2:65" s="1" customFormat="1" ht="16.5" customHeight="1">
      <c r="B149" s="44"/>
      <c r="C149" s="246" t="s">
        <v>287</v>
      </c>
      <c r="D149" s="246" t="s">
        <v>252</v>
      </c>
      <c r="E149" s="247" t="s">
        <v>3768</v>
      </c>
      <c r="F149" s="248" t="s">
        <v>3769</v>
      </c>
      <c r="G149" s="249" t="s">
        <v>158</v>
      </c>
      <c r="H149" s="250">
        <v>1</v>
      </c>
      <c r="I149" s="251"/>
      <c r="J149" s="252">
        <f>ROUND(I149*H149,2)</f>
        <v>0</v>
      </c>
      <c r="K149" s="248" t="s">
        <v>22</v>
      </c>
      <c r="L149" s="253"/>
      <c r="M149" s="254" t="s">
        <v>22</v>
      </c>
      <c r="N149" s="255" t="s">
        <v>44</v>
      </c>
      <c r="O149" s="45"/>
      <c r="P149" s="228">
        <f>O149*H149</f>
        <v>0</v>
      </c>
      <c r="Q149" s="228">
        <v>0</v>
      </c>
      <c r="R149" s="228">
        <f>Q149*H149</f>
        <v>0</v>
      </c>
      <c r="S149" s="228">
        <v>0</v>
      </c>
      <c r="T149" s="229">
        <f>S149*H149</f>
        <v>0</v>
      </c>
      <c r="AR149" s="22" t="s">
        <v>372</v>
      </c>
      <c r="AT149" s="22" t="s">
        <v>252</v>
      </c>
      <c r="AU149" s="22" t="s">
        <v>82</v>
      </c>
      <c r="AY149" s="22" t="s">
        <v>153</v>
      </c>
      <c r="BE149" s="230">
        <f>IF(N149="základní",J149,0)</f>
        <v>0</v>
      </c>
      <c r="BF149" s="230">
        <f>IF(N149="snížená",J149,0)</f>
        <v>0</v>
      </c>
      <c r="BG149" s="230">
        <f>IF(N149="zákl. přenesená",J149,0)</f>
        <v>0</v>
      </c>
      <c r="BH149" s="230">
        <f>IF(N149="sníž. přenesená",J149,0)</f>
        <v>0</v>
      </c>
      <c r="BI149" s="230">
        <f>IF(N149="nulová",J149,0)</f>
        <v>0</v>
      </c>
      <c r="BJ149" s="22" t="s">
        <v>24</v>
      </c>
      <c r="BK149" s="230">
        <f>ROUND(I149*H149,2)</f>
        <v>0</v>
      </c>
      <c r="BL149" s="22" t="s">
        <v>266</v>
      </c>
      <c r="BM149" s="22" t="s">
        <v>3770</v>
      </c>
    </row>
    <row r="150" spans="2:47" s="1" customFormat="1" ht="13.5">
      <c r="B150" s="44"/>
      <c r="C150" s="72"/>
      <c r="D150" s="231" t="s">
        <v>162</v>
      </c>
      <c r="E150" s="72"/>
      <c r="F150" s="232" t="s">
        <v>3767</v>
      </c>
      <c r="G150" s="72"/>
      <c r="H150" s="72"/>
      <c r="I150" s="189"/>
      <c r="J150" s="72"/>
      <c r="K150" s="72"/>
      <c r="L150" s="70"/>
      <c r="M150" s="233"/>
      <c r="N150" s="45"/>
      <c r="O150" s="45"/>
      <c r="P150" s="45"/>
      <c r="Q150" s="45"/>
      <c r="R150" s="45"/>
      <c r="S150" s="45"/>
      <c r="T150" s="93"/>
      <c r="AT150" s="22" t="s">
        <v>162</v>
      </c>
      <c r="AU150" s="22" t="s">
        <v>82</v>
      </c>
    </row>
    <row r="151" spans="2:47" s="1" customFormat="1" ht="13.5">
      <c r="B151" s="44"/>
      <c r="C151" s="72"/>
      <c r="D151" s="231" t="s">
        <v>166</v>
      </c>
      <c r="E151" s="72"/>
      <c r="F151" s="234" t="s">
        <v>3702</v>
      </c>
      <c r="G151" s="72"/>
      <c r="H151" s="72"/>
      <c r="I151" s="189"/>
      <c r="J151" s="72"/>
      <c r="K151" s="72"/>
      <c r="L151" s="70"/>
      <c r="M151" s="233"/>
      <c r="N151" s="45"/>
      <c r="O151" s="45"/>
      <c r="P151" s="45"/>
      <c r="Q151" s="45"/>
      <c r="R151" s="45"/>
      <c r="S151" s="45"/>
      <c r="T151" s="93"/>
      <c r="AT151" s="22" t="s">
        <v>166</v>
      </c>
      <c r="AU151" s="22" t="s">
        <v>82</v>
      </c>
    </row>
    <row r="152" spans="2:51" s="11" customFormat="1" ht="13.5">
      <c r="B152" s="235"/>
      <c r="C152" s="236"/>
      <c r="D152" s="231" t="s">
        <v>180</v>
      </c>
      <c r="E152" s="237" t="s">
        <v>22</v>
      </c>
      <c r="F152" s="238" t="s">
        <v>1985</v>
      </c>
      <c r="G152" s="236"/>
      <c r="H152" s="239">
        <v>1</v>
      </c>
      <c r="I152" s="240"/>
      <c r="J152" s="236"/>
      <c r="K152" s="236"/>
      <c r="L152" s="241"/>
      <c r="M152" s="242"/>
      <c r="N152" s="243"/>
      <c r="O152" s="243"/>
      <c r="P152" s="243"/>
      <c r="Q152" s="243"/>
      <c r="R152" s="243"/>
      <c r="S152" s="243"/>
      <c r="T152" s="244"/>
      <c r="AT152" s="245" t="s">
        <v>180</v>
      </c>
      <c r="AU152" s="245" t="s">
        <v>82</v>
      </c>
      <c r="AV152" s="11" t="s">
        <v>82</v>
      </c>
      <c r="AW152" s="11" t="s">
        <v>37</v>
      </c>
      <c r="AX152" s="11" t="s">
        <v>73</v>
      </c>
      <c r="AY152" s="245" t="s">
        <v>153</v>
      </c>
    </row>
    <row r="153" spans="2:65" s="1" customFormat="1" ht="16.5" customHeight="1">
      <c r="B153" s="44"/>
      <c r="C153" s="219" t="s">
        <v>296</v>
      </c>
      <c r="D153" s="219" t="s">
        <v>155</v>
      </c>
      <c r="E153" s="220" t="s">
        <v>3557</v>
      </c>
      <c r="F153" s="221" t="s">
        <v>3558</v>
      </c>
      <c r="G153" s="222" t="s">
        <v>1567</v>
      </c>
      <c r="H153" s="223">
        <v>1</v>
      </c>
      <c r="I153" s="224"/>
      <c r="J153" s="225">
        <f>ROUND(I153*H153,2)</f>
        <v>0</v>
      </c>
      <c r="K153" s="221" t="s">
        <v>22</v>
      </c>
      <c r="L153" s="70"/>
      <c r="M153" s="226" t="s">
        <v>22</v>
      </c>
      <c r="N153" s="227" t="s">
        <v>44</v>
      </c>
      <c r="O153" s="45"/>
      <c r="P153" s="228">
        <f>O153*H153</f>
        <v>0</v>
      </c>
      <c r="Q153" s="228">
        <v>0</v>
      </c>
      <c r="R153" s="228">
        <f>Q153*H153</f>
        <v>0</v>
      </c>
      <c r="S153" s="228">
        <v>0</v>
      </c>
      <c r="T153" s="229">
        <f>S153*H153</f>
        <v>0</v>
      </c>
      <c r="AR153" s="22" t="s">
        <v>266</v>
      </c>
      <c r="AT153" s="22" t="s">
        <v>155</v>
      </c>
      <c r="AU153" s="22" t="s">
        <v>82</v>
      </c>
      <c r="AY153" s="22" t="s">
        <v>153</v>
      </c>
      <c r="BE153" s="230">
        <f>IF(N153="základní",J153,0)</f>
        <v>0</v>
      </c>
      <c r="BF153" s="230">
        <f>IF(N153="snížená",J153,0)</f>
        <v>0</v>
      </c>
      <c r="BG153" s="230">
        <f>IF(N153="zákl. přenesená",J153,0)</f>
        <v>0</v>
      </c>
      <c r="BH153" s="230">
        <f>IF(N153="sníž. přenesená",J153,0)</f>
        <v>0</v>
      </c>
      <c r="BI153" s="230">
        <f>IF(N153="nulová",J153,0)</f>
        <v>0</v>
      </c>
      <c r="BJ153" s="22" t="s">
        <v>24</v>
      </c>
      <c r="BK153" s="230">
        <f>ROUND(I153*H153,2)</f>
        <v>0</v>
      </c>
      <c r="BL153" s="22" t="s">
        <v>266</v>
      </c>
      <c r="BM153" s="22" t="s">
        <v>3771</v>
      </c>
    </row>
    <row r="154" spans="2:47" s="1" customFormat="1" ht="13.5">
      <c r="B154" s="44"/>
      <c r="C154" s="72"/>
      <c r="D154" s="231" t="s">
        <v>162</v>
      </c>
      <c r="E154" s="72"/>
      <c r="F154" s="232" t="s">
        <v>3560</v>
      </c>
      <c r="G154" s="72"/>
      <c r="H154" s="72"/>
      <c r="I154" s="189"/>
      <c r="J154" s="72"/>
      <c r="K154" s="72"/>
      <c r="L154" s="70"/>
      <c r="M154" s="233"/>
      <c r="N154" s="45"/>
      <c r="O154" s="45"/>
      <c r="P154" s="45"/>
      <c r="Q154" s="45"/>
      <c r="R154" s="45"/>
      <c r="S154" s="45"/>
      <c r="T154" s="93"/>
      <c r="AT154" s="22" t="s">
        <v>162</v>
      </c>
      <c r="AU154" s="22" t="s">
        <v>82</v>
      </c>
    </row>
    <row r="155" spans="2:65" s="1" customFormat="1" ht="16.5" customHeight="1">
      <c r="B155" s="44"/>
      <c r="C155" s="219" t="s">
        <v>9</v>
      </c>
      <c r="D155" s="219" t="s">
        <v>155</v>
      </c>
      <c r="E155" s="220" t="s">
        <v>3561</v>
      </c>
      <c r="F155" s="221" t="s">
        <v>3562</v>
      </c>
      <c r="G155" s="222" t="s">
        <v>1447</v>
      </c>
      <c r="H155" s="269"/>
      <c r="I155" s="224"/>
      <c r="J155" s="225">
        <f>ROUND(I155*H155,2)</f>
        <v>0</v>
      </c>
      <c r="K155" s="221" t="s">
        <v>429</v>
      </c>
      <c r="L155" s="70"/>
      <c r="M155" s="226" t="s">
        <v>22</v>
      </c>
      <c r="N155" s="227" t="s">
        <v>44</v>
      </c>
      <c r="O155" s="45"/>
      <c r="P155" s="228">
        <f>O155*H155</f>
        <v>0</v>
      </c>
      <c r="Q155" s="228">
        <v>0</v>
      </c>
      <c r="R155" s="228">
        <f>Q155*H155</f>
        <v>0</v>
      </c>
      <c r="S155" s="228">
        <v>0</v>
      </c>
      <c r="T155" s="229">
        <f>S155*H155</f>
        <v>0</v>
      </c>
      <c r="AR155" s="22" t="s">
        <v>266</v>
      </c>
      <c r="AT155" s="22" t="s">
        <v>155</v>
      </c>
      <c r="AU155" s="22" t="s">
        <v>82</v>
      </c>
      <c r="AY155" s="22" t="s">
        <v>153</v>
      </c>
      <c r="BE155" s="230">
        <f>IF(N155="základní",J155,0)</f>
        <v>0</v>
      </c>
      <c r="BF155" s="230">
        <f>IF(N155="snížená",J155,0)</f>
        <v>0</v>
      </c>
      <c r="BG155" s="230">
        <f>IF(N155="zákl. přenesená",J155,0)</f>
        <v>0</v>
      </c>
      <c r="BH155" s="230">
        <f>IF(N155="sníž. přenesená",J155,0)</f>
        <v>0</v>
      </c>
      <c r="BI155" s="230">
        <f>IF(N155="nulová",J155,0)</f>
        <v>0</v>
      </c>
      <c r="BJ155" s="22" t="s">
        <v>24</v>
      </c>
      <c r="BK155" s="230">
        <f>ROUND(I155*H155,2)</f>
        <v>0</v>
      </c>
      <c r="BL155" s="22" t="s">
        <v>266</v>
      </c>
      <c r="BM155" s="22" t="s">
        <v>3772</v>
      </c>
    </row>
    <row r="156" spans="2:47" s="1" customFormat="1" ht="13.5">
      <c r="B156" s="44"/>
      <c r="C156" s="72"/>
      <c r="D156" s="231" t="s">
        <v>162</v>
      </c>
      <c r="E156" s="72"/>
      <c r="F156" s="232" t="s">
        <v>3564</v>
      </c>
      <c r="G156" s="72"/>
      <c r="H156" s="72"/>
      <c r="I156" s="189"/>
      <c r="J156" s="72"/>
      <c r="K156" s="72"/>
      <c r="L156" s="70"/>
      <c r="M156" s="233"/>
      <c r="N156" s="45"/>
      <c r="O156" s="45"/>
      <c r="P156" s="45"/>
      <c r="Q156" s="45"/>
      <c r="R156" s="45"/>
      <c r="S156" s="45"/>
      <c r="T156" s="93"/>
      <c r="AT156" s="22" t="s">
        <v>162</v>
      </c>
      <c r="AU156" s="22" t="s">
        <v>82</v>
      </c>
    </row>
    <row r="157" spans="2:47" s="1" customFormat="1" ht="13.5">
      <c r="B157" s="44"/>
      <c r="C157" s="72"/>
      <c r="D157" s="231" t="s">
        <v>164</v>
      </c>
      <c r="E157" s="72"/>
      <c r="F157" s="234" t="s">
        <v>1450</v>
      </c>
      <c r="G157" s="72"/>
      <c r="H157" s="72"/>
      <c r="I157" s="189"/>
      <c r="J157" s="72"/>
      <c r="K157" s="72"/>
      <c r="L157" s="70"/>
      <c r="M157" s="233"/>
      <c r="N157" s="45"/>
      <c r="O157" s="45"/>
      <c r="P157" s="45"/>
      <c r="Q157" s="45"/>
      <c r="R157" s="45"/>
      <c r="S157" s="45"/>
      <c r="T157" s="93"/>
      <c r="AT157" s="22" t="s">
        <v>164</v>
      </c>
      <c r="AU157" s="22" t="s">
        <v>82</v>
      </c>
    </row>
    <row r="158" spans="2:63" s="10" customFormat="1" ht="29.85" customHeight="1">
      <c r="B158" s="203"/>
      <c r="C158" s="204"/>
      <c r="D158" s="205" t="s">
        <v>72</v>
      </c>
      <c r="E158" s="217" t="s">
        <v>3567</v>
      </c>
      <c r="F158" s="217" t="s">
        <v>3568</v>
      </c>
      <c r="G158" s="204"/>
      <c r="H158" s="204"/>
      <c r="I158" s="207"/>
      <c r="J158" s="218">
        <f>BK158</f>
        <v>0</v>
      </c>
      <c r="K158" s="204"/>
      <c r="L158" s="209"/>
      <c r="M158" s="210"/>
      <c r="N158" s="211"/>
      <c r="O158" s="211"/>
      <c r="P158" s="212">
        <f>SUM(P159:P165)</f>
        <v>0</v>
      </c>
      <c r="Q158" s="211"/>
      <c r="R158" s="212">
        <f>SUM(R159:R165)</f>
        <v>0</v>
      </c>
      <c r="S158" s="211"/>
      <c r="T158" s="213">
        <f>SUM(T159:T165)</f>
        <v>0</v>
      </c>
      <c r="AR158" s="214" t="s">
        <v>82</v>
      </c>
      <c r="AT158" s="215" t="s">
        <v>72</v>
      </c>
      <c r="AU158" s="215" t="s">
        <v>24</v>
      </c>
      <c r="AY158" s="214" t="s">
        <v>153</v>
      </c>
      <c r="BK158" s="216">
        <f>SUM(BK159:BK165)</f>
        <v>0</v>
      </c>
    </row>
    <row r="159" spans="2:65" s="1" customFormat="1" ht="16.5" customHeight="1">
      <c r="B159" s="44"/>
      <c r="C159" s="219" t="s">
        <v>309</v>
      </c>
      <c r="D159" s="219" t="s">
        <v>155</v>
      </c>
      <c r="E159" s="220" t="s">
        <v>3325</v>
      </c>
      <c r="F159" s="221" t="s">
        <v>3773</v>
      </c>
      <c r="G159" s="222" t="s">
        <v>158</v>
      </c>
      <c r="H159" s="223">
        <v>1</v>
      </c>
      <c r="I159" s="224"/>
      <c r="J159" s="225">
        <f>ROUND(I159*H159,2)</f>
        <v>0</v>
      </c>
      <c r="K159" s="221" t="s">
        <v>22</v>
      </c>
      <c r="L159" s="70"/>
      <c r="M159" s="226" t="s">
        <v>22</v>
      </c>
      <c r="N159" s="227" t="s">
        <v>44</v>
      </c>
      <c r="O159" s="45"/>
      <c r="P159" s="228">
        <f>O159*H159</f>
        <v>0</v>
      </c>
      <c r="Q159" s="228">
        <v>0</v>
      </c>
      <c r="R159" s="228">
        <f>Q159*H159</f>
        <v>0</v>
      </c>
      <c r="S159" s="228">
        <v>0</v>
      </c>
      <c r="T159" s="229">
        <f>S159*H159</f>
        <v>0</v>
      </c>
      <c r="AR159" s="22" t="s">
        <v>266</v>
      </c>
      <c r="AT159" s="22" t="s">
        <v>155</v>
      </c>
      <c r="AU159" s="22" t="s">
        <v>82</v>
      </c>
      <c r="AY159" s="22" t="s">
        <v>153</v>
      </c>
      <c r="BE159" s="230">
        <f>IF(N159="základní",J159,0)</f>
        <v>0</v>
      </c>
      <c r="BF159" s="230">
        <f>IF(N159="snížená",J159,0)</f>
        <v>0</v>
      </c>
      <c r="BG159" s="230">
        <f>IF(N159="zákl. přenesená",J159,0)</f>
        <v>0</v>
      </c>
      <c r="BH159" s="230">
        <f>IF(N159="sníž. přenesená",J159,0)</f>
        <v>0</v>
      </c>
      <c r="BI159" s="230">
        <f>IF(N159="nulová",J159,0)</f>
        <v>0</v>
      </c>
      <c r="BJ159" s="22" t="s">
        <v>24</v>
      </c>
      <c r="BK159" s="230">
        <f>ROUND(I159*H159,2)</f>
        <v>0</v>
      </c>
      <c r="BL159" s="22" t="s">
        <v>266</v>
      </c>
      <c r="BM159" s="22" t="s">
        <v>3774</v>
      </c>
    </row>
    <row r="160" spans="2:47" s="1" customFormat="1" ht="13.5">
      <c r="B160" s="44"/>
      <c r="C160" s="72"/>
      <c r="D160" s="231" t="s">
        <v>162</v>
      </c>
      <c r="E160" s="72"/>
      <c r="F160" s="232" t="s">
        <v>3775</v>
      </c>
      <c r="G160" s="72"/>
      <c r="H160" s="72"/>
      <c r="I160" s="189"/>
      <c r="J160" s="72"/>
      <c r="K160" s="72"/>
      <c r="L160" s="70"/>
      <c r="M160" s="233"/>
      <c r="N160" s="45"/>
      <c r="O160" s="45"/>
      <c r="P160" s="45"/>
      <c r="Q160" s="45"/>
      <c r="R160" s="45"/>
      <c r="S160" s="45"/>
      <c r="T160" s="93"/>
      <c r="AT160" s="22" t="s">
        <v>162</v>
      </c>
      <c r="AU160" s="22" t="s">
        <v>82</v>
      </c>
    </row>
    <row r="161" spans="2:47" s="1" customFormat="1" ht="13.5">
      <c r="B161" s="44"/>
      <c r="C161" s="72"/>
      <c r="D161" s="231" t="s">
        <v>166</v>
      </c>
      <c r="E161" s="72"/>
      <c r="F161" s="234" t="s">
        <v>3702</v>
      </c>
      <c r="G161" s="72"/>
      <c r="H161" s="72"/>
      <c r="I161" s="189"/>
      <c r="J161" s="72"/>
      <c r="K161" s="72"/>
      <c r="L161" s="70"/>
      <c r="M161" s="233"/>
      <c r="N161" s="45"/>
      <c r="O161" s="45"/>
      <c r="P161" s="45"/>
      <c r="Q161" s="45"/>
      <c r="R161" s="45"/>
      <c r="S161" s="45"/>
      <c r="T161" s="93"/>
      <c r="AT161" s="22" t="s">
        <v>166</v>
      </c>
      <c r="AU161" s="22" t="s">
        <v>82</v>
      </c>
    </row>
    <row r="162" spans="2:51" s="11" customFormat="1" ht="13.5">
      <c r="B162" s="235"/>
      <c r="C162" s="236"/>
      <c r="D162" s="231" t="s">
        <v>180</v>
      </c>
      <c r="E162" s="237" t="s">
        <v>22</v>
      </c>
      <c r="F162" s="238" t="s">
        <v>1985</v>
      </c>
      <c r="G162" s="236"/>
      <c r="H162" s="239">
        <v>1</v>
      </c>
      <c r="I162" s="240"/>
      <c r="J162" s="236"/>
      <c r="K162" s="236"/>
      <c r="L162" s="241"/>
      <c r="M162" s="242"/>
      <c r="N162" s="243"/>
      <c r="O162" s="243"/>
      <c r="P162" s="243"/>
      <c r="Q162" s="243"/>
      <c r="R162" s="243"/>
      <c r="S162" s="243"/>
      <c r="T162" s="244"/>
      <c r="AT162" s="245" t="s">
        <v>180</v>
      </c>
      <c r="AU162" s="245" t="s">
        <v>82</v>
      </c>
      <c r="AV162" s="11" t="s">
        <v>82</v>
      </c>
      <c r="AW162" s="11" t="s">
        <v>37</v>
      </c>
      <c r="AX162" s="11" t="s">
        <v>73</v>
      </c>
      <c r="AY162" s="245" t="s">
        <v>153</v>
      </c>
    </row>
    <row r="163" spans="2:65" s="1" customFormat="1" ht="16.5" customHeight="1">
      <c r="B163" s="44"/>
      <c r="C163" s="219" t="s">
        <v>317</v>
      </c>
      <c r="D163" s="219" t="s">
        <v>155</v>
      </c>
      <c r="E163" s="220" t="s">
        <v>3688</v>
      </c>
      <c r="F163" s="221" t="s">
        <v>3689</v>
      </c>
      <c r="G163" s="222" t="s">
        <v>1447</v>
      </c>
      <c r="H163" s="269"/>
      <c r="I163" s="224"/>
      <c r="J163" s="225">
        <f>ROUND(I163*H163,2)</f>
        <v>0</v>
      </c>
      <c r="K163" s="221" t="s">
        <v>429</v>
      </c>
      <c r="L163" s="70"/>
      <c r="M163" s="226" t="s">
        <v>22</v>
      </c>
      <c r="N163" s="227" t="s">
        <v>44</v>
      </c>
      <c r="O163" s="45"/>
      <c r="P163" s="228">
        <f>O163*H163</f>
        <v>0</v>
      </c>
      <c r="Q163" s="228">
        <v>0</v>
      </c>
      <c r="R163" s="228">
        <f>Q163*H163</f>
        <v>0</v>
      </c>
      <c r="S163" s="228">
        <v>0</v>
      </c>
      <c r="T163" s="229">
        <f>S163*H163</f>
        <v>0</v>
      </c>
      <c r="AR163" s="22" t="s">
        <v>266</v>
      </c>
      <c r="AT163" s="22" t="s">
        <v>155</v>
      </c>
      <c r="AU163" s="22" t="s">
        <v>82</v>
      </c>
      <c r="AY163" s="22" t="s">
        <v>153</v>
      </c>
      <c r="BE163" s="230">
        <f>IF(N163="základní",J163,0)</f>
        <v>0</v>
      </c>
      <c r="BF163" s="230">
        <f>IF(N163="snížená",J163,0)</f>
        <v>0</v>
      </c>
      <c r="BG163" s="230">
        <f>IF(N163="zákl. přenesená",J163,0)</f>
        <v>0</v>
      </c>
      <c r="BH163" s="230">
        <f>IF(N163="sníž. přenesená",J163,0)</f>
        <v>0</v>
      </c>
      <c r="BI163" s="230">
        <f>IF(N163="nulová",J163,0)</f>
        <v>0</v>
      </c>
      <c r="BJ163" s="22" t="s">
        <v>24</v>
      </c>
      <c r="BK163" s="230">
        <f>ROUND(I163*H163,2)</f>
        <v>0</v>
      </c>
      <c r="BL163" s="22" t="s">
        <v>266</v>
      </c>
      <c r="BM163" s="22" t="s">
        <v>3776</v>
      </c>
    </row>
    <row r="164" spans="2:47" s="1" customFormat="1" ht="13.5">
      <c r="B164" s="44"/>
      <c r="C164" s="72"/>
      <c r="D164" s="231" t="s">
        <v>162</v>
      </c>
      <c r="E164" s="72"/>
      <c r="F164" s="232" t="s">
        <v>3691</v>
      </c>
      <c r="G164" s="72"/>
      <c r="H164" s="72"/>
      <c r="I164" s="189"/>
      <c r="J164" s="72"/>
      <c r="K164" s="72"/>
      <c r="L164" s="70"/>
      <c r="M164" s="233"/>
      <c r="N164" s="45"/>
      <c r="O164" s="45"/>
      <c r="P164" s="45"/>
      <c r="Q164" s="45"/>
      <c r="R164" s="45"/>
      <c r="S164" s="45"/>
      <c r="T164" s="93"/>
      <c r="AT164" s="22" t="s">
        <v>162</v>
      </c>
      <c r="AU164" s="22" t="s">
        <v>82</v>
      </c>
    </row>
    <row r="165" spans="2:47" s="1" customFormat="1" ht="13.5">
      <c r="B165" s="44"/>
      <c r="C165" s="72"/>
      <c r="D165" s="231" t="s">
        <v>164</v>
      </c>
      <c r="E165" s="72"/>
      <c r="F165" s="234" t="s">
        <v>1502</v>
      </c>
      <c r="G165" s="72"/>
      <c r="H165" s="72"/>
      <c r="I165" s="189"/>
      <c r="J165" s="72"/>
      <c r="K165" s="72"/>
      <c r="L165" s="70"/>
      <c r="M165" s="233"/>
      <c r="N165" s="45"/>
      <c r="O165" s="45"/>
      <c r="P165" s="45"/>
      <c r="Q165" s="45"/>
      <c r="R165" s="45"/>
      <c r="S165" s="45"/>
      <c r="T165" s="93"/>
      <c r="AT165" s="22" t="s">
        <v>164</v>
      </c>
      <c r="AU165" s="22" t="s">
        <v>82</v>
      </c>
    </row>
    <row r="166" spans="2:63" s="10" customFormat="1" ht="37.4" customHeight="1">
      <c r="B166" s="203"/>
      <c r="C166" s="204"/>
      <c r="D166" s="205" t="s">
        <v>72</v>
      </c>
      <c r="E166" s="206" t="s">
        <v>252</v>
      </c>
      <c r="F166" s="206" t="s">
        <v>3777</v>
      </c>
      <c r="G166" s="204"/>
      <c r="H166" s="204"/>
      <c r="I166" s="207"/>
      <c r="J166" s="208">
        <f>BK166</f>
        <v>0</v>
      </c>
      <c r="K166" s="204"/>
      <c r="L166" s="209"/>
      <c r="M166" s="210"/>
      <c r="N166" s="211"/>
      <c r="O166" s="211"/>
      <c r="P166" s="212">
        <f>P167</f>
        <v>0</v>
      </c>
      <c r="Q166" s="211"/>
      <c r="R166" s="212">
        <f>R167</f>
        <v>0</v>
      </c>
      <c r="S166" s="211"/>
      <c r="T166" s="213">
        <f>T167</f>
        <v>0</v>
      </c>
      <c r="AR166" s="214" t="s">
        <v>173</v>
      </c>
      <c r="AT166" s="215" t="s">
        <v>72</v>
      </c>
      <c r="AU166" s="215" t="s">
        <v>73</v>
      </c>
      <c r="AY166" s="214" t="s">
        <v>153</v>
      </c>
      <c r="BK166" s="216">
        <f>BK167</f>
        <v>0</v>
      </c>
    </row>
    <row r="167" spans="2:63" s="10" customFormat="1" ht="19.9" customHeight="1">
      <c r="B167" s="203"/>
      <c r="C167" s="204"/>
      <c r="D167" s="205" t="s">
        <v>72</v>
      </c>
      <c r="E167" s="217" t="s">
        <v>3778</v>
      </c>
      <c r="F167" s="217" t="s">
        <v>3779</v>
      </c>
      <c r="G167" s="204"/>
      <c r="H167" s="204"/>
      <c r="I167" s="207"/>
      <c r="J167" s="218">
        <f>BK167</f>
        <v>0</v>
      </c>
      <c r="K167" s="204"/>
      <c r="L167" s="209"/>
      <c r="M167" s="210"/>
      <c r="N167" s="211"/>
      <c r="O167" s="211"/>
      <c r="P167" s="212">
        <f>SUM(P168:P177)</f>
        <v>0</v>
      </c>
      <c r="Q167" s="211"/>
      <c r="R167" s="212">
        <f>SUM(R168:R177)</f>
        <v>0</v>
      </c>
      <c r="S167" s="211"/>
      <c r="T167" s="213">
        <f>SUM(T168:T177)</f>
        <v>0</v>
      </c>
      <c r="AR167" s="214" t="s">
        <v>173</v>
      </c>
      <c r="AT167" s="215" t="s">
        <v>72</v>
      </c>
      <c r="AU167" s="215" t="s">
        <v>24</v>
      </c>
      <c r="AY167" s="214" t="s">
        <v>153</v>
      </c>
      <c r="BK167" s="216">
        <f>SUM(BK168:BK177)</f>
        <v>0</v>
      </c>
    </row>
    <row r="168" spans="2:65" s="1" customFormat="1" ht="16.5" customHeight="1">
      <c r="B168" s="44"/>
      <c r="C168" s="219" t="s">
        <v>322</v>
      </c>
      <c r="D168" s="219" t="s">
        <v>155</v>
      </c>
      <c r="E168" s="220" t="s">
        <v>3780</v>
      </c>
      <c r="F168" s="221" t="s">
        <v>3781</v>
      </c>
      <c r="G168" s="222" t="s">
        <v>158</v>
      </c>
      <c r="H168" s="223">
        <v>2</v>
      </c>
      <c r="I168" s="224"/>
      <c r="J168" s="225">
        <f>ROUND(I168*H168,2)</f>
        <v>0</v>
      </c>
      <c r="K168" s="221" t="s">
        <v>429</v>
      </c>
      <c r="L168" s="70"/>
      <c r="M168" s="226" t="s">
        <v>22</v>
      </c>
      <c r="N168" s="227" t="s">
        <v>44</v>
      </c>
      <c r="O168" s="45"/>
      <c r="P168" s="228">
        <f>O168*H168</f>
        <v>0</v>
      </c>
      <c r="Q168" s="228">
        <v>0</v>
      </c>
      <c r="R168" s="228">
        <f>Q168*H168</f>
        <v>0</v>
      </c>
      <c r="S168" s="228">
        <v>0</v>
      </c>
      <c r="T168" s="229">
        <f>S168*H168</f>
        <v>0</v>
      </c>
      <c r="AR168" s="22" t="s">
        <v>566</v>
      </c>
      <c r="AT168" s="22" t="s">
        <v>155</v>
      </c>
      <c r="AU168" s="22" t="s">
        <v>82</v>
      </c>
      <c r="AY168" s="22" t="s">
        <v>153</v>
      </c>
      <c r="BE168" s="230">
        <f>IF(N168="základní",J168,0)</f>
        <v>0</v>
      </c>
      <c r="BF168" s="230">
        <f>IF(N168="snížená",J168,0)</f>
        <v>0</v>
      </c>
      <c r="BG168" s="230">
        <f>IF(N168="zákl. přenesená",J168,0)</f>
        <v>0</v>
      </c>
      <c r="BH168" s="230">
        <f>IF(N168="sníž. přenesená",J168,0)</f>
        <v>0</v>
      </c>
      <c r="BI168" s="230">
        <f>IF(N168="nulová",J168,0)</f>
        <v>0</v>
      </c>
      <c r="BJ168" s="22" t="s">
        <v>24</v>
      </c>
      <c r="BK168" s="230">
        <f>ROUND(I168*H168,2)</f>
        <v>0</v>
      </c>
      <c r="BL168" s="22" t="s">
        <v>566</v>
      </c>
      <c r="BM168" s="22" t="s">
        <v>3782</v>
      </c>
    </row>
    <row r="169" spans="2:47" s="1" customFormat="1" ht="13.5">
      <c r="B169" s="44"/>
      <c r="C169" s="72"/>
      <c r="D169" s="231" t="s">
        <v>162</v>
      </c>
      <c r="E169" s="72"/>
      <c r="F169" s="232" t="s">
        <v>3783</v>
      </c>
      <c r="G169" s="72"/>
      <c r="H169" s="72"/>
      <c r="I169" s="189"/>
      <c r="J169" s="72"/>
      <c r="K169" s="72"/>
      <c r="L169" s="70"/>
      <c r="M169" s="233"/>
      <c r="N169" s="45"/>
      <c r="O169" s="45"/>
      <c r="P169" s="45"/>
      <c r="Q169" s="45"/>
      <c r="R169" s="45"/>
      <c r="S169" s="45"/>
      <c r="T169" s="93"/>
      <c r="AT169" s="22" t="s">
        <v>162</v>
      </c>
      <c r="AU169" s="22" t="s">
        <v>82</v>
      </c>
    </row>
    <row r="170" spans="2:65" s="1" customFormat="1" ht="16.5" customHeight="1">
      <c r="B170" s="44"/>
      <c r="C170" s="246" t="s">
        <v>330</v>
      </c>
      <c r="D170" s="246" t="s">
        <v>252</v>
      </c>
      <c r="E170" s="247" t="s">
        <v>3784</v>
      </c>
      <c r="F170" s="248" t="s">
        <v>3785</v>
      </c>
      <c r="G170" s="249" t="s">
        <v>158</v>
      </c>
      <c r="H170" s="250">
        <v>2</v>
      </c>
      <c r="I170" s="251"/>
      <c r="J170" s="252">
        <f>ROUND(I170*H170,2)</f>
        <v>0</v>
      </c>
      <c r="K170" s="248" t="s">
        <v>22</v>
      </c>
      <c r="L170" s="253"/>
      <c r="M170" s="254" t="s">
        <v>22</v>
      </c>
      <c r="N170" s="255" t="s">
        <v>44</v>
      </c>
      <c r="O170" s="45"/>
      <c r="P170" s="228">
        <f>O170*H170</f>
        <v>0</v>
      </c>
      <c r="Q170" s="228">
        <v>0</v>
      </c>
      <c r="R170" s="228">
        <f>Q170*H170</f>
        <v>0</v>
      </c>
      <c r="S170" s="228">
        <v>0</v>
      </c>
      <c r="T170" s="229">
        <f>S170*H170</f>
        <v>0</v>
      </c>
      <c r="AR170" s="22" t="s">
        <v>2319</v>
      </c>
      <c r="AT170" s="22" t="s">
        <v>252</v>
      </c>
      <c r="AU170" s="22" t="s">
        <v>82</v>
      </c>
      <c r="AY170" s="22" t="s">
        <v>153</v>
      </c>
      <c r="BE170" s="230">
        <f>IF(N170="základní",J170,0)</f>
        <v>0</v>
      </c>
      <c r="BF170" s="230">
        <f>IF(N170="snížená",J170,0)</f>
        <v>0</v>
      </c>
      <c r="BG170" s="230">
        <f>IF(N170="zákl. přenesená",J170,0)</f>
        <v>0</v>
      </c>
      <c r="BH170" s="230">
        <f>IF(N170="sníž. přenesená",J170,0)</f>
        <v>0</v>
      </c>
      <c r="BI170" s="230">
        <f>IF(N170="nulová",J170,0)</f>
        <v>0</v>
      </c>
      <c r="BJ170" s="22" t="s">
        <v>24</v>
      </c>
      <c r="BK170" s="230">
        <f>ROUND(I170*H170,2)</f>
        <v>0</v>
      </c>
      <c r="BL170" s="22" t="s">
        <v>566</v>
      </c>
      <c r="BM170" s="22" t="s">
        <v>3786</v>
      </c>
    </row>
    <row r="171" spans="2:47" s="1" customFormat="1" ht="13.5">
      <c r="B171" s="44"/>
      <c r="C171" s="72"/>
      <c r="D171" s="231" t="s">
        <v>162</v>
      </c>
      <c r="E171" s="72"/>
      <c r="F171" s="232" t="s">
        <v>3787</v>
      </c>
      <c r="G171" s="72"/>
      <c r="H171" s="72"/>
      <c r="I171" s="189"/>
      <c r="J171" s="72"/>
      <c r="K171" s="72"/>
      <c r="L171" s="70"/>
      <c r="M171" s="233"/>
      <c r="N171" s="45"/>
      <c r="O171" s="45"/>
      <c r="P171" s="45"/>
      <c r="Q171" s="45"/>
      <c r="R171" s="45"/>
      <c r="S171" s="45"/>
      <c r="T171" s="93"/>
      <c r="AT171" s="22" t="s">
        <v>162</v>
      </c>
      <c r="AU171" s="22" t="s">
        <v>82</v>
      </c>
    </row>
    <row r="172" spans="2:47" s="1" customFormat="1" ht="13.5">
      <c r="B172" s="44"/>
      <c r="C172" s="72"/>
      <c r="D172" s="231" t="s">
        <v>166</v>
      </c>
      <c r="E172" s="72"/>
      <c r="F172" s="234" t="s">
        <v>3702</v>
      </c>
      <c r="G172" s="72"/>
      <c r="H172" s="72"/>
      <c r="I172" s="189"/>
      <c r="J172" s="72"/>
      <c r="K172" s="72"/>
      <c r="L172" s="70"/>
      <c r="M172" s="233"/>
      <c r="N172" s="45"/>
      <c r="O172" s="45"/>
      <c r="P172" s="45"/>
      <c r="Q172" s="45"/>
      <c r="R172" s="45"/>
      <c r="S172" s="45"/>
      <c r="T172" s="93"/>
      <c r="AT172" s="22" t="s">
        <v>166</v>
      </c>
      <c r="AU172" s="22" t="s">
        <v>82</v>
      </c>
    </row>
    <row r="173" spans="2:51" s="11" customFormat="1" ht="13.5">
      <c r="B173" s="235"/>
      <c r="C173" s="236"/>
      <c r="D173" s="231" t="s">
        <v>180</v>
      </c>
      <c r="E173" s="237" t="s">
        <v>22</v>
      </c>
      <c r="F173" s="238" t="s">
        <v>3788</v>
      </c>
      <c r="G173" s="236"/>
      <c r="H173" s="239">
        <v>2</v>
      </c>
      <c r="I173" s="240"/>
      <c r="J173" s="236"/>
      <c r="K173" s="236"/>
      <c r="L173" s="241"/>
      <c r="M173" s="242"/>
      <c r="N173" s="243"/>
      <c r="O173" s="243"/>
      <c r="P173" s="243"/>
      <c r="Q173" s="243"/>
      <c r="R173" s="243"/>
      <c r="S173" s="243"/>
      <c r="T173" s="244"/>
      <c r="AT173" s="245" t="s">
        <v>180</v>
      </c>
      <c r="AU173" s="245" t="s">
        <v>82</v>
      </c>
      <c r="AV173" s="11" t="s">
        <v>82</v>
      </c>
      <c r="AW173" s="11" t="s">
        <v>37</v>
      </c>
      <c r="AX173" s="11" t="s">
        <v>73</v>
      </c>
      <c r="AY173" s="245" t="s">
        <v>153</v>
      </c>
    </row>
    <row r="174" spans="2:65" s="1" customFormat="1" ht="16.5" customHeight="1">
      <c r="B174" s="44"/>
      <c r="C174" s="219" t="s">
        <v>336</v>
      </c>
      <c r="D174" s="219" t="s">
        <v>155</v>
      </c>
      <c r="E174" s="220" t="s">
        <v>3789</v>
      </c>
      <c r="F174" s="221" t="s">
        <v>3790</v>
      </c>
      <c r="G174" s="222" t="s">
        <v>158</v>
      </c>
      <c r="H174" s="223">
        <v>1</v>
      </c>
      <c r="I174" s="224"/>
      <c r="J174" s="225">
        <f>ROUND(I174*H174,2)</f>
        <v>0</v>
      </c>
      <c r="K174" s="221" t="s">
        <v>429</v>
      </c>
      <c r="L174" s="70"/>
      <c r="M174" s="226" t="s">
        <v>22</v>
      </c>
      <c r="N174" s="227" t="s">
        <v>44</v>
      </c>
      <c r="O174" s="45"/>
      <c r="P174" s="228">
        <f>O174*H174</f>
        <v>0</v>
      </c>
      <c r="Q174" s="228">
        <v>0</v>
      </c>
      <c r="R174" s="228">
        <f>Q174*H174</f>
        <v>0</v>
      </c>
      <c r="S174" s="228">
        <v>0</v>
      </c>
      <c r="T174" s="229">
        <f>S174*H174</f>
        <v>0</v>
      </c>
      <c r="AR174" s="22" t="s">
        <v>566</v>
      </c>
      <c r="AT174" s="22" t="s">
        <v>155</v>
      </c>
      <c r="AU174" s="22" t="s">
        <v>82</v>
      </c>
      <c r="AY174" s="22" t="s">
        <v>153</v>
      </c>
      <c r="BE174" s="230">
        <f>IF(N174="základní",J174,0)</f>
        <v>0</v>
      </c>
      <c r="BF174" s="230">
        <f>IF(N174="snížená",J174,0)</f>
        <v>0</v>
      </c>
      <c r="BG174" s="230">
        <f>IF(N174="zákl. přenesená",J174,0)</f>
        <v>0</v>
      </c>
      <c r="BH174" s="230">
        <f>IF(N174="sníž. přenesená",J174,0)</f>
        <v>0</v>
      </c>
      <c r="BI174" s="230">
        <f>IF(N174="nulová",J174,0)</f>
        <v>0</v>
      </c>
      <c r="BJ174" s="22" t="s">
        <v>24</v>
      </c>
      <c r="BK174" s="230">
        <f>ROUND(I174*H174,2)</f>
        <v>0</v>
      </c>
      <c r="BL174" s="22" t="s">
        <v>566</v>
      </c>
      <c r="BM174" s="22" t="s">
        <v>3791</v>
      </c>
    </row>
    <row r="175" spans="2:65" s="1" customFormat="1" ht="16.5" customHeight="1">
      <c r="B175" s="44"/>
      <c r="C175" s="246" t="s">
        <v>342</v>
      </c>
      <c r="D175" s="246" t="s">
        <v>252</v>
      </c>
      <c r="E175" s="247" t="s">
        <v>3792</v>
      </c>
      <c r="F175" s="248" t="s">
        <v>3787</v>
      </c>
      <c r="G175" s="249" t="s">
        <v>158</v>
      </c>
      <c r="H175" s="250">
        <v>1</v>
      </c>
      <c r="I175" s="251"/>
      <c r="J175" s="252">
        <f>ROUND(I175*H175,2)</f>
        <v>0</v>
      </c>
      <c r="K175" s="248" t="s">
        <v>22</v>
      </c>
      <c r="L175" s="253"/>
      <c r="M175" s="254" t="s">
        <v>22</v>
      </c>
      <c r="N175" s="255" t="s">
        <v>44</v>
      </c>
      <c r="O175" s="45"/>
      <c r="P175" s="228">
        <f>O175*H175</f>
        <v>0</v>
      </c>
      <c r="Q175" s="228">
        <v>0</v>
      </c>
      <c r="R175" s="228">
        <f>Q175*H175</f>
        <v>0</v>
      </c>
      <c r="S175" s="228">
        <v>0</v>
      </c>
      <c r="T175" s="229">
        <f>S175*H175</f>
        <v>0</v>
      </c>
      <c r="AR175" s="22" t="s">
        <v>2319</v>
      </c>
      <c r="AT175" s="22" t="s">
        <v>252</v>
      </c>
      <c r="AU175" s="22" t="s">
        <v>82</v>
      </c>
      <c r="AY175" s="22" t="s">
        <v>153</v>
      </c>
      <c r="BE175" s="230">
        <f>IF(N175="základní",J175,0)</f>
        <v>0</v>
      </c>
      <c r="BF175" s="230">
        <f>IF(N175="snížená",J175,0)</f>
        <v>0</v>
      </c>
      <c r="BG175" s="230">
        <f>IF(N175="zákl. přenesená",J175,0)</f>
        <v>0</v>
      </c>
      <c r="BH175" s="230">
        <f>IF(N175="sníž. přenesená",J175,0)</f>
        <v>0</v>
      </c>
      <c r="BI175" s="230">
        <f>IF(N175="nulová",J175,0)</f>
        <v>0</v>
      </c>
      <c r="BJ175" s="22" t="s">
        <v>24</v>
      </c>
      <c r="BK175" s="230">
        <f>ROUND(I175*H175,2)</f>
        <v>0</v>
      </c>
      <c r="BL175" s="22" t="s">
        <v>566</v>
      </c>
      <c r="BM175" s="22" t="s">
        <v>3793</v>
      </c>
    </row>
    <row r="176" spans="2:47" s="1" customFormat="1" ht="13.5">
      <c r="B176" s="44"/>
      <c r="C176" s="72"/>
      <c r="D176" s="231" t="s">
        <v>162</v>
      </c>
      <c r="E176" s="72"/>
      <c r="F176" s="232" t="s">
        <v>3787</v>
      </c>
      <c r="G176" s="72"/>
      <c r="H176" s="72"/>
      <c r="I176" s="189"/>
      <c r="J176" s="72"/>
      <c r="K176" s="72"/>
      <c r="L176" s="70"/>
      <c r="M176" s="233"/>
      <c r="N176" s="45"/>
      <c r="O176" s="45"/>
      <c r="P176" s="45"/>
      <c r="Q176" s="45"/>
      <c r="R176" s="45"/>
      <c r="S176" s="45"/>
      <c r="T176" s="93"/>
      <c r="AT176" s="22" t="s">
        <v>162</v>
      </c>
      <c r="AU176" s="22" t="s">
        <v>82</v>
      </c>
    </row>
    <row r="177" spans="2:51" s="11" customFormat="1" ht="13.5">
      <c r="B177" s="235"/>
      <c r="C177" s="236"/>
      <c r="D177" s="231" t="s">
        <v>180</v>
      </c>
      <c r="E177" s="237" t="s">
        <v>22</v>
      </c>
      <c r="F177" s="238" t="s">
        <v>3794</v>
      </c>
      <c r="G177" s="236"/>
      <c r="H177" s="239">
        <v>1</v>
      </c>
      <c r="I177" s="240"/>
      <c r="J177" s="236"/>
      <c r="K177" s="236"/>
      <c r="L177" s="241"/>
      <c r="M177" s="270"/>
      <c r="N177" s="271"/>
      <c r="O177" s="271"/>
      <c r="P177" s="271"/>
      <c r="Q177" s="271"/>
      <c r="R177" s="271"/>
      <c r="S177" s="271"/>
      <c r="T177" s="272"/>
      <c r="AT177" s="245" t="s">
        <v>180</v>
      </c>
      <c r="AU177" s="245" t="s">
        <v>82</v>
      </c>
      <c r="AV177" s="11" t="s">
        <v>82</v>
      </c>
      <c r="AW177" s="11" t="s">
        <v>37</v>
      </c>
      <c r="AX177" s="11" t="s">
        <v>73</v>
      </c>
      <c r="AY177" s="245" t="s">
        <v>153</v>
      </c>
    </row>
    <row r="178" spans="2:12" s="1" customFormat="1" ht="6.95" customHeight="1">
      <c r="B178" s="65"/>
      <c r="C178" s="66"/>
      <c r="D178" s="66"/>
      <c r="E178" s="66"/>
      <c r="F178" s="66"/>
      <c r="G178" s="66"/>
      <c r="H178" s="66"/>
      <c r="I178" s="164"/>
      <c r="J178" s="66"/>
      <c r="K178" s="66"/>
      <c r="L178" s="70"/>
    </row>
  </sheetData>
  <sheetProtection password="CC35" sheet="1" objects="1" scenarios="1" formatColumns="0" formatRows="0" autoFilter="0"/>
  <autoFilter ref="C82:K17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16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110</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3795</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ROUND(J85,2)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ROUND(SUM(BE85:BE161),2)</f>
        <v>0</v>
      </c>
      <c r="G30" s="45"/>
      <c r="H30" s="45"/>
      <c r="I30" s="156">
        <v>0.21</v>
      </c>
      <c r="J30" s="155">
        <f>ROUND(ROUND((SUM(BE85:BE161)),2)*I30,2)</f>
        <v>0</v>
      </c>
      <c r="K30" s="49"/>
    </row>
    <row r="31" spans="2:11" s="1" customFormat="1" ht="14.4" customHeight="1">
      <c r="B31" s="44"/>
      <c r="C31" s="45"/>
      <c r="D31" s="45"/>
      <c r="E31" s="53" t="s">
        <v>45</v>
      </c>
      <c r="F31" s="155">
        <f>ROUND(SUM(BF85:BF161),2)</f>
        <v>0</v>
      </c>
      <c r="G31" s="45"/>
      <c r="H31" s="45"/>
      <c r="I31" s="156">
        <v>0.15</v>
      </c>
      <c r="J31" s="155">
        <f>ROUND(ROUND((SUM(BF85:BF161)),2)*I31,2)</f>
        <v>0</v>
      </c>
      <c r="K31" s="49"/>
    </row>
    <row r="32" spans="2:11" s="1" customFormat="1" ht="14.4" customHeight="1" hidden="1">
      <c r="B32" s="44"/>
      <c r="C32" s="45"/>
      <c r="D32" s="45"/>
      <c r="E32" s="53" t="s">
        <v>46</v>
      </c>
      <c r="F32" s="155">
        <f>ROUND(SUM(BG85:BG161),2)</f>
        <v>0</v>
      </c>
      <c r="G32" s="45"/>
      <c r="H32" s="45"/>
      <c r="I32" s="156">
        <v>0.21</v>
      </c>
      <c r="J32" s="155">
        <v>0</v>
      </c>
      <c r="K32" s="49"/>
    </row>
    <row r="33" spans="2:11" s="1" customFormat="1" ht="14.4" customHeight="1" hidden="1">
      <c r="B33" s="44"/>
      <c r="C33" s="45"/>
      <c r="D33" s="45"/>
      <c r="E33" s="53" t="s">
        <v>47</v>
      </c>
      <c r="F33" s="155">
        <f>ROUND(SUM(BH85:BH161),2)</f>
        <v>0</v>
      </c>
      <c r="G33" s="45"/>
      <c r="H33" s="45"/>
      <c r="I33" s="156">
        <v>0.15</v>
      </c>
      <c r="J33" s="155">
        <v>0</v>
      </c>
      <c r="K33" s="49"/>
    </row>
    <row r="34" spans="2:11" s="1" customFormat="1" ht="14.4" customHeight="1" hidden="1">
      <c r="B34" s="44"/>
      <c r="C34" s="45"/>
      <c r="D34" s="45"/>
      <c r="E34" s="53" t="s">
        <v>48</v>
      </c>
      <c r="F34" s="155">
        <f>ROUND(SUM(BI85:BI161),2)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101.14 - Potrubní rozvody</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J85</f>
        <v>0</v>
      </c>
      <c r="K56" s="49"/>
      <c r="AU56" s="22" t="s">
        <v>126</v>
      </c>
    </row>
    <row r="57" spans="2:11" s="7" customFormat="1" ht="24.95" customHeight="1">
      <c r="B57" s="175"/>
      <c r="C57" s="176"/>
      <c r="D57" s="177" t="s">
        <v>127</v>
      </c>
      <c r="E57" s="178"/>
      <c r="F57" s="178"/>
      <c r="G57" s="178"/>
      <c r="H57" s="178"/>
      <c r="I57" s="179"/>
      <c r="J57" s="180">
        <f>J86</f>
        <v>0</v>
      </c>
      <c r="K57" s="181"/>
    </row>
    <row r="58" spans="2:11" s="8" customFormat="1" ht="19.9" customHeight="1">
      <c r="B58" s="182"/>
      <c r="C58" s="183"/>
      <c r="D58" s="184" t="s">
        <v>128</v>
      </c>
      <c r="E58" s="185"/>
      <c r="F58" s="185"/>
      <c r="G58" s="185"/>
      <c r="H58" s="185"/>
      <c r="I58" s="186"/>
      <c r="J58" s="187">
        <f>J87</f>
        <v>0</v>
      </c>
      <c r="K58" s="188"/>
    </row>
    <row r="59" spans="2:11" s="8" customFormat="1" ht="19.9" customHeight="1">
      <c r="B59" s="182"/>
      <c r="C59" s="183"/>
      <c r="D59" s="184" t="s">
        <v>129</v>
      </c>
      <c r="E59" s="185"/>
      <c r="F59" s="185"/>
      <c r="G59" s="185"/>
      <c r="H59" s="185"/>
      <c r="I59" s="186"/>
      <c r="J59" s="187">
        <f>J102</f>
        <v>0</v>
      </c>
      <c r="K59" s="188"/>
    </row>
    <row r="60" spans="2:11" s="8" customFormat="1" ht="19.9" customHeight="1">
      <c r="B60" s="182"/>
      <c r="C60" s="183"/>
      <c r="D60" s="184" t="s">
        <v>132</v>
      </c>
      <c r="E60" s="185"/>
      <c r="F60" s="185"/>
      <c r="G60" s="185"/>
      <c r="H60" s="185"/>
      <c r="I60" s="186"/>
      <c r="J60" s="187">
        <f>J108</f>
        <v>0</v>
      </c>
      <c r="K60" s="188"/>
    </row>
    <row r="61" spans="2:11" s="7" customFormat="1" ht="24.95" customHeight="1">
      <c r="B61" s="175"/>
      <c r="C61" s="176"/>
      <c r="D61" s="177" t="s">
        <v>754</v>
      </c>
      <c r="E61" s="178"/>
      <c r="F61" s="178"/>
      <c r="G61" s="178"/>
      <c r="H61" s="178"/>
      <c r="I61" s="179"/>
      <c r="J61" s="180">
        <f>J124</f>
        <v>0</v>
      </c>
      <c r="K61" s="181"/>
    </row>
    <row r="62" spans="2:11" s="8" customFormat="1" ht="19.9" customHeight="1">
      <c r="B62" s="182"/>
      <c r="C62" s="183"/>
      <c r="D62" s="184" t="s">
        <v>3796</v>
      </c>
      <c r="E62" s="185"/>
      <c r="F62" s="185"/>
      <c r="G62" s="185"/>
      <c r="H62" s="185"/>
      <c r="I62" s="186"/>
      <c r="J62" s="187">
        <f>J125</f>
        <v>0</v>
      </c>
      <c r="K62" s="188"/>
    </row>
    <row r="63" spans="2:11" s="8" customFormat="1" ht="19.9" customHeight="1">
      <c r="B63" s="182"/>
      <c r="C63" s="183"/>
      <c r="D63" s="184" t="s">
        <v>767</v>
      </c>
      <c r="E63" s="185"/>
      <c r="F63" s="185"/>
      <c r="G63" s="185"/>
      <c r="H63" s="185"/>
      <c r="I63" s="186"/>
      <c r="J63" s="187">
        <f>J131</f>
        <v>0</v>
      </c>
      <c r="K63" s="188"/>
    </row>
    <row r="64" spans="2:11" s="7" customFormat="1" ht="24.95" customHeight="1">
      <c r="B64" s="175"/>
      <c r="C64" s="176"/>
      <c r="D64" s="177" t="s">
        <v>3695</v>
      </c>
      <c r="E64" s="178"/>
      <c r="F64" s="178"/>
      <c r="G64" s="178"/>
      <c r="H64" s="178"/>
      <c r="I64" s="179"/>
      <c r="J64" s="180">
        <f>J140</f>
        <v>0</v>
      </c>
      <c r="K64" s="181"/>
    </row>
    <row r="65" spans="2:11" s="8" customFormat="1" ht="19.9" customHeight="1">
      <c r="B65" s="182"/>
      <c r="C65" s="183"/>
      <c r="D65" s="184" t="s">
        <v>3797</v>
      </c>
      <c r="E65" s="185"/>
      <c r="F65" s="185"/>
      <c r="G65" s="185"/>
      <c r="H65" s="185"/>
      <c r="I65" s="186"/>
      <c r="J65" s="187">
        <f>J141</f>
        <v>0</v>
      </c>
      <c r="K65" s="188"/>
    </row>
    <row r="66" spans="2:11" s="1" customFormat="1" ht="21.8" customHeight="1">
      <c r="B66" s="44"/>
      <c r="C66" s="45"/>
      <c r="D66" s="45"/>
      <c r="E66" s="45"/>
      <c r="F66" s="45"/>
      <c r="G66" s="45"/>
      <c r="H66" s="45"/>
      <c r="I66" s="142"/>
      <c r="J66" s="45"/>
      <c r="K66" s="49"/>
    </row>
    <row r="67" spans="2:11" s="1" customFormat="1" ht="6.95" customHeight="1">
      <c r="B67" s="65"/>
      <c r="C67" s="66"/>
      <c r="D67" s="66"/>
      <c r="E67" s="66"/>
      <c r="F67" s="66"/>
      <c r="G67" s="66"/>
      <c r="H67" s="66"/>
      <c r="I67" s="164"/>
      <c r="J67" s="66"/>
      <c r="K67" s="67"/>
    </row>
    <row r="71" spans="2:12" s="1" customFormat="1" ht="6.95" customHeight="1">
      <c r="B71" s="68"/>
      <c r="C71" s="69"/>
      <c r="D71" s="69"/>
      <c r="E71" s="69"/>
      <c r="F71" s="69"/>
      <c r="G71" s="69"/>
      <c r="H71" s="69"/>
      <c r="I71" s="167"/>
      <c r="J71" s="69"/>
      <c r="K71" s="69"/>
      <c r="L71" s="70"/>
    </row>
    <row r="72" spans="2:12" s="1" customFormat="1" ht="36.95" customHeight="1">
      <c r="B72" s="44"/>
      <c r="C72" s="71" t="s">
        <v>137</v>
      </c>
      <c r="D72" s="72"/>
      <c r="E72" s="72"/>
      <c r="F72" s="72"/>
      <c r="G72" s="72"/>
      <c r="H72" s="72"/>
      <c r="I72" s="189"/>
      <c r="J72" s="72"/>
      <c r="K72" s="72"/>
      <c r="L72" s="70"/>
    </row>
    <row r="73" spans="2:12" s="1" customFormat="1" ht="6.95" customHeight="1">
      <c r="B73" s="44"/>
      <c r="C73" s="72"/>
      <c r="D73" s="72"/>
      <c r="E73" s="72"/>
      <c r="F73" s="72"/>
      <c r="G73" s="72"/>
      <c r="H73" s="72"/>
      <c r="I73" s="189"/>
      <c r="J73" s="72"/>
      <c r="K73" s="72"/>
      <c r="L73" s="70"/>
    </row>
    <row r="74" spans="2:12" s="1" customFormat="1" ht="14.4" customHeight="1">
      <c r="B74" s="44"/>
      <c r="C74" s="74" t="s">
        <v>18</v>
      </c>
      <c r="D74" s="72"/>
      <c r="E74" s="72"/>
      <c r="F74" s="72"/>
      <c r="G74" s="72"/>
      <c r="H74" s="72"/>
      <c r="I74" s="189"/>
      <c r="J74" s="72"/>
      <c r="K74" s="72"/>
      <c r="L74" s="70"/>
    </row>
    <row r="75" spans="2:12" s="1" customFormat="1" ht="16.5" customHeight="1">
      <c r="B75" s="44"/>
      <c r="C75" s="72"/>
      <c r="D75" s="72"/>
      <c r="E75" s="190" t="str">
        <f>E7</f>
        <v>Nemocnice Teplice - nízkoprahový urgentní příjem</v>
      </c>
      <c r="F75" s="74"/>
      <c r="G75" s="74"/>
      <c r="H75" s="74"/>
      <c r="I75" s="189"/>
      <c r="J75" s="72"/>
      <c r="K75" s="72"/>
      <c r="L75" s="70"/>
    </row>
    <row r="76" spans="2:12" s="1" customFormat="1" ht="14.4" customHeight="1">
      <c r="B76" s="44"/>
      <c r="C76" s="74" t="s">
        <v>120</v>
      </c>
      <c r="D76" s="72"/>
      <c r="E76" s="72"/>
      <c r="F76" s="72"/>
      <c r="G76" s="72"/>
      <c r="H76" s="72"/>
      <c r="I76" s="189"/>
      <c r="J76" s="72"/>
      <c r="K76" s="72"/>
      <c r="L76" s="70"/>
    </row>
    <row r="77" spans="2:12" s="1" customFormat="1" ht="17.25" customHeight="1">
      <c r="B77" s="44"/>
      <c r="C77" s="72"/>
      <c r="D77" s="72"/>
      <c r="E77" s="80" t="str">
        <f>E9</f>
        <v>SO 101.14 - Potrubní rozvody</v>
      </c>
      <c r="F77" s="72"/>
      <c r="G77" s="72"/>
      <c r="H77" s="72"/>
      <c r="I77" s="189"/>
      <c r="J77" s="72"/>
      <c r="K77" s="72"/>
      <c r="L77" s="70"/>
    </row>
    <row r="78" spans="2:12" s="1" customFormat="1" ht="6.95" customHeight="1">
      <c r="B78" s="44"/>
      <c r="C78" s="72"/>
      <c r="D78" s="72"/>
      <c r="E78" s="72"/>
      <c r="F78" s="72"/>
      <c r="G78" s="72"/>
      <c r="H78" s="72"/>
      <c r="I78" s="189"/>
      <c r="J78" s="72"/>
      <c r="K78" s="72"/>
      <c r="L78" s="70"/>
    </row>
    <row r="79" spans="2:12" s="1" customFormat="1" ht="18" customHeight="1">
      <c r="B79" s="44"/>
      <c r="C79" s="74" t="s">
        <v>25</v>
      </c>
      <c r="D79" s="72"/>
      <c r="E79" s="72"/>
      <c r="F79" s="191" t="str">
        <f>F12</f>
        <v xml:space="preserve"> </v>
      </c>
      <c r="G79" s="72"/>
      <c r="H79" s="72"/>
      <c r="I79" s="192" t="s">
        <v>27</v>
      </c>
      <c r="J79" s="83" t="str">
        <f>IF(J12="","",J12)</f>
        <v>21. 3. 2016</v>
      </c>
      <c r="K79" s="72"/>
      <c r="L79" s="70"/>
    </row>
    <row r="80" spans="2:12" s="1" customFormat="1" ht="6.95" customHeight="1">
      <c r="B80" s="44"/>
      <c r="C80" s="72"/>
      <c r="D80" s="72"/>
      <c r="E80" s="72"/>
      <c r="F80" s="72"/>
      <c r="G80" s="72"/>
      <c r="H80" s="72"/>
      <c r="I80" s="189"/>
      <c r="J80" s="72"/>
      <c r="K80" s="72"/>
      <c r="L80" s="70"/>
    </row>
    <row r="81" spans="2:12" s="1" customFormat="1" ht="13.5">
      <c r="B81" s="44"/>
      <c r="C81" s="74" t="s">
        <v>31</v>
      </c>
      <c r="D81" s="72"/>
      <c r="E81" s="72"/>
      <c r="F81" s="191" t="str">
        <f>E15</f>
        <v xml:space="preserve"> </v>
      </c>
      <c r="G81" s="72"/>
      <c r="H81" s="72"/>
      <c r="I81" s="192" t="s">
        <v>36</v>
      </c>
      <c r="J81" s="191" t="str">
        <f>E21</f>
        <v xml:space="preserve"> </v>
      </c>
      <c r="K81" s="72"/>
      <c r="L81" s="70"/>
    </row>
    <row r="82" spans="2:12" s="1" customFormat="1" ht="14.4" customHeight="1">
      <c r="B82" s="44"/>
      <c r="C82" s="74" t="s">
        <v>34</v>
      </c>
      <c r="D82" s="72"/>
      <c r="E82" s="72"/>
      <c r="F82" s="191" t="str">
        <f>IF(E18="","",E18)</f>
        <v/>
      </c>
      <c r="G82" s="72"/>
      <c r="H82" s="72"/>
      <c r="I82" s="189"/>
      <c r="J82" s="72"/>
      <c r="K82" s="72"/>
      <c r="L82" s="70"/>
    </row>
    <row r="83" spans="2:12" s="1" customFormat="1" ht="10.3" customHeight="1">
      <c r="B83" s="44"/>
      <c r="C83" s="72"/>
      <c r="D83" s="72"/>
      <c r="E83" s="72"/>
      <c r="F83" s="72"/>
      <c r="G83" s="72"/>
      <c r="H83" s="72"/>
      <c r="I83" s="189"/>
      <c r="J83" s="72"/>
      <c r="K83" s="72"/>
      <c r="L83" s="70"/>
    </row>
    <row r="84" spans="2:20" s="9" customFormat="1" ht="29.25" customHeight="1">
      <c r="B84" s="193"/>
      <c r="C84" s="194" t="s">
        <v>138</v>
      </c>
      <c r="D84" s="195" t="s">
        <v>58</v>
      </c>
      <c r="E84" s="195" t="s">
        <v>54</v>
      </c>
      <c r="F84" s="195" t="s">
        <v>139</v>
      </c>
      <c r="G84" s="195" t="s">
        <v>140</v>
      </c>
      <c r="H84" s="195" t="s">
        <v>141</v>
      </c>
      <c r="I84" s="196" t="s">
        <v>142</v>
      </c>
      <c r="J84" s="195" t="s">
        <v>124</v>
      </c>
      <c r="K84" s="197" t="s">
        <v>143</v>
      </c>
      <c r="L84" s="198"/>
      <c r="M84" s="100" t="s">
        <v>144</v>
      </c>
      <c r="N84" s="101" t="s">
        <v>43</v>
      </c>
      <c r="O84" s="101" t="s">
        <v>145</v>
      </c>
      <c r="P84" s="101" t="s">
        <v>146</v>
      </c>
      <c r="Q84" s="101" t="s">
        <v>147</v>
      </c>
      <c r="R84" s="101" t="s">
        <v>148</v>
      </c>
      <c r="S84" s="101" t="s">
        <v>149</v>
      </c>
      <c r="T84" s="102" t="s">
        <v>150</v>
      </c>
    </row>
    <row r="85" spans="2:63" s="1" customFormat="1" ht="29.25" customHeight="1">
      <c r="B85" s="44"/>
      <c r="C85" s="106" t="s">
        <v>125</v>
      </c>
      <c r="D85" s="72"/>
      <c r="E85" s="72"/>
      <c r="F85" s="72"/>
      <c r="G85" s="72"/>
      <c r="H85" s="72"/>
      <c r="I85" s="189"/>
      <c r="J85" s="199">
        <f>BK85</f>
        <v>0</v>
      </c>
      <c r="K85" s="72"/>
      <c r="L85" s="70"/>
      <c r="M85" s="103"/>
      <c r="N85" s="104"/>
      <c r="O85" s="104"/>
      <c r="P85" s="200">
        <f>P86+P124+P140</f>
        <v>0</v>
      </c>
      <c r="Q85" s="104"/>
      <c r="R85" s="200">
        <f>R86+R124+R140</f>
        <v>0.15023</v>
      </c>
      <c r="S85" s="104"/>
      <c r="T85" s="201">
        <f>T86+T124+T140</f>
        <v>0</v>
      </c>
      <c r="AT85" s="22" t="s">
        <v>72</v>
      </c>
      <c r="AU85" s="22" t="s">
        <v>126</v>
      </c>
      <c r="BK85" s="202">
        <f>BK86+BK124+BK140</f>
        <v>0</v>
      </c>
    </row>
    <row r="86" spans="2:63" s="10" customFormat="1" ht="37.4" customHeight="1">
      <c r="B86" s="203"/>
      <c r="C86" s="204"/>
      <c r="D86" s="205" t="s">
        <v>72</v>
      </c>
      <c r="E86" s="206" t="s">
        <v>151</v>
      </c>
      <c r="F86" s="206" t="s">
        <v>152</v>
      </c>
      <c r="G86" s="204"/>
      <c r="H86" s="204"/>
      <c r="I86" s="207"/>
      <c r="J86" s="208">
        <f>BK86</f>
        <v>0</v>
      </c>
      <c r="K86" s="204"/>
      <c r="L86" s="209"/>
      <c r="M86" s="210"/>
      <c r="N86" s="211"/>
      <c r="O86" s="211"/>
      <c r="P86" s="212">
        <f>P87+P102+P108</f>
        <v>0</v>
      </c>
      <c r="Q86" s="211"/>
      <c r="R86" s="212">
        <f>R87+R102+R108</f>
        <v>0.0281</v>
      </c>
      <c r="S86" s="211"/>
      <c r="T86" s="213">
        <f>T87+T102+T108</f>
        <v>0</v>
      </c>
      <c r="AR86" s="214" t="s">
        <v>24</v>
      </c>
      <c r="AT86" s="215" t="s">
        <v>72</v>
      </c>
      <c r="AU86" s="215" t="s">
        <v>73</v>
      </c>
      <c r="AY86" s="214" t="s">
        <v>153</v>
      </c>
      <c r="BK86" s="216">
        <f>BK87+BK102+BK108</f>
        <v>0</v>
      </c>
    </row>
    <row r="87" spans="2:63" s="10" customFormat="1" ht="19.9" customHeight="1">
      <c r="B87" s="203"/>
      <c r="C87" s="204"/>
      <c r="D87" s="205" t="s">
        <v>72</v>
      </c>
      <c r="E87" s="217" t="s">
        <v>24</v>
      </c>
      <c r="F87" s="217" t="s">
        <v>154</v>
      </c>
      <c r="G87" s="204"/>
      <c r="H87" s="204"/>
      <c r="I87" s="207"/>
      <c r="J87" s="218">
        <f>BK87</f>
        <v>0</v>
      </c>
      <c r="K87" s="204"/>
      <c r="L87" s="209"/>
      <c r="M87" s="210"/>
      <c r="N87" s="211"/>
      <c r="O87" s="211"/>
      <c r="P87" s="212">
        <f>SUM(P88:P101)</f>
        <v>0</v>
      </c>
      <c r="Q87" s="211"/>
      <c r="R87" s="212">
        <f>SUM(R88:R101)</f>
        <v>0</v>
      </c>
      <c r="S87" s="211"/>
      <c r="T87" s="213">
        <f>SUM(T88:T101)</f>
        <v>0</v>
      </c>
      <c r="AR87" s="214" t="s">
        <v>24</v>
      </c>
      <c r="AT87" s="215" t="s">
        <v>72</v>
      </c>
      <c r="AU87" s="215" t="s">
        <v>24</v>
      </c>
      <c r="AY87" s="214" t="s">
        <v>153</v>
      </c>
      <c r="BK87" s="216">
        <f>SUM(BK88:BK101)</f>
        <v>0</v>
      </c>
    </row>
    <row r="88" spans="2:65" s="1" customFormat="1" ht="25.5" customHeight="1">
      <c r="B88" s="44"/>
      <c r="C88" s="219" t="s">
        <v>24</v>
      </c>
      <c r="D88" s="219" t="s">
        <v>155</v>
      </c>
      <c r="E88" s="220" t="s">
        <v>2346</v>
      </c>
      <c r="F88" s="221" t="s">
        <v>2347</v>
      </c>
      <c r="G88" s="222" t="s">
        <v>176</v>
      </c>
      <c r="H88" s="223">
        <v>2.45</v>
      </c>
      <c r="I88" s="224"/>
      <c r="J88" s="225">
        <f>ROUND(I88*H88,2)</f>
        <v>0</v>
      </c>
      <c r="K88" s="221" t="s">
        <v>429</v>
      </c>
      <c r="L88" s="70"/>
      <c r="M88" s="226" t="s">
        <v>22</v>
      </c>
      <c r="N88" s="227" t="s">
        <v>44</v>
      </c>
      <c r="O88" s="45"/>
      <c r="P88" s="228">
        <f>O88*H88</f>
        <v>0</v>
      </c>
      <c r="Q88" s="228">
        <v>0</v>
      </c>
      <c r="R88" s="228">
        <f>Q88*H88</f>
        <v>0</v>
      </c>
      <c r="S88" s="228">
        <v>0</v>
      </c>
      <c r="T88" s="229">
        <f>S88*H88</f>
        <v>0</v>
      </c>
      <c r="AR88" s="22" t="s">
        <v>160</v>
      </c>
      <c r="AT88" s="22" t="s">
        <v>155</v>
      </c>
      <c r="AU88" s="22" t="s">
        <v>82</v>
      </c>
      <c r="AY88" s="22" t="s">
        <v>153</v>
      </c>
      <c r="BE88" s="230">
        <f>IF(N88="základní",J88,0)</f>
        <v>0</v>
      </c>
      <c r="BF88" s="230">
        <f>IF(N88="snížená",J88,0)</f>
        <v>0</v>
      </c>
      <c r="BG88" s="230">
        <f>IF(N88="zákl. přenesená",J88,0)</f>
        <v>0</v>
      </c>
      <c r="BH88" s="230">
        <f>IF(N88="sníž. přenesená",J88,0)</f>
        <v>0</v>
      </c>
      <c r="BI88" s="230">
        <f>IF(N88="nulová",J88,0)</f>
        <v>0</v>
      </c>
      <c r="BJ88" s="22" t="s">
        <v>24</v>
      </c>
      <c r="BK88" s="230">
        <f>ROUND(I88*H88,2)</f>
        <v>0</v>
      </c>
      <c r="BL88" s="22" t="s">
        <v>160</v>
      </c>
      <c r="BM88" s="22" t="s">
        <v>3798</v>
      </c>
    </row>
    <row r="89" spans="2:47" s="1" customFormat="1" ht="13.5">
      <c r="B89" s="44"/>
      <c r="C89" s="72"/>
      <c r="D89" s="231" t="s">
        <v>162</v>
      </c>
      <c r="E89" s="72"/>
      <c r="F89" s="232" t="s">
        <v>2349</v>
      </c>
      <c r="G89" s="72"/>
      <c r="H89" s="72"/>
      <c r="I89" s="189"/>
      <c r="J89" s="72"/>
      <c r="K89" s="72"/>
      <c r="L89" s="70"/>
      <c r="M89" s="233"/>
      <c r="N89" s="45"/>
      <c r="O89" s="45"/>
      <c r="P89" s="45"/>
      <c r="Q89" s="45"/>
      <c r="R89" s="45"/>
      <c r="S89" s="45"/>
      <c r="T89" s="93"/>
      <c r="AT89" s="22" t="s">
        <v>162</v>
      </c>
      <c r="AU89" s="22" t="s">
        <v>82</v>
      </c>
    </row>
    <row r="90" spans="2:47" s="1" customFormat="1" ht="13.5">
      <c r="B90" s="44"/>
      <c r="C90" s="72"/>
      <c r="D90" s="231" t="s">
        <v>164</v>
      </c>
      <c r="E90" s="72"/>
      <c r="F90" s="234" t="s">
        <v>3799</v>
      </c>
      <c r="G90" s="72"/>
      <c r="H90" s="72"/>
      <c r="I90" s="189"/>
      <c r="J90" s="72"/>
      <c r="K90" s="72"/>
      <c r="L90" s="70"/>
      <c r="M90" s="233"/>
      <c r="N90" s="45"/>
      <c r="O90" s="45"/>
      <c r="P90" s="45"/>
      <c r="Q90" s="45"/>
      <c r="R90" s="45"/>
      <c r="S90" s="45"/>
      <c r="T90" s="93"/>
      <c r="AT90" s="22" t="s">
        <v>164</v>
      </c>
      <c r="AU90" s="22" t="s">
        <v>82</v>
      </c>
    </row>
    <row r="91" spans="2:47" s="1" customFormat="1" ht="13.5">
      <c r="B91" s="44"/>
      <c r="C91" s="72"/>
      <c r="D91" s="231" t="s">
        <v>166</v>
      </c>
      <c r="E91" s="72"/>
      <c r="F91" s="234" t="s">
        <v>3800</v>
      </c>
      <c r="G91" s="72"/>
      <c r="H91" s="72"/>
      <c r="I91" s="189"/>
      <c r="J91" s="72"/>
      <c r="K91" s="72"/>
      <c r="L91" s="70"/>
      <c r="M91" s="233"/>
      <c r="N91" s="45"/>
      <c r="O91" s="45"/>
      <c r="P91" s="45"/>
      <c r="Q91" s="45"/>
      <c r="R91" s="45"/>
      <c r="S91" s="45"/>
      <c r="T91" s="93"/>
      <c r="AT91" s="22" t="s">
        <v>166</v>
      </c>
      <c r="AU91" s="22" t="s">
        <v>82</v>
      </c>
    </row>
    <row r="92" spans="2:51" s="11" customFormat="1" ht="13.5">
      <c r="B92" s="235"/>
      <c r="C92" s="236"/>
      <c r="D92" s="231" t="s">
        <v>180</v>
      </c>
      <c r="E92" s="237" t="s">
        <v>22</v>
      </c>
      <c r="F92" s="238" t="s">
        <v>3801</v>
      </c>
      <c r="G92" s="236"/>
      <c r="H92" s="239">
        <v>2.45</v>
      </c>
      <c r="I92" s="240"/>
      <c r="J92" s="236"/>
      <c r="K92" s="236"/>
      <c r="L92" s="241"/>
      <c r="M92" s="242"/>
      <c r="N92" s="243"/>
      <c r="O92" s="243"/>
      <c r="P92" s="243"/>
      <c r="Q92" s="243"/>
      <c r="R92" s="243"/>
      <c r="S92" s="243"/>
      <c r="T92" s="244"/>
      <c r="AT92" s="245" t="s">
        <v>180</v>
      </c>
      <c r="AU92" s="245" t="s">
        <v>82</v>
      </c>
      <c r="AV92" s="11" t="s">
        <v>82</v>
      </c>
      <c r="AW92" s="11" t="s">
        <v>37</v>
      </c>
      <c r="AX92" s="11" t="s">
        <v>73</v>
      </c>
      <c r="AY92" s="245" t="s">
        <v>153</v>
      </c>
    </row>
    <row r="93" spans="2:65" s="1" customFormat="1" ht="25.5" customHeight="1">
      <c r="B93" s="44"/>
      <c r="C93" s="219" t="s">
        <v>82</v>
      </c>
      <c r="D93" s="219" t="s">
        <v>155</v>
      </c>
      <c r="E93" s="220" t="s">
        <v>2353</v>
      </c>
      <c r="F93" s="221" t="s">
        <v>2354</v>
      </c>
      <c r="G93" s="222" t="s">
        <v>176</v>
      </c>
      <c r="H93" s="223">
        <v>1.225</v>
      </c>
      <c r="I93" s="224"/>
      <c r="J93" s="225">
        <f>ROUND(I93*H93,2)</f>
        <v>0</v>
      </c>
      <c r="K93" s="221" t="s">
        <v>429</v>
      </c>
      <c r="L93" s="70"/>
      <c r="M93" s="226" t="s">
        <v>22</v>
      </c>
      <c r="N93" s="227" t="s">
        <v>44</v>
      </c>
      <c r="O93" s="45"/>
      <c r="P93" s="228">
        <f>O93*H93</f>
        <v>0</v>
      </c>
      <c r="Q93" s="228">
        <v>0</v>
      </c>
      <c r="R93" s="228">
        <f>Q93*H93</f>
        <v>0</v>
      </c>
      <c r="S93" s="228">
        <v>0</v>
      </c>
      <c r="T93" s="229">
        <f>S93*H93</f>
        <v>0</v>
      </c>
      <c r="AR93" s="22" t="s">
        <v>160</v>
      </c>
      <c r="AT93" s="22" t="s">
        <v>155</v>
      </c>
      <c r="AU93" s="22" t="s">
        <v>82</v>
      </c>
      <c r="AY93" s="22" t="s">
        <v>153</v>
      </c>
      <c r="BE93" s="230">
        <f>IF(N93="základní",J93,0)</f>
        <v>0</v>
      </c>
      <c r="BF93" s="230">
        <f>IF(N93="snížená",J93,0)</f>
        <v>0</v>
      </c>
      <c r="BG93" s="230">
        <f>IF(N93="zákl. přenesená",J93,0)</f>
        <v>0</v>
      </c>
      <c r="BH93" s="230">
        <f>IF(N93="sníž. přenesená",J93,0)</f>
        <v>0</v>
      </c>
      <c r="BI93" s="230">
        <f>IF(N93="nulová",J93,0)</f>
        <v>0</v>
      </c>
      <c r="BJ93" s="22" t="s">
        <v>24</v>
      </c>
      <c r="BK93" s="230">
        <f>ROUND(I93*H93,2)</f>
        <v>0</v>
      </c>
      <c r="BL93" s="22" t="s">
        <v>160</v>
      </c>
      <c r="BM93" s="22" t="s">
        <v>3802</v>
      </c>
    </row>
    <row r="94" spans="2:47" s="1" customFormat="1" ht="13.5">
      <c r="B94" s="44"/>
      <c r="C94" s="72"/>
      <c r="D94" s="231" t="s">
        <v>162</v>
      </c>
      <c r="E94" s="72"/>
      <c r="F94" s="232" t="s">
        <v>2356</v>
      </c>
      <c r="G94" s="72"/>
      <c r="H94" s="72"/>
      <c r="I94" s="189"/>
      <c r="J94" s="72"/>
      <c r="K94" s="72"/>
      <c r="L94" s="70"/>
      <c r="M94" s="233"/>
      <c r="N94" s="45"/>
      <c r="O94" s="45"/>
      <c r="P94" s="45"/>
      <c r="Q94" s="45"/>
      <c r="R94" s="45"/>
      <c r="S94" s="45"/>
      <c r="T94" s="93"/>
      <c r="AT94" s="22" t="s">
        <v>162</v>
      </c>
      <c r="AU94" s="22" t="s">
        <v>82</v>
      </c>
    </row>
    <row r="95" spans="2:47" s="1" customFormat="1" ht="13.5">
      <c r="B95" s="44"/>
      <c r="C95" s="72"/>
      <c r="D95" s="231" t="s">
        <v>164</v>
      </c>
      <c r="E95" s="72"/>
      <c r="F95" s="234" t="s">
        <v>3799</v>
      </c>
      <c r="G95" s="72"/>
      <c r="H95" s="72"/>
      <c r="I95" s="189"/>
      <c r="J95" s="72"/>
      <c r="K95" s="72"/>
      <c r="L95" s="70"/>
      <c r="M95" s="233"/>
      <c r="N95" s="45"/>
      <c r="O95" s="45"/>
      <c r="P95" s="45"/>
      <c r="Q95" s="45"/>
      <c r="R95" s="45"/>
      <c r="S95" s="45"/>
      <c r="T95" s="93"/>
      <c r="AT95" s="22" t="s">
        <v>164</v>
      </c>
      <c r="AU95" s="22" t="s">
        <v>82</v>
      </c>
    </row>
    <row r="96" spans="2:51" s="11" customFormat="1" ht="13.5">
      <c r="B96" s="235"/>
      <c r="C96" s="236"/>
      <c r="D96" s="231" t="s">
        <v>180</v>
      </c>
      <c r="E96" s="237" t="s">
        <v>22</v>
      </c>
      <c r="F96" s="238" t="s">
        <v>3803</v>
      </c>
      <c r="G96" s="236"/>
      <c r="H96" s="239">
        <v>1.225</v>
      </c>
      <c r="I96" s="240"/>
      <c r="J96" s="236"/>
      <c r="K96" s="236"/>
      <c r="L96" s="241"/>
      <c r="M96" s="242"/>
      <c r="N96" s="243"/>
      <c r="O96" s="243"/>
      <c r="P96" s="243"/>
      <c r="Q96" s="243"/>
      <c r="R96" s="243"/>
      <c r="S96" s="243"/>
      <c r="T96" s="244"/>
      <c r="AT96" s="245" t="s">
        <v>180</v>
      </c>
      <c r="AU96" s="245" t="s">
        <v>82</v>
      </c>
      <c r="AV96" s="11" t="s">
        <v>82</v>
      </c>
      <c r="AW96" s="11" t="s">
        <v>37</v>
      </c>
      <c r="AX96" s="11" t="s">
        <v>73</v>
      </c>
      <c r="AY96" s="245" t="s">
        <v>153</v>
      </c>
    </row>
    <row r="97" spans="2:65" s="1" customFormat="1" ht="16.5" customHeight="1">
      <c r="B97" s="44"/>
      <c r="C97" s="219" t="s">
        <v>173</v>
      </c>
      <c r="D97" s="219" t="s">
        <v>155</v>
      </c>
      <c r="E97" s="220" t="s">
        <v>626</v>
      </c>
      <c r="F97" s="221" t="s">
        <v>627</v>
      </c>
      <c r="G97" s="222" t="s">
        <v>176</v>
      </c>
      <c r="H97" s="223">
        <v>2.45</v>
      </c>
      <c r="I97" s="224"/>
      <c r="J97" s="225">
        <f>ROUND(I97*H97,2)</f>
        <v>0</v>
      </c>
      <c r="K97" s="221" t="s">
        <v>429</v>
      </c>
      <c r="L97" s="70"/>
      <c r="M97" s="226" t="s">
        <v>22</v>
      </c>
      <c r="N97" s="227" t="s">
        <v>44</v>
      </c>
      <c r="O97" s="45"/>
      <c r="P97" s="228">
        <f>O97*H97</f>
        <v>0</v>
      </c>
      <c r="Q97" s="228">
        <v>0</v>
      </c>
      <c r="R97" s="228">
        <f>Q97*H97</f>
        <v>0</v>
      </c>
      <c r="S97" s="228">
        <v>0</v>
      </c>
      <c r="T97" s="229">
        <f>S97*H97</f>
        <v>0</v>
      </c>
      <c r="AR97" s="22" t="s">
        <v>160</v>
      </c>
      <c r="AT97" s="22" t="s">
        <v>155</v>
      </c>
      <c r="AU97" s="22" t="s">
        <v>82</v>
      </c>
      <c r="AY97" s="22" t="s">
        <v>153</v>
      </c>
      <c r="BE97" s="230">
        <f>IF(N97="základní",J97,0)</f>
        <v>0</v>
      </c>
      <c r="BF97" s="230">
        <f>IF(N97="snížená",J97,0)</f>
        <v>0</v>
      </c>
      <c r="BG97" s="230">
        <f>IF(N97="zákl. přenesená",J97,0)</f>
        <v>0</v>
      </c>
      <c r="BH97" s="230">
        <f>IF(N97="sníž. přenesená",J97,0)</f>
        <v>0</v>
      </c>
      <c r="BI97" s="230">
        <f>IF(N97="nulová",J97,0)</f>
        <v>0</v>
      </c>
      <c r="BJ97" s="22" t="s">
        <v>24</v>
      </c>
      <c r="BK97" s="230">
        <f>ROUND(I97*H97,2)</f>
        <v>0</v>
      </c>
      <c r="BL97" s="22" t="s">
        <v>160</v>
      </c>
      <c r="BM97" s="22" t="s">
        <v>3804</v>
      </c>
    </row>
    <row r="98" spans="2:47" s="1" customFormat="1" ht="13.5">
      <c r="B98" s="44"/>
      <c r="C98" s="72"/>
      <c r="D98" s="231" t="s">
        <v>162</v>
      </c>
      <c r="E98" s="72"/>
      <c r="F98" s="232" t="s">
        <v>629</v>
      </c>
      <c r="G98" s="72"/>
      <c r="H98" s="72"/>
      <c r="I98" s="189"/>
      <c r="J98" s="72"/>
      <c r="K98" s="72"/>
      <c r="L98" s="70"/>
      <c r="M98" s="233"/>
      <c r="N98" s="45"/>
      <c r="O98" s="45"/>
      <c r="P98" s="45"/>
      <c r="Q98" s="45"/>
      <c r="R98" s="45"/>
      <c r="S98" s="45"/>
      <c r="T98" s="93"/>
      <c r="AT98" s="22" t="s">
        <v>162</v>
      </c>
      <c r="AU98" s="22" t="s">
        <v>82</v>
      </c>
    </row>
    <row r="99" spans="2:47" s="1" customFormat="1" ht="13.5">
      <c r="B99" s="44"/>
      <c r="C99" s="72"/>
      <c r="D99" s="231" t="s">
        <v>164</v>
      </c>
      <c r="E99" s="72"/>
      <c r="F99" s="234" t="s">
        <v>847</v>
      </c>
      <c r="G99" s="72"/>
      <c r="H99" s="72"/>
      <c r="I99" s="189"/>
      <c r="J99" s="72"/>
      <c r="K99" s="72"/>
      <c r="L99" s="70"/>
      <c r="M99" s="233"/>
      <c r="N99" s="45"/>
      <c r="O99" s="45"/>
      <c r="P99" s="45"/>
      <c r="Q99" s="45"/>
      <c r="R99" s="45"/>
      <c r="S99" s="45"/>
      <c r="T99" s="93"/>
      <c r="AT99" s="22" t="s">
        <v>164</v>
      </c>
      <c r="AU99" s="22" t="s">
        <v>82</v>
      </c>
    </row>
    <row r="100" spans="2:47" s="1" customFormat="1" ht="13.5">
      <c r="B100" s="44"/>
      <c r="C100" s="72"/>
      <c r="D100" s="231" t="s">
        <v>166</v>
      </c>
      <c r="E100" s="72"/>
      <c r="F100" s="234" t="s">
        <v>3800</v>
      </c>
      <c r="G100" s="72"/>
      <c r="H100" s="72"/>
      <c r="I100" s="189"/>
      <c r="J100" s="72"/>
      <c r="K100" s="72"/>
      <c r="L100" s="70"/>
      <c r="M100" s="233"/>
      <c r="N100" s="45"/>
      <c r="O100" s="45"/>
      <c r="P100" s="45"/>
      <c r="Q100" s="45"/>
      <c r="R100" s="45"/>
      <c r="S100" s="45"/>
      <c r="T100" s="93"/>
      <c r="AT100" s="22" t="s">
        <v>166</v>
      </c>
      <c r="AU100" s="22" t="s">
        <v>82</v>
      </c>
    </row>
    <row r="101" spans="2:51" s="11" customFormat="1" ht="13.5">
      <c r="B101" s="235"/>
      <c r="C101" s="236"/>
      <c r="D101" s="231" t="s">
        <v>180</v>
      </c>
      <c r="E101" s="237" t="s">
        <v>22</v>
      </c>
      <c r="F101" s="238" t="s">
        <v>3805</v>
      </c>
      <c r="G101" s="236"/>
      <c r="H101" s="239">
        <v>2.45</v>
      </c>
      <c r="I101" s="240"/>
      <c r="J101" s="236"/>
      <c r="K101" s="236"/>
      <c r="L101" s="241"/>
      <c r="M101" s="242"/>
      <c r="N101" s="243"/>
      <c r="O101" s="243"/>
      <c r="P101" s="243"/>
      <c r="Q101" s="243"/>
      <c r="R101" s="243"/>
      <c r="S101" s="243"/>
      <c r="T101" s="244"/>
      <c r="AT101" s="245" t="s">
        <v>180</v>
      </c>
      <c r="AU101" s="245" t="s">
        <v>82</v>
      </c>
      <c r="AV101" s="11" t="s">
        <v>82</v>
      </c>
      <c r="AW101" s="11" t="s">
        <v>37</v>
      </c>
      <c r="AX101" s="11" t="s">
        <v>73</v>
      </c>
      <c r="AY101" s="245" t="s">
        <v>153</v>
      </c>
    </row>
    <row r="102" spans="2:63" s="10" customFormat="1" ht="29.85" customHeight="1">
      <c r="B102" s="203"/>
      <c r="C102" s="204"/>
      <c r="D102" s="205" t="s">
        <v>72</v>
      </c>
      <c r="E102" s="217" t="s">
        <v>160</v>
      </c>
      <c r="F102" s="217" t="s">
        <v>274</v>
      </c>
      <c r="G102" s="204"/>
      <c r="H102" s="204"/>
      <c r="I102" s="207"/>
      <c r="J102" s="218">
        <f>BK102</f>
        <v>0</v>
      </c>
      <c r="K102" s="204"/>
      <c r="L102" s="209"/>
      <c r="M102" s="210"/>
      <c r="N102" s="211"/>
      <c r="O102" s="211"/>
      <c r="P102" s="212">
        <f>SUM(P103:P107)</f>
        <v>0</v>
      </c>
      <c r="Q102" s="211"/>
      <c r="R102" s="212">
        <f>SUM(R103:R107)</f>
        <v>0</v>
      </c>
      <c r="S102" s="211"/>
      <c r="T102" s="213">
        <f>SUM(T103:T107)</f>
        <v>0</v>
      </c>
      <c r="AR102" s="214" t="s">
        <v>24</v>
      </c>
      <c r="AT102" s="215" t="s">
        <v>72</v>
      </c>
      <c r="AU102" s="215" t="s">
        <v>24</v>
      </c>
      <c r="AY102" s="214" t="s">
        <v>153</v>
      </c>
      <c r="BK102" s="216">
        <f>SUM(BK103:BK107)</f>
        <v>0</v>
      </c>
    </row>
    <row r="103" spans="2:65" s="1" customFormat="1" ht="16.5" customHeight="1">
      <c r="B103" s="44"/>
      <c r="C103" s="219" t="s">
        <v>160</v>
      </c>
      <c r="D103" s="219" t="s">
        <v>155</v>
      </c>
      <c r="E103" s="220" t="s">
        <v>650</v>
      </c>
      <c r="F103" s="221" t="s">
        <v>651</v>
      </c>
      <c r="G103" s="222" t="s">
        <v>176</v>
      </c>
      <c r="H103" s="223">
        <v>0.42</v>
      </c>
      <c r="I103" s="224"/>
      <c r="J103" s="225">
        <f>ROUND(I103*H103,2)</f>
        <v>0</v>
      </c>
      <c r="K103" s="221" t="s">
        <v>429</v>
      </c>
      <c r="L103" s="70"/>
      <c r="M103" s="226" t="s">
        <v>22</v>
      </c>
      <c r="N103" s="227" t="s">
        <v>44</v>
      </c>
      <c r="O103" s="45"/>
      <c r="P103" s="228">
        <f>O103*H103</f>
        <v>0</v>
      </c>
      <c r="Q103" s="228">
        <v>0</v>
      </c>
      <c r="R103" s="228">
        <f>Q103*H103</f>
        <v>0</v>
      </c>
      <c r="S103" s="228">
        <v>0</v>
      </c>
      <c r="T103" s="229">
        <f>S103*H103</f>
        <v>0</v>
      </c>
      <c r="AR103" s="22" t="s">
        <v>160</v>
      </c>
      <c r="AT103" s="22" t="s">
        <v>155</v>
      </c>
      <c r="AU103" s="22" t="s">
        <v>82</v>
      </c>
      <c r="AY103" s="22" t="s">
        <v>153</v>
      </c>
      <c r="BE103" s="230">
        <f>IF(N103="základní",J103,0)</f>
        <v>0</v>
      </c>
      <c r="BF103" s="230">
        <f>IF(N103="snížená",J103,0)</f>
        <v>0</v>
      </c>
      <c r="BG103" s="230">
        <f>IF(N103="zákl. přenesená",J103,0)</f>
        <v>0</v>
      </c>
      <c r="BH103" s="230">
        <f>IF(N103="sníž. přenesená",J103,0)</f>
        <v>0</v>
      </c>
      <c r="BI103" s="230">
        <f>IF(N103="nulová",J103,0)</f>
        <v>0</v>
      </c>
      <c r="BJ103" s="22" t="s">
        <v>24</v>
      </c>
      <c r="BK103" s="230">
        <f>ROUND(I103*H103,2)</f>
        <v>0</v>
      </c>
      <c r="BL103" s="22" t="s">
        <v>160</v>
      </c>
      <c r="BM103" s="22" t="s">
        <v>3806</v>
      </c>
    </row>
    <row r="104" spans="2:47" s="1" customFormat="1" ht="13.5">
      <c r="B104" s="44"/>
      <c r="C104" s="72"/>
      <c r="D104" s="231" t="s">
        <v>162</v>
      </c>
      <c r="E104" s="72"/>
      <c r="F104" s="232" t="s">
        <v>653</v>
      </c>
      <c r="G104" s="72"/>
      <c r="H104" s="72"/>
      <c r="I104" s="189"/>
      <c r="J104" s="72"/>
      <c r="K104" s="72"/>
      <c r="L104" s="70"/>
      <c r="M104" s="233"/>
      <c r="N104" s="45"/>
      <c r="O104" s="45"/>
      <c r="P104" s="45"/>
      <c r="Q104" s="45"/>
      <c r="R104" s="45"/>
      <c r="S104" s="45"/>
      <c r="T104" s="93"/>
      <c r="AT104" s="22" t="s">
        <v>162</v>
      </c>
      <c r="AU104" s="22" t="s">
        <v>82</v>
      </c>
    </row>
    <row r="105" spans="2:47" s="1" customFormat="1" ht="13.5">
      <c r="B105" s="44"/>
      <c r="C105" s="72"/>
      <c r="D105" s="231" t="s">
        <v>164</v>
      </c>
      <c r="E105" s="72"/>
      <c r="F105" s="234" t="s">
        <v>3807</v>
      </c>
      <c r="G105" s="72"/>
      <c r="H105" s="72"/>
      <c r="I105" s="189"/>
      <c r="J105" s="72"/>
      <c r="K105" s="72"/>
      <c r="L105" s="70"/>
      <c r="M105" s="233"/>
      <c r="N105" s="45"/>
      <c r="O105" s="45"/>
      <c r="P105" s="45"/>
      <c r="Q105" s="45"/>
      <c r="R105" s="45"/>
      <c r="S105" s="45"/>
      <c r="T105" s="93"/>
      <c r="AT105" s="22" t="s">
        <v>164</v>
      </c>
      <c r="AU105" s="22" t="s">
        <v>82</v>
      </c>
    </row>
    <row r="106" spans="2:47" s="1" customFormat="1" ht="13.5">
      <c r="B106" s="44"/>
      <c r="C106" s="72"/>
      <c r="D106" s="231" t="s">
        <v>166</v>
      </c>
      <c r="E106" s="72"/>
      <c r="F106" s="234" t="s">
        <v>3800</v>
      </c>
      <c r="G106" s="72"/>
      <c r="H106" s="72"/>
      <c r="I106" s="189"/>
      <c r="J106" s="72"/>
      <c r="K106" s="72"/>
      <c r="L106" s="70"/>
      <c r="M106" s="233"/>
      <c r="N106" s="45"/>
      <c r="O106" s="45"/>
      <c r="P106" s="45"/>
      <c r="Q106" s="45"/>
      <c r="R106" s="45"/>
      <c r="S106" s="45"/>
      <c r="T106" s="93"/>
      <c r="AT106" s="22" t="s">
        <v>166</v>
      </c>
      <c r="AU106" s="22" t="s">
        <v>82</v>
      </c>
    </row>
    <row r="107" spans="2:51" s="11" customFormat="1" ht="13.5">
      <c r="B107" s="235"/>
      <c r="C107" s="236"/>
      <c r="D107" s="231" t="s">
        <v>180</v>
      </c>
      <c r="E107" s="237" t="s">
        <v>22</v>
      </c>
      <c r="F107" s="238" t="s">
        <v>3808</v>
      </c>
      <c r="G107" s="236"/>
      <c r="H107" s="239">
        <v>0.42</v>
      </c>
      <c r="I107" s="240"/>
      <c r="J107" s="236"/>
      <c r="K107" s="236"/>
      <c r="L107" s="241"/>
      <c r="M107" s="242"/>
      <c r="N107" s="243"/>
      <c r="O107" s="243"/>
      <c r="P107" s="243"/>
      <c r="Q107" s="243"/>
      <c r="R107" s="243"/>
      <c r="S107" s="243"/>
      <c r="T107" s="244"/>
      <c r="AT107" s="245" t="s">
        <v>180</v>
      </c>
      <c r="AU107" s="245" t="s">
        <v>82</v>
      </c>
      <c r="AV107" s="11" t="s">
        <v>82</v>
      </c>
      <c r="AW107" s="11" t="s">
        <v>37</v>
      </c>
      <c r="AX107" s="11" t="s">
        <v>73</v>
      </c>
      <c r="AY107" s="245" t="s">
        <v>153</v>
      </c>
    </row>
    <row r="108" spans="2:63" s="10" customFormat="1" ht="29.85" customHeight="1">
      <c r="B108" s="203"/>
      <c r="C108" s="204"/>
      <c r="D108" s="205" t="s">
        <v>72</v>
      </c>
      <c r="E108" s="217" t="s">
        <v>210</v>
      </c>
      <c r="F108" s="217" t="s">
        <v>347</v>
      </c>
      <c r="G108" s="204"/>
      <c r="H108" s="204"/>
      <c r="I108" s="207"/>
      <c r="J108" s="218">
        <f>BK108</f>
        <v>0</v>
      </c>
      <c r="K108" s="204"/>
      <c r="L108" s="209"/>
      <c r="M108" s="210"/>
      <c r="N108" s="211"/>
      <c r="O108" s="211"/>
      <c r="P108" s="212">
        <f>SUM(P109:P123)</f>
        <v>0</v>
      </c>
      <c r="Q108" s="211"/>
      <c r="R108" s="212">
        <f>SUM(R109:R123)</f>
        <v>0.0281</v>
      </c>
      <c r="S108" s="211"/>
      <c r="T108" s="213">
        <f>SUM(T109:T123)</f>
        <v>0</v>
      </c>
      <c r="AR108" s="214" t="s">
        <v>24</v>
      </c>
      <c r="AT108" s="215" t="s">
        <v>72</v>
      </c>
      <c r="AU108" s="215" t="s">
        <v>24</v>
      </c>
      <c r="AY108" s="214" t="s">
        <v>153</v>
      </c>
      <c r="BK108" s="216">
        <f>SUM(BK109:BK123)</f>
        <v>0</v>
      </c>
    </row>
    <row r="109" spans="2:65" s="1" customFormat="1" ht="25.5" customHeight="1">
      <c r="B109" s="44"/>
      <c r="C109" s="219" t="s">
        <v>188</v>
      </c>
      <c r="D109" s="219" t="s">
        <v>155</v>
      </c>
      <c r="E109" s="220" t="s">
        <v>3809</v>
      </c>
      <c r="F109" s="221" t="s">
        <v>3810</v>
      </c>
      <c r="G109" s="222" t="s">
        <v>351</v>
      </c>
      <c r="H109" s="223">
        <v>10</v>
      </c>
      <c r="I109" s="224"/>
      <c r="J109" s="225">
        <f>ROUND(I109*H109,2)</f>
        <v>0</v>
      </c>
      <c r="K109" s="221" t="s">
        <v>429</v>
      </c>
      <c r="L109" s="70"/>
      <c r="M109" s="226" t="s">
        <v>22</v>
      </c>
      <c r="N109" s="227" t="s">
        <v>44</v>
      </c>
      <c r="O109" s="45"/>
      <c r="P109" s="228">
        <f>O109*H109</f>
        <v>0</v>
      </c>
      <c r="Q109" s="228">
        <v>0.00022</v>
      </c>
      <c r="R109" s="228">
        <f>Q109*H109</f>
        <v>0.0022</v>
      </c>
      <c r="S109" s="228">
        <v>0</v>
      </c>
      <c r="T109" s="229">
        <f>S109*H109</f>
        <v>0</v>
      </c>
      <c r="AR109" s="22" t="s">
        <v>160</v>
      </c>
      <c r="AT109" s="22" t="s">
        <v>155</v>
      </c>
      <c r="AU109" s="22" t="s">
        <v>82</v>
      </c>
      <c r="AY109" s="22" t="s">
        <v>153</v>
      </c>
      <c r="BE109" s="230">
        <f>IF(N109="základní",J109,0)</f>
        <v>0</v>
      </c>
      <c r="BF109" s="230">
        <f>IF(N109="snížená",J109,0)</f>
        <v>0</v>
      </c>
      <c r="BG109" s="230">
        <f>IF(N109="zákl. přenesená",J109,0)</f>
        <v>0</v>
      </c>
      <c r="BH109" s="230">
        <f>IF(N109="sníž. přenesená",J109,0)</f>
        <v>0</v>
      </c>
      <c r="BI109" s="230">
        <f>IF(N109="nulová",J109,0)</f>
        <v>0</v>
      </c>
      <c r="BJ109" s="22" t="s">
        <v>24</v>
      </c>
      <c r="BK109" s="230">
        <f>ROUND(I109*H109,2)</f>
        <v>0</v>
      </c>
      <c r="BL109" s="22" t="s">
        <v>160</v>
      </c>
      <c r="BM109" s="22" t="s">
        <v>3811</v>
      </c>
    </row>
    <row r="110" spans="2:47" s="1" customFormat="1" ht="13.5">
      <c r="B110" s="44"/>
      <c r="C110" s="72"/>
      <c r="D110" s="231" t="s">
        <v>162</v>
      </c>
      <c r="E110" s="72"/>
      <c r="F110" s="232" t="s">
        <v>3812</v>
      </c>
      <c r="G110" s="72"/>
      <c r="H110" s="72"/>
      <c r="I110" s="189"/>
      <c r="J110" s="72"/>
      <c r="K110" s="72"/>
      <c r="L110" s="70"/>
      <c r="M110" s="233"/>
      <c r="N110" s="45"/>
      <c r="O110" s="45"/>
      <c r="P110" s="45"/>
      <c r="Q110" s="45"/>
      <c r="R110" s="45"/>
      <c r="S110" s="45"/>
      <c r="T110" s="93"/>
      <c r="AT110" s="22" t="s">
        <v>162</v>
      </c>
      <c r="AU110" s="22" t="s">
        <v>82</v>
      </c>
    </row>
    <row r="111" spans="2:47" s="1" customFormat="1" ht="13.5">
      <c r="B111" s="44"/>
      <c r="C111" s="72"/>
      <c r="D111" s="231" t="s">
        <v>166</v>
      </c>
      <c r="E111" s="72"/>
      <c r="F111" s="234" t="s">
        <v>3800</v>
      </c>
      <c r="G111" s="72"/>
      <c r="H111" s="72"/>
      <c r="I111" s="189"/>
      <c r="J111" s="72"/>
      <c r="K111" s="72"/>
      <c r="L111" s="70"/>
      <c r="M111" s="233"/>
      <c r="N111" s="45"/>
      <c r="O111" s="45"/>
      <c r="P111" s="45"/>
      <c r="Q111" s="45"/>
      <c r="R111" s="45"/>
      <c r="S111" s="45"/>
      <c r="T111" s="93"/>
      <c r="AT111" s="22" t="s">
        <v>166</v>
      </c>
      <c r="AU111" s="22" t="s">
        <v>82</v>
      </c>
    </row>
    <row r="112" spans="2:51" s="11" customFormat="1" ht="13.5">
      <c r="B112" s="235"/>
      <c r="C112" s="236"/>
      <c r="D112" s="231" t="s">
        <v>180</v>
      </c>
      <c r="E112" s="237" t="s">
        <v>22</v>
      </c>
      <c r="F112" s="238" t="s">
        <v>3813</v>
      </c>
      <c r="G112" s="236"/>
      <c r="H112" s="239">
        <v>10</v>
      </c>
      <c r="I112" s="240"/>
      <c r="J112" s="236"/>
      <c r="K112" s="236"/>
      <c r="L112" s="241"/>
      <c r="M112" s="242"/>
      <c r="N112" s="243"/>
      <c r="O112" s="243"/>
      <c r="P112" s="243"/>
      <c r="Q112" s="243"/>
      <c r="R112" s="243"/>
      <c r="S112" s="243"/>
      <c r="T112" s="244"/>
      <c r="AT112" s="245" t="s">
        <v>180</v>
      </c>
      <c r="AU112" s="245" t="s">
        <v>82</v>
      </c>
      <c r="AV112" s="11" t="s">
        <v>82</v>
      </c>
      <c r="AW112" s="11" t="s">
        <v>37</v>
      </c>
      <c r="AX112" s="11" t="s">
        <v>73</v>
      </c>
      <c r="AY112" s="245" t="s">
        <v>153</v>
      </c>
    </row>
    <row r="113" spans="2:65" s="1" customFormat="1" ht="25.5" customHeight="1">
      <c r="B113" s="44"/>
      <c r="C113" s="246" t="s">
        <v>197</v>
      </c>
      <c r="D113" s="246" t="s">
        <v>252</v>
      </c>
      <c r="E113" s="247" t="s">
        <v>3814</v>
      </c>
      <c r="F113" s="248" t="s">
        <v>3815</v>
      </c>
      <c r="G113" s="249" t="s">
        <v>351</v>
      </c>
      <c r="H113" s="250">
        <v>10</v>
      </c>
      <c r="I113" s="251"/>
      <c r="J113" s="252">
        <f>ROUND(I113*H113,2)</f>
        <v>0</v>
      </c>
      <c r="K113" s="248" t="s">
        <v>429</v>
      </c>
      <c r="L113" s="253"/>
      <c r="M113" s="254" t="s">
        <v>22</v>
      </c>
      <c r="N113" s="255" t="s">
        <v>44</v>
      </c>
      <c r="O113" s="45"/>
      <c r="P113" s="228">
        <f>O113*H113</f>
        <v>0</v>
      </c>
      <c r="Q113" s="228">
        <v>0.00252</v>
      </c>
      <c r="R113" s="228">
        <f>Q113*H113</f>
        <v>0.0252</v>
      </c>
      <c r="S113" s="228">
        <v>0</v>
      </c>
      <c r="T113" s="229">
        <f>S113*H113</f>
        <v>0</v>
      </c>
      <c r="AR113" s="22" t="s">
        <v>210</v>
      </c>
      <c r="AT113" s="22" t="s">
        <v>252</v>
      </c>
      <c r="AU113" s="22" t="s">
        <v>82</v>
      </c>
      <c r="AY113" s="22" t="s">
        <v>153</v>
      </c>
      <c r="BE113" s="230">
        <f>IF(N113="základní",J113,0)</f>
        <v>0</v>
      </c>
      <c r="BF113" s="230">
        <f>IF(N113="snížená",J113,0)</f>
        <v>0</v>
      </c>
      <c r="BG113" s="230">
        <f>IF(N113="zákl. přenesená",J113,0)</f>
        <v>0</v>
      </c>
      <c r="BH113" s="230">
        <f>IF(N113="sníž. přenesená",J113,0)</f>
        <v>0</v>
      </c>
      <c r="BI113" s="230">
        <f>IF(N113="nulová",J113,0)</f>
        <v>0</v>
      </c>
      <c r="BJ113" s="22" t="s">
        <v>24</v>
      </c>
      <c r="BK113" s="230">
        <f>ROUND(I113*H113,2)</f>
        <v>0</v>
      </c>
      <c r="BL113" s="22" t="s">
        <v>160</v>
      </c>
      <c r="BM113" s="22" t="s">
        <v>3816</v>
      </c>
    </row>
    <row r="114" spans="2:47" s="1" customFormat="1" ht="13.5">
      <c r="B114" s="44"/>
      <c r="C114" s="72"/>
      <c r="D114" s="231" t="s">
        <v>162</v>
      </c>
      <c r="E114" s="72"/>
      <c r="F114" s="232" t="s">
        <v>3817</v>
      </c>
      <c r="G114" s="72"/>
      <c r="H114" s="72"/>
      <c r="I114" s="189"/>
      <c r="J114" s="72"/>
      <c r="K114" s="72"/>
      <c r="L114" s="70"/>
      <c r="M114" s="233"/>
      <c r="N114" s="45"/>
      <c r="O114" s="45"/>
      <c r="P114" s="45"/>
      <c r="Q114" s="45"/>
      <c r="R114" s="45"/>
      <c r="S114" s="45"/>
      <c r="T114" s="93"/>
      <c r="AT114" s="22" t="s">
        <v>162</v>
      </c>
      <c r="AU114" s="22" t="s">
        <v>82</v>
      </c>
    </row>
    <row r="115" spans="2:47" s="1" customFormat="1" ht="13.5">
      <c r="B115" s="44"/>
      <c r="C115" s="72"/>
      <c r="D115" s="231" t="s">
        <v>166</v>
      </c>
      <c r="E115" s="72"/>
      <c r="F115" s="234" t="s">
        <v>3800</v>
      </c>
      <c r="G115" s="72"/>
      <c r="H115" s="72"/>
      <c r="I115" s="189"/>
      <c r="J115" s="72"/>
      <c r="K115" s="72"/>
      <c r="L115" s="70"/>
      <c r="M115" s="233"/>
      <c r="N115" s="45"/>
      <c r="O115" s="45"/>
      <c r="P115" s="45"/>
      <c r="Q115" s="45"/>
      <c r="R115" s="45"/>
      <c r="S115" s="45"/>
      <c r="T115" s="93"/>
      <c r="AT115" s="22" t="s">
        <v>166</v>
      </c>
      <c r="AU115" s="22" t="s">
        <v>82</v>
      </c>
    </row>
    <row r="116" spans="2:65" s="1" customFormat="1" ht="16.5" customHeight="1">
      <c r="B116" s="44"/>
      <c r="C116" s="246" t="s">
        <v>203</v>
      </c>
      <c r="D116" s="246" t="s">
        <v>252</v>
      </c>
      <c r="E116" s="247" t="s">
        <v>363</v>
      </c>
      <c r="F116" s="248" t="s">
        <v>3818</v>
      </c>
      <c r="G116" s="249" t="s">
        <v>158</v>
      </c>
      <c r="H116" s="250">
        <v>3</v>
      </c>
      <c r="I116" s="251"/>
      <c r="J116" s="252">
        <f>ROUND(I116*H116,2)</f>
        <v>0</v>
      </c>
      <c r="K116" s="248" t="s">
        <v>22</v>
      </c>
      <c r="L116" s="253"/>
      <c r="M116" s="254" t="s">
        <v>22</v>
      </c>
      <c r="N116" s="255" t="s">
        <v>44</v>
      </c>
      <c r="O116" s="45"/>
      <c r="P116" s="228">
        <f>O116*H116</f>
        <v>0</v>
      </c>
      <c r="Q116" s="228">
        <v>0</v>
      </c>
      <c r="R116" s="228">
        <f>Q116*H116</f>
        <v>0</v>
      </c>
      <c r="S116" s="228">
        <v>0</v>
      </c>
      <c r="T116" s="229">
        <f>S116*H116</f>
        <v>0</v>
      </c>
      <c r="AR116" s="22" t="s">
        <v>210</v>
      </c>
      <c r="AT116" s="22" t="s">
        <v>252</v>
      </c>
      <c r="AU116" s="22" t="s">
        <v>82</v>
      </c>
      <c r="AY116" s="22" t="s">
        <v>153</v>
      </c>
      <c r="BE116" s="230">
        <f>IF(N116="základní",J116,0)</f>
        <v>0</v>
      </c>
      <c r="BF116" s="230">
        <f>IF(N116="snížená",J116,0)</f>
        <v>0</v>
      </c>
      <c r="BG116" s="230">
        <f>IF(N116="zákl. přenesená",J116,0)</f>
        <v>0</v>
      </c>
      <c r="BH116" s="230">
        <f>IF(N116="sníž. přenesená",J116,0)</f>
        <v>0</v>
      </c>
      <c r="BI116" s="230">
        <f>IF(N116="nulová",J116,0)</f>
        <v>0</v>
      </c>
      <c r="BJ116" s="22" t="s">
        <v>24</v>
      </c>
      <c r="BK116" s="230">
        <f>ROUND(I116*H116,2)</f>
        <v>0</v>
      </c>
      <c r="BL116" s="22" t="s">
        <v>160</v>
      </c>
      <c r="BM116" s="22" t="s">
        <v>3819</v>
      </c>
    </row>
    <row r="117" spans="2:47" s="1" customFormat="1" ht="13.5">
      <c r="B117" s="44"/>
      <c r="C117" s="72"/>
      <c r="D117" s="231" t="s">
        <v>162</v>
      </c>
      <c r="E117" s="72"/>
      <c r="F117" s="232" t="s">
        <v>3818</v>
      </c>
      <c r="G117" s="72"/>
      <c r="H117" s="72"/>
      <c r="I117" s="189"/>
      <c r="J117" s="72"/>
      <c r="K117" s="72"/>
      <c r="L117" s="70"/>
      <c r="M117" s="233"/>
      <c r="N117" s="45"/>
      <c r="O117" s="45"/>
      <c r="P117" s="45"/>
      <c r="Q117" s="45"/>
      <c r="R117" s="45"/>
      <c r="S117" s="45"/>
      <c r="T117" s="93"/>
      <c r="AT117" s="22" t="s">
        <v>162</v>
      </c>
      <c r="AU117" s="22" t="s">
        <v>82</v>
      </c>
    </row>
    <row r="118" spans="2:47" s="1" customFormat="1" ht="13.5">
      <c r="B118" s="44"/>
      <c r="C118" s="72"/>
      <c r="D118" s="231" t="s">
        <v>166</v>
      </c>
      <c r="E118" s="72"/>
      <c r="F118" s="234" t="s">
        <v>3800</v>
      </c>
      <c r="G118" s="72"/>
      <c r="H118" s="72"/>
      <c r="I118" s="189"/>
      <c r="J118" s="72"/>
      <c r="K118" s="72"/>
      <c r="L118" s="70"/>
      <c r="M118" s="233"/>
      <c r="N118" s="45"/>
      <c r="O118" s="45"/>
      <c r="P118" s="45"/>
      <c r="Q118" s="45"/>
      <c r="R118" s="45"/>
      <c r="S118" s="45"/>
      <c r="T118" s="93"/>
      <c r="AT118" s="22" t="s">
        <v>166</v>
      </c>
      <c r="AU118" s="22" t="s">
        <v>82</v>
      </c>
    </row>
    <row r="119" spans="2:51" s="11" customFormat="1" ht="13.5">
      <c r="B119" s="235"/>
      <c r="C119" s="236"/>
      <c r="D119" s="231" t="s">
        <v>180</v>
      </c>
      <c r="E119" s="237" t="s">
        <v>22</v>
      </c>
      <c r="F119" s="238" t="s">
        <v>2654</v>
      </c>
      <c r="G119" s="236"/>
      <c r="H119" s="239">
        <v>3</v>
      </c>
      <c r="I119" s="240"/>
      <c r="J119" s="236"/>
      <c r="K119" s="236"/>
      <c r="L119" s="241"/>
      <c r="M119" s="242"/>
      <c r="N119" s="243"/>
      <c r="O119" s="243"/>
      <c r="P119" s="243"/>
      <c r="Q119" s="243"/>
      <c r="R119" s="243"/>
      <c r="S119" s="243"/>
      <c r="T119" s="244"/>
      <c r="AT119" s="245" t="s">
        <v>180</v>
      </c>
      <c r="AU119" s="245" t="s">
        <v>82</v>
      </c>
      <c r="AV119" s="11" t="s">
        <v>82</v>
      </c>
      <c r="AW119" s="11" t="s">
        <v>37</v>
      </c>
      <c r="AX119" s="11" t="s">
        <v>73</v>
      </c>
      <c r="AY119" s="245" t="s">
        <v>153</v>
      </c>
    </row>
    <row r="120" spans="2:65" s="1" customFormat="1" ht="16.5" customHeight="1">
      <c r="B120" s="44"/>
      <c r="C120" s="219" t="s">
        <v>275</v>
      </c>
      <c r="D120" s="219" t="s">
        <v>155</v>
      </c>
      <c r="E120" s="220" t="s">
        <v>3820</v>
      </c>
      <c r="F120" s="221" t="s">
        <v>3821</v>
      </c>
      <c r="G120" s="222" t="s">
        <v>351</v>
      </c>
      <c r="H120" s="223">
        <v>10</v>
      </c>
      <c r="I120" s="224"/>
      <c r="J120" s="225">
        <f>ROUND(I120*H120,2)</f>
        <v>0</v>
      </c>
      <c r="K120" s="221" t="s">
        <v>429</v>
      </c>
      <c r="L120" s="70"/>
      <c r="M120" s="226" t="s">
        <v>22</v>
      </c>
      <c r="N120" s="227" t="s">
        <v>44</v>
      </c>
      <c r="O120" s="45"/>
      <c r="P120" s="228">
        <f>O120*H120</f>
        <v>0</v>
      </c>
      <c r="Q120" s="228">
        <v>7E-05</v>
      </c>
      <c r="R120" s="228">
        <f>Q120*H120</f>
        <v>0.0006999999999999999</v>
      </c>
      <c r="S120" s="228">
        <v>0</v>
      </c>
      <c r="T120" s="229">
        <f>S120*H120</f>
        <v>0</v>
      </c>
      <c r="AR120" s="22" t="s">
        <v>160</v>
      </c>
      <c r="AT120" s="22" t="s">
        <v>155</v>
      </c>
      <c r="AU120" s="22" t="s">
        <v>82</v>
      </c>
      <c r="AY120" s="22" t="s">
        <v>153</v>
      </c>
      <c r="BE120" s="230">
        <f>IF(N120="základní",J120,0)</f>
        <v>0</v>
      </c>
      <c r="BF120" s="230">
        <f>IF(N120="snížená",J120,0)</f>
        <v>0</v>
      </c>
      <c r="BG120" s="230">
        <f>IF(N120="zákl. přenesená",J120,0)</f>
        <v>0</v>
      </c>
      <c r="BH120" s="230">
        <f>IF(N120="sníž. přenesená",J120,0)</f>
        <v>0</v>
      </c>
      <c r="BI120" s="230">
        <f>IF(N120="nulová",J120,0)</f>
        <v>0</v>
      </c>
      <c r="BJ120" s="22" t="s">
        <v>24</v>
      </c>
      <c r="BK120" s="230">
        <f>ROUND(I120*H120,2)</f>
        <v>0</v>
      </c>
      <c r="BL120" s="22" t="s">
        <v>160</v>
      </c>
      <c r="BM120" s="22" t="s">
        <v>3822</v>
      </c>
    </row>
    <row r="121" spans="2:47" s="1" customFormat="1" ht="13.5">
      <c r="B121" s="44"/>
      <c r="C121" s="72"/>
      <c r="D121" s="231" t="s">
        <v>162</v>
      </c>
      <c r="E121" s="72"/>
      <c r="F121" s="232" t="s">
        <v>3823</v>
      </c>
      <c r="G121" s="72"/>
      <c r="H121" s="72"/>
      <c r="I121" s="189"/>
      <c r="J121" s="72"/>
      <c r="K121" s="72"/>
      <c r="L121" s="70"/>
      <c r="M121" s="233"/>
      <c r="N121" s="45"/>
      <c r="O121" s="45"/>
      <c r="P121" s="45"/>
      <c r="Q121" s="45"/>
      <c r="R121" s="45"/>
      <c r="S121" s="45"/>
      <c r="T121" s="93"/>
      <c r="AT121" s="22" t="s">
        <v>162</v>
      </c>
      <c r="AU121" s="22" t="s">
        <v>82</v>
      </c>
    </row>
    <row r="122" spans="2:47" s="1" customFormat="1" ht="13.5">
      <c r="B122" s="44"/>
      <c r="C122" s="72"/>
      <c r="D122" s="231" t="s">
        <v>166</v>
      </c>
      <c r="E122" s="72"/>
      <c r="F122" s="234" t="s">
        <v>3800</v>
      </c>
      <c r="G122" s="72"/>
      <c r="H122" s="72"/>
      <c r="I122" s="189"/>
      <c r="J122" s="72"/>
      <c r="K122" s="72"/>
      <c r="L122" s="70"/>
      <c r="M122" s="233"/>
      <c r="N122" s="45"/>
      <c r="O122" s="45"/>
      <c r="P122" s="45"/>
      <c r="Q122" s="45"/>
      <c r="R122" s="45"/>
      <c r="S122" s="45"/>
      <c r="T122" s="93"/>
      <c r="AT122" s="22" t="s">
        <v>166</v>
      </c>
      <c r="AU122" s="22" t="s">
        <v>82</v>
      </c>
    </row>
    <row r="123" spans="2:51" s="11" customFormat="1" ht="13.5">
      <c r="B123" s="235"/>
      <c r="C123" s="236"/>
      <c r="D123" s="231" t="s">
        <v>180</v>
      </c>
      <c r="E123" s="237" t="s">
        <v>22</v>
      </c>
      <c r="F123" s="238" t="s">
        <v>3813</v>
      </c>
      <c r="G123" s="236"/>
      <c r="H123" s="239">
        <v>10</v>
      </c>
      <c r="I123" s="240"/>
      <c r="J123" s="236"/>
      <c r="K123" s="236"/>
      <c r="L123" s="241"/>
      <c r="M123" s="242"/>
      <c r="N123" s="243"/>
      <c r="O123" s="243"/>
      <c r="P123" s="243"/>
      <c r="Q123" s="243"/>
      <c r="R123" s="243"/>
      <c r="S123" s="243"/>
      <c r="T123" s="244"/>
      <c r="AT123" s="245" t="s">
        <v>180</v>
      </c>
      <c r="AU123" s="245" t="s">
        <v>82</v>
      </c>
      <c r="AV123" s="11" t="s">
        <v>82</v>
      </c>
      <c r="AW123" s="11" t="s">
        <v>37</v>
      </c>
      <c r="AX123" s="11" t="s">
        <v>73</v>
      </c>
      <c r="AY123" s="245" t="s">
        <v>153</v>
      </c>
    </row>
    <row r="124" spans="2:63" s="10" customFormat="1" ht="37.4" customHeight="1">
      <c r="B124" s="203"/>
      <c r="C124" s="204"/>
      <c r="D124" s="205" t="s">
        <v>72</v>
      </c>
      <c r="E124" s="206" t="s">
        <v>1381</v>
      </c>
      <c r="F124" s="206" t="s">
        <v>1382</v>
      </c>
      <c r="G124" s="204"/>
      <c r="H124" s="204"/>
      <c r="I124" s="207"/>
      <c r="J124" s="208">
        <f>BK124</f>
        <v>0</v>
      </c>
      <c r="K124" s="204"/>
      <c r="L124" s="209"/>
      <c r="M124" s="210"/>
      <c r="N124" s="211"/>
      <c r="O124" s="211"/>
      <c r="P124" s="212">
        <f>P125+P131</f>
        <v>0</v>
      </c>
      <c r="Q124" s="211"/>
      <c r="R124" s="212">
        <f>R125+R131</f>
        <v>0.047130000000000005</v>
      </c>
      <c r="S124" s="211"/>
      <c r="T124" s="213">
        <f>T125+T131</f>
        <v>0</v>
      </c>
      <c r="AR124" s="214" t="s">
        <v>82</v>
      </c>
      <c r="AT124" s="215" t="s">
        <v>72</v>
      </c>
      <c r="AU124" s="215" t="s">
        <v>73</v>
      </c>
      <c r="AY124" s="214" t="s">
        <v>153</v>
      </c>
      <c r="BK124" s="216">
        <f>BK125+BK131</f>
        <v>0</v>
      </c>
    </row>
    <row r="125" spans="2:63" s="10" customFormat="1" ht="19.9" customHeight="1">
      <c r="B125" s="203"/>
      <c r="C125" s="204"/>
      <c r="D125" s="205" t="s">
        <v>72</v>
      </c>
      <c r="E125" s="217" t="s">
        <v>3824</v>
      </c>
      <c r="F125" s="217" t="s">
        <v>3825</v>
      </c>
      <c r="G125" s="204"/>
      <c r="H125" s="204"/>
      <c r="I125" s="207"/>
      <c r="J125" s="218">
        <f>BK125</f>
        <v>0</v>
      </c>
      <c r="K125" s="204"/>
      <c r="L125" s="209"/>
      <c r="M125" s="210"/>
      <c r="N125" s="211"/>
      <c r="O125" s="211"/>
      <c r="P125" s="212">
        <f>SUM(P126:P130)</f>
        <v>0</v>
      </c>
      <c r="Q125" s="211"/>
      <c r="R125" s="212">
        <f>SUM(R126:R130)</f>
        <v>0.04413</v>
      </c>
      <c r="S125" s="211"/>
      <c r="T125" s="213">
        <f>SUM(T126:T130)</f>
        <v>0</v>
      </c>
      <c r="AR125" s="214" t="s">
        <v>82</v>
      </c>
      <c r="AT125" s="215" t="s">
        <v>72</v>
      </c>
      <c r="AU125" s="215" t="s">
        <v>24</v>
      </c>
      <c r="AY125" s="214" t="s">
        <v>153</v>
      </c>
      <c r="BK125" s="216">
        <f>SUM(BK126:BK130)</f>
        <v>0</v>
      </c>
    </row>
    <row r="126" spans="2:65" s="1" customFormat="1" ht="25.5" customHeight="1">
      <c r="B126" s="44"/>
      <c r="C126" s="219" t="s">
        <v>210</v>
      </c>
      <c r="D126" s="219" t="s">
        <v>155</v>
      </c>
      <c r="E126" s="220" t="s">
        <v>3826</v>
      </c>
      <c r="F126" s="221" t="s">
        <v>3827</v>
      </c>
      <c r="G126" s="222" t="s">
        <v>158</v>
      </c>
      <c r="H126" s="223">
        <v>3</v>
      </c>
      <c r="I126" s="224"/>
      <c r="J126" s="225">
        <f>ROUND(I126*H126,2)</f>
        <v>0</v>
      </c>
      <c r="K126" s="221" t="s">
        <v>429</v>
      </c>
      <c r="L126" s="70"/>
      <c r="M126" s="226" t="s">
        <v>22</v>
      </c>
      <c r="N126" s="227" t="s">
        <v>44</v>
      </c>
      <c r="O126" s="45"/>
      <c r="P126" s="228">
        <f>O126*H126</f>
        <v>0</v>
      </c>
      <c r="Q126" s="228">
        <v>0.01471</v>
      </c>
      <c r="R126" s="228">
        <f>Q126*H126</f>
        <v>0.04413</v>
      </c>
      <c r="S126" s="228">
        <v>0</v>
      </c>
      <c r="T126" s="229">
        <f>S126*H126</f>
        <v>0</v>
      </c>
      <c r="AR126" s="22" t="s">
        <v>266</v>
      </c>
      <c r="AT126" s="22" t="s">
        <v>155</v>
      </c>
      <c r="AU126" s="22" t="s">
        <v>82</v>
      </c>
      <c r="AY126" s="22" t="s">
        <v>153</v>
      </c>
      <c r="BE126" s="230">
        <f>IF(N126="základní",J126,0)</f>
        <v>0</v>
      </c>
      <c r="BF126" s="230">
        <f>IF(N126="snížená",J126,0)</f>
        <v>0</v>
      </c>
      <c r="BG126" s="230">
        <f>IF(N126="zákl. přenesená",J126,0)</f>
        <v>0</v>
      </c>
      <c r="BH126" s="230">
        <f>IF(N126="sníž. přenesená",J126,0)</f>
        <v>0</v>
      </c>
      <c r="BI126" s="230">
        <f>IF(N126="nulová",J126,0)</f>
        <v>0</v>
      </c>
      <c r="BJ126" s="22" t="s">
        <v>24</v>
      </c>
      <c r="BK126" s="230">
        <f>ROUND(I126*H126,2)</f>
        <v>0</v>
      </c>
      <c r="BL126" s="22" t="s">
        <v>266</v>
      </c>
      <c r="BM126" s="22" t="s">
        <v>3828</v>
      </c>
    </row>
    <row r="127" spans="2:47" s="1" customFormat="1" ht="13.5">
      <c r="B127" s="44"/>
      <c r="C127" s="72"/>
      <c r="D127" s="231" t="s">
        <v>162</v>
      </c>
      <c r="E127" s="72"/>
      <c r="F127" s="232" t="s">
        <v>3829</v>
      </c>
      <c r="G127" s="72"/>
      <c r="H127" s="72"/>
      <c r="I127" s="189"/>
      <c r="J127" s="72"/>
      <c r="K127" s="72"/>
      <c r="L127" s="70"/>
      <c r="M127" s="233"/>
      <c r="N127" s="45"/>
      <c r="O127" s="45"/>
      <c r="P127" s="45"/>
      <c r="Q127" s="45"/>
      <c r="R127" s="45"/>
      <c r="S127" s="45"/>
      <c r="T127" s="93"/>
      <c r="AT127" s="22" t="s">
        <v>162</v>
      </c>
      <c r="AU127" s="22" t="s">
        <v>82</v>
      </c>
    </row>
    <row r="128" spans="2:47" s="1" customFormat="1" ht="13.5">
      <c r="B128" s="44"/>
      <c r="C128" s="72"/>
      <c r="D128" s="231" t="s">
        <v>164</v>
      </c>
      <c r="E128" s="72"/>
      <c r="F128" s="234" t="s">
        <v>3830</v>
      </c>
      <c r="G128" s="72"/>
      <c r="H128" s="72"/>
      <c r="I128" s="189"/>
      <c r="J128" s="72"/>
      <c r="K128" s="72"/>
      <c r="L128" s="70"/>
      <c r="M128" s="233"/>
      <c r="N128" s="45"/>
      <c r="O128" s="45"/>
      <c r="P128" s="45"/>
      <c r="Q128" s="45"/>
      <c r="R128" s="45"/>
      <c r="S128" s="45"/>
      <c r="T128" s="93"/>
      <c r="AT128" s="22" t="s">
        <v>164</v>
      </c>
      <c r="AU128" s="22" t="s">
        <v>82</v>
      </c>
    </row>
    <row r="129" spans="2:47" s="1" customFormat="1" ht="13.5">
      <c r="B129" s="44"/>
      <c r="C129" s="72"/>
      <c r="D129" s="231" t="s">
        <v>166</v>
      </c>
      <c r="E129" s="72"/>
      <c r="F129" s="234" t="s">
        <v>3800</v>
      </c>
      <c r="G129" s="72"/>
      <c r="H129" s="72"/>
      <c r="I129" s="189"/>
      <c r="J129" s="72"/>
      <c r="K129" s="72"/>
      <c r="L129" s="70"/>
      <c r="M129" s="233"/>
      <c r="N129" s="45"/>
      <c r="O129" s="45"/>
      <c r="P129" s="45"/>
      <c r="Q129" s="45"/>
      <c r="R129" s="45"/>
      <c r="S129" s="45"/>
      <c r="T129" s="93"/>
      <c r="AT129" s="22" t="s">
        <v>166</v>
      </c>
      <c r="AU129" s="22" t="s">
        <v>82</v>
      </c>
    </row>
    <row r="130" spans="2:51" s="11" customFormat="1" ht="13.5">
      <c r="B130" s="235"/>
      <c r="C130" s="236"/>
      <c r="D130" s="231" t="s">
        <v>180</v>
      </c>
      <c r="E130" s="237" t="s">
        <v>22</v>
      </c>
      <c r="F130" s="238" t="s">
        <v>2654</v>
      </c>
      <c r="G130" s="236"/>
      <c r="H130" s="239">
        <v>3</v>
      </c>
      <c r="I130" s="240"/>
      <c r="J130" s="236"/>
      <c r="K130" s="236"/>
      <c r="L130" s="241"/>
      <c r="M130" s="242"/>
      <c r="N130" s="243"/>
      <c r="O130" s="243"/>
      <c r="P130" s="243"/>
      <c r="Q130" s="243"/>
      <c r="R130" s="243"/>
      <c r="S130" s="243"/>
      <c r="T130" s="244"/>
      <c r="AT130" s="245" t="s">
        <v>180</v>
      </c>
      <c r="AU130" s="245" t="s">
        <v>82</v>
      </c>
      <c r="AV130" s="11" t="s">
        <v>82</v>
      </c>
      <c r="AW130" s="11" t="s">
        <v>37</v>
      </c>
      <c r="AX130" s="11" t="s">
        <v>73</v>
      </c>
      <c r="AY130" s="245" t="s">
        <v>153</v>
      </c>
    </row>
    <row r="131" spans="2:63" s="10" customFormat="1" ht="29.85" customHeight="1">
      <c r="B131" s="203"/>
      <c r="C131" s="204"/>
      <c r="D131" s="205" t="s">
        <v>72</v>
      </c>
      <c r="E131" s="217" t="s">
        <v>2239</v>
      </c>
      <c r="F131" s="217" t="s">
        <v>2240</v>
      </c>
      <c r="G131" s="204"/>
      <c r="H131" s="204"/>
      <c r="I131" s="207"/>
      <c r="J131" s="218">
        <f>BK131</f>
        <v>0</v>
      </c>
      <c r="K131" s="204"/>
      <c r="L131" s="209"/>
      <c r="M131" s="210"/>
      <c r="N131" s="211"/>
      <c r="O131" s="211"/>
      <c r="P131" s="212">
        <f>SUM(P132:P139)</f>
        <v>0</v>
      </c>
      <c r="Q131" s="211"/>
      <c r="R131" s="212">
        <f>SUM(R132:R139)</f>
        <v>0.003</v>
      </c>
      <c r="S131" s="211"/>
      <c r="T131" s="213">
        <f>SUM(T132:T139)</f>
        <v>0</v>
      </c>
      <c r="AR131" s="214" t="s">
        <v>82</v>
      </c>
      <c r="AT131" s="215" t="s">
        <v>72</v>
      </c>
      <c r="AU131" s="215" t="s">
        <v>24</v>
      </c>
      <c r="AY131" s="214" t="s">
        <v>153</v>
      </c>
      <c r="BK131" s="216">
        <f>SUM(BK132:BK139)</f>
        <v>0</v>
      </c>
    </row>
    <row r="132" spans="2:65" s="1" customFormat="1" ht="16.5" customHeight="1">
      <c r="B132" s="44"/>
      <c r="C132" s="219" t="s">
        <v>216</v>
      </c>
      <c r="D132" s="219" t="s">
        <v>155</v>
      </c>
      <c r="E132" s="220" t="s">
        <v>3831</v>
      </c>
      <c r="F132" s="221" t="s">
        <v>3832</v>
      </c>
      <c r="G132" s="222" t="s">
        <v>351</v>
      </c>
      <c r="H132" s="223">
        <v>60</v>
      </c>
      <c r="I132" s="224"/>
      <c r="J132" s="225">
        <f>ROUND(I132*H132,2)</f>
        <v>0</v>
      </c>
      <c r="K132" s="221" t="s">
        <v>429</v>
      </c>
      <c r="L132" s="70"/>
      <c r="M132" s="226" t="s">
        <v>22</v>
      </c>
      <c r="N132" s="227" t="s">
        <v>44</v>
      </c>
      <c r="O132" s="45"/>
      <c r="P132" s="228">
        <f>O132*H132</f>
        <v>0</v>
      </c>
      <c r="Q132" s="228">
        <v>2E-05</v>
      </c>
      <c r="R132" s="228">
        <f>Q132*H132</f>
        <v>0.0012000000000000001</v>
      </c>
      <c r="S132" s="228">
        <v>0</v>
      </c>
      <c r="T132" s="229">
        <f>S132*H132</f>
        <v>0</v>
      </c>
      <c r="AR132" s="22" t="s">
        <v>266</v>
      </c>
      <c r="AT132" s="22" t="s">
        <v>155</v>
      </c>
      <c r="AU132" s="22" t="s">
        <v>82</v>
      </c>
      <c r="AY132" s="22" t="s">
        <v>153</v>
      </c>
      <c r="BE132" s="230">
        <f>IF(N132="základní",J132,0)</f>
        <v>0</v>
      </c>
      <c r="BF132" s="230">
        <f>IF(N132="snížená",J132,0)</f>
        <v>0</v>
      </c>
      <c r="BG132" s="230">
        <f>IF(N132="zákl. přenesená",J132,0)</f>
        <v>0</v>
      </c>
      <c r="BH132" s="230">
        <f>IF(N132="sníž. přenesená",J132,0)</f>
        <v>0</v>
      </c>
      <c r="BI132" s="230">
        <f>IF(N132="nulová",J132,0)</f>
        <v>0</v>
      </c>
      <c r="BJ132" s="22" t="s">
        <v>24</v>
      </c>
      <c r="BK132" s="230">
        <f>ROUND(I132*H132,2)</f>
        <v>0</v>
      </c>
      <c r="BL132" s="22" t="s">
        <v>266</v>
      </c>
      <c r="BM132" s="22" t="s">
        <v>3833</v>
      </c>
    </row>
    <row r="133" spans="2:47" s="1" customFormat="1" ht="13.5">
      <c r="B133" s="44"/>
      <c r="C133" s="72"/>
      <c r="D133" s="231" t="s">
        <v>162</v>
      </c>
      <c r="E133" s="72"/>
      <c r="F133" s="232" t="s">
        <v>3834</v>
      </c>
      <c r="G133" s="72"/>
      <c r="H133" s="72"/>
      <c r="I133" s="189"/>
      <c r="J133" s="72"/>
      <c r="K133" s="72"/>
      <c r="L133" s="70"/>
      <c r="M133" s="233"/>
      <c r="N133" s="45"/>
      <c r="O133" s="45"/>
      <c r="P133" s="45"/>
      <c r="Q133" s="45"/>
      <c r="R133" s="45"/>
      <c r="S133" s="45"/>
      <c r="T133" s="93"/>
      <c r="AT133" s="22" t="s">
        <v>162</v>
      </c>
      <c r="AU133" s="22" t="s">
        <v>82</v>
      </c>
    </row>
    <row r="134" spans="2:47" s="1" customFormat="1" ht="13.5">
      <c r="B134" s="44"/>
      <c r="C134" s="72"/>
      <c r="D134" s="231" t="s">
        <v>166</v>
      </c>
      <c r="E134" s="72"/>
      <c r="F134" s="234" t="s">
        <v>3800</v>
      </c>
      <c r="G134" s="72"/>
      <c r="H134" s="72"/>
      <c r="I134" s="189"/>
      <c r="J134" s="72"/>
      <c r="K134" s="72"/>
      <c r="L134" s="70"/>
      <c r="M134" s="233"/>
      <c r="N134" s="45"/>
      <c r="O134" s="45"/>
      <c r="P134" s="45"/>
      <c r="Q134" s="45"/>
      <c r="R134" s="45"/>
      <c r="S134" s="45"/>
      <c r="T134" s="93"/>
      <c r="AT134" s="22" t="s">
        <v>166</v>
      </c>
      <c r="AU134" s="22" t="s">
        <v>82</v>
      </c>
    </row>
    <row r="135" spans="2:51" s="11" customFormat="1" ht="13.5">
      <c r="B135" s="235"/>
      <c r="C135" s="236"/>
      <c r="D135" s="231" t="s">
        <v>180</v>
      </c>
      <c r="E135" s="237" t="s">
        <v>22</v>
      </c>
      <c r="F135" s="238" t="s">
        <v>3835</v>
      </c>
      <c r="G135" s="236"/>
      <c r="H135" s="239">
        <v>60</v>
      </c>
      <c r="I135" s="240"/>
      <c r="J135" s="236"/>
      <c r="K135" s="236"/>
      <c r="L135" s="241"/>
      <c r="M135" s="242"/>
      <c r="N135" s="243"/>
      <c r="O135" s="243"/>
      <c r="P135" s="243"/>
      <c r="Q135" s="243"/>
      <c r="R135" s="243"/>
      <c r="S135" s="243"/>
      <c r="T135" s="244"/>
      <c r="AT135" s="245" t="s">
        <v>180</v>
      </c>
      <c r="AU135" s="245" t="s">
        <v>82</v>
      </c>
      <c r="AV135" s="11" t="s">
        <v>82</v>
      </c>
      <c r="AW135" s="11" t="s">
        <v>37</v>
      </c>
      <c r="AX135" s="11" t="s">
        <v>73</v>
      </c>
      <c r="AY135" s="245" t="s">
        <v>153</v>
      </c>
    </row>
    <row r="136" spans="2:65" s="1" customFormat="1" ht="16.5" customHeight="1">
      <c r="B136" s="44"/>
      <c r="C136" s="219" t="s">
        <v>29</v>
      </c>
      <c r="D136" s="219" t="s">
        <v>155</v>
      </c>
      <c r="E136" s="220" t="s">
        <v>3836</v>
      </c>
      <c r="F136" s="221" t="s">
        <v>3837</v>
      </c>
      <c r="G136" s="222" t="s">
        <v>351</v>
      </c>
      <c r="H136" s="223">
        <v>60</v>
      </c>
      <c r="I136" s="224"/>
      <c r="J136" s="225">
        <f>ROUND(I136*H136,2)</f>
        <v>0</v>
      </c>
      <c r="K136" s="221" t="s">
        <v>429</v>
      </c>
      <c r="L136" s="70"/>
      <c r="M136" s="226" t="s">
        <v>22</v>
      </c>
      <c r="N136" s="227" t="s">
        <v>44</v>
      </c>
      <c r="O136" s="45"/>
      <c r="P136" s="228">
        <f>O136*H136</f>
        <v>0</v>
      </c>
      <c r="Q136" s="228">
        <v>3E-05</v>
      </c>
      <c r="R136" s="228">
        <f>Q136*H136</f>
        <v>0.0018</v>
      </c>
      <c r="S136" s="228">
        <v>0</v>
      </c>
      <c r="T136" s="229">
        <f>S136*H136</f>
        <v>0</v>
      </c>
      <c r="AR136" s="22" t="s">
        <v>266</v>
      </c>
      <c r="AT136" s="22" t="s">
        <v>155</v>
      </c>
      <c r="AU136" s="22" t="s">
        <v>82</v>
      </c>
      <c r="AY136" s="22" t="s">
        <v>153</v>
      </c>
      <c r="BE136" s="230">
        <f>IF(N136="základní",J136,0)</f>
        <v>0</v>
      </c>
      <c r="BF136" s="230">
        <f>IF(N136="snížená",J136,0)</f>
        <v>0</v>
      </c>
      <c r="BG136" s="230">
        <f>IF(N136="zákl. přenesená",J136,0)</f>
        <v>0</v>
      </c>
      <c r="BH136" s="230">
        <f>IF(N136="sníž. přenesená",J136,0)</f>
        <v>0</v>
      </c>
      <c r="BI136" s="230">
        <f>IF(N136="nulová",J136,0)</f>
        <v>0</v>
      </c>
      <c r="BJ136" s="22" t="s">
        <v>24</v>
      </c>
      <c r="BK136" s="230">
        <f>ROUND(I136*H136,2)</f>
        <v>0</v>
      </c>
      <c r="BL136" s="22" t="s">
        <v>266</v>
      </c>
      <c r="BM136" s="22" t="s">
        <v>3838</v>
      </c>
    </row>
    <row r="137" spans="2:47" s="1" customFormat="1" ht="13.5">
      <c r="B137" s="44"/>
      <c r="C137" s="72"/>
      <c r="D137" s="231" t="s">
        <v>162</v>
      </c>
      <c r="E137" s="72"/>
      <c r="F137" s="232" t="s">
        <v>3839</v>
      </c>
      <c r="G137" s="72"/>
      <c r="H137" s="72"/>
      <c r="I137" s="189"/>
      <c r="J137" s="72"/>
      <c r="K137" s="72"/>
      <c r="L137" s="70"/>
      <c r="M137" s="233"/>
      <c r="N137" s="45"/>
      <c r="O137" s="45"/>
      <c r="P137" s="45"/>
      <c r="Q137" s="45"/>
      <c r="R137" s="45"/>
      <c r="S137" s="45"/>
      <c r="T137" s="93"/>
      <c r="AT137" s="22" t="s">
        <v>162</v>
      </c>
      <c r="AU137" s="22" t="s">
        <v>82</v>
      </c>
    </row>
    <row r="138" spans="2:47" s="1" customFormat="1" ht="13.5">
      <c r="B138" s="44"/>
      <c r="C138" s="72"/>
      <c r="D138" s="231" t="s">
        <v>166</v>
      </c>
      <c r="E138" s="72"/>
      <c r="F138" s="234" t="s">
        <v>3800</v>
      </c>
      <c r="G138" s="72"/>
      <c r="H138" s="72"/>
      <c r="I138" s="189"/>
      <c r="J138" s="72"/>
      <c r="K138" s="72"/>
      <c r="L138" s="70"/>
      <c r="M138" s="233"/>
      <c r="N138" s="45"/>
      <c r="O138" s="45"/>
      <c r="P138" s="45"/>
      <c r="Q138" s="45"/>
      <c r="R138" s="45"/>
      <c r="S138" s="45"/>
      <c r="T138" s="93"/>
      <c r="AT138" s="22" t="s">
        <v>166</v>
      </c>
      <c r="AU138" s="22" t="s">
        <v>82</v>
      </c>
    </row>
    <row r="139" spans="2:51" s="11" customFormat="1" ht="13.5">
      <c r="B139" s="235"/>
      <c r="C139" s="236"/>
      <c r="D139" s="231" t="s">
        <v>180</v>
      </c>
      <c r="E139" s="237" t="s">
        <v>22</v>
      </c>
      <c r="F139" s="238" t="s">
        <v>3835</v>
      </c>
      <c r="G139" s="236"/>
      <c r="H139" s="239">
        <v>60</v>
      </c>
      <c r="I139" s="240"/>
      <c r="J139" s="236"/>
      <c r="K139" s="236"/>
      <c r="L139" s="241"/>
      <c r="M139" s="242"/>
      <c r="N139" s="243"/>
      <c r="O139" s="243"/>
      <c r="P139" s="243"/>
      <c r="Q139" s="243"/>
      <c r="R139" s="243"/>
      <c r="S139" s="243"/>
      <c r="T139" s="244"/>
      <c r="AT139" s="245" t="s">
        <v>180</v>
      </c>
      <c r="AU139" s="245" t="s">
        <v>82</v>
      </c>
      <c r="AV139" s="11" t="s">
        <v>82</v>
      </c>
      <c r="AW139" s="11" t="s">
        <v>37</v>
      </c>
      <c r="AX139" s="11" t="s">
        <v>73</v>
      </c>
      <c r="AY139" s="245" t="s">
        <v>153</v>
      </c>
    </row>
    <row r="140" spans="2:63" s="10" customFormat="1" ht="37.4" customHeight="1">
      <c r="B140" s="203"/>
      <c r="C140" s="204"/>
      <c r="D140" s="205" t="s">
        <v>72</v>
      </c>
      <c r="E140" s="206" t="s">
        <v>252</v>
      </c>
      <c r="F140" s="206" t="s">
        <v>3777</v>
      </c>
      <c r="G140" s="204"/>
      <c r="H140" s="204"/>
      <c r="I140" s="207"/>
      <c r="J140" s="208">
        <f>BK140</f>
        <v>0</v>
      </c>
      <c r="K140" s="204"/>
      <c r="L140" s="209"/>
      <c r="M140" s="210"/>
      <c r="N140" s="211"/>
      <c r="O140" s="211"/>
      <c r="P140" s="212">
        <f>P141</f>
        <v>0</v>
      </c>
      <c r="Q140" s="211"/>
      <c r="R140" s="212">
        <f>R141</f>
        <v>0.075</v>
      </c>
      <c r="S140" s="211"/>
      <c r="T140" s="213">
        <f>T141</f>
        <v>0</v>
      </c>
      <c r="AR140" s="214" t="s">
        <v>173</v>
      </c>
      <c r="AT140" s="215" t="s">
        <v>72</v>
      </c>
      <c r="AU140" s="215" t="s">
        <v>73</v>
      </c>
      <c r="AY140" s="214" t="s">
        <v>153</v>
      </c>
      <c r="BK140" s="216">
        <f>BK141</f>
        <v>0</v>
      </c>
    </row>
    <row r="141" spans="2:63" s="10" customFormat="1" ht="19.9" customHeight="1">
      <c r="B141" s="203"/>
      <c r="C141" s="204"/>
      <c r="D141" s="205" t="s">
        <v>72</v>
      </c>
      <c r="E141" s="217" t="s">
        <v>3840</v>
      </c>
      <c r="F141" s="217" t="s">
        <v>3841</v>
      </c>
      <c r="G141" s="204"/>
      <c r="H141" s="204"/>
      <c r="I141" s="207"/>
      <c r="J141" s="218">
        <f>BK141</f>
        <v>0</v>
      </c>
      <c r="K141" s="204"/>
      <c r="L141" s="209"/>
      <c r="M141" s="210"/>
      <c r="N141" s="211"/>
      <c r="O141" s="211"/>
      <c r="P141" s="212">
        <f>SUM(P142:P161)</f>
        <v>0</v>
      </c>
      <c r="Q141" s="211"/>
      <c r="R141" s="212">
        <f>SUM(R142:R161)</f>
        <v>0.075</v>
      </c>
      <c r="S141" s="211"/>
      <c r="T141" s="213">
        <f>SUM(T142:T161)</f>
        <v>0</v>
      </c>
      <c r="AR141" s="214" t="s">
        <v>173</v>
      </c>
      <c r="AT141" s="215" t="s">
        <v>72</v>
      </c>
      <c r="AU141" s="215" t="s">
        <v>24</v>
      </c>
      <c r="AY141" s="214" t="s">
        <v>153</v>
      </c>
      <c r="BK141" s="216">
        <f>SUM(BK142:BK161)</f>
        <v>0</v>
      </c>
    </row>
    <row r="142" spans="2:65" s="1" customFormat="1" ht="16.5" customHeight="1">
      <c r="B142" s="44"/>
      <c r="C142" s="219" t="s">
        <v>228</v>
      </c>
      <c r="D142" s="219" t="s">
        <v>155</v>
      </c>
      <c r="E142" s="220" t="s">
        <v>3842</v>
      </c>
      <c r="F142" s="221" t="s">
        <v>3843</v>
      </c>
      <c r="G142" s="222" t="s">
        <v>351</v>
      </c>
      <c r="H142" s="223">
        <v>60</v>
      </c>
      <c r="I142" s="224"/>
      <c r="J142" s="225">
        <f>ROUND(I142*H142,2)</f>
        <v>0</v>
      </c>
      <c r="K142" s="221" t="s">
        <v>429</v>
      </c>
      <c r="L142" s="70"/>
      <c r="M142" s="226" t="s">
        <v>22</v>
      </c>
      <c r="N142" s="227" t="s">
        <v>44</v>
      </c>
      <c r="O142" s="45"/>
      <c r="P142" s="228">
        <f>O142*H142</f>
        <v>0</v>
      </c>
      <c r="Q142" s="228">
        <v>1E-05</v>
      </c>
      <c r="R142" s="228">
        <f>Q142*H142</f>
        <v>0.0006000000000000001</v>
      </c>
      <c r="S142" s="228">
        <v>0</v>
      </c>
      <c r="T142" s="229">
        <f>S142*H142</f>
        <v>0</v>
      </c>
      <c r="AR142" s="22" t="s">
        <v>566</v>
      </c>
      <c r="AT142" s="22" t="s">
        <v>155</v>
      </c>
      <c r="AU142" s="22" t="s">
        <v>82</v>
      </c>
      <c r="AY142" s="22" t="s">
        <v>153</v>
      </c>
      <c r="BE142" s="230">
        <f>IF(N142="základní",J142,0)</f>
        <v>0</v>
      </c>
      <c r="BF142" s="230">
        <f>IF(N142="snížená",J142,0)</f>
        <v>0</v>
      </c>
      <c r="BG142" s="230">
        <f>IF(N142="zákl. přenesená",J142,0)</f>
        <v>0</v>
      </c>
      <c r="BH142" s="230">
        <f>IF(N142="sníž. přenesená",J142,0)</f>
        <v>0</v>
      </c>
      <c r="BI142" s="230">
        <f>IF(N142="nulová",J142,0)</f>
        <v>0</v>
      </c>
      <c r="BJ142" s="22" t="s">
        <v>24</v>
      </c>
      <c r="BK142" s="230">
        <f>ROUND(I142*H142,2)</f>
        <v>0</v>
      </c>
      <c r="BL142" s="22" t="s">
        <v>566</v>
      </c>
      <c r="BM142" s="22" t="s">
        <v>3844</v>
      </c>
    </row>
    <row r="143" spans="2:47" s="1" customFormat="1" ht="13.5">
      <c r="B143" s="44"/>
      <c r="C143" s="72"/>
      <c r="D143" s="231" t="s">
        <v>162</v>
      </c>
      <c r="E143" s="72"/>
      <c r="F143" s="232" t="s">
        <v>3845</v>
      </c>
      <c r="G143" s="72"/>
      <c r="H143" s="72"/>
      <c r="I143" s="189"/>
      <c r="J143" s="72"/>
      <c r="K143" s="72"/>
      <c r="L143" s="70"/>
      <c r="M143" s="233"/>
      <c r="N143" s="45"/>
      <c r="O143" s="45"/>
      <c r="P143" s="45"/>
      <c r="Q143" s="45"/>
      <c r="R143" s="45"/>
      <c r="S143" s="45"/>
      <c r="T143" s="93"/>
      <c r="AT143" s="22" t="s">
        <v>162</v>
      </c>
      <c r="AU143" s="22" t="s">
        <v>82</v>
      </c>
    </row>
    <row r="144" spans="2:47" s="1" customFormat="1" ht="13.5">
      <c r="B144" s="44"/>
      <c r="C144" s="72"/>
      <c r="D144" s="231" t="s">
        <v>166</v>
      </c>
      <c r="E144" s="72"/>
      <c r="F144" s="234" t="s">
        <v>3800</v>
      </c>
      <c r="G144" s="72"/>
      <c r="H144" s="72"/>
      <c r="I144" s="189"/>
      <c r="J144" s="72"/>
      <c r="K144" s="72"/>
      <c r="L144" s="70"/>
      <c r="M144" s="233"/>
      <c r="N144" s="45"/>
      <c r="O144" s="45"/>
      <c r="P144" s="45"/>
      <c r="Q144" s="45"/>
      <c r="R144" s="45"/>
      <c r="S144" s="45"/>
      <c r="T144" s="93"/>
      <c r="AT144" s="22" t="s">
        <v>166</v>
      </c>
      <c r="AU144" s="22" t="s">
        <v>82</v>
      </c>
    </row>
    <row r="145" spans="2:51" s="11" customFormat="1" ht="13.5">
      <c r="B145" s="235"/>
      <c r="C145" s="236"/>
      <c r="D145" s="231" t="s">
        <v>180</v>
      </c>
      <c r="E145" s="237" t="s">
        <v>22</v>
      </c>
      <c r="F145" s="238" t="s">
        <v>3846</v>
      </c>
      <c r="G145" s="236"/>
      <c r="H145" s="239">
        <v>60</v>
      </c>
      <c r="I145" s="240"/>
      <c r="J145" s="236"/>
      <c r="K145" s="236"/>
      <c r="L145" s="241"/>
      <c r="M145" s="242"/>
      <c r="N145" s="243"/>
      <c r="O145" s="243"/>
      <c r="P145" s="243"/>
      <c r="Q145" s="243"/>
      <c r="R145" s="243"/>
      <c r="S145" s="243"/>
      <c r="T145" s="244"/>
      <c r="AT145" s="245" t="s">
        <v>180</v>
      </c>
      <c r="AU145" s="245" t="s">
        <v>82</v>
      </c>
      <c r="AV145" s="11" t="s">
        <v>82</v>
      </c>
      <c r="AW145" s="11" t="s">
        <v>37</v>
      </c>
      <c r="AX145" s="11" t="s">
        <v>73</v>
      </c>
      <c r="AY145" s="245" t="s">
        <v>153</v>
      </c>
    </row>
    <row r="146" spans="2:65" s="1" customFormat="1" ht="16.5" customHeight="1">
      <c r="B146" s="44"/>
      <c r="C146" s="246" t="s">
        <v>236</v>
      </c>
      <c r="D146" s="246" t="s">
        <v>252</v>
      </c>
      <c r="E146" s="247" t="s">
        <v>3847</v>
      </c>
      <c r="F146" s="248" t="s">
        <v>3848</v>
      </c>
      <c r="G146" s="249" t="s">
        <v>351</v>
      </c>
      <c r="H146" s="250">
        <v>60</v>
      </c>
      <c r="I146" s="251"/>
      <c r="J146" s="252">
        <f>ROUND(I146*H146,2)</f>
        <v>0</v>
      </c>
      <c r="K146" s="248" t="s">
        <v>429</v>
      </c>
      <c r="L146" s="253"/>
      <c r="M146" s="254" t="s">
        <v>22</v>
      </c>
      <c r="N146" s="255" t="s">
        <v>44</v>
      </c>
      <c r="O146" s="45"/>
      <c r="P146" s="228">
        <f>O146*H146</f>
        <v>0</v>
      </c>
      <c r="Q146" s="228">
        <v>0.00124</v>
      </c>
      <c r="R146" s="228">
        <f>Q146*H146</f>
        <v>0.0744</v>
      </c>
      <c r="S146" s="228">
        <v>0</v>
      </c>
      <c r="T146" s="229">
        <f>S146*H146</f>
        <v>0</v>
      </c>
      <c r="AR146" s="22" t="s">
        <v>1492</v>
      </c>
      <c r="AT146" s="22" t="s">
        <v>252</v>
      </c>
      <c r="AU146" s="22" t="s">
        <v>82</v>
      </c>
      <c r="AY146" s="22" t="s">
        <v>153</v>
      </c>
      <c r="BE146" s="230">
        <f>IF(N146="základní",J146,0)</f>
        <v>0</v>
      </c>
      <c r="BF146" s="230">
        <f>IF(N146="snížená",J146,0)</f>
        <v>0</v>
      </c>
      <c r="BG146" s="230">
        <f>IF(N146="zákl. přenesená",J146,0)</f>
        <v>0</v>
      </c>
      <c r="BH146" s="230">
        <f>IF(N146="sníž. přenesená",J146,0)</f>
        <v>0</v>
      </c>
      <c r="BI146" s="230">
        <f>IF(N146="nulová",J146,0)</f>
        <v>0</v>
      </c>
      <c r="BJ146" s="22" t="s">
        <v>24</v>
      </c>
      <c r="BK146" s="230">
        <f>ROUND(I146*H146,2)</f>
        <v>0</v>
      </c>
      <c r="BL146" s="22" t="s">
        <v>1492</v>
      </c>
      <c r="BM146" s="22" t="s">
        <v>3849</v>
      </c>
    </row>
    <row r="147" spans="2:47" s="1" customFormat="1" ht="13.5">
      <c r="B147" s="44"/>
      <c r="C147" s="72"/>
      <c r="D147" s="231" t="s">
        <v>162</v>
      </c>
      <c r="E147" s="72"/>
      <c r="F147" s="232" t="s">
        <v>3850</v>
      </c>
      <c r="G147" s="72"/>
      <c r="H147" s="72"/>
      <c r="I147" s="189"/>
      <c r="J147" s="72"/>
      <c r="K147" s="72"/>
      <c r="L147" s="70"/>
      <c r="M147" s="233"/>
      <c r="N147" s="45"/>
      <c r="O147" s="45"/>
      <c r="P147" s="45"/>
      <c r="Q147" s="45"/>
      <c r="R147" s="45"/>
      <c r="S147" s="45"/>
      <c r="T147" s="93"/>
      <c r="AT147" s="22" t="s">
        <v>162</v>
      </c>
      <c r="AU147" s="22" t="s">
        <v>82</v>
      </c>
    </row>
    <row r="148" spans="2:47" s="1" customFormat="1" ht="13.5">
      <c r="B148" s="44"/>
      <c r="C148" s="72"/>
      <c r="D148" s="231" t="s">
        <v>166</v>
      </c>
      <c r="E148" s="72"/>
      <c r="F148" s="234" t="s">
        <v>3800</v>
      </c>
      <c r="G148" s="72"/>
      <c r="H148" s="72"/>
      <c r="I148" s="189"/>
      <c r="J148" s="72"/>
      <c r="K148" s="72"/>
      <c r="L148" s="70"/>
      <c r="M148" s="233"/>
      <c r="N148" s="45"/>
      <c r="O148" s="45"/>
      <c r="P148" s="45"/>
      <c r="Q148" s="45"/>
      <c r="R148" s="45"/>
      <c r="S148" s="45"/>
      <c r="T148" s="93"/>
      <c r="AT148" s="22" t="s">
        <v>166</v>
      </c>
      <c r="AU148" s="22" t="s">
        <v>82</v>
      </c>
    </row>
    <row r="149" spans="2:65" s="1" customFormat="1" ht="16.5" customHeight="1">
      <c r="B149" s="44"/>
      <c r="C149" s="246" t="s">
        <v>245</v>
      </c>
      <c r="D149" s="246" t="s">
        <v>252</v>
      </c>
      <c r="E149" s="247" t="s">
        <v>3851</v>
      </c>
      <c r="F149" s="248" t="s">
        <v>3852</v>
      </c>
      <c r="G149" s="249" t="s">
        <v>158</v>
      </c>
      <c r="H149" s="250">
        <v>2</v>
      </c>
      <c r="I149" s="251"/>
      <c r="J149" s="252">
        <f>ROUND(I149*H149,2)</f>
        <v>0</v>
      </c>
      <c r="K149" s="248" t="s">
        <v>22</v>
      </c>
      <c r="L149" s="253"/>
      <c r="M149" s="254" t="s">
        <v>22</v>
      </c>
      <c r="N149" s="255" t="s">
        <v>44</v>
      </c>
      <c r="O149" s="45"/>
      <c r="P149" s="228">
        <f>O149*H149</f>
        <v>0</v>
      </c>
      <c r="Q149" s="228">
        <v>0</v>
      </c>
      <c r="R149" s="228">
        <f>Q149*H149</f>
        <v>0</v>
      </c>
      <c r="S149" s="228">
        <v>0</v>
      </c>
      <c r="T149" s="229">
        <f>S149*H149</f>
        <v>0</v>
      </c>
      <c r="AR149" s="22" t="s">
        <v>1492</v>
      </c>
      <c r="AT149" s="22" t="s">
        <v>252</v>
      </c>
      <c r="AU149" s="22" t="s">
        <v>82</v>
      </c>
      <c r="AY149" s="22" t="s">
        <v>153</v>
      </c>
      <c r="BE149" s="230">
        <f>IF(N149="základní",J149,0)</f>
        <v>0</v>
      </c>
      <c r="BF149" s="230">
        <f>IF(N149="snížená",J149,0)</f>
        <v>0</v>
      </c>
      <c r="BG149" s="230">
        <f>IF(N149="zákl. přenesená",J149,0)</f>
        <v>0</v>
      </c>
      <c r="BH149" s="230">
        <f>IF(N149="sníž. přenesená",J149,0)</f>
        <v>0</v>
      </c>
      <c r="BI149" s="230">
        <f>IF(N149="nulová",J149,0)</f>
        <v>0</v>
      </c>
      <c r="BJ149" s="22" t="s">
        <v>24</v>
      </c>
      <c r="BK149" s="230">
        <f>ROUND(I149*H149,2)</f>
        <v>0</v>
      </c>
      <c r="BL149" s="22" t="s">
        <v>1492</v>
      </c>
      <c r="BM149" s="22" t="s">
        <v>3853</v>
      </c>
    </row>
    <row r="150" spans="2:47" s="1" customFormat="1" ht="13.5">
      <c r="B150" s="44"/>
      <c r="C150" s="72"/>
      <c r="D150" s="231" t="s">
        <v>162</v>
      </c>
      <c r="E150" s="72"/>
      <c r="F150" s="232" t="s">
        <v>3852</v>
      </c>
      <c r="G150" s="72"/>
      <c r="H150" s="72"/>
      <c r="I150" s="189"/>
      <c r="J150" s="72"/>
      <c r="K150" s="72"/>
      <c r="L150" s="70"/>
      <c r="M150" s="233"/>
      <c r="N150" s="45"/>
      <c r="O150" s="45"/>
      <c r="P150" s="45"/>
      <c r="Q150" s="45"/>
      <c r="R150" s="45"/>
      <c r="S150" s="45"/>
      <c r="T150" s="93"/>
      <c r="AT150" s="22" t="s">
        <v>162</v>
      </c>
      <c r="AU150" s="22" t="s">
        <v>82</v>
      </c>
    </row>
    <row r="151" spans="2:47" s="1" customFormat="1" ht="13.5">
      <c r="B151" s="44"/>
      <c r="C151" s="72"/>
      <c r="D151" s="231" t="s">
        <v>166</v>
      </c>
      <c r="E151" s="72"/>
      <c r="F151" s="234" t="s">
        <v>3800</v>
      </c>
      <c r="G151" s="72"/>
      <c r="H151" s="72"/>
      <c r="I151" s="189"/>
      <c r="J151" s="72"/>
      <c r="K151" s="72"/>
      <c r="L151" s="70"/>
      <c r="M151" s="233"/>
      <c r="N151" s="45"/>
      <c r="O151" s="45"/>
      <c r="P151" s="45"/>
      <c r="Q151" s="45"/>
      <c r="R151" s="45"/>
      <c r="S151" s="45"/>
      <c r="T151" s="93"/>
      <c r="AT151" s="22" t="s">
        <v>166</v>
      </c>
      <c r="AU151" s="22" t="s">
        <v>82</v>
      </c>
    </row>
    <row r="152" spans="2:51" s="11" customFormat="1" ht="13.5">
      <c r="B152" s="235"/>
      <c r="C152" s="236"/>
      <c r="D152" s="231" t="s">
        <v>180</v>
      </c>
      <c r="E152" s="237" t="s">
        <v>22</v>
      </c>
      <c r="F152" s="238" t="s">
        <v>3328</v>
      </c>
      <c r="G152" s="236"/>
      <c r="H152" s="239">
        <v>2</v>
      </c>
      <c r="I152" s="240"/>
      <c r="J152" s="236"/>
      <c r="K152" s="236"/>
      <c r="L152" s="241"/>
      <c r="M152" s="242"/>
      <c r="N152" s="243"/>
      <c r="O152" s="243"/>
      <c r="P152" s="243"/>
      <c r="Q152" s="243"/>
      <c r="R152" s="243"/>
      <c r="S152" s="243"/>
      <c r="T152" s="244"/>
      <c r="AT152" s="245" t="s">
        <v>180</v>
      </c>
      <c r="AU152" s="245" t="s">
        <v>82</v>
      </c>
      <c r="AV152" s="11" t="s">
        <v>82</v>
      </c>
      <c r="AW152" s="11" t="s">
        <v>37</v>
      </c>
      <c r="AX152" s="11" t="s">
        <v>73</v>
      </c>
      <c r="AY152" s="245" t="s">
        <v>153</v>
      </c>
    </row>
    <row r="153" spans="2:65" s="1" customFormat="1" ht="16.5" customHeight="1">
      <c r="B153" s="44"/>
      <c r="C153" s="219" t="s">
        <v>251</v>
      </c>
      <c r="D153" s="219" t="s">
        <v>155</v>
      </c>
      <c r="E153" s="220" t="s">
        <v>3854</v>
      </c>
      <c r="F153" s="221" t="s">
        <v>3855</v>
      </c>
      <c r="G153" s="222" t="s">
        <v>2989</v>
      </c>
      <c r="H153" s="223">
        <v>2</v>
      </c>
      <c r="I153" s="224"/>
      <c r="J153" s="225">
        <f>ROUND(I153*H153,2)</f>
        <v>0</v>
      </c>
      <c r="K153" s="221" t="s">
        <v>429</v>
      </c>
      <c r="L153" s="70"/>
      <c r="M153" s="226" t="s">
        <v>22</v>
      </c>
      <c r="N153" s="227" t="s">
        <v>44</v>
      </c>
      <c r="O153" s="45"/>
      <c r="P153" s="228">
        <f>O153*H153</f>
        <v>0</v>
      </c>
      <c r="Q153" s="228">
        <v>0</v>
      </c>
      <c r="R153" s="228">
        <f>Q153*H153</f>
        <v>0</v>
      </c>
      <c r="S153" s="228">
        <v>0</v>
      </c>
      <c r="T153" s="229">
        <f>S153*H153</f>
        <v>0</v>
      </c>
      <c r="AR153" s="22" t="s">
        <v>566</v>
      </c>
      <c r="AT153" s="22" t="s">
        <v>155</v>
      </c>
      <c r="AU153" s="22" t="s">
        <v>82</v>
      </c>
      <c r="AY153" s="22" t="s">
        <v>153</v>
      </c>
      <c r="BE153" s="230">
        <f>IF(N153="základní",J153,0)</f>
        <v>0</v>
      </c>
      <c r="BF153" s="230">
        <f>IF(N153="snížená",J153,0)</f>
        <v>0</v>
      </c>
      <c r="BG153" s="230">
        <f>IF(N153="zákl. přenesená",J153,0)</f>
        <v>0</v>
      </c>
      <c r="BH153" s="230">
        <f>IF(N153="sníž. přenesená",J153,0)</f>
        <v>0</v>
      </c>
      <c r="BI153" s="230">
        <f>IF(N153="nulová",J153,0)</f>
        <v>0</v>
      </c>
      <c r="BJ153" s="22" t="s">
        <v>24</v>
      </c>
      <c r="BK153" s="230">
        <f>ROUND(I153*H153,2)</f>
        <v>0</v>
      </c>
      <c r="BL153" s="22" t="s">
        <v>566</v>
      </c>
      <c r="BM153" s="22" t="s">
        <v>3856</v>
      </c>
    </row>
    <row r="154" spans="2:47" s="1" customFormat="1" ht="13.5">
      <c r="B154" s="44"/>
      <c r="C154" s="72"/>
      <c r="D154" s="231" t="s">
        <v>162</v>
      </c>
      <c r="E154" s="72"/>
      <c r="F154" s="232" t="s">
        <v>3857</v>
      </c>
      <c r="G154" s="72"/>
      <c r="H154" s="72"/>
      <c r="I154" s="189"/>
      <c r="J154" s="72"/>
      <c r="K154" s="72"/>
      <c r="L154" s="70"/>
      <c r="M154" s="233"/>
      <c r="N154" s="45"/>
      <c r="O154" s="45"/>
      <c r="P154" s="45"/>
      <c r="Q154" s="45"/>
      <c r="R154" s="45"/>
      <c r="S154" s="45"/>
      <c r="T154" s="93"/>
      <c r="AT154" s="22" t="s">
        <v>162</v>
      </c>
      <c r="AU154" s="22" t="s">
        <v>82</v>
      </c>
    </row>
    <row r="155" spans="2:65" s="1" customFormat="1" ht="16.5" customHeight="1">
      <c r="B155" s="44"/>
      <c r="C155" s="219" t="s">
        <v>10</v>
      </c>
      <c r="D155" s="219" t="s">
        <v>155</v>
      </c>
      <c r="E155" s="220" t="s">
        <v>3858</v>
      </c>
      <c r="F155" s="221" t="s">
        <v>3859</v>
      </c>
      <c r="G155" s="222" t="s">
        <v>351</v>
      </c>
      <c r="H155" s="223">
        <v>70</v>
      </c>
      <c r="I155" s="224"/>
      <c r="J155" s="225">
        <f>ROUND(I155*H155,2)</f>
        <v>0</v>
      </c>
      <c r="K155" s="221" t="s">
        <v>429</v>
      </c>
      <c r="L155" s="70"/>
      <c r="M155" s="226" t="s">
        <v>22</v>
      </c>
      <c r="N155" s="227" t="s">
        <v>44</v>
      </c>
      <c r="O155" s="45"/>
      <c r="P155" s="228">
        <f>O155*H155</f>
        <v>0</v>
      </c>
      <c r="Q155" s="228">
        <v>0</v>
      </c>
      <c r="R155" s="228">
        <f>Q155*H155</f>
        <v>0</v>
      </c>
      <c r="S155" s="228">
        <v>0</v>
      </c>
      <c r="T155" s="229">
        <f>S155*H155</f>
        <v>0</v>
      </c>
      <c r="AR155" s="22" t="s">
        <v>566</v>
      </c>
      <c r="AT155" s="22" t="s">
        <v>155</v>
      </c>
      <c r="AU155" s="22" t="s">
        <v>82</v>
      </c>
      <c r="AY155" s="22" t="s">
        <v>153</v>
      </c>
      <c r="BE155" s="230">
        <f>IF(N155="základní",J155,0)</f>
        <v>0</v>
      </c>
      <c r="BF155" s="230">
        <f>IF(N155="snížená",J155,0)</f>
        <v>0</v>
      </c>
      <c r="BG155" s="230">
        <f>IF(N155="zákl. přenesená",J155,0)</f>
        <v>0</v>
      </c>
      <c r="BH155" s="230">
        <f>IF(N155="sníž. přenesená",J155,0)</f>
        <v>0</v>
      </c>
      <c r="BI155" s="230">
        <f>IF(N155="nulová",J155,0)</f>
        <v>0</v>
      </c>
      <c r="BJ155" s="22" t="s">
        <v>24</v>
      </c>
      <c r="BK155" s="230">
        <f>ROUND(I155*H155,2)</f>
        <v>0</v>
      </c>
      <c r="BL155" s="22" t="s">
        <v>566</v>
      </c>
      <c r="BM155" s="22" t="s">
        <v>3860</v>
      </c>
    </row>
    <row r="156" spans="2:47" s="1" customFormat="1" ht="13.5">
      <c r="B156" s="44"/>
      <c r="C156" s="72"/>
      <c r="D156" s="231" t="s">
        <v>162</v>
      </c>
      <c r="E156" s="72"/>
      <c r="F156" s="232" t="s">
        <v>3861</v>
      </c>
      <c r="G156" s="72"/>
      <c r="H156" s="72"/>
      <c r="I156" s="189"/>
      <c r="J156" s="72"/>
      <c r="K156" s="72"/>
      <c r="L156" s="70"/>
      <c r="M156" s="233"/>
      <c r="N156" s="45"/>
      <c r="O156" s="45"/>
      <c r="P156" s="45"/>
      <c r="Q156" s="45"/>
      <c r="R156" s="45"/>
      <c r="S156" s="45"/>
      <c r="T156" s="93"/>
      <c r="AT156" s="22" t="s">
        <v>162</v>
      </c>
      <c r="AU156" s="22" t="s">
        <v>82</v>
      </c>
    </row>
    <row r="157" spans="2:51" s="11" customFormat="1" ht="13.5">
      <c r="B157" s="235"/>
      <c r="C157" s="236"/>
      <c r="D157" s="231" t="s">
        <v>180</v>
      </c>
      <c r="E157" s="237" t="s">
        <v>22</v>
      </c>
      <c r="F157" s="238" t="s">
        <v>3862</v>
      </c>
      <c r="G157" s="236"/>
      <c r="H157" s="239">
        <v>70</v>
      </c>
      <c r="I157" s="240"/>
      <c r="J157" s="236"/>
      <c r="K157" s="236"/>
      <c r="L157" s="241"/>
      <c r="M157" s="242"/>
      <c r="N157" s="243"/>
      <c r="O157" s="243"/>
      <c r="P157" s="243"/>
      <c r="Q157" s="243"/>
      <c r="R157" s="243"/>
      <c r="S157" s="243"/>
      <c r="T157" s="244"/>
      <c r="AT157" s="245" t="s">
        <v>180</v>
      </c>
      <c r="AU157" s="245" t="s">
        <v>82</v>
      </c>
      <c r="AV157" s="11" t="s">
        <v>82</v>
      </c>
      <c r="AW157" s="11" t="s">
        <v>37</v>
      </c>
      <c r="AX157" s="11" t="s">
        <v>73</v>
      </c>
      <c r="AY157" s="245" t="s">
        <v>153</v>
      </c>
    </row>
    <row r="158" spans="2:65" s="1" customFormat="1" ht="16.5" customHeight="1">
      <c r="B158" s="44"/>
      <c r="C158" s="219" t="s">
        <v>266</v>
      </c>
      <c r="D158" s="219" t="s">
        <v>155</v>
      </c>
      <c r="E158" s="220" t="s">
        <v>3863</v>
      </c>
      <c r="F158" s="221" t="s">
        <v>3864</v>
      </c>
      <c r="G158" s="222" t="s">
        <v>158</v>
      </c>
      <c r="H158" s="223">
        <v>1</v>
      </c>
      <c r="I158" s="224"/>
      <c r="J158" s="225">
        <f>ROUND(I158*H158,2)</f>
        <v>0</v>
      </c>
      <c r="K158" s="221" t="s">
        <v>22</v>
      </c>
      <c r="L158" s="70"/>
      <c r="M158" s="226" t="s">
        <v>22</v>
      </c>
      <c r="N158" s="227" t="s">
        <v>44</v>
      </c>
      <c r="O158" s="45"/>
      <c r="P158" s="228">
        <f>O158*H158</f>
        <v>0</v>
      </c>
      <c r="Q158" s="228">
        <v>0</v>
      </c>
      <c r="R158" s="228">
        <f>Q158*H158</f>
        <v>0</v>
      </c>
      <c r="S158" s="228">
        <v>0</v>
      </c>
      <c r="T158" s="229">
        <f>S158*H158</f>
        <v>0</v>
      </c>
      <c r="AR158" s="22" t="s">
        <v>566</v>
      </c>
      <c r="AT158" s="22" t="s">
        <v>155</v>
      </c>
      <c r="AU158" s="22" t="s">
        <v>82</v>
      </c>
      <c r="AY158" s="22" t="s">
        <v>153</v>
      </c>
      <c r="BE158" s="230">
        <f>IF(N158="základní",J158,0)</f>
        <v>0</v>
      </c>
      <c r="BF158" s="230">
        <f>IF(N158="snížená",J158,0)</f>
        <v>0</v>
      </c>
      <c r="BG158" s="230">
        <f>IF(N158="zákl. přenesená",J158,0)</f>
        <v>0</v>
      </c>
      <c r="BH158" s="230">
        <f>IF(N158="sníž. přenesená",J158,0)</f>
        <v>0</v>
      </c>
      <c r="BI158" s="230">
        <f>IF(N158="nulová",J158,0)</f>
        <v>0</v>
      </c>
      <c r="BJ158" s="22" t="s">
        <v>24</v>
      </c>
      <c r="BK158" s="230">
        <f>ROUND(I158*H158,2)</f>
        <v>0</v>
      </c>
      <c r="BL158" s="22" t="s">
        <v>566</v>
      </c>
      <c r="BM158" s="22" t="s">
        <v>3865</v>
      </c>
    </row>
    <row r="159" spans="2:47" s="1" customFormat="1" ht="13.5">
      <c r="B159" s="44"/>
      <c r="C159" s="72"/>
      <c r="D159" s="231" t="s">
        <v>162</v>
      </c>
      <c r="E159" s="72"/>
      <c r="F159" s="232" t="s">
        <v>3864</v>
      </c>
      <c r="G159" s="72"/>
      <c r="H159" s="72"/>
      <c r="I159" s="189"/>
      <c r="J159" s="72"/>
      <c r="K159" s="72"/>
      <c r="L159" s="70"/>
      <c r="M159" s="233"/>
      <c r="N159" s="45"/>
      <c r="O159" s="45"/>
      <c r="P159" s="45"/>
      <c r="Q159" s="45"/>
      <c r="R159" s="45"/>
      <c r="S159" s="45"/>
      <c r="T159" s="93"/>
      <c r="AT159" s="22" t="s">
        <v>162</v>
      </c>
      <c r="AU159" s="22" t="s">
        <v>82</v>
      </c>
    </row>
    <row r="160" spans="2:47" s="1" customFormat="1" ht="13.5">
      <c r="B160" s="44"/>
      <c r="C160" s="72"/>
      <c r="D160" s="231" t="s">
        <v>166</v>
      </c>
      <c r="E160" s="72"/>
      <c r="F160" s="234" t="s">
        <v>3800</v>
      </c>
      <c r="G160" s="72"/>
      <c r="H160" s="72"/>
      <c r="I160" s="189"/>
      <c r="J160" s="72"/>
      <c r="K160" s="72"/>
      <c r="L160" s="70"/>
      <c r="M160" s="233"/>
      <c r="N160" s="45"/>
      <c r="O160" s="45"/>
      <c r="P160" s="45"/>
      <c r="Q160" s="45"/>
      <c r="R160" s="45"/>
      <c r="S160" s="45"/>
      <c r="T160" s="93"/>
      <c r="AT160" s="22" t="s">
        <v>166</v>
      </c>
      <c r="AU160" s="22" t="s">
        <v>82</v>
      </c>
    </row>
    <row r="161" spans="2:51" s="11" customFormat="1" ht="13.5">
      <c r="B161" s="235"/>
      <c r="C161" s="236"/>
      <c r="D161" s="231" t="s">
        <v>180</v>
      </c>
      <c r="E161" s="237" t="s">
        <v>22</v>
      </c>
      <c r="F161" s="238" t="s">
        <v>1985</v>
      </c>
      <c r="G161" s="236"/>
      <c r="H161" s="239">
        <v>1</v>
      </c>
      <c r="I161" s="240"/>
      <c r="J161" s="236"/>
      <c r="K161" s="236"/>
      <c r="L161" s="241"/>
      <c r="M161" s="270"/>
      <c r="N161" s="271"/>
      <c r="O161" s="271"/>
      <c r="P161" s="271"/>
      <c r="Q161" s="271"/>
      <c r="R161" s="271"/>
      <c r="S161" s="271"/>
      <c r="T161" s="272"/>
      <c r="AT161" s="245" t="s">
        <v>180</v>
      </c>
      <c r="AU161" s="245" t="s">
        <v>82</v>
      </c>
      <c r="AV161" s="11" t="s">
        <v>82</v>
      </c>
      <c r="AW161" s="11" t="s">
        <v>37</v>
      </c>
      <c r="AX161" s="11" t="s">
        <v>73</v>
      </c>
      <c r="AY161" s="245" t="s">
        <v>153</v>
      </c>
    </row>
    <row r="162" spans="2:12" s="1" customFormat="1" ht="6.95" customHeight="1">
      <c r="B162" s="65"/>
      <c r="C162" s="66"/>
      <c r="D162" s="66"/>
      <c r="E162" s="66"/>
      <c r="F162" s="66"/>
      <c r="G162" s="66"/>
      <c r="H162" s="66"/>
      <c r="I162" s="164"/>
      <c r="J162" s="66"/>
      <c r="K162" s="66"/>
      <c r="L162" s="70"/>
    </row>
  </sheetData>
  <sheetProtection password="CC35" sheet="1" objects="1" scenarios="1" formatColumns="0" formatRows="0" autoFilter="0"/>
  <autoFilter ref="C84:K161"/>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113</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3866</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ROUND(J80,2)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ROUND(SUM(BE80:BE101),2)</f>
        <v>0</v>
      </c>
      <c r="G30" s="45"/>
      <c r="H30" s="45"/>
      <c r="I30" s="156">
        <v>0.21</v>
      </c>
      <c r="J30" s="155">
        <f>ROUND(ROUND((SUM(BE80:BE101)),2)*I30,2)</f>
        <v>0</v>
      </c>
      <c r="K30" s="49"/>
    </row>
    <row r="31" spans="2:11" s="1" customFormat="1" ht="14.4" customHeight="1">
      <c r="B31" s="44"/>
      <c r="C31" s="45"/>
      <c r="D31" s="45"/>
      <c r="E31" s="53" t="s">
        <v>45</v>
      </c>
      <c r="F31" s="155">
        <f>ROUND(SUM(BF80:BF101),2)</f>
        <v>0</v>
      </c>
      <c r="G31" s="45"/>
      <c r="H31" s="45"/>
      <c r="I31" s="156">
        <v>0.15</v>
      </c>
      <c r="J31" s="155">
        <f>ROUND(ROUND((SUM(BF80:BF101)),2)*I31,2)</f>
        <v>0</v>
      </c>
      <c r="K31" s="49"/>
    </row>
    <row r="32" spans="2:11" s="1" customFormat="1" ht="14.4" customHeight="1" hidden="1">
      <c r="B32" s="44"/>
      <c r="C32" s="45"/>
      <c r="D32" s="45"/>
      <c r="E32" s="53" t="s">
        <v>46</v>
      </c>
      <c r="F32" s="155">
        <f>ROUND(SUM(BG80:BG101),2)</f>
        <v>0</v>
      </c>
      <c r="G32" s="45"/>
      <c r="H32" s="45"/>
      <c r="I32" s="156">
        <v>0.21</v>
      </c>
      <c r="J32" s="155">
        <v>0</v>
      </c>
      <c r="K32" s="49"/>
    </row>
    <row r="33" spans="2:11" s="1" customFormat="1" ht="14.4" customHeight="1" hidden="1">
      <c r="B33" s="44"/>
      <c r="C33" s="45"/>
      <c r="D33" s="45"/>
      <c r="E33" s="53" t="s">
        <v>47</v>
      </c>
      <c r="F33" s="155">
        <f>ROUND(SUM(BH80:BH101),2)</f>
        <v>0</v>
      </c>
      <c r="G33" s="45"/>
      <c r="H33" s="45"/>
      <c r="I33" s="156">
        <v>0.15</v>
      </c>
      <c r="J33" s="155">
        <v>0</v>
      </c>
      <c r="K33" s="49"/>
    </row>
    <row r="34" spans="2:11" s="1" customFormat="1" ht="14.4" customHeight="1" hidden="1">
      <c r="B34" s="44"/>
      <c r="C34" s="45"/>
      <c r="D34" s="45"/>
      <c r="E34" s="53" t="s">
        <v>48</v>
      </c>
      <c r="F34" s="155">
        <f>ROUND(SUM(BI80:BI101),2)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VON - Vedlejší a ostatní náklady</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J80</f>
        <v>0</v>
      </c>
      <c r="K56" s="49"/>
      <c r="AU56" s="22" t="s">
        <v>126</v>
      </c>
    </row>
    <row r="57" spans="2:11" s="7" customFormat="1" ht="24.95" customHeight="1">
      <c r="B57" s="175"/>
      <c r="C57" s="176"/>
      <c r="D57" s="177" t="s">
        <v>3867</v>
      </c>
      <c r="E57" s="178"/>
      <c r="F57" s="178"/>
      <c r="G57" s="178"/>
      <c r="H57" s="178"/>
      <c r="I57" s="179"/>
      <c r="J57" s="180">
        <f>J81</f>
        <v>0</v>
      </c>
      <c r="K57" s="181"/>
    </row>
    <row r="58" spans="2:11" s="8" customFormat="1" ht="19.9" customHeight="1">
      <c r="B58" s="182"/>
      <c r="C58" s="183"/>
      <c r="D58" s="184" t="s">
        <v>3868</v>
      </c>
      <c r="E58" s="185"/>
      <c r="F58" s="185"/>
      <c r="G58" s="185"/>
      <c r="H58" s="185"/>
      <c r="I58" s="186"/>
      <c r="J58" s="187">
        <f>J82</f>
        <v>0</v>
      </c>
      <c r="K58" s="188"/>
    </row>
    <row r="59" spans="2:11" s="8" customFormat="1" ht="19.9" customHeight="1">
      <c r="B59" s="182"/>
      <c r="C59" s="183"/>
      <c r="D59" s="184" t="s">
        <v>3869</v>
      </c>
      <c r="E59" s="185"/>
      <c r="F59" s="185"/>
      <c r="G59" s="185"/>
      <c r="H59" s="185"/>
      <c r="I59" s="186"/>
      <c r="J59" s="187">
        <f>J91</f>
        <v>0</v>
      </c>
      <c r="K59" s="188"/>
    </row>
    <row r="60" spans="2:11" s="8" customFormat="1" ht="19.9" customHeight="1">
      <c r="B60" s="182"/>
      <c r="C60" s="183"/>
      <c r="D60" s="184" t="s">
        <v>3870</v>
      </c>
      <c r="E60" s="185"/>
      <c r="F60" s="185"/>
      <c r="G60" s="185"/>
      <c r="H60" s="185"/>
      <c r="I60" s="186"/>
      <c r="J60" s="187">
        <f>J94</f>
        <v>0</v>
      </c>
      <c r="K60" s="188"/>
    </row>
    <row r="61" spans="2:11" s="1" customFormat="1" ht="21.8" customHeight="1">
      <c r="B61" s="44"/>
      <c r="C61" s="45"/>
      <c r="D61" s="45"/>
      <c r="E61" s="45"/>
      <c r="F61" s="45"/>
      <c r="G61" s="45"/>
      <c r="H61" s="45"/>
      <c r="I61" s="142"/>
      <c r="J61" s="45"/>
      <c r="K61" s="49"/>
    </row>
    <row r="62" spans="2:11" s="1" customFormat="1" ht="6.95" customHeight="1">
      <c r="B62" s="65"/>
      <c r="C62" s="66"/>
      <c r="D62" s="66"/>
      <c r="E62" s="66"/>
      <c r="F62" s="66"/>
      <c r="G62" s="66"/>
      <c r="H62" s="66"/>
      <c r="I62" s="164"/>
      <c r="J62" s="66"/>
      <c r="K62" s="67"/>
    </row>
    <row r="66" spans="2:12" s="1" customFormat="1" ht="6.95" customHeight="1">
      <c r="B66" s="68"/>
      <c r="C66" s="69"/>
      <c r="D66" s="69"/>
      <c r="E66" s="69"/>
      <c r="F66" s="69"/>
      <c r="G66" s="69"/>
      <c r="H66" s="69"/>
      <c r="I66" s="167"/>
      <c r="J66" s="69"/>
      <c r="K66" s="69"/>
      <c r="L66" s="70"/>
    </row>
    <row r="67" spans="2:12" s="1" customFormat="1" ht="36.95" customHeight="1">
      <c r="B67" s="44"/>
      <c r="C67" s="71" t="s">
        <v>137</v>
      </c>
      <c r="D67" s="72"/>
      <c r="E67" s="72"/>
      <c r="F67" s="72"/>
      <c r="G67" s="72"/>
      <c r="H67" s="72"/>
      <c r="I67" s="189"/>
      <c r="J67" s="72"/>
      <c r="K67" s="72"/>
      <c r="L67" s="70"/>
    </row>
    <row r="68" spans="2:12" s="1" customFormat="1" ht="6.95" customHeight="1">
      <c r="B68" s="44"/>
      <c r="C68" s="72"/>
      <c r="D68" s="72"/>
      <c r="E68" s="72"/>
      <c r="F68" s="72"/>
      <c r="G68" s="72"/>
      <c r="H68" s="72"/>
      <c r="I68" s="189"/>
      <c r="J68" s="72"/>
      <c r="K68" s="72"/>
      <c r="L68" s="70"/>
    </row>
    <row r="69" spans="2:12" s="1" customFormat="1" ht="14.4" customHeight="1">
      <c r="B69" s="44"/>
      <c r="C69" s="74" t="s">
        <v>18</v>
      </c>
      <c r="D69" s="72"/>
      <c r="E69" s="72"/>
      <c r="F69" s="72"/>
      <c r="G69" s="72"/>
      <c r="H69" s="72"/>
      <c r="I69" s="189"/>
      <c r="J69" s="72"/>
      <c r="K69" s="72"/>
      <c r="L69" s="70"/>
    </row>
    <row r="70" spans="2:12" s="1" customFormat="1" ht="16.5" customHeight="1">
      <c r="B70" s="44"/>
      <c r="C70" s="72"/>
      <c r="D70" s="72"/>
      <c r="E70" s="190" t="str">
        <f>E7</f>
        <v>Nemocnice Teplice - nízkoprahový urgentní příjem</v>
      </c>
      <c r="F70" s="74"/>
      <c r="G70" s="74"/>
      <c r="H70" s="74"/>
      <c r="I70" s="189"/>
      <c r="J70" s="72"/>
      <c r="K70" s="72"/>
      <c r="L70" s="70"/>
    </row>
    <row r="71" spans="2:12" s="1" customFormat="1" ht="14.4" customHeight="1">
      <c r="B71" s="44"/>
      <c r="C71" s="74" t="s">
        <v>120</v>
      </c>
      <c r="D71" s="72"/>
      <c r="E71" s="72"/>
      <c r="F71" s="72"/>
      <c r="G71" s="72"/>
      <c r="H71" s="72"/>
      <c r="I71" s="189"/>
      <c r="J71" s="72"/>
      <c r="K71" s="72"/>
      <c r="L71" s="70"/>
    </row>
    <row r="72" spans="2:12" s="1" customFormat="1" ht="17.25" customHeight="1">
      <c r="B72" s="44"/>
      <c r="C72" s="72"/>
      <c r="D72" s="72"/>
      <c r="E72" s="80" t="str">
        <f>E9</f>
        <v>VON - Vedlejší a ostatní náklady</v>
      </c>
      <c r="F72" s="72"/>
      <c r="G72" s="72"/>
      <c r="H72" s="72"/>
      <c r="I72" s="189"/>
      <c r="J72" s="72"/>
      <c r="K72" s="72"/>
      <c r="L72" s="70"/>
    </row>
    <row r="73" spans="2:12" s="1" customFormat="1" ht="6.95" customHeight="1">
      <c r="B73" s="44"/>
      <c r="C73" s="72"/>
      <c r="D73" s="72"/>
      <c r="E73" s="72"/>
      <c r="F73" s="72"/>
      <c r="G73" s="72"/>
      <c r="H73" s="72"/>
      <c r="I73" s="189"/>
      <c r="J73" s="72"/>
      <c r="K73" s="72"/>
      <c r="L73" s="70"/>
    </row>
    <row r="74" spans="2:12" s="1" customFormat="1" ht="18" customHeight="1">
      <c r="B74" s="44"/>
      <c r="C74" s="74" t="s">
        <v>25</v>
      </c>
      <c r="D74" s="72"/>
      <c r="E74" s="72"/>
      <c r="F74" s="191" t="str">
        <f>F12</f>
        <v xml:space="preserve"> </v>
      </c>
      <c r="G74" s="72"/>
      <c r="H74" s="72"/>
      <c r="I74" s="192" t="s">
        <v>27</v>
      </c>
      <c r="J74" s="83" t="str">
        <f>IF(J12="","",J12)</f>
        <v>21. 3. 2016</v>
      </c>
      <c r="K74" s="72"/>
      <c r="L74" s="70"/>
    </row>
    <row r="75" spans="2:12" s="1" customFormat="1" ht="6.95" customHeight="1">
      <c r="B75" s="44"/>
      <c r="C75" s="72"/>
      <c r="D75" s="72"/>
      <c r="E75" s="72"/>
      <c r="F75" s="72"/>
      <c r="G75" s="72"/>
      <c r="H75" s="72"/>
      <c r="I75" s="189"/>
      <c r="J75" s="72"/>
      <c r="K75" s="72"/>
      <c r="L75" s="70"/>
    </row>
    <row r="76" spans="2:12" s="1" customFormat="1" ht="13.5">
      <c r="B76" s="44"/>
      <c r="C76" s="74" t="s">
        <v>31</v>
      </c>
      <c r="D76" s="72"/>
      <c r="E76" s="72"/>
      <c r="F76" s="191" t="str">
        <f>E15</f>
        <v xml:space="preserve"> </v>
      </c>
      <c r="G76" s="72"/>
      <c r="H76" s="72"/>
      <c r="I76" s="192" t="s">
        <v>36</v>
      </c>
      <c r="J76" s="191" t="str">
        <f>E21</f>
        <v xml:space="preserve"> </v>
      </c>
      <c r="K76" s="72"/>
      <c r="L76" s="70"/>
    </row>
    <row r="77" spans="2:12" s="1" customFormat="1" ht="14.4" customHeight="1">
      <c r="B77" s="44"/>
      <c r="C77" s="74" t="s">
        <v>34</v>
      </c>
      <c r="D77" s="72"/>
      <c r="E77" s="72"/>
      <c r="F77" s="191" t="str">
        <f>IF(E18="","",E18)</f>
        <v/>
      </c>
      <c r="G77" s="72"/>
      <c r="H77" s="72"/>
      <c r="I77" s="189"/>
      <c r="J77" s="72"/>
      <c r="K77" s="72"/>
      <c r="L77" s="70"/>
    </row>
    <row r="78" spans="2:12" s="1" customFormat="1" ht="10.3" customHeight="1">
      <c r="B78" s="44"/>
      <c r="C78" s="72"/>
      <c r="D78" s="72"/>
      <c r="E78" s="72"/>
      <c r="F78" s="72"/>
      <c r="G78" s="72"/>
      <c r="H78" s="72"/>
      <c r="I78" s="189"/>
      <c r="J78" s="72"/>
      <c r="K78" s="72"/>
      <c r="L78" s="70"/>
    </row>
    <row r="79" spans="2:20" s="9" customFormat="1" ht="29.25" customHeight="1">
      <c r="B79" s="193"/>
      <c r="C79" s="194" t="s">
        <v>138</v>
      </c>
      <c r="D79" s="195" t="s">
        <v>58</v>
      </c>
      <c r="E79" s="195" t="s">
        <v>54</v>
      </c>
      <c r="F79" s="195" t="s">
        <v>139</v>
      </c>
      <c r="G79" s="195" t="s">
        <v>140</v>
      </c>
      <c r="H79" s="195" t="s">
        <v>141</v>
      </c>
      <c r="I79" s="196" t="s">
        <v>142</v>
      </c>
      <c r="J79" s="195" t="s">
        <v>124</v>
      </c>
      <c r="K79" s="197" t="s">
        <v>143</v>
      </c>
      <c r="L79" s="198"/>
      <c r="M79" s="100" t="s">
        <v>144</v>
      </c>
      <c r="N79" s="101" t="s">
        <v>43</v>
      </c>
      <c r="O79" s="101" t="s">
        <v>145</v>
      </c>
      <c r="P79" s="101" t="s">
        <v>146</v>
      </c>
      <c r="Q79" s="101" t="s">
        <v>147</v>
      </c>
      <c r="R79" s="101" t="s">
        <v>148</v>
      </c>
      <c r="S79" s="101" t="s">
        <v>149</v>
      </c>
      <c r="T79" s="102" t="s">
        <v>150</v>
      </c>
    </row>
    <row r="80" spans="2:63" s="1" customFormat="1" ht="29.25" customHeight="1">
      <c r="B80" s="44"/>
      <c r="C80" s="106" t="s">
        <v>125</v>
      </c>
      <c r="D80" s="72"/>
      <c r="E80" s="72"/>
      <c r="F80" s="72"/>
      <c r="G80" s="72"/>
      <c r="H80" s="72"/>
      <c r="I80" s="189"/>
      <c r="J80" s="199">
        <f>BK80</f>
        <v>0</v>
      </c>
      <c r="K80" s="72"/>
      <c r="L80" s="70"/>
      <c r="M80" s="103"/>
      <c r="N80" s="104"/>
      <c r="O80" s="104"/>
      <c r="P80" s="200">
        <f>P81</f>
        <v>0</v>
      </c>
      <c r="Q80" s="104"/>
      <c r="R80" s="200">
        <f>R81</f>
        <v>0</v>
      </c>
      <c r="S80" s="104"/>
      <c r="T80" s="201">
        <f>T81</f>
        <v>0</v>
      </c>
      <c r="AT80" s="22" t="s">
        <v>72</v>
      </c>
      <c r="AU80" s="22" t="s">
        <v>126</v>
      </c>
      <c r="BK80" s="202">
        <f>BK81</f>
        <v>0</v>
      </c>
    </row>
    <row r="81" spans="2:63" s="10" customFormat="1" ht="37.4" customHeight="1">
      <c r="B81" s="203"/>
      <c r="C81" s="204"/>
      <c r="D81" s="205" t="s">
        <v>72</v>
      </c>
      <c r="E81" s="206" t="s">
        <v>3871</v>
      </c>
      <c r="F81" s="206" t="s">
        <v>3872</v>
      </c>
      <c r="G81" s="204"/>
      <c r="H81" s="204"/>
      <c r="I81" s="207"/>
      <c r="J81" s="208">
        <f>BK81</f>
        <v>0</v>
      </c>
      <c r="K81" s="204"/>
      <c r="L81" s="209"/>
      <c r="M81" s="210"/>
      <c r="N81" s="211"/>
      <c r="O81" s="211"/>
      <c r="P81" s="212">
        <f>P82+P91+P94</f>
        <v>0</v>
      </c>
      <c r="Q81" s="211"/>
      <c r="R81" s="212">
        <f>R82+R91+R94</f>
        <v>0</v>
      </c>
      <c r="S81" s="211"/>
      <c r="T81" s="213">
        <f>T82+T91+T94</f>
        <v>0</v>
      </c>
      <c r="AR81" s="214" t="s">
        <v>188</v>
      </c>
      <c r="AT81" s="215" t="s">
        <v>72</v>
      </c>
      <c r="AU81" s="215" t="s">
        <v>73</v>
      </c>
      <c r="AY81" s="214" t="s">
        <v>153</v>
      </c>
      <c r="BK81" s="216">
        <f>BK82+BK91+BK94</f>
        <v>0</v>
      </c>
    </row>
    <row r="82" spans="2:63" s="10" customFormat="1" ht="19.9" customHeight="1">
      <c r="B82" s="203"/>
      <c r="C82" s="204"/>
      <c r="D82" s="205" t="s">
        <v>72</v>
      </c>
      <c r="E82" s="217" t="s">
        <v>3873</v>
      </c>
      <c r="F82" s="217" t="s">
        <v>3874</v>
      </c>
      <c r="G82" s="204"/>
      <c r="H82" s="204"/>
      <c r="I82" s="207"/>
      <c r="J82" s="218">
        <f>BK82</f>
        <v>0</v>
      </c>
      <c r="K82" s="204"/>
      <c r="L82" s="209"/>
      <c r="M82" s="210"/>
      <c r="N82" s="211"/>
      <c r="O82" s="211"/>
      <c r="P82" s="212">
        <f>SUM(P83:P90)</f>
        <v>0</v>
      </c>
      <c r="Q82" s="211"/>
      <c r="R82" s="212">
        <f>SUM(R83:R90)</f>
        <v>0</v>
      </c>
      <c r="S82" s="211"/>
      <c r="T82" s="213">
        <f>SUM(T83:T90)</f>
        <v>0</v>
      </c>
      <c r="AR82" s="214" t="s">
        <v>188</v>
      </c>
      <c r="AT82" s="215" t="s">
        <v>72</v>
      </c>
      <c r="AU82" s="215" t="s">
        <v>24</v>
      </c>
      <c r="AY82" s="214" t="s">
        <v>153</v>
      </c>
      <c r="BK82" s="216">
        <f>SUM(BK83:BK90)</f>
        <v>0</v>
      </c>
    </row>
    <row r="83" spans="2:65" s="1" customFormat="1" ht="16.5" customHeight="1">
      <c r="B83" s="44"/>
      <c r="C83" s="219" t="s">
        <v>24</v>
      </c>
      <c r="D83" s="219" t="s">
        <v>155</v>
      </c>
      <c r="E83" s="220" t="s">
        <v>3875</v>
      </c>
      <c r="F83" s="221" t="s">
        <v>3876</v>
      </c>
      <c r="G83" s="222" t="s">
        <v>1567</v>
      </c>
      <c r="H83" s="223">
        <v>1</v>
      </c>
      <c r="I83" s="224"/>
      <c r="J83" s="225">
        <f>ROUND(I83*H83,2)</f>
        <v>0</v>
      </c>
      <c r="K83" s="221" t="s">
        <v>159</v>
      </c>
      <c r="L83" s="70"/>
      <c r="M83" s="226" t="s">
        <v>22</v>
      </c>
      <c r="N83" s="227" t="s">
        <v>44</v>
      </c>
      <c r="O83" s="45"/>
      <c r="P83" s="228">
        <f>O83*H83</f>
        <v>0</v>
      </c>
      <c r="Q83" s="228">
        <v>0</v>
      </c>
      <c r="R83" s="228">
        <f>Q83*H83</f>
        <v>0</v>
      </c>
      <c r="S83" s="228">
        <v>0</v>
      </c>
      <c r="T83" s="229">
        <f>S83*H83</f>
        <v>0</v>
      </c>
      <c r="AR83" s="22" t="s">
        <v>3877</v>
      </c>
      <c r="AT83" s="22" t="s">
        <v>155</v>
      </c>
      <c r="AU83" s="22" t="s">
        <v>82</v>
      </c>
      <c r="AY83" s="22" t="s">
        <v>153</v>
      </c>
      <c r="BE83" s="230">
        <f>IF(N83="základní",J83,0)</f>
        <v>0</v>
      </c>
      <c r="BF83" s="230">
        <f>IF(N83="snížená",J83,0)</f>
        <v>0</v>
      </c>
      <c r="BG83" s="230">
        <f>IF(N83="zákl. přenesená",J83,0)</f>
        <v>0</v>
      </c>
      <c r="BH83" s="230">
        <f>IF(N83="sníž. přenesená",J83,0)</f>
        <v>0</v>
      </c>
      <c r="BI83" s="230">
        <f>IF(N83="nulová",J83,0)</f>
        <v>0</v>
      </c>
      <c r="BJ83" s="22" t="s">
        <v>24</v>
      </c>
      <c r="BK83" s="230">
        <f>ROUND(I83*H83,2)</f>
        <v>0</v>
      </c>
      <c r="BL83" s="22" t="s">
        <v>3877</v>
      </c>
      <c r="BM83" s="22" t="s">
        <v>3878</v>
      </c>
    </row>
    <row r="84" spans="2:47" s="1" customFormat="1" ht="13.5">
      <c r="B84" s="44"/>
      <c r="C84" s="72"/>
      <c r="D84" s="231" t="s">
        <v>162</v>
      </c>
      <c r="E84" s="72"/>
      <c r="F84" s="232" t="s">
        <v>3879</v>
      </c>
      <c r="G84" s="72"/>
      <c r="H84" s="72"/>
      <c r="I84" s="189"/>
      <c r="J84" s="72"/>
      <c r="K84" s="72"/>
      <c r="L84" s="70"/>
      <c r="M84" s="233"/>
      <c r="N84" s="45"/>
      <c r="O84" s="45"/>
      <c r="P84" s="45"/>
      <c r="Q84" s="45"/>
      <c r="R84" s="45"/>
      <c r="S84" s="45"/>
      <c r="T84" s="93"/>
      <c r="AT84" s="22" t="s">
        <v>162</v>
      </c>
      <c r="AU84" s="22" t="s">
        <v>82</v>
      </c>
    </row>
    <row r="85" spans="2:65" s="1" customFormat="1" ht="16.5" customHeight="1">
      <c r="B85" s="44"/>
      <c r="C85" s="219" t="s">
        <v>82</v>
      </c>
      <c r="D85" s="219" t="s">
        <v>155</v>
      </c>
      <c r="E85" s="220" t="s">
        <v>3880</v>
      </c>
      <c r="F85" s="221" t="s">
        <v>3881</v>
      </c>
      <c r="G85" s="222" t="s">
        <v>1567</v>
      </c>
      <c r="H85" s="223">
        <v>1</v>
      </c>
      <c r="I85" s="224"/>
      <c r="J85" s="225">
        <f>ROUND(I85*H85,2)</f>
        <v>0</v>
      </c>
      <c r="K85" s="221" t="s">
        <v>159</v>
      </c>
      <c r="L85" s="70"/>
      <c r="M85" s="226" t="s">
        <v>22</v>
      </c>
      <c r="N85" s="227" t="s">
        <v>44</v>
      </c>
      <c r="O85" s="45"/>
      <c r="P85" s="228">
        <f>O85*H85</f>
        <v>0</v>
      </c>
      <c r="Q85" s="228">
        <v>0</v>
      </c>
      <c r="R85" s="228">
        <f>Q85*H85</f>
        <v>0</v>
      </c>
      <c r="S85" s="228">
        <v>0</v>
      </c>
      <c r="T85" s="229">
        <f>S85*H85</f>
        <v>0</v>
      </c>
      <c r="AR85" s="22" t="s">
        <v>3877</v>
      </c>
      <c r="AT85" s="22" t="s">
        <v>155</v>
      </c>
      <c r="AU85" s="22" t="s">
        <v>82</v>
      </c>
      <c r="AY85" s="22" t="s">
        <v>153</v>
      </c>
      <c r="BE85" s="230">
        <f>IF(N85="základní",J85,0)</f>
        <v>0</v>
      </c>
      <c r="BF85" s="230">
        <f>IF(N85="snížená",J85,0)</f>
        <v>0</v>
      </c>
      <c r="BG85" s="230">
        <f>IF(N85="zákl. přenesená",J85,0)</f>
        <v>0</v>
      </c>
      <c r="BH85" s="230">
        <f>IF(N85="sníž. přenesená",J85,0)</f>
        <v>0</v>
      </c>
      <c r="BI85" s="230">
        <f>IF(N85="nulová",J85,0)</f>
        <v>0</v>
      </c>
      <c r="BJ85" s="22" t="s">
        <v>24</v>
      </c>
      <c r="BK85" s="230">
        <f>ROUND(I85*H85,2)</f>
        <v>0</v>
      </c>
      <c r="BL85" s="22" t="s">
        <v>3877</v>
      </c>
      <c r="BM85" s="22" t="s">
        <v>3882</v>
      </c>
    </row>
    <row r="86" spans="2:47" s="1" customFormat="1" ht="13.5">
      <c r="B86" s="44"/>
      <c r="C86" s="72"/>
      <c r="D86" s="231" t="s">
        <v>162</v>
      </c>
      <c r="E86" s="72"/>
      <c r="F86" s="232" t="s">
        <v>3883</v>
      </c>
      <c r="G86" s="72"/>
      <c r="H86" s="72"/>
      <c r="I86" s="189"/>
      <c r="J86" s="72"/>
      <c r="K86" s="72"/>
      <c r="L86" s="70"/>
      <c r="M86" s="233"/>
      <c r="N86" s="45"/>
      <c r="O86" s="45"/>
      <c r="P86" s="45"/>
      <c r="Q86" s="45"/>
      <c r="R86" s="45"/>
      <c r="S86" s="45"/>
      <c r="T86" s="93"/>
      <c r="AT86" s="22" t="s">
        <v>162</v>
      </c>
      <c r="AU86" s="22" t="s">
        <v>82</v>
      </c>
    </row>
    <row r="87" spans="2:65" s="1" customFormat="1" ht="16.5" customHeight="1">
      <c r="B87" s="44"/>
      <c r="C87" s="219" t="s">
        <v>173</v>
      </c>
      <c r="D87" s="219" t="s">
        <v>155</v>
      </c>
      <c r="E87" s="220" t="s">
        <v>3884</v>
      </c>
      <c r="F87" s="221" t="s">
        <v>3885</v>
      </c>
      <c r="G87" s="222" t="s">
        <v>1567</v>
      </c>
      <c r="H87" s="223">
        <v>1</v>
      </c>
      <c r="I87" s="224"/>
      <c r="J87" s="225">
        <f>ROUND(I87*H87,2)</f>
        <v>0</v>
      </c>
      <c r="K87" s="221" t="s">
        <v>159</v>
      </c>
      <c r="L87" s="70"/>
      <c r="M87" s="226" t="s">
        <v>22</v>
      </c>
      <c r="N87" s="227" t="s">
        <v>44</v>
      </c>
      <c r="O87" s="45"/>
      <c r="P87" s="228">
        <f>O87*H87</f>
        <v>0</v>
      </c>
      <c r="Q87" s="228">
        <v>0</v>
      </c>
      <c r="R87" s="228">
        <f>Q87*H87</f>
        <v>0</v>
      </c>
      <c r="S87" s="228">
        <v>0</v>
      </c>
      <c r="T87" s="229">
        <f>S87*H87</f>
        <v>0</v>
      </c>
      <c r="AR87" s="22" t="s">
        <v>3877</v>
      </c>
      <c r="AT87" s="22" t="s">
        <v>155</v>
      </c>
      <c r="AU87" s="22" t="s">
        <v>82</v>
      </c>
      <c r="AY87" s="22" t="s">
        <v>153</v>
      </c>
      <c r="BE87" s="230">
        <f>IF(N87="základní",J87,0)</f>
        <v>0</v>
      </c>
      <c r="BF87" s="230">
        <f>IF(N87="snížená",J87,0)</f>
        <v>0</v>
      </c>
      <c r="BG87" s="230">
        <f>IF(N87="zákl. přenesená",J87,0)</f>
        <v>0</v>
      </c>
      <c r="BH87" s="230">
        <f>IF(N87="sníž. přenesená",J87,0)</f>
        <v>0</v>
      </c>
      <c r="BI87" s="230">
        <f>IF(N87="nulová",J87,0)</f>
        <v>0</v>
      </c>
      <c r="BJ87" s="22" t="s">
        <v>24</v>
      </c>
      <c r="BK87" s="230">
        <f>ROUND(I87*H87,2)</f>
        <v>0</v>
      </c>
      <c r="BL87" s="22" t="s">
        <v>3877</v>
      </c>
      <c r="BM87" s="22" t="s">
        <v>3886</v>
      </c>
    </row>
    <row r="88" spans="2:47" s="1" customFormat="1" ht="13.5">
      <c r="B88" s="44"/>
      <c r="C88" s="72"/>
      <c r="D88" s="231" t="s">
        <v>162</v>
      </c>
      <c r="E88" s="72"/>
      <c r="F88" s="232" t="s">
        <v>3887</v>
      </c>
      <c r="G88" s="72"/>
      <c r="H88" s="72"/>
      <c r="I88" s="189"/>
      <c r="J88" s="72"/>
      <c r="K88" s="72"/>
      <c r="L88" s="70"/>
      <c r="M88" s="233"/>
      <c r="N88" s="45"/>
      <c r="O88" s="45"/>
      <c r="P88" s="45"/>
      <c r="Q88" s="45"/>
      <c r="R88" s="45"/>
      <c r="S88" s="45"/>
      <c r="T88" s="93"/>
      <c r="AT88" s="22" t="s">
        <v>162</v>
      </c>
      <c r="AU88" s="22" t="s">
        <v>82</v>
      </c>
    </row>
    <row r="89" spans="2:65" s="1" customFormat="1" ht="16.5" customHeight="1">
      <c r="B89" s="44"/>
      <c r="C89" s="219" t="s">
        <v>160</v>
      </c>
      <c r="D89" s="219" t="s">
        <v>155</v>
      </c>
      <c r="E89" s="220" t="s">
        <v>3888</v>
      </c>
      <c r="F89" s="221" t="s">
        <v>3889</v>
      </c>
      <c r="G89" s="222" t="s">
        <v>1567</v>
      </c>
      <c r="H89" s="223">
        <v>1</v>
      </c>
      <c r="I89" s="224"/>
      <c r="J89" s="225">
        <f>ROUND(I89*H89,2)</f>
        <v>0</v>
      </c>
      <c r="K89" s="221" t="s">
        <v>159</v>
      </c>
      <c r="L89" s="70"/>
      <c r="M89" s="226" t="s">
        <v>22</v>
      </c>
      <c r="N89" s="227" t="s">
        <v>44</v>
      </c>
      <c r="O89" s="45"/>
      <c r="P89" s="228">
        <f>O89*H89</f>
        <v>0</v>
      </c>
      <c r="Q89" s="228">
        <v>0</v>
      </c>
      <c r="R89" s="228">
        <f>Q89*H89</f>
        <v>0</v>
      </c>
      <c r="S89" s="228">
        <v>0</v>
      </c>
      <c r="T89" s="229">
        <f>S89*H89</f>
        <v>0</v>
      </c>
      <c r="AR89" s="22" t="s">
        <v>3877</v>
      </c>
      <c r="AT89" s="22" t="s">
        <v>155</v>
      </c>
      <c r="AU89" s="22" t="s">
        <v>82</v>
      </c>
      <c r="AY89" s="22" t="s">
        <v>153</v>
      </c>
      <c r="BE89" s="230">
        <f>IF(N89="základní",J89,0)</f>
        <v>0</v>
      </c>
      <c r="BF89" s="230">
        <f>IF(N89="snížená",J89,0)</f>
        <v>0</v>
      </c>
      <c r="BG89" s="230">
        <f>IF(N89="zákl. přenesená",J89,0)</f>
        <v>0</v>
      </c>
      <c r="BH89" s="230">
        <f>IF(N89="sníž. přenesená",J89,0)</f>
        <v>0</v>
      </c>
      <c r="BI89" s="230">
        <f>IF(N89="nulová",J89,0)</f>
        <v>0</v>
      </c>
      <c r="BJ89" s="22" t="s">
        <v>24</v>
      </c>
      <c r="BK89" s="230">
        <f>ROUND(I89*H89,2)</f>
        <v>0</v>
      </c>
      <c r="BL89" s="22" t="s">
        <v>3877</v>
      </c>
      <c r="BM89" s="22" t="s">
        <v>3890</v>
      </c>
    </row>
    <row r="90" spans="2:47" s="1" customFormat="1" ht="13.5">
      <c r="B90" s="44"/>
      <c r="C90" s="72"/>
      <c r="D90" s="231" t="s">
        <v>162</v>
      </c>
      <c r="E90" s="72"/>
      <c r="F90" s="232" t="s">
        <v>3891</v>
      </c>
      <c r="G90" s="72"/>
      <c r="H90" s="72"/>
      <c r="I90" s="189"/>
      <c r="J90" s="72"/>
      <c r="K90" s="72"/>
      <c r="L90" s="70"/>
      <c r="M90" s="233"/>
      <c r="N90" s="45"/>
      <c r="O90" s="45"/>
      <c r="P90" s="45"/>
      <c r="Q90" s="45"/>
      <c r="R90" s="45"/>
      <c r="S90" s="45"/>
      <c r="T90" s="93"/>
      <c r="AT90" s="22" t="s">
        <v>162</v>
      </c>
      <c r="AU90" s="22" t="s">
        <v>82</v>
      </c>
    </row>
    <row r="91" spans="2:63" s="10" customFormat="1" ht="29.85" customHeight="1">
      <c r="B91" s="203"/>
      <c r="C91" s="204"/>
      <c r="D91" s="205" t="s">
        <v>72</v>
      </c>
      <c r="E91" s="217" t="s">
        <v>3892</v>
      </c>
      <c r="F91" s="217" t="s">
        <v>3893</v>
      </c>
      <c r="G91" s="204"/>
      <c r="H91" s="204"/>
      <c r="I91" s="207"/>
      <c r="J91" s="218">
        <f>BK91</f>
        <v>0</v>
      </c>
      <c r="K91" s="204"/>
      <c r="L91" s="209"/>
      <c r="M91" s="210"/>
      <c r="N91" s="211"/>
      <c r="O91" s="211"/>
      <c r="P91" s="212">
        <f>SUM(P92:P93)</f>
        <v>0</v>
      </c>
      <c r="Q91" s="211"/>
      <c r="R91" s="212">
        <f>SUM(R92:R93)</f>
        <v>0</v>
      </c>
      <c r="S91" s="211"/>
      <c r="T91" s="213">
        <f>SUM(T92:T93)</f>
        <v>0</v>
      </c>
      <c r="AR91" s="214" t="s">
        <v>188</v>
      </c>
      <c r="AT91" s="215" t="s">
        <v>72</v>
      </c>
      <c r="AU91" s="215" t="s">
        <v>24</v>
      </c>
      <c r="AY91" s="214" t="s">
        <v>153</v>
      </c>
      <c r="BK91" s="216">
        <f>SUM(BK92:BK93)</f>
        <v>0</v>
      </c>
    </row>
    <row r="92" spans="2:65" s="1" customFormat="1" ht="16.5" customHeight="1">
      <c r="B92" s="44"/>
      <c r="C92" s="219" t="s">
        <v>188</v>
      </c>
      <c r="D92" s="219" t="s">
        <v>155</v>
      </c>
      <c r="E92" s="220" t="s">
        <v>3894</v>
      </c>
      <c r="F92" s="221" t="s">
        <v>3893</v>
      </c>
      <c r="G92" s="222" t="s">
        <v>1567</v>
      </c>
      <c r="H92" s="223">
        <v>1</v>
      </c>
      <c r="I92" s="224"/>
      <c r="J92" s="225">
        <f>ROUND(I92*H92,2)</f>
        <v>0</v>
      </c>
      <c r="K92" s="221" t="s">
        <v>159</v>
      </c>
      <c r="L92" s="70"/>
      <c r="M92" s="226" t="s">
        <v>22</v>
      </c>
      <c r="N92" s="227" t="s">
        <v>44</v>
      </c>
      <c r="O92" s="45"/>
      <c r="P92" s="228">
        <f>O92*H92</f>
        <v>0</v>
      </c>
      <c r="Q92" s="228">
        <v>0</v>
      </c>
      <c r="R92" s="228">
        <f>Q92*H92</f>
        <v>0</v>
      </c>
      <c r="S92" s="228">
        <v>0</v>
      </c>
      <c r="T92" s="229">
        <f>S92*H92</f>
        <v>0</v>
      </c>
      <c r="AR92" s="22" t="s">
        <v>3877</v>
      </c>
      <c r="AT92" s="22" t="s">
        <v>155</v>
      </c>
      <c r="AU92" s="22" t="s">
        <v>82</v>
      </c>
      <c r="AY92" s="22" t="s">
        <v>153</v>
      </c>
      <c r="BE92" s="230">
        <f>IF(N92="základní",J92,0)</f>
        <v>0</v>
      </c>
      <c r="BF92" s="230">
        <f>IF(N92="snížená",J92,0)</f>
        <v>0</v>
      </c>
      <c r="BG92" s="230">
        <f>IF(N92="zákl. přenesená",J92,0)</f>
        <v>0</v>
      </c>
      <c r="BH92" s="230">
        <f>IF(N92="sníž. přenesená",J92,0)</f>
        <v>0</v>
      </c>
      <c r="BI92" s="230">
        <f>IF(N92="nulová",J92,0)</f>
        <v>0</v>
      </c>
      <c r="BJ92" s="22" t="s">
        <v>24</v>
      </c>
      <c r="BK92" s="230">
        <f>ROUND(I92*H92,2)</f>
        <v>0</v>
      </c>
      <c r="BL92" s="22" t="s">
        <v>3877</v>
      </c>
      <c r="BM92" s="22" t="s">
        <v>3895</v>
      </c>
    </row>
    <row r="93" spans="2:47" s="1" customFormat="1" ht="13.5">
      <c r="B93" s="44"/>
      <c r="C93" s="72"/>
      <c r="D93" s="231" t="s">
        <v>162</v>
      </c>
      <c r="E93" s="72"/>
      <c r="F93" s="232" t="s">
        <v>3896</v>
      </c>
      <c r="G93" s="72"/>
      <c r="H93" s="72"/>
      <c r="I93" s="189"/>
      <c r="J93" s="72"/>
      <c r="K93" s="72"/>
      <c r="L93" s="70"/>
      <c r="M93" s="233"/>
      <c r="N93" s="45"/>
      <c r="O93" s="45"/>
      <c r="P93" s="45"/>
      <c r="Q93" s="45"/>
      <c r="R93" s="45"/>
      <c r="S93" s="45"/>
      <c r="T93" s="93"/>
      <c r="AT93" s="22" t="s">
        <v>162</v>
      </c>
      <c r="AU93" s="22" t="s">
        <v>82</v>
      </c>
    </row>
    <row r="94" spans="2:63" s="10" customFormat="1" ht="29.85" customHeight="1">
      <c r="B94" s="203"/>
      <c r="C94" s="204"/>
      <c r="D94" s="205" t="s">
        <v>72</v>
      </c>
      <c r="E94" s="217" t="s">
        <v>3897</v>
      </c>
      <c r="F94" s="217" t="s">
        <v>3898</v>
      </c>
      <c r="G94" s="204"/>
      <c r="H94" s="204"/>
      <c r="I94" s="207"/>
      <c r="J94" s="218">
        <f>BK94</f>
        <v>0</v>
      </c>
      <c r="K94" s="204"/>
      <c r="L94" s="209"/>
      <c r="M94" s="210"/>
      <c r="N94" s="211"/>
      <c r="O94" s="211"/>
      <c r="P94" s="212">
        <f>SUM(P95:P101)</f>
        <v>0</v>
      </c>
      <c r="Q94" s="211"/>
      <c r="R94" s="212">
        <f>SUM(R95:R101)</f>
        <v>0</v>
      </c>
      <c r="S94" s="211"/>
      <c r="T94" s="213">
        <f>SUM(T95:T101)</f>
        <v>0</v>
      </c>
      <c r="AR94" s="214" t="s">
        <v>188</v>
      </c>
      <c r="AT94" s="215" t="s">
        <v>72</v>
      </c>
      <c r="AU94" s="215" t="s">
        <v>24</v>
      </c>
      <c r="AY94" s="214" t="s">
        <v>153</v>
      </c>
      <c r="BK94" s="216">
        <f>SUM(BK95:BK101)</f>
        <v>0</v>
      </c>
    </row>
    <row r="95" spans="2:65" s="1" customFormat="1" ht="16.5" customHeight="1">
      <c r="B95" s="44"/>
      <c r="C95" s="219" t="s">
        <v>197</v>
      </c>
      <c r="D95" s="219" t="s">
        <v>155</v>
      </c>
      <c r="E95" s="220" t="s">
        <v>3899</v>
      </c>
      <c r="F95" s="221" t="s">
        <v>3900</v>
      </c>
      <c r="G95" s="222" t="s">
        <v>1567</v>
      </c>
      <c r="H95" s="223">
        <v>3</v>
      </c>
      <c r="I95" s="224"/>
      <c r="J95" s="225">
        <f>ROUND(I95*H95,2)</f>
        <v>0</v>
      </c>
      <c r="K95" s="221" t="s">
        <v>159</v>
      </c>
      <c r="L95" s="70"/>
      <c r="M95" s="226" t="s">
        <v>22</v>
      </c>
      <c r="N95" s="227" t="s">
        <v>44</v>
      </c>
      <c r="O95" s="45"/>
      <c r="P95" s="228">
        <f>O95*H95</f>
        <v>0</v>
      </c>
      <c r="Q95" s="228">
        <v>0</v>
      </c>
      <c r="R95" s="228">
        <f>Q95*H95</f>
        <v>0</v>
      </c>
      <c r="S95" s="228">
        <v>0</v>
      </c>
      <c r="T95" s="229">
        <f>S95*H95</f>
        <v>0</v>
      </c>
      <c r="AR95" s="22" t="s">
        <v>3877</v>
      </c>
      <c r="AT95" s="22" t="s">
        <v>155</v>
      </c>
      <c r="AU95" s="22" t="s">
        <v>82</v>
      </c>
      <c r="AY95" s="22" t="s">
        <v>153</v>
      </c>
      <c r="BE95" s="230">
        <f>IF(N95="základní",J95,0)</f>
        <v>0</v>
      </c>
      <c r="BF95" s="230">
        <f>IF(N95="snížená",J95,0)</f>
        <v>0</v>
      </c>
      <c r="BG95" s="230">
        <f>IF(N95="zákl. přenesená",J95,0)</f>
        <v>0</v>
      </c>
      <c r="BH95" s="230">
        <f>IF(N95="sníž. přenesená",J95,0)</f>
        <v>0</v>
      </c>
      <c r="BI95" s="230">
        <f>IF(N95="nulová",J95,0)</f>
        <v>0</v>
      </c>
      <c r="BJ95" s="22" t="s">
        <v>24</v>
      </c>
      <c r="BK95" s="230">
        <f>ROUND(I95*H95,2)</f>
        <v>0</v>
      </c>
      <c r="BL95" s="22" t="s">
        <v>3877</v>
      </c>
      <c r="BM95" s="22" t="s">
        <v>3901</v>
      </c>
    </row>
    <row r="96" spans="2:47" s="1" customFormat="1" ht="13.5">
      <c r="B96" s="44"/>
      <c r="C96" s="72"/>
      <c r="D96" s="231" t="s">
        <v>162</v>
      </c>
      <c r="E96" s="72"/>
      <c r="F96" s="232" t="s">
        <v>3902</v>
      </c>
      <c r="G96" s="72"/>
      <c r="H96" s="72"/>
      <c r="I96" s="189"/>
      <c r="J96" s="72"/>
      <c r="K96" s="72"/>
      <c r="L96" s="70"/>
      <c r="M96" s="233"/>
      <c r="N96" s="45"/>
      <c r="O96" s="45"/>
      <c r="P96" s="45"/>
      <c r="Q96" s="45"/>
      <c r="R96" s="45"/>
      <c r="S96" s="45"/>
      <c r="T96" s="93"/>
      <c r="AT96" s="22" t="s">
        <v>162</v>
      </c>
      <c r="AU96" s="22" t="s">
        <v>82</v>
      </c>
    </row>
    <row r="97" spans="2:51" s="11" customFormat="1" ht="13.5">
      <c r="B97" s="235"/>
      <c r="C97" s="236"/>
      <c r="D97" s="231" t="s">
        <v>180</v>
      </c>
      <c r="E97" s="237" t="s">
        <v>22</v>
      </c>
      <c r="F97" s="238" t="s">
        <v>3903</v>
      </c>
      <c r="G97" s="236"/>
      <c r="H97" s="239">
        <v>3</v>
      </c>
      <c r="I97" s="240"/>
      <c r="J97" s="236"/>
      <c r="K97" s="236"/>
      <c r="L97" s="241"/>
      <c r="M97" s="242"/>
      <c r="N97" s="243"/>
      <c r="O97" s="243"/>
      <c r="P97" s="243"/>
      <c r="Q97" s="243"/>
      <c r="R97" s="243"/>
      <c r="S97" s="243"/>
      <c r="T97" s="244"/>
      <c r="AT97" s="245" t="s">
        <v>180</v>
      </c>
      <c r="AU97" s="245" t="s">
        <v>82</v>
      </c>
      <c r="AV97" s="11" t="s">
        <v>82</v>
      </c>
      <c r="AW97" s="11" t="s">
        <v>37</v>
      </c>
      <c r="AX97" s="11" t="s">
        <v>73</v>
      </c>
      <c r="AY97" s="245" t="s">
        <v>153</v>
      </c>
    </row>
    <row r="98" spans="2:65" s="1" customFormat="1" ht="16.5" customHeight="1">
      <c r="B98" s="44"/>
      <c r="C98" s="219" t="s">
        <v>203</v>
      </c>
      <c r="D98" s="219" t="s">
        <v>155</v>
      </c>
      <c r="E98" s="220" t="s">
        <v>3904</v>
      </c>
      <c r="F98" s="221" t="s">
        <v>3905</v>
      </c>
      <c r="G98" s="222" t="s">
        <v>1567</v>
      </c>
      <c r="H98" s="223">
        <v>1</v>
      </c>
      <c r="I98" s="224"/>
      <c r="J98" s="225">
        <f>ROUND(I98*H98,2)</f>
        <v>0</v>
      </c>
      <c r="K98" s="221" t="s">
        <v>159</v>
      </c>
      <c r="L98" s="70"/>
      <c r="M98" s="226" t="s">
        <v>22</v>
      </c>
      <c r="N98" s="227" t="s">
        <v>44</v>
      </c>
      <c r="O98" s="45"/>
      <c r="P98" s="228">
        <f>O98*H98</f>
        <v>0</v>
      </c>
      <c r="Q98" s="228">
        <v>0</v>
      </c>
      <c r="R98" s="228">
        <f>Q98*H98</f>
        <v>0</v>
      </c>
      <c r="S98" s="228">
        <v>0</v>
      </c>
      <c r="T98" s="229">
        <f>S98*H98</f>
        <v>0</v>
      </c>
      <c r="AR98" s="22" t="s">
        <v>3877</v>
      </c>
      <c r="AT98" s="22" t="s">
        <v>155</v>
      </c>
      <c r="AU98" s="22" t="s">
        <v>82</v>
      </c>
      <c r="AY98" s="22" t="s">
        <v>153</v>
      </c>
      <c r="BE98" s="230">
        <f>IF(N98="základní",J98,0)</f>
        <v>0</v>
      </c>
      <c r="BF98" s="230">
        <f>IF(N98="snížená",J98,0)</f>
        <v>0</v>
      </c>
      <c r="BG98" s="230">
        <f>IF(N98="zákl. přenesená",J98,0)</f>
        <v>0</v>
      </c>
      <c r="BH98" s="230">
        <f>IF(N98="sníž. přenesená",J98,0)</f>
        <v>0</v>
      </c>
      <c r="BI98" s="230">
        <f>IF(N98="nulová",J98,0)</f>
        <v>0</v>
      </c>
      <c r="BJ98" s="22" t="s">
        <v>24</v>
      </c>
      <c r="BK98" s="230">
        <f>ROUND(I98*H98,2)</f>
        <v>0</v>
      </c>
      <c r="BL98" s="22" t="s">
        <v>3877</v>
      </c>
      <c r="BM98" s="22" t="s">
        <v>3906</v>
      </c>
    </row>
    <row r="99" spans="2:47" s="1" customFormat="1" ht="13.5">
      <c r="B99" s="44"/>
      <c r="C99" s="72"/>
      <c r="D99" s="231" t="s">
        <v>162</v>
      </c>
      <c r="E99" s="72"/>
      <c r="F99" s="232" t="s">
        <v>3907</v>
      </c>
      <c r="G99" s="72"/>
      <c r="H99" s="72"/>
      <c r="I99" s="189"/>
      <c r="J99" s="72"/>
      <c r="K99" s="72"/>
      <c r="L99" s="70"/>
      <c r="M99" s="233"/>
      <c r="N99" s="45"/>
      <c r="O99" s="45"/>
      <c r="P99" s="45"/>
      <c r="Q99" s="45"/>
      <c r="R99" s="45"/>
      <c r="S99" s="45"/>
      <c r="T99" s="93"/>
      <c r="AT99" s="22" t="s">
        <v>162</v>
      </c>
      <c r="AU99" s="22" t="s">
        <v>82</v>
      </c>
    </row>
    <row r="100" spans="2:65" s="1" customFormat="1" ht="16.5" customHeight="1">
      <c r="B100" s="44"/>
      <c r="C100" s="219" t="s">
        <v>210</v>
      </c>
      <c r="D100" s="219" t="s">
        <v>155</v>
      </c>
      <c r="E100" s="220" t="s">
        <v>3908</v>
      </c>
      <c r="F100" s="221" t="s">
        <v>3909</v>
      </c>
      <c r="G100" s="222" t="s">
        <v>1567</v>
      </c>
      <c r="H100" s="223">
        <v>1</v>
      </c>
      <c r="I100" s="224"/>
      <c r="J100" s="225">
        <f>ROUND(I100*H100,2)</f>
        <v>0</v>
      </c>
      <c r="K100" s="221" t="s">
        <v>159</v>
      </c>
      <c r="L100" s="70"/>
      <c r="M100" s="226" t="s">
        <v>22</v>
      </c>
      <c r="N100" s="227" t="s">
        <v>44</v>
      </c>
      <c r="O100" s="45"/>
      <c r="P100" s="228">
        <f>O100*H100</f>
        <v>0</v>
      </c>
      <c r="Q100" s="228">
        <v>0</v>
      </c>
      <c r="R100" s="228">
        <f>Q100*H100</f>
        <v>0</v>
      </c>
      <c r="S100" s="228">
        <v>0</v>
      </c>
      <c r="T100" s="229">
        <f>S100*H100</f>
        <v>0</v>
      </c>
      <c r="AR100" s="22" t="s">
        <v>3877</v>
      </c>
      <c r="AT100" s="22" t="s">
        <v>155</v>
      </c>
      <c r="AU100" s="22" t="s">
        <v>82</v>
      </c>
      <c r="AY100" s="22" t="s">
        <v>153</v>
      </c>
      <c r="BE100" s="230">
        <f>IF(N100="základní",J100,0)</f>
        <v>0</v>
      </c>
      <c r="BF100" s="230">
        <f>IF(N100="snížená",J100,0)</f>
        <v>0</v>
      </c>
      <c r="BG100" s="230">
        <f>IF(N100="zákl. přenesená",J100,0)</f>
        <v>0</v>
      </c>
      <c r="BH100" s="230">
        <f>IF(N100="sníž. přenesená",J100,0)</f>
        <v>0</v>
      </c>
      <c r="BI100" s="230">
        <f>IF(N100="nulová",J100,0)</f>
        <v>0</v>
      </c>
      <c r="BJ100" s="22" t="s">
        <v>24</v>
      </c>
      <c r="BK100" s="230">
        <f>ROUND(I100*H100,2)</f>
        <v>0</v>
      </c>
      <c r="BL100" s="22" t="s">
        <v>3877</v>
      </c>
      <c r="BM100" s="22" t="s">
        <v>3910</v>
      </c>
    </row>
    <row r="101" spans="2:47" s="1" customFormat="1" ht="13.5">
      <c r="B101" s="44"/>
      <c r="C101" s="72"/>
      <c r="D101" s="231" t="s">
        <v>162</v>
      </c>
      <c r="E101" s="72"/>
      <c r="F101" s="232" t="s">
        <v>3911</v>
      </c>
      <c r="G101" s="72"/>
      <c r="H101" s="72"/>
      <c r="I101" s="189"/>
      <c r="J101" s="72"/>
      <c r="K101" s="72"/>
      <c r="L101" s="70"/>
      <c r="M101" s="256"/>
      <c r="N101" s="257"/>
      <c r="O101" s="257"/>
      <c r="P101" s="257"/>
      <c r="Q101" s="257"/>
      <c r="R101" s="257"/>
      <c r="S101" s="257"/>
      <c r="T101" s="258"/>
      <c r="AT101" s="22" t="s">
        <v>162</v>
      </c>
      <c r="AU101" s="22" t="s">
        <v>82</v>
      </c>
    </row>
    <row r="102" spans="2:12" s="1" customFormat="1" ht="6.95" customHeight="1">
      <c r="B102" s="65"/>
      <c r="C102" s="66"/>
      <c r="D102" s="66"/>
      <c r="E102" s="66"/>
      <c r="F102" s="66"/>
      <c r="G102" s="66"/>
      <c r="H102" s="66"/>
      <c r="I102" s="164"/>
      <c r="J102" s="66"/>
      <c r="K102" s="66"/>
      <c r="L102" s="70"/>
    </row>
  </sheetData>
  <sheetProtection password="CC35" sheet="1" objects="1" scenarios="1" formatColumns="0" formatRows="0" autoFilter="0"/>
  <autoFilter ref="C79:K101"/>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3" customWidth="1"/>
    <col min="2" max="2" width="1.66796875" style="273" customWidth="1"/>
    <col min="3" max="4" width="5" style="273" customWidth="1"/>
    <col min="5" max="5" width="11.66015625" style="273" customWidth="1"/>
    <col min="6" max="6" width="9.16015625" style="273" customWidth="1"/>
    <col min="7" max="7" width="5" style="273" customWidth="1"/>
    <col min="8" max="8" width="77.83203125" style="273" customWidth="1"/>
    <col min="9" max="10" width="20" style="273" customWidth="1"/>
    <col min="11" max="11" width="1.66796875" style="273" customWidth="1"/>
  </cols>
  <sheetData>
    <row r="1" ht="37.5" customHeight="1"/>
    <row r="2" spans="2:11" ht="7.5" customHeight="1">
      <c r="B2" s="274"/>
      <c r="C2" s="275"/>
      <c r="D2" s="275"/>
      <c r="E2" s="275"/>
      <c r="F2" s="275"/>
      <c r="G2" s="275"/>
      <c r="H2" s="275"/>
      <c r="I2" s="275"/>
      <c r="J2" s="275"/>
      <c r="K2" s="276"/>
    </row>
    <row r="3" spans="2:11" s="13" customFormat="1" ht="45" customHeight="1">
      <c r="B3" s="277"/>
      <c r="C3" s="278" t="s">
        <v>3912</v>
      </c>
      <c r="D3" s="278"/>
      <c r="E3" s="278"/>
      <c r="F3" s="278"/>
      <c r="G3" s="278"/>
      <c r="H3" s="278"/>
      <c r="I3" s="278"/>
      <c r="J3" s="278"/>
      <c r="K3" s="279"/>
    </row>
    <row r="4" spans="2:11" ht="25.5" customHeight="1">
      <c r="B4" s="280"/>
      <c r="C4" s="281" t="s">
        <v>3913</v>
      </c>
      <c r="D4" s="281"/>
      <c r="E4" s="281"/>
      <c r="F4" s="281"/>
      <c r="G4" s="281"/>
      <c r="H4" s="281"/>
      <c r="I4" s="281"/>
      <c r="J4" s="281"/>
      <c r="K4" s="282"/>
    </row>
    <row r="5" spans="2:11" ht="5.25" customHeight="1">
      <c r="B5" s="280"/>
      <c r="C5" s="283"/>
      <c r="D5" s="283"/>
      <c r="E5" s="283"/>
      <c r="F5" s="283"/>
      <c r="G5" s="283"/>
      <c r="H5" s="283"/>
      <c r="I5" s="283"/>
      <c r="J5" s="283"/>
      <c r="K5" s="282"/>
    </row>
    <row r="6" spans="2:11" ht="15" customHeight="1">
      <c r="B6" s="280"/>
      <c r="C6" s="284" t="s">
        <v>3914</v>
      </c>
      <c r="D6" s="284"/>
      <c r="E6" s="284"/>
      <c r="F6" s="284"/>
      <c r="G6" s="284"/>
      <c r="H6" s="284"/>
      <c r="I6" s="284"/>
      <c r="J6" s="284"/>
      <c r="K6" s="282"/>
    </row>
    <row r="7" spans="2:11" ht="15" customHeight="1">
      <c r="B7" s="285"/>
      <c r="C7" s="284" t="s">
        <v>3915</v>
      </c>
      <c r="D7" s="284"/>
      <c r="E7" s="284"/>
      <c r="F7" s="284"/>
      <c r="G7" s="284"/>
      <c r="H7" s="284"/>
      <c r="I7" s="284"/>
      <c r="J7" s="284"/>
      <c r="K7" s="282"/>
    </row>
    <row r="8" spans="2:11" ht="12.75" customHeight="1">
      <c r="B8" s="285"/>
      <c r="C8" s="284"/>
      <c r="D8" s="284"/>
      <c r="E8" s="284"/>
      <c r="F8" s="284"/>
      <c r="G8" s="284"/>
      <c r="H8" s="284"/>
      <c r="I8" s="284"/>
      <c r="J8" s="284"/>
      <c r="K8" s="282"/>
    </row>
    <row r="9" spans="2:11" ht="15" customHeight="1">
      <c r="B9" s="285"/>
      <c r="C9" s="284" t="s">
        <v>3916</v>
      </c>
      <c r="D9" s="284"/>
      <c r="E9" s="284"/>
      <c r="F9" s="284"/>
      <c r="G9" s="284"/>
      <c r="H9" s="284"/>
      <c r="I9" s="284"/>
      <c r="J9" s="284"/>
      <c r="K9" s="282"/>
    </row>
    <row r="10" spans="2:11" ht="15" customHeight="1">
      <c r="B10" s="285"/>
      <c r="C10" s="284"/>
      <c r="D10" s="284" t="s">
        <v>3917</v>
      </c>
      <c r="E10" s="284"/>
      <c r="F10" s="284"/>
      <c r="G10" s="284"/>
      <c r="H10" s="284"/>
      <c r="I10" s="284"/>
      <c r="J10" s="284"/>
      <c r="K10" s="282"/>
    </row>
    <row r="11" spans="2:11" ht="15" customHeight="1">
      <c r="B11" s="285"/>
      <c r="C11" s="286"/>
      <c r="D11" s="284" t="s">
        <v>3918</v>
      </c>
      <c r="E11" s="284"/>
      <c r="F11" s="284"/>
      <c r="G11" s="284"/>
      <c r="H11" s="284"/>
      <c r="I11" s="284"/>
      <c r="J11" s="284"/>
      <c r="K11" s="282"/>
    </row>
    <row r="12" spans="2:11" ht="12.75" customHeight="1">
      <c r="B12" s="285"/>
      <c r="C12" s="286"/>
      <c r="D12" s="286"/>
      <c r="E12" s="286"/>
      <c r="F12" s="286"/>
      <c r="G12" s="286"/>
      <c r="H12" s="286"/>
      <c r="I12" s="286"/>
      <c r="J12" s="286"/>
      <c r="K12" s="282"/>
    </row>
    <row r="13" spans="2:11" ht="15" customHeight="1">
      <c r="B13" s="285"/>
      <c r="C13" s="286"/>
      <c r="D13" s="284" t="s">
        <v>3919</v>
      </c>
      <c r="E13" s="284"/>
      <c r="F13" s="284"/>
      <c r="G13" s="284"/>
      <c r="H13" s="284"/>
      <c r="I13" s="284"/>
      <c r="J13" s="284"/>
      <c r="K13" s="282"/>
    </row>
    <row r="14" spans="2:11" ht="15" customHeight="1">
      <c r="B14" s="285"/>
      <c r="C14" s="286"/>
      <c r="D14" s="284" t="s">
        <v>3920</v>
      </c>
      <c r="E14" s="284"/>
      <c r="F14" s="284"/>
      <c r="G14" s="284"/>
      <c r="H14" s="284"/>
      <c r="I14" s="284"/>
      <c r="J14" s="284"/>
      <c r="K14" s="282"/>
    </row>
    <row r="15" spans="2:11" ht="15" customHeight="1">
      <c r="B15" s="285"/>
      <c r="C15" s="286"/>
      <c r="D15" s="284" t="s">
        <v>3921</v>
      </c>
      <c r="E15" s="284"/>
      <c r="F15" s="284"/>
      <c r="G15" s="284"/>
      <c r="H15" s="284"/>
      <c r="I15" s="284"/>
      <c r="J15" s="284"/>
      <c r="K15" s="282"/>
    </row>
    <row r="16" spans="2:11" ht="15" customHeight="1">
      <c r="B16" s="285"/>
      <c r="C16" s="286"/>
      <c r="D16" s="286"/>
      <c r="E16" s="287" t="s">
        <v>85</v>
      </c>
      <c r="F16" s="284" t="s">
        <v>3922</v>
      </c>
      <c r="G16" s="284"/>
      <c r="H16" s="284"/>
      <c r="I16" s="284"/>
      <c r="J16" s="284"/>
      <c r="K16" s="282"/>
    </row>
    <row r="17" spans="2:11" ht="15" customHeight="1">
      <c r="B17" s="285"/>
      <c r="C17" s="286"/>
      <c r="D17" s="286"/>
      <c r="E17" s="287" t="s">
        <v>80</v>
      </c>
      <c r="F17" s="284" t="s">
        <v>3923</v>
      </c>
      <c r="G17" s="284"/>
      <c r="H17" s="284"/>
      <c r="I17" s="284"/>
      <c r="J17" s="284"/>
      <c r="K17" s="282"/>
    </row>
    <row r="18" spans="2:11" ht="15" customHeight="1">
      <c r="B18" s="285"/>
      <c r="C18" s="286"/>
      <c r="D18" s="286"/>
      <c r="E18" s="287" t="s">
        <v>3924</v>
      </c>
      <c r="F18" s="284" t="s">
        <v>3925</v>
      </c>
      <c r="G18" s="284"/>
      <c r="H18" s="284"/>
      <c r="I18" s="284"/>
      <c r="J18" s="284"/>
      <c r="K18" s="282"/>
    </row>
    <row r="19" spans="2:11" ht="15" customHeight="1">
      <c r="B19" s="285"/>
      <c r="C19" s="286"/>
      <c r="D19" s="286"/>
      <c r="E19" s="287" t="s">
        <v>111</v>
      </c>
      <c r="F19" s="284" t="s">
        <v>112</v>
      </c>
      <c r="G19" s="284"/>
      <c r="H19" s="284"/>
      <c r="I19" s="284"/>
      <c r="J19" s="284"/>
      <c r="K19" s="282"/>
    </row>
    <row r="20" spans="2:11" ht="15" customHeight="1">
      <c r="B20" s="285"/>
      <c r="C20" s="286"/>
      <c r="D20" s="286"/>
      <c r="E20" s="287" t="s">
        <v>2324</v>
      </c>
      <c r="F20" s="284" t="s">
        <v>2325</v>
      </c>
      <c r="G20" s="284"/>
      <c r="H20" s="284"/>
      <c r="I20" s="284"/>
      <c r="J20" s="284"/>
      <c r="K20" s="282"/>
    </row>
    <row r="21" spans="2:11" ht="15" customHeight="1">
      <c r="B21" s="285"/>
      <c r="C21" s="286"/>
      <c r="D21" s="286"/>
      <c r="E21" s="287" t="s">
        <v>3926</v>
      </c>
      <c r="F21" s="284" t="s">
        <v>3927</v>
      </c>
      <c r="G21" s="284"/>
      <c r="H21" s="284"/>
      <c r="I21" s="284"/>
      <c r="J21" s="284"/>
      <c r="K21" s="282"/>
    </row>
    <row r="22" spans="2:11" ht="12.75" customHeight="1">
      <c r="B22" s="285"/>
      <c r="C22" s="286"/>
      <c r="D22" s="286"/>
      <c r="E22" s="286"/>
      <c r="F22" s="286"/>
      <c r="G22" s="286"/>
      <c r="H22" s="286"/>
      <c r="I22" s="286"/>
      <c r="J22" s="286"/>
      <c r="K22" s="282"/>
    </row>
    <row r="23" spans="2:11" ht="15" customHeight="1">
      <c r="B23" s="285"/>
      <c r="C23" s="284" t="s">
        <v>3928</v>
      </c>
      <c r="D23" s="284"/>
      <c r="E23" s="284"/>
      <c r="F23" s="284"/>
      <c r="G23" s="284"/>
      <c r="H23" s="284"/>
      <c r="I23" s="284"/>
      <c r="J23" s="284"/>
      <c r="K23" s="282"/>
    </row>
    <row r="24" spans="2:11" ht="15" customHeight="1">
      <c r="B24" s="285"/>
      <c r="C24" s="284" t="s">
        <v>3929</v>
      </c>
      <c r="D24" s="284"/>
      <c r="E24" s="284"/>
      <c r="F24" s="284"/>
      <c r="G24" s="284"/>
      <c r="H24" s="284"/>
      <c r="I24" s="284"/>
      <c r="J24" s="284"/>
      <c r="K24" s="282"/>
    </row>
    <row r="25" spans="2:11" ht="15" customHeight="1">
      <c r="B25" s="285"/>
      <c r="C25" s="284"/>
      <c r="D25" s="284" t="s">
        <v>3930</v>
      </c>
      <c r="E25" s="284"/>
      <c r="F25" s="284"/>
      <c r="G25" s="284"/>
      <c r="H25" s="284"/>
      <c r="I25" s="284"/>
      <c r="J25" s="284"/>
      <c r="K25" s="282"/>
    </row>
    <row r="26" spans="2:11" ht="15" customHeight="1">
      <c r="B26" s="285"/>
      <c r="C26" s="286"/>
      <c r="D26" s="284" t="s">
        <v>3931</v>
      </c>
      <c r="E26" s="284"/>
      <c r="F26" s="284"/>
      <c r="G26" s="284"/>
      <c r="H26" s="284"/>
      <c r="I26" s="284"/>
      <c r="J26" s="284"/>
      <c r="K26" s="282"/>
    </row>
    <row r="27" spans="2:11" ht="12.75" customHeight="1">
      <c r="B27" s="285"/>
      <c r="C27" s="286"/>
      <c r="D27" s="286"/>
      <c r="E27" s="286"/>
      <c r="F27" s="286"/>
      <c r="G27" s="286"/>
      <c r="H27" s="286"/>
      <c r="I27" s="286"/>
      <c r="J27" s="286"/>
      <c r="K27" s="282"/>
    </row>
    <row r="28" spans="2:11" ht="15" customHeight="1">
      <c r="B28" s="285"/>
      <c r="C28" s="286"/>
      <c r="D28" s="284" t="s">
        <v>3932</v>
      </c>
      <c r="E28" s="284"/>
      <c r="F28" s="284"/>
      <c r="G28" s="284"/>
      <c r="H28" s="284"/>
      <c r="I28" s="284"/>
      <c r="J28" s="284"/>
      <c r="K28" s="282"/>
    </row>
    <row r="29" spans="2:11" ht="15" customHeight="1">
      <c r="B29" s="285"/>
      <c r="C29" s="286"/>
      <c r="D29" s="284" t="s">
        <v>3933</v>
      </c>
      <c r="E29" s="284"/>
      <c r="F29" s="284"/>
      <c r="G29" s="284"/>
      <c r="H29" s="284"/>
      <c r="I29" s="284"/>
      <c r="J29" s="284"/>
      <c r="K29" s="282"/>
    </row>
    <row r="30" spans="2:11" ht="12.75" customHeight="1">
      <c r="B30" s="285"/>
      <c r="C30" s="286"/>
      <c r="D30" s="286"/>
      <c r="E30" s="286"/>
      <c r="F30" s="286"/>
      <c r="G30" s="286"/>
      <c r="H30" s="286"/>
      <c r="I30" s="286"/>
      <c r="J30" s="286"/>
      <c r="K30" s="282"/>
    </row>
    <row r="31" spans="2:11" ht="15" customHeight="1">
      <c r="B31" s="285"/>
      <c r="C31" s="286"/>
      <c r="D31" s="284" t="s">
        <v>3934</v>
      </c>
      <c r="E31" s="284"/>
      <c r="F31" s="284"/>
      <c r="G31" s="284"/>
      <c r="H31" s="284"/>
      <c r="I31" s="284"/>
      <c r="J31" s="284"/>
      <c r="K31" s="282"/>
    </row>
    <row r="32" spans="2:11" ht="15" customHeight="1">
      <c r="B32" s="285"/>
      <c r="C32" s="286"/>
      <c r="D32" s="284" t="s">
        <v>3935</v>
      </c>
      <c r="E32" s="284"/>
      <c r="F32" s="284"/>
      <c r="G32" s="284"/>
      <c r="H32" s="284"/>
      <c r="I32" s="284"/>
      <c r="J32" s="284"/>
      <c r="K32" s="282"/>
    </row>
    <row r="33" spans="2:11" ht="15" customHeight="1">
      <c r="B33" s="285"/>
      <c r="C33" s="286"/>
      <c r="D33" s="284" t="s">
        <v>3936</v>
      </c>
      <c r="E33" s="284"/>
      <c r="F33" s="284"/>
      <c r="G33" s="284"/>
      <c r="H33" s="284"/>
      <c r="I33" s="284"/>
      <c r="J33" s="284"/>
      <c r="K33" s="282"/>
    </row>
    <row r="34" spans="2:11" ht="15" customHeight="1">
      <c r="B34" s="285"/>
      <c r="C34" s="286"/>
      <c r="D34" s="284"/>
      <c r="E34" s="288" t="s">
        <v>138</v>
      </c>
      <c r="F34" s="284"/>
      <c r="G34" s="284" t="s">
        <v>3937</v>
      </c>
      <c r="H34" s="284"/>
      <c r="I34" s="284"/>
      <c r="J34" s="284"/>
      <c r="K34" s="282"/>
    </row>
    <row r="35" spans="2:11" ht="30.75" customHeight="1">
      <c r="B35" s="285"/>
      <c r="C35" s="286"/>
      <c r="D35" s="284"/>
      <c r="E35" s="288" t="s">
        <v>3938</v>
      </c>
      <c r="F35" s="284"/>
      <c r="G35" s="284" t="s">
        <v>3939</v>
      </c>
      <c r="H35" s="284"/>
      <c r="I35" s="284"/>
      <c r="J35" s="284"/>
      <c r="K35" s="282"/>
    </row>
    <row r="36" spans="2:11" ht="15" customHeight="1">
      <c r="B36" s="285"/>
      <c r="C36" s="286"/>
      <c r="D36" s="284"/>
      <c r="E36" s="288" t="s">
        <v>54</v>
      </c>
      <c r="F36" s="284"/>
      <c r="G36" s="284" t="s">
        <v>3940</v>
      </c>
      <c r="H36" s="284"/>
      <c r="I36" s="284"/>
      <c r="J36" s="284"/>
      <c r="K36" s="282"/>
    </row>
    <row r="37" spans="2:11" ht="15" customHeight="1">
      <c r="B37" s="285"/>
      <c r="C37" s="286"/>
      <c r="D37" s="284"/>
      <c r="E37" s="288" t="s">
        <v>139</v>
      </c>
      <c r="F37" s="284"/>
      <c r="G37" s="284" t="s">
        <v>3941</v>
      </c>
      <c r="H37" s="284"/>
      <c r="I37" s="284"/>
      <c r="J37" s="284"/>
      <c r="K37" s="282"/>
    </row>
    <row r="38" spans="2:11" ht="15" customHeight="1">
      <c r="B38" s="285"/>
      <c r="C38" s="286"/>
      <c r="D38" s="284"/>
      <c r="E38" s="288" t="s">
        <v>140</v>
      </c>
      <c r="F38" s="284"/>
      <c r="G38" s="284" t="s">
        <v>3942</v>
      </c>
      <c r="H38" s="284"/>
      <c r="I38" s="284"/>
      <c r="J38" s="284"/>
      <c r="K38" s="282"/>
    </row>
    <row r="39" spans="2:11" ht="15" customHeight="1">
      <c r="B39" s="285"/>
      <c r="C39" s="286"/>
      <c r="D39" s="284"/>
      <c r="E39" s="288" t="s">
        <v>141</v>
      </c>
      <c r="F39" s="284"/>
      <c r="G39" s="284" t="s">
        <v>3943</v>
      </c>
      <c r="H39" s="284"/>
      <c r="I39" s="284"/>
      <c r="J39" s="284"/>
      <c r="K39" s="282"/>
    </row>
    <row r="40" spans="2:11" ht="15" customHeight="1">
      <c r="B40" s="285"/>
      <c r="C40" s="286"/>
      <c r="D40" s="284"/>
      <c r="E40" s="288" t="s">
        <v>3944</v>
      </c>
      <c r="F40" s="284"/>
      <c r="G40" s="284" t="s">
        <v>3945</v>
      </c>
      <c r="H40" s="284"/>
      <c r="I40" s="284"/>
      <c r="J40" s="284"/>
      <c r="K40" s="282"/>
    </row>
    <row r="41" spans="2:11" ht="15" customHeight="1">
      <c r="B41" s="285"/>
      <c r="C41" s="286"/>
      <c r="D41" s="284"/>
      <c r="E41" s="288"/>
      <c r="F41" s="284"/>
      <c r="G41" s="284" t="s">
        <v>3946</v>
      </c>
      <c r="H41" s="284"/>
      <c r="I41" s="284"/>
      <c r="J41" s="284"/>
      <c r="K41" s="282"/>
    </row>
    <row r="42" spans="2:11" ht="15" customHeight="1">
      <c r="B42" s="285"/>
      <c r="C42" s="286"/>
      <c r="D42" s="284"/>
      <c r="E42" s="288" t="s">
        <v>3947</v>
      </c>
      <c r="F42" s="284"/>
      <c r="G42" s="284" t="s">
        <v>3948</v>
      </c>
      <c r="H42" s="284"/>
      <c r="I42" s="284"/>
      <c r="J42" s="284"/>
      <c r="K42" s="282"/>
    </row>
    <row r="43" spans="2:11" ht="15" customHeight="1">
      <c r="B43" s="285"/>
      <c r="C43" s="286"/>
      <c r="D43" s="284"/>
      <c r="E43" s="288" t="s">
        <v>143</v>
      </c>
      <c r="F43" s="284"/>
      <c r="G43" s="284" t="s">
        <v>3949</v>
      </c>
      <c r="H43" s="284"/>
      <c r="I43" s="284"/>
      <c r="J43" s="284"/>
      <c r="K43" s="282"/>
    </row>
    <row r="44" spans="2:11" ht="12.75" customHeight="1">
      <c r="B44" s="285"/>
      <c r="C44" s="286"/>
      <c r="D44" s="284"/>
      <c r="E44" s="284"/>
      <c r="F44" s="284"/>
      <c r="G44" s="284"/>
      <c r="H44" s="284"/>
      <c r="I44" s="284"/>
      <c r="J44" s="284"/>
      <c r="K44" s="282"/>
    </row>
    <row r="45" spans="2:11" ht="15" customHeight="1">
      <c r="B45" s="285"/>
      <c r="C45" s="286"/>
      <c r="D45" s="284" t="s">
        <v>3950</v>
      </c>
      <c r="E45" s="284"/>
      <c r="F45" s="284"/>
      <c r="G45" s="284"/>
      <c r="H45" s="284"/>
      <c r="I45" s="284"/>
      <c r="J45" s="284"/>
      <c r="K45" s="282"/>
    </row>
    <row r="46" spans="2:11" ht="15" customHeight="1">
      <c r="B46" s="285"/>
      <c r="C46" s="286"/>
      <c r="D46" s="286"/>
      <c r="E46" s="284" t="s">
        <v>3951</v>
      </c>
      <c r="F46" s="284"/>
      <c r="G46" s="284"/>
      <c r="H46" s="284"/>
      <c r="I46" s="284"/>
      <c r="J46" s="284"/>
      <c r="K46" s="282"/>
    </row>
    <row r="47" spans="2:11" ht="15" customHeight="1">
      <c r="B47" s="285"/>
      <c r="C47" s="286"/>
      <c r="D47" s="286"/>
      <c r="E47" s="284" t="s">
        <v>3952</v>
      </c>
      <c r="F47" s="284"/>
      <c r="G47" s="284"/>
      <c r="H47" s="284"/>
      <c r="I47" s="284"/>
      <c r="J47" s="284"/>
      <c r="K47" s="282"/>
    </row>
    <row r="48" spans="2:11" ht="15" customHeight="1">
      <c r="B48" s="285"/>
      <c r="C48" s="286"/>
      <c r="D48" s="286"/>
      <c r="E48" s="284" t="s">
        <v>3953</v>
      </c>
      <c r="F48" s="284"/>
      <c r="G48" s="284"/>
      <c r="H48" s="284"/>
      <c r="I48" s="284"/>
      <c r="J48" s="284"/>
      <c r="K48" s="282"/>
    </row>
    <row r="49" spans="2:11" ht="15" customHeight="1">
      <c r="B49" s="285"/>
      <c r="C49" s="286"/>
      <c r="D49" s="284" t="s">
        <v>3954</v>
      </c>
      <c r="E49" s="284"/>
      <c r="F49" s="284"/>
      <c r="G49" s="284"/>
      <c r="H49" s="284"/>
      <c r="I49" s="284"/>
      <c r="J49" s="284"/>
      <c r="K49" s="282"/>
    </row>
    <row r="50" spans="2:11" ht="25.5" customHeight="1">
      <c r="B50" s="280"/>
      <c r="C50" s="281" t="s">
        <v>3955</v>
      </c>
      <c r="D50" s="281"/>
      <c r="E50" s="281"/>
      <c r="F50" s="281"/>
      <c r="G50" s="281"/>
      <c r="H50" s="281"/>
      <c r="I50" s="281"/>
      <c r="J50" s="281"/>
      <c r="K50" s="282"/>
    </row>
    <row r="51" spans="2:11" ht="5.25" customHeight="1">
      <c r="B51" s="280"/>
      <c r="C51" s="283"/>
      <c r="D51" s="283"/>
      <c r="E51" s="283"/>
      <c r="F51" s="283"/>
      <c r="G51" s="283"/>
      <c r="H51" s="283"/>
      <c r="I51" s="283"/>
      <c r="J51" s="283"/>
      <c r="K51" s="282"/>
    </row>
    <row r="52" spans="2:11" ht="15" customHeight="1">
      <c r="B52" s="280"/>
      <c r="C52" s="284" t="s">
        <v>3956</v>
      </c>
      <c r="D52" s="284"/>
      <c r="E52" s="284"/>
      <c r="F52" s="284"/>
      <c r="G52" s="284"/>
      <c r="H52" s="284"/>
      <c r="I52" s="284"/>
      <c r="J52" s="284"/>
      <c r="K52" s="282"/>
    </row>
    <row r="53" spans="2:11" ht="15" customHeight="1">
      <c r="B53" s="280"/>
      <c r="C53" s="284" t="s">
        <v>3957</v>
      </c>
      <c r="D53" s="284"/>
      <c r="E53" s="284"/>
      <c r="F53" s="284"/>
      <c r="G53" s="284"/>
      <c r="H53" s="284"/>
      <c r="I53" s="284"/>
      <c r="J53" s="284"/>
      <c r="K53" s="282"/>
    </row>
    <row r="54" spans="2:11" ht="12.75" customHeight="1">
      <c r="B54" s="280"/>
      <c r="C54" s="284"/>
      <c r="D54" s="284"/>
      <c r="E54" s="284"/>
      <c r="F54" s="284"/>
      <c r="G54" s="284"/>
      <c r="H54" s="284"/>
      <c r="I54" s="284"/>
      <c r="J54" s="284"/>
      <c r="K54" s="282"/>
    </row>
    <row r="55" spans="2:11" ht="15" customHeight="1">
      <c r="B55" s="280"/>
      <c r="C55" s="284" t="s">
        <v>3958</v>
      </c>
      <c r="D55" s="284"/>
      <c r="E55" s="284"/>
      <c r="F55" s="284"/>
      <c r="G55" s="284"/>
      <c r="H55" s="284"/>
      <c r="I55" s="284"/>
      <c r="J55" s="284"/>
      <c r="K55" s="282"/>
    </row>
    <row r="56" spans="2:11" ht="15" customHeight="1">
      <c r="B56" s="280"/>
      <c r="C56" s="286"/>
      <c r="D56" s="284" t="s">
        <v>3959</v>
      </c>
      <c r="E56" s="284"/>
      <c r="F56" s="284"/>
      <c r="G56" s="284"/>
      <c r="H56" s="284"/>
      <c r="I56" s="284"/>
      <c r="J56" s="284"/>
      <c r="K56" s="282"/>
    </row>
    <row r="57" spans="2:11" ht="15" customHeight="1">
      <c r="B57" s="280"/>
      <c r="C57" s="286"/>
      <c r="D57" s="284" t="s">
        <v>3960</v>
      </c>
      <c r="E57" s="284"/>
      <c r="F57" s="284"/>
      <c r="G57" s="284"/>
      <c r="H57" s="284"/>
      <c r="I57" s="284"/>
      <c r="J57" s="284"/>
      <c r="K57" s="282"/>
    </row>
    <row r="58" spans="2:11" ht="15" customHeight="1">
      <c r="B58" s="280"/>
      <c r="C58" s="286"/>
      <c r="D58" s="284" t="s">
        <v>3961</v>
      </c>
      <c r="E58" s="284"/>
      <c r="F58" s="284"/>
      <c r="G58" s="284"/>
      <c r="H58" s="284"/>
      <c r="I58" s="284"/>
      <c r="J58" s="284"/>
      <c r="K58" s="282"/>
    </row>
    <row r="59" spans="2:11" ht="15" customHeight="1">
      <c r="B59" s="280"/>
      <c r="C59" s="286"/>
      <c r="D59" s="284" t="s">
        <v>3962</v>
      </c>
      <c r="E59" s="284"/>
      <c r="F59" s="284"/>
      <c r="G59" s="284"/>
      <c r="H59" s="284"/>
      <c r="I59" s="284"/>
      <c r="J59" s="284"/>
      <c r="K59" s="282"/>
    </row>
    <row r="60" spans="2:11" ht="15" customHeight="1">
      <c r="B60" s="280"/>
      <c r="C60" s="286"/>
      <c r="D60" s="289" t="s">
        <v>3963</v>
      </c>
      <c r="E60" s="289"/>
      <c r="F60" s="289"/>
      <c r="G60" s="289"/>
      <c r="H60" s="289"/>
      <c r="I60" s="289"/>
      <c r="J60" s="289"/>
      <c r="K60" s="282"/>
    </row>
    <row r="61" spans="2:11" ht="15" customHeight="1">
      <c r="B61" s="280"/>
      <c r="C61" s="286"/>
      <c r="D61" s="284" t="s">
        <v>3964</v>
      </c>
      <c r="E61" s="284"/>
      <c r="F61" s="284"/>
      <c r="G61" s="284"/>
      <c r="H61" s="284"/>
      <c r="I61" s="284"/>
      <c r="J61" s="284"/>
      <c r="K61" s="282"/>
    </row>
    <row r="62" spans="2:11" ht="12.75" customHeight="1">
      <c r="B62" s="280"/>
      <c r="C62" s="286"/>
      <c r="D62" s="286"/>
      <c r="E62" s="290"/>
      <c r="F62" s="286"/>
      <c r="G62" s="286"/>
      <c r="H62" s="286"/>
      <c r="I62" s="286"/>
      <c r="J62" s="286"/>
      <c r="K62" s="282"/>
    </row>
    <row r="63" spans="2:11" ht="15" customHeight="1">
      <c r="B63" s="280"/>
      <c r="C63" s="286"/>
      <c r="D63" s="284" t="s">
        <v>3965</v>
      </c>
      <c r="E63" s="284"/>
      <c r="F63" s="284"/>
      <c r="G63" s="284"/>
      <c r="H63" s="284"/>
      <c r="I63" s="284"/>
      <c r="J63" s="284"/>
      <c r="K63" s="282"/>
    </row>
    <row r="64" spans="2:11" ht="15" customHeight="1">
      <c r="B64" s="280"/>
      <c r="C64" s="286"/>
      <c r="D64" s="289" t="s">
        <v>3966</v>
      </c>
      <c r="E64" s="289"/>
      <c r="F64" s="289"/>
      <c r="G64" s="289"/>
      <c r="H64" s="289"/>
      <c r="I64" s="289"/>
      <c r="J64" s="289"/>
      <c r="K64" s="282"/>
    </row>
    <row r="65" spans="2:11" ht="15" customHeight="1">
      <c r="B65" s="280"/>
      <c r="C65" s="286"/>
      <c r="D65" s="284" t="s">
        <v>3967</v>
      </c>
      <c r="E65" s="284"/>
      <c r="F65" s="284"/>
      <c r="G65" s="284"/>
      <c r="H65" s="284"/>
      <c r="I65" s="284"/>
      <c r="J65" s="284"/>
      <c r="K65" s="282"/>
    </row>
    <row r="66" spans="2:11" ht="15" customHeight="1">
      <c r="B66" s="280"/>
      <c r="C66" s="286"/>
      <c r="D66" s="284" t="s">
        <v>3968</v>
      </c>
      <c r="E66" s="284"/>
      <c r="F66" s="284"/>
      <c r="G66" s="284"/>
      <c r="H66" s="284"/>
      <c r="I66" s="284"/>
      <c r="J66" s="284"/>
      <c r="K66" s="282"/>
    </row>
    <row r="67" spans="2:11" ht="15" customHeight="1">
      <c r="B67" s="280"/>
      <c r="C67" s="286"/>
      <c r="D67" s="284" t="s">
        <v>3969</v>
      </c>
      <c r="E67" s="284"/>
      <c r="F67" s="284"/>
      <c r="G67" s="284"/>
      <c r="H67" s="284"/>
      <c r="I67" s="284"/>
      <c r="J67" s="284"/>
      <c r="K67" s="282"/>
    </row>
    <row r="68" spans="2:11" ht="15" customHeight="1">
      <c r="B68" s="280"/>
      <c r="C68" s="286"/>
      <c r="D68" s="284" t="s">
        <v>3970</v>
      </c>
      <c r="E68" s="284"/>
      <c r="F68" s="284"/>
      <c r="G68" s="284"/>
      <c r="H68" s="284"/>
      <c r="I68" s="284"/>
      <c r="J68" s="284"/>
      <c r="K68" s="282"/>
    </row>
    <row r="69" spans="2:11" ht="12.75" customHeight="1">
      <c r="B69" s="291"/>
      <c r="C69" s="292"/>
      <c r="D69" s="292"/>
      <c r="E69" s="292"/>
      <c r="F69" s="292"/>
      <c r="G69" s="292"/>
      <c r="H69" s="292"/>
      <c r="I69" s="292"/>
      <c r="J69" s="292"/>
      <c r="K69" s="293"/>
    </row>
    <row r="70" spans="2:11" ht="18.75" customHeight="1">
      <c r="B70" s="294"/>
      <c r="C70" s="294"/>
      <c r="D70" s="294"/>
      <c r="E70" s="294"/>
      <c r="F70" s="294"/>
      <c r="G70" s="294"/>
      <c r="H70" s="294"/>
      <c r="I70" s="294"/>
      <c r="J70" s="294"/>
      <c r="K70" s="295"/>
    </row>
    <row r="71" spans="2:11" ht="18.75" customHeight="1">
      <c r="B71" s="295"/>
      <c r="C71" s="295"/>
      <c r="D71" s="295"/>
      <c r="E71" s="295"/>
      <c r="F71" s="295"/>
      <c r="G71" s="295"/>
      <c r="H71" s="295"/>
      <c r="I71" s="295"/>
      <c r="J71" s="295"/>
      <c r="K71" s="295"/>
    </row>
    <row r="72" spans="2:11" ht="7.5" customHeight="1">
      <c r="B72" s="296"/>
      <c r="C72" s="297"/>
      <c r="D72" s="297"/>
      <c r="E72" s="297"/>
      <c r="F72" s="297"/>
      <c r="G72" s="297"/>
      <c r="H72" s="297"/>
      <c r="I72" s="297"/>
      <c r="J72" s="297"/>
      <c r="K72" s="298"/>
    </row>
    <row r="73" spans="2:11" ht="45" customHeight="1">
      <c r="B73" s="299"/>
      <c r="C73" s="300" t="s">
        <v>118</v>
      </c>
      <c r="D73" s="300"/>
      <c r="E73" s="300"/>
      <c r="F73" s="300"/>
      <c r="G73" s="300"/>
      <c r="H73" s="300"/>
      <c r="I73" s="300"/>
      <c r="J73" s="300"/>
      <c r="K73" s="301"/>
    </row>
    <row r="74" spans="2:11" ht="17.25" customHeight="1">
      <c r="B74" s="299"/>
      <c r="C74" s="302" t="s">
        <v>3971</v>
      </c>
      <c r="D74" s="302"/>
      <c r="E74" s="302"/>
      <c r="F74" s="302" t="s">
        <v>3972</v>
      </c>
      <c r="G74" s="303"/>
      <c r="H74" s="302" t="s">
        <v>139</v>
      </c>
      <c r="I74" s="302" t="s">
        <v>58</v>
      </c>
      <c r="J74" s="302" t="s">
        <v>3973</v>
      </c>
      <c r="K74" s="301"/>
    </row>
    <row r="75" spans="2:11" ht="17.25" customHeight="1">
      <c r="B75" s="299"/>
      <c r="C75" s="304" t="s">
        <v>3974</v>
      </c>
      <c r="D75" s="304"/>
      <c r="E75" s="304"/>
      <c r="F75" s="305" t="s">
        <v>3975</v>
      </c>
      <c r="G75" s="306"/>
      <c r="H75" s="304"/>
      <c r="I75" s="304"/>
      <c r="J75" s="304" t="s">
        <v>3976</v>
      </c>
      <c r="K75" s="301"/>
    </row>
    <row r="76" spans="2:11" ht="5.25" customHeight="1">
      <c r="B76" s="299"/>
      <c r="C76" s="307"/>
      <c r="D76" s="307"/>
      <c r="E76" s="307"/>
      <c r="F76" s="307"/>
      <c r="G76" s="308"/>
      <c r="H76" s="307"/>
      <c r="I76" s="307"/>
      <c r="J76" s="307"/>
      <c r="K76" s="301"/>
    </row>
    <row r="77" spans="2:11" ht="15" customHeight="1">
      <c r="B77" s="299"/>
      <c r="C77" s="288" t="s">
        <v>54</v>
      </c>
      <c r="D77" s="307"/>
      <c r="E77" s="307"/>
      <c r="F77" s="309" t="s">
        <v>3977</v>
      </c>
      <c r="G77" s="308"/>
      <c r="H77" s="288" t="s">
        <v>3978</v>
      </c>
      <c r="I77" s="288" t="s">
        <v>3979</v>
      </c>
      <c r="J77" s="288">
        <v>20</v>
      </c>
      <c r="K77" s="301"/>
    </row>
    <row r="78" spans="2:11" ht="15" customHeight="1">
      <c r="B78" s="299"/>
      <c r="C78" s="288" t="s">
        <v>3980</v>
      </c>
      <c r="D78" s="288"/>
      <c r="E78" s="288"/>
      <c r="F78" s="309" t="s">
        <v>3977</v>
      </c>
      <c r="G78" s="308"/>
      <c r="H78" s="288" t="s">
        <v>3981</v>
      </c>
      <c r="I78" s="288" t="s">
        <v>3979</v>
      </c>
      <c r="J78" s="288">
        <v>120</v>
      </c>
      <c r="K78" s="301"/>
    </row>
    <row r="79" spans="2:11" ht="15" customHeight="1">
      <c r="B79" s="310"/>
      <c r="C79" s="288" t="s">
        <v>3982</v>
      </c>
      <c r="D79" s="288"/>
      <c r="E79" s="288"/>
      <c r="F79" s="309" t="s">
        <v>3983</v>
      </c>
      <c r="G79" s="308"/>
      <c r="H79" s="288" t="s">
        <v>3984</v>
      </c>
      <c r="I79" s="288" t="s">
        <v>3979</v>
      </c>
      <c r="J79" s="288">
        <v>50</v>
      </c>
      <c r="K79" s="301"/>
    </row>
    <row r="80" spans="2:11" ht="15" customHeight="1">
      <c r="B80" s="310"/>
      <c r="C80" s="288" t="s">
        <v>3985</v>
      </c>
      <c r="D80" s="288"/>
      <c r="E80" s="288"/>
      <c r="F80" s="309" t="s">
        <v>3977</v>
      </c>
      <c r="G80" s="308"/>
      <c r="H80" s="288" t="s">
        <v>3986</v>
      </c>
      <c r="I80" s="288" t="s">
        <v>3987</v>
      </c>
      <c r="J80" s="288"/>
      <c r="K80" s="301"/>
    </row>
    <row r="81" spans="2:11" ht="15" customHeight="1">
      <c r="B81" s="310"/>
      <c r="C81" s="311" t="s">
        <v>3988</v>
      </c>
      <c r="D81" s="311"/>
      <c r="E81" s="311"/>
      <c r="F81" s="312" t="s">
        <v>3983</v>
      </c>
      <c r="G81" s="311"/>
      <c r="H81" s="311" t="s">
        <v>3989</v>
      </c>
      <c r="I81" s="311" t="s">
        <v>3979</v>
      </c>
      <c r="J81" s="311">
        <v>15</v>
      </c>
      <c r="K81" s="301"/>
    </row>
    <row r="82" spans="2:11" ht="15" customHeight="1">
      <c r="B82" s="310"/>
      <c r="C82" s="311" t="s">
        <v>3990</v>
      </c>
      <c r="D82" s="311"/>
      <c r="E82" s="311"/>
      <c r="F82" s="312" t="s">
        <v>3983</v>
      </c>
      <c r="G82" s="311"/>
      <c r="H82" s="311" t="s">
        <v>3991</v>
      </c>
      <c r="I82" s="311" t="s">
        <v>3979</v>
      </c>
      <c r="J82" s="311">
        <v>15</v>
      </c>
      <c r="K82" s="301"/>
    </row>
    <row r="83" spans="2:11" ht="15" customHeight="1">
      <c r="B83" s="310"/>
      <c r="C83" s="311" t="s">
        <v>3992</v>
      </c>
      <c r="D83" s="311"/>
      <c r="E83" s="311"/>
      <c r="F83" s="312" t="s">
        <v>3983</v>
      </c>
      <c r="G83" s="311"/>
      <c r="H83" s="311" t="s">
        <v>3993</v>
      </c>
      <c r="I83" s="311" t="s">
        <v>3979</v>
      </c>
      <c r="J83" s="311">
        <v>20</v>
      </c>
      <c r="K83" s="301"/>
    </row>
    <row r="84" spans="2:11" ht="15" customHeight="1">
      <c r="B84" s="310"/>
      <c r="C84" s="311" t="s">
        <v>3994</v>
      </c>
      <c r="D84" s="311"/>
      <c r="E84" s="311"/>
      <c r="F84" s="312" t="s">
        <v>3983</v>
      </c>
      <c r="G84" s="311"/>
      <c r="H84" s="311" t="s">
        <v>3995</v>
      </c>
      <c r="I84" s="311" t="s">
        <v>3979</v>
      </c>
      <c r="J84" s="311">
        <v>20</v>
      </c>
      <c r="K84" s="301"/>
    </row>
    <row r="85" spans="2:11" ht="15" customHeight="1">
      <c r="B85" s="310"/>
      <c r="C85" s="288" t="s">
        <v>3996</v>
      </c>
      <c r="D85" s="288"/>
      <c r="E85" s="288"/>
      <c r="F85" s="309" t="s">
        <v>3983</v>
      </c>
      <c r="G85" s="308"/>
      <c r="H85" s="288" t="s">
        <v>3997</v>
      </c>
      <c r="I85" s="288" t="s">
        <v>3979</v>
      </c>
      <c r="J85" s="288">
        <v>50</v>
      </c>
      <c r="K85" s="301"/>
    </row>
    <row r="86" spans="2:11" ht="15" customHeight="1">
      <c r="B86" s="310"/>
      <c r="C86" s="288" t="s">
        <v>3998</v>
      </c>
      <c r="D86" s="288"/>
      <c r="E86" s="288"/>
      <c r="F86" s="309" t="s">
        <v>3983</v>
      </c>
      <c r="G86" s="308"/>
      <c r="H86" s="288" t="s">
        <v>3999</v>
      </c>
      <c r="I86" s="288" t="s">
        <v>3979</v>
      </c>
      <c r="J86" s="288">
        <v>20</v>
      </c>
      <c r="K86" s="301"/>
    </row>
    <row r="87" spans="2:11" ht="15" customHeight="1">
      <c r="B87" s="310"/>
      <c r="C87" s="288" t="s">
        <v>4000</v>
      </c>
      <c r="D87" s="288"/>
      <c r="E87" s="288"/>
      <c r="F87" s="309" t="s">
        <v>3983</v>
      </c>
      <c r="G87" s="308"/>
      <c r="H87" s="288" t="s">
        <v>4001</v>
      </c>
      <c r="I87" s="288" t="s">
        <v>3979</v>
      </c>
      <c r="J87" s="288">
        <v>20</v>
      </c>
      <c r="K87" s="301"/>
    </row>
    <row r="88" spans="2:11" ht="15" customHeight="1">
      <c r="B88" s="310"/>
      <c r="C88" s="288" t="s">
        <v>4002</v>
      </c>
      <c r="D88" s="288"/>
      <c r="E88" s="288"/>
      <c r="F88" s="309" t="s">
        <v>3983</v>
      </c>
      <c r="G88" s="308"/>
      <c r="H88" s="288" t="s">
        <v>4003</v>
      </c>
      <c r="I88" s="288" t="s">
        <v>3979</v>
      </c>
      <c r="J88" s="288">
        <v>50</v>
      </c>
      <c r="K88" s="301"/>
    </row>
    <row r="89" spans="2:11" ht="15" customHeight="1">
      <c r="B89" s="310"/>
      <c r="C89" s="288" t="s">
        <v>4004</v>
      </c>
      <c r="D89" s="288"/>
      <c r="E89" s="288"/>
      <c r="F89" s="309" t="s">
        <v>3983</v>
      </c>
      <c r="G89" s="308"/>
      <c r="H89" s="288" t="s">
        <v>4004</v>
      </c>
      <c r="I89" s="288" t="s">
        <v>3979</v>
      </c>
      <c r="J89" s="288">
        <v>50</v>
      </c>
      <c r="K89" s="301"/>
    </row>
    <row r="90" spans="2:11" ht="15" customHeight="1">
      <c r="B90" s="310"/>
      <c r="C90" s="288" t="s">
        <v>144</v>
      </c>
      <c r="D90" s="288"/>
      <c r="E90" s="288"/>
      <c r="F90" s="309" t="s">
        <v>3983</v>
      </c>
      <c r="G90" s="308"/>
      <c r="H90" s="288" t="s">
        <v>4005</v>
      </c>
      <c r="I90" s="288" t="s">
        <v>3979</v>
      </c>
      <c r="J90" s="288">
        <v>255</v>
      </c>
      <c r="K90" s="301"/>
    </row>
    <row r="91" spans="2:11" ht="15" customHeight="1">
      <c r="B91" s="310"/>
      <c r="C91" s="288" t="s">
        <v>4006</v>
      </c>
      <c r="D91" s="288"/>
      <c r="E91" s="288"/>
      <c r="F91" s="309" t="s">
        <v>3977</v>
      </c>
      <c r="G91" s="308"/>
      <c r="H91" s="288" t="s">
        <v>4007</v>
      </c>
      <c r="I91" s="288" t="s">
        <v>4008</v>
      </c>
      <c r="J91" s="288"/>
      <c r="K91" s="301"/>
    </row>
    <row r="92" spans="2:11" ht="15" customHeight="1">
      <c r="B92" s="310"/>
      <c r="C92" s="288" t="s">
        <v>4009</v>
      </c>
      <c r="D92" s="288"/>
      <c r="E92" s="288"/>
      <c r="F92" s="309" t="s">
        <v>3977</v>
      </c>
      <c r="G92" s="308"/>
      <c r="H92" s="288" t="s">
        <v>4010</v>
      </c>
      <c r="I92" s="288" t="s">
        <v>4011</v>
      </c>
      <c r="J92" s="288"/>
      <c r="K92" s="301"/>
    </row>
    <row r="93" spans="2:11" ht="15" customHeight="1">
      <c r="B93" s="310"/>
      <c r="C93" s="288" t="s">
        <v>4012</v>
      </c>
      <c r="D93" s="288"/>
      <c r="E93" s="288"/>
      <c r="F93" s="309" t="s">
        <v>3977</v>
      </c>
      <c r="G93" s="308"/>
      <c r="H93" s="288" t="s">
        <v>4012</v>
      </c>
      <c r="I93" s="288" t="s">
        <v>4011</v>
      </c>
      <c r="J93" s="288"/>
      <c r="K93" s="301"/>
    </row>
    <row r="94" spans="2:11" ht="15" customHeight="1">
      <c r="B94" s="310"/>
      <c r="C94" s="288" t="s">
        <v>39</v>
      </c>
      <c r="D94" s="288"/>
      <c r="E94" s="288"/>
      <c r="F94" s="309" t="s">
        <v>3977</v>
      </c>
      <c r="G94" s="308"/>
      <c r="H94" s="288" t="s">
        <v>4013</v>
      </c>
      <c r="I94" s="288" t="s">
        <v>4011</v>
      </c>
      <c r="J94" s="288"/>
      <c r="K94" s="301"/>
    </row>
    <row r="95" spans="2:11" ht="15" customHeight="1">
      <c r="B95" s="310"/>
      <c r="C95" s="288" t="s">
        <v>49</v>
      </c>
      <c r="D95" s="288"/>
      <c r="E95" s="288"/>
      <c r="F95" s="309" t="s">
        <v>3977</v>
      </c>
      <c r="G95" s="308"/>
      <c r="H95" s="288" t="s">
        <v>4014</v>
      </c>
      <c r="I95" s="288" t="s">
        <v>4011</v>
      </c>
      <c r="J95" s="288"/>
      <c r="K95" s="301"/>
    </row>
    <row r="96" spans="2:11" ht="15" customHeight="1">
      <c r="B96" s="313"/>
      <c r="C96" s="314"/>
      <c r="D96" s="314"/>
      <c r="E96" s="314"/>
      <c r="F96" s="314"/>
      <c r="G96" s="314"/>
      <c r="H96" s="314"/>
      <c r="I96" s="314"/>
      <c r="J96" s="314"/>
      <c r="K96" s="315"/>
    </row>
    <row r="97" spans="2:11" ht="18.75" customHeight="1">
      <c r="B97" s="316"/>
      <c r="C97" s="317"/>
      <c r="D97" s="317"/>
      <c r="E97" s="317"/>
      <c r="F97" s="317"/>
      <c r="G97" s="317"/>
      <c r="H97" s="317"/>
      <c r="I97" s="317"/>
      <c r="J97" s="317"/>
      <c r="K97" s="316"/>
    </row>
    <row r="98" spans="2:11" ht="18.75" customHeight="1">
      <c r="B98" s="295"/>
      <c r="C98" s="295"/>
      <c r="D98" s="295"/>
      <c r="E98" s="295"/>
      <c r="F98" s="295"/>
      <c r="G98" s="295"/>
      <c r="H98" s="295"/>
      <c r="I98" s="295"/>
      <c r="J98" s="295"/>
      <c r="K98" s="295"/>
    </row>
    <row r="99" spans="2:11" ht="7.5" customHeight="1">
      <c r="B99" s="296"/>
      <c r="C99" s="297"/>
      <c r="D99" s="297"/>
      <c r="E99" s="297"/>
      <c r="F99" s="297"/>
      <c r="G99" s="297"/>
      <c r="H99" s="297"/>
      <c r="I99" s="297"/>
      <c r="J99" s="297"/>
      <c r="K99" s="298"/>
    </row>
    <row r="100" spans="2:11" ht="45" customHeight="1">
      <c r="B100" s="299"/>
      <c r="C100" s="300" t="s">
        <v>4015</v>
      </c>
      <c r="D100" s="300"/>
      <c r="E100" s="300"/>
      <c r="F100" s="300"/>
      <c r="G100" s="300"/>
      <c r="H100" s="300"/>
      <c r="I100" s="300"/>
      <c r="J100" s="300"/>
      <c r="K100" s="301"/>
    </row>
    <row r="101" spans="2:11" ht="17.25" customHeight="1">
      <c r="B101" s="299"/>
      <c r="C101" s="302" t="s">
        <v>3971</v>
      </c>
      <c r="D101" s="302"/>
      <c r="E101" s="302"/>
      <c r="F101" s="302" t="s">
        <v>3972</v>
      </c>
      <c r="G101" s="303"/>
      <c r="H101" s="302" t="s">
        <v>139</v>
      </c>
      <c r="I101" s="302" t="s">
        <v>58</v>
      </c>
      <c r="J101" s="302" t="s">
        <v>3973</v>
      </c>
      <c r="K101" s="301"/>
    </row>
    <row r="102" spans="2:11" ht="17.25" customHeight="1">
      <c r="B102" s="299"/>
      <c r="C102" s="304" t="s">
        <v>3974</v>
      </c>
      <c r="D102" s="304"/>
      <c r="E102" s="304"/>
      <c r="F102" s="305" t="s">
        <v>3975</v>
      </c>
      <c r="G102" s="306"/>
      <c r="H102" s="304"/>
      <c r="I102" s="304"/>
      <c r="J102" s="304" t="s">
        <v>3976</v>
      </c>
      <c r="K102" s="301"/>
    </row>
    <row r="103" spans="2:11" ht="5.25" customHeight="1">
      <c r="B103" s="299"/>
      <c r="C103" s="302"/>
      <c r="D103" s="302"/>
      <c r="E103" s="302"/>
      <c r="F103" s="302"/>
      <c r="G103" s="318"/>
      <c r="H103" s="302"/>
      <c r="I103" s="302"/>
      <c r="J103" s="302"/>
      <c r="K103" s="301"/>
    </row>
    <row r="104" spans="2:11" ht="15" customHeight="1">
      <c r="B104" s="299"/>
      <c r="C104" s="288" t="s">
        <v>54</v>
      </c>
      <c r="D104" s="307"/>
      <c r="E104" s="307"/>
      <c r="F104" s="309" t="s">
        <v>3977</v>
      </c>
      <c r="G104" s="318"/>
      <c r="H104" s="288" t="s">
        <v>4016</v>
      </c>
      <c r="I104" s="288" t="s">
        <v>3979</v>
      </c>
      <c r="J104" s="288">
        <v>20</v>
      </c>
      <c r="K104" s="301"/>
    </row>
    <row r="105" spans="2:11" ht="15" customHeight="1">
      <c r="B105" s="299"/>
      <c r="C105" s="288" t="s">
        <v>3980</v>
      </c>
      <c r="D105" s="288"/>
      <c r="E105" s="288"/>
      <c r="F105" s="309" t="s">
        <v>3977</v>
      </c>
      <c r="G105" s="288"/>
      <c r="H105" s="288" t="s">
        <v>4016</v>
      </c>
      <c r="I105" s="288" t="s">
        <v>3979</v>
      </c>
      <c r="J105" s="288">
        <v>120</v>
      </c>
      <c r="K105" s="301"/>
    </row>
    <row r="106" spans="2:11" ht="15" customHeight="1">
      <c r="B106" s="310"/>
      <c r="C106" s="288" t="s">
        <v>3982</v>
      </c>
      <c r="D106" s="288"/>
      <c r="E106" s="288"/>
      <c r="F106" s="309" t="s">
        <v>3983</v>
      </c>
      <c r="G106" s="288"/>
      <c r="H106" s="288" t="s">
        <v>4016</v>
      </c>
      <c r="I106" s="288" t="s">
        <v>3979</v>
      </c>
      <c r="J106" s="288">
        <v>50</v>
      </c>
      <c r="K106" s="301"/>
    </row>
    <row r="107" spans="2:11" ht="15" customHeight="1">
      <c r="B107" s="310"/>
      <c r="C107" s="288" t="s">
        <v>3985</v>
      </c>
      <c r="D107" s="288"/>
      <c r="E107" s="288"/>
      <c r="F107" s="309" t="s">
        <v>3977</v>
      </c>
      <c r="G107" s="288"/>
      <c r="H107" s="288" t="s">
        <v>4016</v>
      </c>
      <c r="I107" s="288" t="s">
        <v>3987</v>
      </c>
      <c r="J107" s="288"/>
      <c r="K107" s="301"/>
    </row>
    <row r="108" spans="2:11" ht="15" customHeight="1">
      <c r="B108" s="310"/>
      <c r="C108" s="288" t="s">
        <v>3996</v>
      </c>
      <c r="D108" s="288"/>
      <c r="E108" s="288"/>
      <c r="F108" s="309" t="s">
        <v>3983</v>
      </c>
      <c r="G108" s="288"/>
      <c r="H108" s="288" t="s">
        <v>4016</v>
      </c>
      <c r="I108" s="288" t="s">
        <v>3979</v>
      </c>
      <c r="J108" s="288">
        <v>50</v>
      </c>
      <c r="K108" s="301"/>
    </row>
    <row r="109" spans="2:11" ht="15" customHeight="1">
      <c r="B109" s="310"/>
      <c r="C109" s="288" t="s">
        <v>4004</v>
      </c>
      <c r="D109" s="288"/>
      <c r="E109" s="288"/>
      <c r="F109" s="309" t="s">
        <v>3983</v>
      </c>
      <c r="G109" s="288"/>
      <c r="H109" s="288" t="s">
        <v>4016</v>
      </c>
      <c r="I109" s="288" t="s">
        <v>3979</v>
      </c>
      <c r="J109" s="288">
        <v>50</v>
      </c>
      <c r="K109" s="301"/>
    </row>
    <row r="110" spans="2:11" ht="15" customHeight="1">
      <c r="B110" s="310"/>
      <c r="C110" s="288" t="s">
        <v>4002</v>
      </c>
      <c r="D110" s="288"/>
      <c r="E110" s="288"/>
      <c r="F110" s="309" t="s">
        <v>3983</v>
      </c>
      <c r="G110" s="288"/>
      <c r="H110" s="288" t="s">
        <v>4016</v>
      </c>
      <c r="I110" s="288" t="s">
        <v>3979</v>
      </c>
      <c r="J110" s="288">
        <v>50</v>
      </c>
      <c r="K110" s="301"/>
    </row>
    <row r="111" spans="2:11" ht="15" customHeight="1">
      <c r="B111" s="310"/>
      <c r="C111" s="288" t="s">
        <v>54</v>
      </c>
      <c r="D111" s="288"/>
      <c r="E111" s="288"/>
      <c r="F111" s="309" t="s">
        <v>3977</v>
      </c>
      <c r="G111" s="288"/>
      <c r="H111" s="288" t="s">
        <v>4017</v>
      </c>
      <c r="I111" s="288" t="s">
        <v>3979</v>
      </c>
      <c r="J111" s="288">
        <v>20</v>
      </c>
      <c r="K111" s="301"/>
    </row>
    <row r="112" spans="2:11" ht="15" customHeight="1">
      <c r="B112" s="310"/>
      <c r="C112" s="288" t="s">
        <v>4018</v>
      </c>
      <c r="D112" s="288"/>
      <c r="E112" s="288"/>
      <c r="F112" s="309" t="s">
        <v>3977</v>
      </c>
      <c r="G112" s="288"/>
      <c r="H112" s="288" t="s">
        <v>4019</v>
      </c>
      <c r="I112" s="288" t="s">
        <v>3979</v>
      </c>
      <c r="J112" s="288">
        <v>120</v>
      </c>
      <c r="K112" s="301"/>
    </row>
    <row r="113" spans="2:11" ht="15" customHeight="1">
      <c r="B113" s="310"/>
      <c r="C113" s="288" t="s">
        <v>39</v>
      </c>
      <c r="D113" s="288"/>
      <c r="E113" s="288"/>
      <c r="F113" s="309" t="s">
        <v>3977</v>
      </c>
      <c r="G113" s="288"/>
      <c r="H113" s="288" t="s">
        <v>4020</v>
      </c>
      <c r="I113" s="288" t="s">
        <v>4011</v>
      </c>
      <c r="J113" s="288"/>
      <c r="K113" s="301"/>
    </row>
    <row r="114" spans="2:11" ht="15" customHeight="1">
      <c r="B114" s="310"/>
      <c r="C114" s="288" t="s">
        <v>49</v>
      </c>
      <c r="D114" s="288"/>
      <c r="E114" s="288"/>
      <c r="F114" s="309" t="s">
        <v>3977</v>
      </c>
      <c r="G114" s="288"/>
      <c r="H114" s="288" t="s">
        <v>4021</v>
      </c>
      <c r="I114" s="288" t="s">
        <v>4011</v>
      </c>
      <c r="J114" s="288"/>
      <c r="K114" s="301"/>
    </row>
    <row r="115" spans="2:11" ht="15" customHeight="1">
      <c r="B115" s="310"/>
      <c r="C115" s="288" t="s">
        <v>58</v>
      </c>
      <c r="D115" s="288"/>
      <c r="E115" s="288"/>
      <c r="F115" s="309" t="s">
        <v>3977</v>
      </c>
      <c r="G115" s="288"/>
      <c r="H115" s="288" t="s">
        <v>4022</v>
      </c>
      <c r="I115" s="288" t="s">
        <v>4023</v>
      </c>
      <c r="J115" s="288"/>
      <c r="K115" s="301"/>
    </row>
    <row r="116" spans="2:11" ht="15" customHeight="1">
      <c r="B116" s="313"/>
      <c r="C116" s="319"/>
      <c r="D116" s="319"/>
      <c r="E116" s="319"/>
      <c r="F116" s="319"/>
      <c r="G116" s="319"/>
      <c r="H116" s="319"/>
      <c r="I116" s="319"/>
      <c r="J116" s="319"/>
      <c r="K116" s="315"/>
    </row>
    <row r="117" spans="2:11" ht="18.75" customHeight="1">
      <c r="B117" s="320"/>
      <c r="C117" s="284"/>
      <c r="D117" s="284"/>
      <c r="E117" s="284"/>
      <c r="F117" s="321"/>
      <c r="G117" s="284"/>
      <c r="H117" s="284"/>
      <c r="I117" s="284"/>
      <c r="J117" s="284"/>
      <c r="K117" s="320"/>
    </row>
    <row r="118" spans="2:11" ht="18.75" customHeight="1">
      <c r="B118" s="295"/>
      <c r="C118" s="295"/>
      <c r="D118" s="295"/>
      <c r="E118" s="295"/>
      <c r="F118" s="295"/>
      <c r="G118" s="295"/>
      <c r="H118" s="295"/>
      <c r="I118" s="295"/>
      <c r="J118" s="295"/>
      <c r="K118" s="295"/>
    </row>
    <row r="119" spans="2:11" ht="7.5" customHeight="1">
      <c r="B119" s="322"/>
      <c r="C119" s="323"/>
      <c r="D119" s="323"/>
      <c r="E119" s="323"/>
      <c r="F119" s="323"/>
      <c r="G119" s="323"/>
      <c r="H119" s="323"/>
      <c r="I119" s="323"/>
      <c r="J119" s="323"/>
      <c r="K119" s="324"/>
    </row>
    <row r="120" spans="2:11" ht="45" customHeight="1">
      <c r="B120" s="325"/>
      <c r="C120" s="278" t="s">
        <v>4024</v>
      </c>
      <c r="D120" s="278"/>
      <c r="E120" s="278"/>
      <c r="F120" s="278"/>
      <c r="G120" s="278"/>
      <c r="H120" s="278"/>
      <c r="I120" s="278"/>
      <c r="J120" s="278"/>
      <c r="K120" s="326"/>
    </row>
    <row r="121" spans="2:11" ht="17.25" customHeight="1">
      <c r="B121" s="327"/>
      <c r="C121" s="302" t="s">
        <v>3971</v>
      </c>
      <c r="D121" s="302"/>
      <c r="E121" s="302"/>
      <c r="F121" s="302" t="s">
        <v>3972</v>
      </c>
      <c r="G121" s="303"/>
      <c r="H121" s="302" t="s">
        <v>139</v>
      </c>
      <c r="I121" s="302" t="s">
        <v>58</v>
      </c>
      <c r="J121" s="302" t="s">
        <v>3973</v>
      </c>
      <c r="K121" s="328"/>
    </row>
    <row r="122" spans="2:11" ht="17.25" customHeight="1">
      <c r="B122" s="327"/>
      <c r="C122" s="304" t="s">
        <v>3974</v>
      </c>
      <c r="D122" s="304"/>
      <c r="E122" s="304"/>
      <c r="F122" s="305" t="s">
        <v>3975</v>
      </c>
      <c r="G122" s="306"/>
      <c r="H122" s="304"/>
      <c r="I122" s="304"/>
      <c r="J122" s="304" t="s">
        <v>3976</v>
      </c>
      <c r="K122" s="328"/>
    </row>
    <row r="123" spans="2:11" ht="5.25" customHeight="1">
      <c r="B123" s="329"/>
      <c r="C123" s="307"/>
      <c r="D123" s="307"/>
      <c r="E123" s="307"/>
      <c r="F123" s="307"/>
      <c r="G123" s="288"/>
      <c r="H123" s="307"/>
      <c r="I123" s="307"/>
      <c r="J123" s="307"/>
      <c r="K123" s="330"/>
    </row>
    <row r="124" spans="2:11" ht="15" customHeight="1">
      <c r="B124" s="329"/>
      <c r="C124" s="288" t="s">
        <v>3980</v>
      </c>
      <c r="D124" s="307"/>
      <c r="E124" s="307"/>
      <c r="F124" s="309" t="s">
        <v>3977</v>
      </c>
      <c r="G124" s="288"/>
      <c r="H124" s="288" t="s">
        <v>4016</v>
      </c>
      <c r="I124" s="288" t="s">
        <v>3979</v>
      </c>
      <c r="J124" s="288">
        <v>120</v>
      </c>
      <c r="K124" s="331"/>
    </row>
    <row r="125" spans="2:11" ht="15" customHeight="1">
      <c r="B125" s="329"/>
      <c r="C125" s="288" t="s">
        <v>4025</v>
      </c>
      <c r="D125" s="288"/>
      <c r="E125" s="288"/>
      <c r="F125" s="309" t="s">
        <v>3977</v>
      </c>
      <c r="G125" s="288"/>
      <c r="H125" s="288" t="s">
        <v>4026</v>
      </c>
      <c r="I125" s="288" t="s">
        <v>3979</v>
      </c>
      <c r="J125" s="288" t="s">
        <v>4027</v>
      </c>
      <c r="K125" s="331"/>
    </row>
    <row r="126" spans="2:11" ht="15" customHeight="1">
      <c r="B126" s="329"/>
      <c r="C126" s="288" t="s">
        <v>3926</v>
      </c>
      <c r="D126" s="288"/>
      <c r="E126" s="288"/>
      <c r="F126" s="309" t="s">
        <v>3977</v>
      </c>
      <c r="G126" s="288"/>
      <c r="H126" s="288" t="s">
        <v>4028</v>
      </c>
      <c r="I126" s="288" t="s">
        <v>3979</v>
      </c>
      <c r="J126" s="288" t="s">
        <v>4027</v>
      </c>
      <c r="K126" s="331"/>
    </row>
    <row r="127" spans="2:11" ht="15" customHeight="1">
      <c r="B127" s="329"/>
      <c r="C127" s="288" t="s">
        <v>3988</v>
      </c>
      <c r="D127" s="288"/>
      <c r="E127" s="288"/>
      <c r="F127" s="309" t="s">
        <v>3983</v>
      </c>
      <c r="G127" s="288"/>
      <c r="H127" s="288" t="s">
        <v>3989</v>
      </c>
      <c r="I127" s="288" t="s">
        <v>3979</v>
      </c>
      <c r="J127" s="288">
        <v>15</v>
      </c>
      <c r="K127" s="331"/>
    </row>
    <row r="128" spans="2:11" ht="15" customHeight="1">
      <c r="B128" s="329"/>
      <c r="C128" s="311" t="s">
        <v>3990</v>
      </c>
      <c r="D128" s="311"/>
      <c r="E128" s="311"/>
      <c r="F128" s="312" t="s">
        <v>3983</v>
      </c>
      <c r="G128" s="311"/>
      <c r="H128" s="311" t="s">
        <v>3991</v>
      </c>
      <c r="I128" s="311" t="s">
        <v>3979</v>
      </c>
      <c r="J128" s="311">
        <v>15</v>
      </c>
      <c r="K128" s="331"/>
    </row>
    <row r="129" spans="2:11" ht="15" customHeight="1">
      <c r="B129" s="329"/>
      <c r="C129" s="311" t="s">
        <v>3992</v>
      </c>
      <c r="D129" s="311"/>
      <c r="E129" s="311"/>
      <c r="F129" s="312" t="s">
        <v>3983</v>
      </c>
      <c r="G129" s="311"/>
      <c r="H129" s="311" t="s">
        <v>3993</v>
      </c>
      <c r="I129" s="311" t="s">
        <v>3979</v>
      </c>
      <c r="J129" s="311">
        <v>20</v>
      </c>
      <c r="K129" s="331"/>
    </row>
    <row r="130" spans="2:11" ht="15" customHeight="1">
      <c r="B130" s="329"/>
      <c r="C130" s="311" t="s">
        <v>3994</v>
      </c>
      <c r="D130" s="311"/>
      <c r="E130" s="311"/>
      <c r="F130" s="312" t="s">
        <v>3983</v>
      </c>
      <c r="G130" s="311"/>
      <c r="H130" s="311" t="s">
        <v>3995</v>
      </c>
      <c r="I130" s="311" t="s">
        <v>3979</v>
      </c>
      <c r="J130" s="311">
        <v>20</v>
      </c>
      <c r="K130" s="331"/>
    </row>
    <row r="131" spans="2:11" ht="15" customHeight="1">
      <c r="B131" s="329"/>
      <c r="C131" s="288" t="s">
        <v>3982</v>
      </c>
      <c r="D131" s="288"/>
      <c r="E131" s="288"/>
      <c r="F131" s="309" t="s">
        <v>3983</v>
      </c>
      <c r="G131" s="288"/>
      <c r="H131" s="288" t="s">
        <v>4016</v>
      </c>
      <c r="I131" s="288" t="s">
        <v>3979</v>
      </c>
      <c r="J131" s="288">
        <v>50</v>
      </c>
      <c r="K131" s="331"/>
    </row>
    <row r="132" spans="2:11" ht="15" customHeight="1">
      <c r="B132" s="329"/>
      <c r="C132" s="288" t="s">
        <v>3996</v>
      </c>
      <c r="D132" s="288"/>
      <c r="E132" s="288"/>
      <c r="F132" s="309" t="s">
        <v>3983</v>
      </c>
      <c r="G132" s="288"/>
      <c r="H132" s="288" t="s">
        <v>4016</v>
      </c>
      <c r="I132" s="288" t="s">
        <v>3979</v>
      </c>
      <c r="J132" s="288">
        <v>50</v>
      </c>
      <c r="K132" s="331"/>
    </row>
    <row r="133" spans="2:11" ht="15" customHeight="1">
      <c r="B133" s="329"/>
      <c r="C133" s="288" t="s">
        <v>4002</v>
      </c>
      <c r="D133" s="288"/>
      <c r="E133" s="288"/>
      <c r="F133" s="309" t="s">
        <v>3983</v>
      </c>
      <c r="G133" s="288"/>
      <c r="H133" s="288" t="s">
        <v>4016</v>
      </c>
      <c r="I133" s="288" t="s">
        <v>3979</v>
      </c>
      <c r="J133" s="288">
        <v>50</v>
      </c>
      <c r="K133" s="331"/>
    </row>
    <row r="134" spans="2:11" ht="15" customHeight="1">
      <c r="B134" s="329"/>
      <c r="C134" s="288" t="s">
        <v>4004</v>
      </c>
      <c r="D134" s="288"/>
      <c r="E134" s="288"/>
      <c r="F134" s="309" t="s">
        <v>3983</v>
      </c>
      <c r="G134" s="288"/>
      <c r="H134" s="288" t="s">
        <v>4016</v>
      </c>
      <c r="I134" s="288" t="s">
        <v>3979</v>
      </c>
      <c r="J134" s="288">
        <v>50</v>
      </c>
      <c r="K134" s="331"/>
    </row>
    <row r="135" spans="2:11" ht="15" customHeight="1">
      <c r="B135" s="329"/>
      <c r="C135" s="288" t="s">
        <v>144</v>
      </c>
      <c r="D135" s="288"/>
      <c r="E135" s="288"/>
      <c r="F135" s="309" t="s">
        <v>3983</v>
      </c>
      <c r="G135" s="288"/>
      <c r="H135" s="288" t="s">
        <v>4029</v>
      </c>
      <c r="I135" s="288" t="s">
        <v>3979</v>
      </c>
      <c r="J135" s="288">
        <v>255</v>
      </c>
      <c r="K135" s="331"/>
    </row>
    <row r="136" spans="2:11" ht="15" customHeight="1">
      <c r="B136" s="329"/>
      <c r="C136" s="288" t="s">
        <v>4006</v>
      </c>
      <c r="D136" s="288"/>
      <c r="E136" s="288"/>
      <c r="F136" s="309" t="s">
        <v>3977</v>
      </c>
      <c r="G136" s="288"/>
      <c r="H136" s="288" t="s">
        <v>4030</v>
      </c>
      <c r="I136" s="288" t="s">
        <v>4008</v>
      </c>
      <c r="J136" s="288"/>
      <c r="K136" s="331"/>
    </row>
    <row r="137" spans="2:11" ht="15" customHeight="1">
      <c r="B137" s="329"/>
      <c r="C137" s="288" t="s">
        <v>4009</v>
      </c>
      <c r="D137" s="288"/>
      <c r="E137" s="288"/>
      <c r="F137" s="309" t="s">
        <v>3977</v>
      </c>
      <c r="G137" s="288"/>
      <c r="H137" s="288" t="s">
        <v>4031</v>
      </c>
      <c r="I137" s="288" t="s">
        <v>4011</v>
      </c>
      <c r="J137" s="288"/>
      <c r="K137" s="331"/>
    </row>
    <row r="138" spans="2:11" ht="15" customHeight="1">
      <c r="B138" s="329"/>
      <c r="C138" s="288" t="s">
        <v>4012</v>
      </c>
      <c r="D138" s="288"/>
      <c r="E138" s="288"/>
      <c r="F138" s="309" t="s">
        <v>3977</v>
      </c>
      <c r="G138" s="288"/>
      <c r="H138" s="288" t="s">
        <v>4012</v>
      </c>
      <c r="I138" s="288" t="s">
        <v>4011</v>
      </c>
      <c r="J138" s="288"/>
      <c r="K138" s="331"/>
    </row>
    <row r="139" spans="2:11" ht="15" customHeight="1">
      <c r="B139" s="329"/>
      <c r="C139" s="288" t="s">
        <v>39</v>
      </c>
      <c r="D139" s="288"/>
      <c r="E139" s="288"/>
      <c r="F139" s="309" t="s">
        <v>3977</v>
      </c>
      <c r="G139" s="288"/>
      <c r="H139" s="288" t="s">
        <v>4032</v>
      </c>
      <c r="I139" s="288" t="s">
        <v>4011</v>
      </c>
      <c r="J139" s="288"/>
      <c r="K139" s="331"/>
    </row>
    <row r="140" spans="2:11" ht="15" customHeight="1">
      <c r="B140" s="329"/>
      <c r="C140" s="288" t="s">
        <v>4033</v>
      </c>
      <c r="D140" s="288"/>
      <c r="E140" s="288"/>
      <c r="F140" s="309" t="s">
        <v>3977</v>
      </c>
      <c r="G140" s="288"/>
      <c r="H140" s="288" t="s">
        <v>4034</v>
      </c>
      <c r="I140" s="288" t="s">
        <v>4011</v>
      </c>
      <c r="J140" s="288"/>
      <c r="K140" s="331"/>
    </row>
    <row r="141" spans="2:11" ht="15" customHeight="1">
      <c r="B141" s="332"/>
      <c r="C141" s="333"/>
      <c r="D141" s="333"/>
      <c r="E141" s="333"/>
      <c r="F141" s="333"/>
      <c r="G141" s="333"/>
      <c r="H141" s="333"/>
      <c r="I141" s="333"/>
      <c r="J141" s="333"/>
      <c r="K141" s="334"/>
    </row>
    <row r="142" spans="2:11" ht="18.75" customHeight="1">
      <c r="B142" s="284"/>
      <c r="C142" s="284"/>
      <c r="D142" s="284"/>
      <c r="E142" s="284"/>
      <c r="F142" s="321"/>
      <c r="G142" s="284"/>
      <c r="H142" s="284"/>
      <c r="I142" s="284"/>
      <c r="J142" s="284"/>
      <c r="K142" s="284"/>
    </row>
    <row r="143" spans="2:11" ht="18.75" customHeight="1">
      <c r="B143" s="295"/>
      <c r="C143" s="295"/>
      <c r="D143" s="295"/>
      <c r="E143" s="295"/>
      <c r="F143" s="295"/>
      <c r="G143" s="295"/>
      <c r="H143" s="295"/>
      <c r="I143" s="295"/>
      <c r="J143" s="295"/>
      <c r="K143" s="295"/>
    </row>
    <row r="144" spans="2:11" ht="7.5" customHeight="1">
      <c r="B144" s="296"/>
      <c r="C144" s="297"/>
      <c r="D144" s="297"/>
      <c r="E144" s="297"/>
      <c r="F144" s="297"/>
      <c r="G144" s="297"/>
      <c r="H144" s="297"/>
      <c r="I144" s="297"/>
      <c r="J144" s="297"/>
      <c r="K144" s="298"/>
    </row>
    <row r="145" spans="2:11" ht="45" customHeight="1">
      <c r="B145" s="299"/>
      <c r="C145" s="300" t="s">
        <v>4035</v>
      </c>
      <c r="D145" s="300"/>
      <c r="E145" s="300"/>
      <c r="F145" s="300"/>
      <c r="G145" s="300"/>
      <c r="H145" s="300"/>
      <c r="I145" s="300"/>
      <c r="J145" s="300"/>
      <c r="K145" s="301"/>
    </row>
    <row r="146" spans="2:11" ht="17.25" customHeight="1">
      <c r="B146" s="299"/>
      <c r="C146" s="302" t="s">
        <v>3971</v>
      </c>
      <c r="D146" s="302"/>
      <c r="E146" s="302"/>
      <c r="F146" s="302" t="s">
        <v>3972</v>
      </c>
      <c r="G146" s="303"/>
      <c r="H146" s="302" t="s">
        <v>139</v>
      </c>
      <c r="I146" s="302" t="s">
        <v>58</v>
      </c>
      <c r="J146" s="302" t="s">
        <v>3973</v>
      </c>
      <c r="K146" s="301"/>
    </row>
    <row r="147" spans="2:11" ht="17.25" customHeight="1">
      <c r="B147" s="299"/>
      <c r="C147" s="304" t="s">
        <v>3974</v>
      </c>
      <c r="D147" s="304"/>
      <c r="E147" s="304"/>
      <c r="F147" s="305" t="s">
        <v>3975</v>
      </c>
      <c r="G147" s="306"/>
      <c r="H147" s="304"/>
      <c r="I147" s="304"/>
      <c r="J147" s="304" t="s">
        <v>3976</v>
      </c>
      <c r="K147" s="301"/>
    </row>
    <row r="148" spans="2:11" ht="5.25" customHeight="1">
      <c r="B148" s="310"/>
      <c r="C148" s="307"/>
      <c r="D148" s="307"/>
      <c r="E148" s="307"/>
      <c r="F148" s="307"/>
      <c r="G148" s="308"/>
      <c r="H148" s="307"/>
      <c r="I148" s="307"/>
      <c r="J148" s="307"/>
      <c r="K148" s="331"/>
    </row>
    <row r="149" spans="2:11" ht="15" customHeight="1">
      <c r="B149" s="310"/>
      <c r="C149" s="335" t="s">
        <v>3980</v>
      </c>
      <c r="D149" s="288"/>
      <c r="E149" s="288"/>
      <c r="F149" s="336" t="s">
        <v>3977</v>
      </c>
      <c r="G149" s="288"/>
      <c r="H149" s="335" t="s">
        <v>4016</v>
      </c>
      <c r="I149" s="335" t="s">
        <v>3979</v>
      </c>
      <c r="J149" s="335">
        <v>120</v>
      </c>
      <c r="K149" s="331"/>
    </row>
    <row r="150" spans="2:11" ht="15" customHeight="1">
      <c r="B150" s="310"/>
      <c r="C150" s="335" t="s">
        <v>4025</v>
      </c>
      <c r="D150" s="288"/>
      <c r="E150" s="288"/>
      <c r="F150" s="336" t="s">
        <v>3977</v>
      </c>
      <c r="G150" s="288"/>
      <c r="H150" s="335" t="s">
        <v>4036</v>
      </c>
      <c r="I150" s="335" t="s">
        <v>3979</v>
      </c>
      <c r="J150" s="335" t="s">
        <v>4027</v>
      </c>
      <c r="K150" s="331"/>
    </row>
    <row r="151" spans="2:11" ht="15" customHeight="1">
      <c r="B151" s="310"/>
      <c r="C151" s="335" t="s">
        <v>3926</v>
      </c>
      <c r="D151" s="288"/>
      <c r="E151" s="288"/>
      <c r="F151" s="336" t="s">
        <v>3977</v>
      </c>
      <c r="G151" s="288"/>
      <c r="H151" s="335" t="s">
        <v>4037</v>
      </c>
      <c r="I151" s="335" t="s">
        <v>3979</v>
      </c>
      <c r="J151" s="335" t="s">
        <v>4027</v>
      </c>
      <c r="K151" s="331"/>
    </row>
    <row r="152" spans="2:11" ht="15" customHeight="1">
      <c r="B152" s="310"/>
      <c r="C152" s="335" t="s">
        <v>3982</v>
      </c>
      <c r="D152" s="288"/>
      <c r="E152" s="288"/>
      <c r="F152" s="336" t="s">
        <v>3983</v>
      </c>
      <c r="G152" s="288"/>
      <c r="H152" s="335" t="s">
        <v>4016</v>
      </c>
      <c r="I152" s="335" t="s">
        <v>3979</v>
      </c>
      <c r="J152" s="335">
        <v>50</v>
      </c>
      <c r="K152" s="331"/>
    </row>
    <row r="153" spans="2:11" ht="15" customHeight="1">
      <c r="B153" s="310"/>
      <c r="C153" s="335" t="s">
        <v>3985</v>
      </c>
      <c r="D153" s="288"/>
      <c r="E153" s="288"/>
      <c r="F153" s="336" t="s">
        <v>3977</v>
      </c>
      <c r="G153" s="288"/>
      <c r="H153" s="335" t="s">
        <v>4016</v>
      </c>
      <c r="I153" s="335" t="s">
        <v>3987</v>
      </c>
      <c r="J153" s="335"/>
      <c r="K153" s="331"/>
    </row>
    <row r="154" spans="2:11" ht="15" customHeight="1">
      <c r="B154" s="310"/>
      <c r="C154" s="335" t="s">
        <v>3996</v>
      </c>
      <c r="D154" s="288"/>
      <c r="E154" s="288"/>
      <c r="F154" s="336" t="s">
        <v>3983</v>
      </c>
      <c r="G154" s="288"/>
      <c r="H154" s="335" t="s">
        <v>4016</v>
      </c>
      <c r="I154" s="335" t="s">
        <v>3979</v>
      </c>
      <c r="J154" s="335">
        <v>50</v>
      </c>
      <c r="K154" s="331"/>
    </row>
    <row r="155" spans="2:11" ht="15" customHeight="1">
      <c r="B155" s="310"/>
      <c r="C155" s="335" t="s">
        <v>4004</v>
      </c>
      <c r="D155" s="288"/>
      <c r="E155" s="288"/>
      <c r="F155" s="336" t="s">
        <v>3983</v>
      </c>
      <c r="G155" s="288"/>
      <c r="H155" s="335" t="s">
        <v>4016</v>
      </c>
      <c r="I155" s="335" t="s">
        <v>3979</v>
      </c>
      <c r="J155" s="335">
        <v>50</v>
      </c>
      <c r="K155" s="331"/>
    </row>
    <row r="156" spans="2:11" ht="15" customHeight="1">
      <c r="B156" s="310"/>
      <c r="C156" s="335" t="s">
        <v>4002</v>
      </c>
      <c r="D156" s="288"/>
      <c r="E156" s="288"/>
      <c r="F156" s="336" t="s">
        <v>3983</v>
      </c>
      <c r="G156" s="288"/>
      <c r="H156" s="335" t="s">
        <v>4016</v>
      </c>
      <c r="I156" s="335" t="s">
        <v>3979</v>
      </c>
      <c r="J156" s="335">
        <v>50</v>
      </c>
      <c r="K156" s="331"/>
    </row>
    <row r="157" spans="2:11" ht="15" customHeight="1">
      <c r="B157" s="310"/>
      <c r="C157" s="335" t="s">
        <v>123</v>
      </c>
      <c r="D157" s="288"/>
      <c r="E157" s="288"/>
      <c r="F157" s="336" t="s">
        <v>3977</v>
      </c>
      <c r="G157" s="288"/>
      <c r="H157" s="335" t="s">
        <v>4038</v>
      </c>
      <c r="I157" s="335" t="s">
        <v>3979</v>
      </c>
      <c r="J157" s="335" t="s">
        <v>4039</v>
      </c>
      <c r="K157" s="331"/>
    </row>
    <row r="158" spans="2:11" ht="15" customHeight="1">
      <c r="B158" s="310"/>
      <c r="C158" s="335" t="s">
        <v>4040</v>
      </c>
      <c r="D158" s="288"/>
      <c r="E158" s="288"/>
      <c r="F158" s="336" t="s">
        <v>3977</v>
      </c>
      <c r="G158" s="288"/>
      <c r="H158" s="335" t="s">
        <v>4041</v>
      </c>
      <c r="I158" s="335" t="s">
        <v>4011</v>
      </c>
      <c r="J158" s="335"/>
      <c r="K158" s="331"/>
    </row>
    <row r="159" spans="2:11" ht="15" customHeight="1">
      <c r="B159" s="337"/>
      <c r="C159" s="319"/>
      <c r="D159" s="319"/>
      <c r="E159" s="319"/>
      <c r="F159" s="319"/>
      <c r="G159" s="319"/>
      <c r="H159" s="319"/>
      <c r="I159" s="319"/>
      <c r="J159" s="319"/>
      <c r="K159" s="338"/>
    </row>
    <row r="160" spans="2:11" ht="18.75" customHeight="1">
      <c r="B160" s="284"/>
      <c r="C160" s="288"/>
      <c r="D160" s="288"/>
      <c r="E160" s="288"/>
      <c r="F160" s="309"/>
      <c r="G160" s="288"/>
      <c r="H160" s="288"/>
      <c r="I160" s="288"/>
      <c r="J160" s="288"/>
      <c r="K160" s="284"/>
    </row>
    <row r="161" spans="2:11" ht="18.75" customHeight="1">
      <c r="B161" s="295"/>
      <c r="C161" s="295"/>
      <c r="D161" s="295"/>
      <c r="E161" s="295"/>
      <c r="F161" s="295"/>
      <c r="G161" s="295"/>
      <c r="H161" s="295"/>
      <c r="I161" s="295"/>
      <c r="J161" s="295"/>
      <c r="K161" s="295"/>
    </row>
    <row r="162" spans="2:11" ht="7.5" customHeight="1">
      <c r="B162" s="274"/>
      <c r="C162" s="275"/>
      <c r="D162" s="275"/>
      <c r="E162" s="275"/>
      <c r="F162" s="275"/>
      <c r="G162" s="275"/>
      <c r="H162" s="275"/>
      <c r="I162" s="275"/>
      <c r="J162" s="275"/>
      <c r="K162" s="276"/>
    </row>
    <row r="163" spans="2:11" ht="45" customHeight="1">
      <c r="B163" s="277"/>
      <c r="C163" s="278" t="s">
        <v>4042</v>
      </c>
      <c r="D163" s="278"/>
      <c r="E163" s="278"/>
      <c r="F163" s="278"/>
      <c r="G163" s="278"/>
      <c r="H163" s="278"/>
      <c r="I163" s="278"/>
      <c r="J163" s="278"/>
      <c r="K163" s="279"/>
    </row>
    <row r="164" spans="2:11" ht="17.25" customHeight="1">
      <c r="B164" s="277"/>
      <c r="C164" s="302" t="s">
        <v>3971</v>
      </c>
      <c r="D164" s="302"/>
      <c r="E164" s="302"/>
      <c r="F164" s="302" t="s">
        <v>3972</v>
      </c>
      <c r="G164" s="339"/>
      <c r="H164" s="340" t="s">
        <v>139</v>
      </c>
      <c r="I164" s="340" t="s">
        <v>58</v>
      </c>
      <c r="J164" s="302" t="s">
        <v>3973</v>
      </c>
      <c r="K164" s="279"/>
    </row>
    <row r="165" spans="2:11" ht="17.25" customHeight="1">
      <c r="B165" s="280"/>
      <c r="C165" s="304" t="s">
        <v>3974</v>
      </c>
      <c r="D165" s="304"/>
      <c r="E165" s="304"/>
      <c r="F165" s="305" t="s">
        <v>3975</v>
      </c>
      <c r="G165" s="341"/>
      <c r="H165" s="342"/>
      <c r="I165" s="342"/>
      <c r="J165" s="304" t="s">
        <v>3976</v>
      </c>
      <c r="K165" s="282"/>
    </row>
    <row r="166" spans="2:11" ht="5.25" customHeight="1">
      <c r="B166" s="310"/>
      <c r="C166" s="307"/>
      <c r="D166" s="307"/>
      <c r="E166" s="307"/>
      <c r="F166" s="307"/>
      <c r="G166" s="308"/>
      <c r="H166" s="307"/>
      <c r="I166" s="307"/>
      <c r="J166" s="307"/>
      <c r="K166" s="331"/>
    </row>
    <row r="167" spans="2:11" ht="15" customHeight="1">
      <c r="B167" s="310"/>
      <c r="C167" s="288" t="s">
        <v>3980</v>
      </c>
      <c r="D167" s="288"/>
      <c r="E167" s="288"/>
      <c r="F167" s="309" t="s">
        <v>3977</v>
      </c>
      <c r="G167" s="288"/>
      <c r="H167" s="288" t="s">
        <v>4016</v>
      </c>
      <c r="I167" s="288" t="s">
        <v>3979</v>
      </c>
      <c r="J167" s="288">
        <v>120</v>
      </c>
      <c r="K167" s="331"/>
    </row>
    <row r="168" spans="2:11" ht="15" customHeight="1">
      <c r="B168" s="310"/>
      <c r="C168" s="288" t="s">
        <v>4025</v>
      </c>
      <c r="D168" s="288"/>
      <c r="E168" s="288"/>
      <c r="F168" s="309" t="s">
        <v>3977</v>
      </c>
      <c r="G168" s="288"/>
      <c r="H168" s="288" t="s">
        <v>4026</v>
      </c>
      <c r="I168" s="288" t="s">
        <v>3979</v>
      </c>
      <c r="J168" s="288" t="s">
        <v>4027</v>
      </c>
      <c r="K168" s="331"/>
    </row>
    <row r="169" spans="2:11" ht="15" customHeight="1">
      <c r="B169" s="310"/>
      <c r="C169" s="288" t="s">
        <v>3926</v>
      </c>
      <c r="D169" s="288"/>
      <c r="E169" s="288"/>
      <c r="F169" s="309" t="s">
        <v>3977</v>
      </c>
      <c r="G169" s="288"/>
      <c r="H169" s="288" t="s">
        <v>4043</v>
      </c>
      <c r="I169" s="288" t="s">
        <v>3979</v>
      </c>
      <c r="J169" s="288" t="s">
        <v>4027</v>
      </c>
      <c r="K169" s="331"/>
    </row>
    <row r="170" spans="2:11" ht="15" customHeight="1">
      <c r="B170" s="310"/>
      <c r="C170" s="288" t="s">
        <v>3982</v>
      </c>
      <c r="D170" s="288"/>
      <c r="E170" s="288"/>
      <c r="F170" s="309" t="s">
        <v>3983</v>
      </c>
      <c r="G170" s="288"/>
      <c r="H170" s="288" t="s">
        <v>4043</v>
      </c>
      <c r="I170" s="288" t="s">
        <v>3979</v>
      </c>
      <c r="J170" s="288">
        <v>50</v>
      </c>
      <c r="K170" s="331"/>
    </row>
    <row r="171" spans="2:11" ht="15" customHeight="1">
      <c r="B171" s="310"/>
      <c r="C171" s="288" t="s">
        <v>3985</v>
      </c>
      <c r="D171" s="288"/>
      <c r="E171" s="288"/>
      <c r="F171" s="309" t="s">
        <v>3977</v>
      </c>
      <c r="G171" s="288"/>
      <c r="H171" s="288" t="s">
        <v>4043</v>
      </c>
      <c r="I171" s="288" t="s">
        <v>3987</v>
      </c>
      <c r="J171" s="288"/>
      <c r="K171" s="331"/>
    </row>
    <row r="172" spans="2:11" ht="15" customHeight="1">
      <c r="B172" s="310"/>
      <c r="C172" s="288" t="s">
        <v>3996</v>
      </c>
      <c r="D172" s="288"/>
      <c r="E172" s="288"/>
      <c r="F172" s="309" t="s">
        <v>3983</v>
      </c>
      <c r="G172" s="288"/>
      <c r="H172" s="288" t="s">
        <v>4043</v>
      </c>
      <c r="I172" s="288" t="s">
        <v>3979</v>
      </c>
      <c r="J172" s="288">
        <v>50</v>
      </c>
      <c r="K172" s="331"/>
    </row>
    <row r="173" spans="2:11" ht="15" customHeight="1">
      <c r="B173" s="310"/>
      <c r="C173" s="288" t="s">
        <v>4004</v>
      </c>
      <c r="D173" s="288"/>
      <c r="E173" s="288"/>
      <c r="F173" s="309" t="s">
        <v>3983</v>
      </c>
      <c r="G173" s="288"/>
      <c r="H173" s="288" t="s">
        <v>4043</v>
      </c>
      <c r="I173" s="288" t="s">
        <v>3979</v>
      </c>
      <c r="J173" s="288">
        <v>50</v>
      </c>
      <c r="K173" s="331"/>
    </row>
    <row r="174" spans="2:11" ht="15" customHeight="1">
      <c r="B174" s="310"/>
      <c r="C174" s="288" t="s">
        <v>4002</v>
      </c>
      <c r="D174" s="288"/>
      <c r="E174" s="288"/>
      <c r="F174" s="309" t="s">
        <v>3983</v>
      </c>
      <c r="G174" s="288"/>
      <c r="H174" s="288" t="s">
        <v>4043</v>
      </c>
      <c r="I174" s="288" t="s">
        <v>3979</v>
      </c>
      <c r="J174" s="288">
        <v>50</v>
      </c>
      <c r="K174" s="331"/>
    </row>
    <row r="175" spans="2:11" ht="15" customHeight="1">
      <c r="B175" s="310"/>
      <c r="C175" s="288" t="s">
        <v>138</v>
      </c>
      <c r="D175" s="288"/>
      <c r="E175" s="288"/>
      <c r="F175" s="309" t="s">
        <v>3977</v>
      </c>
      <c r="G175" s="288"/>
      <c r="H175" s="288" t="s">
        <v>4044</v>
      </c>
      <c r="I175" s="288" t="s">
        <v>4045</v>
      </c>
      <c r="J175" s="288"/>
      <c r="K175" s="331"/>
    </row>
    <row r="176" spans="2:11" ht="15" customHeight="1">
      <c r="B176" s="310"/>
      <c r="C176" s="288" t="s">
        <v>58</v>
      </c>
      <c r="D176" s="288"/>
      <c r="E176" s="288"/>
      <c r="F176" s="309" t="s">
        <v>3977</v>
      </c>
      <c r="G176" s="288"/>
      <c r="H176" s="288" t="s">
        <v>4046</v>
      </c>
      <c r="I176" s="288" t="s">
        <v>4047</v>
      </c>
      <c r="J176" s="288">
        <v>1</v>
      </c>
      <c r="K176" s="331"/>
    </row>
    <row r="177" spans="2:11" ht="15" customHeight="1">
      <c r="B177" s="310"/>
      <c r="C177" s="288" t="s">
        <v>54</v>
      </c>
      <c r="D177" s="288"/>
      <c r="E177" s="288"/>
      <c r="F177" s="309" t="s">
        <v>3977</v>
      </c>
      <c r="G177" s="288"/>
      <c r="H177" s="288" t="s">
        <v>4048</v>
      </c>
      <c r="I177" s="288" t="s">
        <v>3979</v>
      </c>
      <c r="J177" s="288">
        <v>20</v>
      </c>
      <c r="K177" s="331"/>
    </row>
    <row r="178" spans="2:11" ht="15" customHeight="1">
      <c r="B178" s="310"/>
      <c r="C178" s="288" t="s">
        <v>139</v>
      </c>
      <c r="D178" s="288"/>
      <c r="E178" s="288"/>
      <c r="F178" s="309" t="s">
        <v>3977</v>
      </c>
      <c r="G178" s="288"/>
      <c r="H178" s="288" t="s">
        <v>4049</v>
      </c>
      <c r="I178" s="288" t="s">
        <v>3979</v>
      </c>
      <c r="J178" s="288">
        <v>255</v>
      </c>
      <c r="K178" s="331"/>
    </row>
    <row r="179" spans="2:11" ht="15" customHeight="1">
      <c r="B179" s="310"/>
      <c r="C179" s="288" t="s">
        <v>140</v>
      </c>
      <c r="D179" s="288"/>
      <c r="E179" s="288"/>
      <c r="F179" s="309" t="s">
        <v>3977</v>
      </c>
      <c r="G179" s="288"/>
      <c r="H179" s="288" t="s">
        <v>3942</v>
      </c>
      <c r="I179" s="288" t="s">
        <v>3979</v>
      </c>
      <c r="J179" s="288">
        <v>10</v>
      </c>
      <c r="K179" s="331"/>
    </row>
    <row r="180" spans="2:11" ht="15" customHeight="1">
      <c r="B180" s="310"/>
      <c r="C180" s="288" t="s">
        <v>141</v>
      </c>
      <c r="D180" s="288"/>
      <c r="E180" s="288"/>
      <c r="F180" s="309" t="s">
        <v>3977</v>
      </c>
      <c r="G180" s="288"/>
      <c r="H180" s="288" t="s">
        <v>4050</v>
      </c>
      <c r="I180" s="288" t="s">
        <v>4011</v>
      </c>
      <c r="J180" s="288"/>
      <c r="K180" s="331"/>
    </row>
    <row r="181" spans="2:11" ht="15" customHeight="1">
      <c r="B181" s="310"/>
      <c r="C181" s="288" t="s">
        <v>4051</v>
      </c>
      <c r="D181" s="288"/>
      <c r="E181" s="288"/>
      <c r="F181" s="309" t="s">
        <v>3977</v>
      </c>
      <c r="G181" s="288"/>
      <c r="H181" s="288" t="s">
        <v>4052</v>
      </c>
      <c r="I181" s="288" t="s">
        <v>4011</v>
      </c>
      <c r="J181" s="288"/>
      <c r="K181" s="331"/>
    </row>
    <row r="182" spans="2:11" ht="15" customHeight="1">
      <c r="B182" s="310"/>
      <c r="C182" s="288" t="s">
        <v>4040</v>
      </c>
      <c r="D182" s="288"/>
      <c r="E182" s="288"/>
      <c r="F182" s="309" t="s">
        <v>3977</v>
      </c>
      <c r="G182" s="288"/>
      <c r="H182" s="288" t="s">
        <v>4053</v>
      </c>
      <c r="I182" s="288" t="s">
        <v>4011</v>
      </c>
      <c r="J182" s="288"/>
      <c r="K182" s="331"/>
    </row>
    <row r="183" spans="2:11" ht="15" customHeight="1">
      <c r="B183" s="310"/>
      <c r="C183" s="288" t="s">
        <v>143</v>
      </c>
      <c r="D183" s="288"/>
      <c r="E183" s="288"/>
      <c r="F183" s="309" t="s">
        <v>3983</v>
      </c>
      <c r="G183" s="288"/>
      <c r="H183" s="288" t="s">
        <v>4054</v>
      </c>
      <c r="I183" s="288" t="s">
        <v>3979</v>
      </c>
      <c r="J183" s="288">
        <v>50</v>
      </c>
      <c r="K183" s="331"/>
    </row>
    <row r="184" spans="2:11" ht="15" customHeight="1">
      <c r="B184" s="310"/>
      <c r="C184" s="288" t="s">
        <v>4055</v>
      </c>
      <c r="D184" s="288"/>
      <c r="E184" s="288"/>
      <c r="F184" s="309" t="s">
        <v>3983</v>
      </c>
      <c r="G184" s="288"/>
      <c r="H184" s="288" t="s">
        <v>4056</v>
      </c>
      <c r="I184" s="288" t="s">
        <v>4057</v>
      </c>
      <c r="J184" s="288"/>
      <c r="K184" s="331"/>
    </row>
    <row r="185" spans="2:11" ht="15" customHeight="1">
      <c r="B185" s="310"/>
      <c r="C185" s="288" t="s">
        <v>4058</v>
      </c>
      <c r="D185" s="288"/>
      <c r="E185" s="288"/>
      <c r="F185" s="309" t="s">
        <v>3983</v>
      </c>
      <c r="G185" s="288"/>
      <c r="H185" s="288" t="s">
        <v>4059</v>
      </c>
      <c r="I185" s="288" t="s">
        <v>4057</v>
      </c>
      <c r="J185" s="288"/>
      <c r="K185" s="331"/>
    </row>
    <row r="186" spans="2:11" ht="15" customHeight="1">
      <c r="B186" s="310"/>
      <c r="C186" s="288" t="s">
        <v>4060</v>
      </c>
      <c r="D186" s="288"/>
      <c r="E186" s="288"/>
      <c r="F186" s="309" t="s">
        <v>3983</v>
      </c>
      <c r="G186" s="288"/>
      <c r="H186" s="288" t="s">
        <v>4061</v>
      </c>
      <c r="I186" s="288" t="s">
        <v>4057</v>
      </c>
      <c r="J186" s="288"/>
      <c r="K186" s="331"/>
    </row>
    <row r="187" spans="2:11" ht="15" customHeight="1">
      <c r="B187" s="310"/>
      <c r="C187" s="343" t="s">
        <v>4062</v>
      </c>
      <c r="D187" s="288"/>
      <c r="E187" s="288"/>
      <c r="F187" s="309" t="s">
        <v>3983</v>
      </c>
      <c r="G187" s="288"/>
      <c r="H187" s="288" t="s">
        <v>4063</v>
      </c>
      <c r="I187" s="288" t="s">
        <v>4064</v>
      </c>
      <c r="J187" s="344" t="s">
        <v>4065</v>
      </c>
      <c r="K187" s="331"/>
    </row>
    <row r="188" spans="2:11" ht="15" customHeight="1">
      <c r="B188" s="310"/>
      <c r="C188" s="294" t="s">
        <v>43</v>
      </c>
      <c r="D188" s="288"/>
      <c r="E188" s="288"/>
      <c r="F188" s="309" t="s">
        <v>3977</v>
      </c>
      <c r="G188" s="288"/>
      <c r="H188" s="284" t="s">
        <v>4066</v>
      </c>
      <c r="I188" s="288" t="s">
        <v>4067</v>
      </c>
      <c r="J188" s="288"/>
      <c r="K188" s="331"/>
    </row>
    <row r="189" spans="2:11" ht="15" customHeight="1">
      <c r="B189" s="310"/>
      <c r="C189" s="294" t="s">
        <v>4068</v>
      </c>
      <c r="D189" s="288"/>
      <c r="E189" s="288"/>
      <c r="F189" s="309" t="s">
        <v>3977</v>
      </c>
      <c r="G189" s="288"/>
      <c r="H189" s="288" t="s">
        <v>4069</v>
      </c>
      <c r="I189" s="288" t="s">
        <v>4011</v>
      </c>
      <c r="J189" s="288"/>
      <c r="K189" s="331"/>
    </row>
    <row r="190" spans="2:11" ht="15" customHeight="1">
      <c r="B190" s="310"/>
      <c r="C190" s="294" t="s">
        <v>4070</v>
      </c>
      <c r="D190" s="288"/>
      <c r="E190" s="288"/>
      <c r="F190" s="309" t="s">
        <v>3977</v>
      </c>
      <c r="G190" s="288"/>
      <c r="H190" s="288" t="s">
        <v>4071</v>
      </c>
      <c r="I190" s="288" t="s">
        <v>4011</v>
      </c>
      <c r="J190" s="288"/>
      <c r="K190" s="331"/>
    </row>
    <row r="191" spans="2:11" ht="15" customHeight="1">
      <c r="B191" s="310"/>
      <c r="C191" s="294" t="s">
        <v>4072</v>
      </c>
      <c r="D191" s="288"/>
      <c r="E191" s="288"/>
      <c r="F191" s="309" t="s">
        <v>3983</v>
      </c>
      <c r="G191" s="288"/>
      <c r="H191" s="288" t="s">
        <v>4073</v>
      </c>
      <c r="I191" s="288" t="s">
        <v>4011</v>
      </c>
      <c r="J191" s="288"/>
      <c r="K191" s="331"/>
    </row>
    <row r="192" spans="2:11" ht="15" customHeight="1">
      <c r="B192" s="337"/>
      <c r="C192" s="345"/>
      <c r="D192" s="319"/>
      <c r="E192" s="319"/>
      <c r="F192" s="319"/>
      <c r="G192" s="319"/>
      <c r="H192" s="319"/>
      <c r="I192" s="319"/>
      <c r="J192" s="319"/>
      <c r="K192" s="338"/>
    </row>
    <row r="193" spans="2:11" ht="18.75" customHeight="1">
      <c r="B193" s="284"/>
      <c r="C193" s="288"/>
      <c r="D193" s="288"/>
      <c r="E193" s="288"/>
      <c r="F193" s="309"/>
      <c r="G193" s="288"/>
      <c r="H193" s="288"/>
      <c r="I193" s="288"/>
      <c r="J193" s="288"/>
      <c r="K193" s="284"/>
    </row>
    <row r="194" spans="2:11" ht="18.75" customHeight="1">
      <c r="B194" s="284"/>
      <c r="C194" s="288"/>
      <c r="D194" s="288"/>
      <c r="E194" s="288"/>
      <c r="F194" s="309"/>
      <c r="G194" s="288"/>
      <c r="H194" s="288"/>
      <c r="I194" s="288"/>
      <c r="J194" s="288"/>
      <c r="K194" s="284"/>
    </row>
    <row r="195" spans="2:11" ht="18.75" customHeight="1">
      <c r="B195" s="295"/>
      <c r="C195" s="295"/>
      <c r="D195" s="295"/>
      <c r="E195" s="295"/>
      <c r="F195" s="295"/>
      <c r="G195" s="295"/>
      <c r="H195" s="295"/>
      <c r="I195" s="295"/>
      <c r="J195" s="295"/>
      <c r="K195" s="295"/>
    </row>
    <row r="196" spans="2:11" ht="13.5">
      <c r="B196" s="274"/>
      <c r="C196" s="275"/>
      <c r="D196" s="275"/>
      <c r="E196" s="275"/>
      <c r="F196" s="275"/>
      <c r="G196" s="275"/>
      <c r="H196" s="275"/>
      <c r="I196" s="275"/>
      <c r="J196" s="275"/>
      <c r="K196" s="276"/>
    </row>
    <row r="197" spans="2:11" ht="21">
      <c r="B197" s="277"/>
      <c r="C197" s="278" t="s">
        <v>4074</v>
      </c>
      <c r="D197" s="278"/>
      <c r="E197" s="278"/>
      <c r="F197" s="278"/>
      <c r="G197" s="278"/>
      <c r="H197" s="278"/>
      <c r="I197" s="278"/>
      <c r="J197" s="278"/>
      <c r="K197" s="279"/>
    </row>
    <row r="198" spans="2:11" ht="25.5" customHeight="1">
      <c r="B198" s="277"/>
      <c r="C198" s="346" t="s">
        <v>4075</v>
      </c>
      <c r="D198" s="346"/>
      <c r="E198" s="346"/>
      <c r="F198" s="346" t="s">
        <v>4076</v>
      </c>
      <c r="G198" s="347"/>
      <c r="H198" s="346" t="s">
        <v>4077</v>
      </c>
      <c r="I198" s="346"/>
      <c r="J198" s="346"/>
      <c r="K198" s="279"/>
    </row>
    <row r="199" spans="2:11" ht="5.25" customHeight="1">
      <c r="B199" s="310"/>
      <c r="C199" s="307"/>
      <c r="D199" s="307"/>
      <c r="E199" s="307"/>
      <c r="F199" s="307"/>
      <c r="G199" s="288"/>
      <c r="H199" s="307"/>
      <c r="I199" s="307"/>
      <c r="J199" s="307"/>
      <c r="K199" s="331"/>
    </row>
    <row r="200" spans="2:11" ht="15" customHeight="1">
      <c r="B200" s="310"/>
      <c r="C200" s="288" t="s">
        <v>4067</v>
      </c>
      <c r="D200" s="288"/>
      <c r="E200" s="288"/>
      <c r="F200" s="309" t="s">
        <v>44</v>
      </c>
      <c r="G200" s="288"/>
      <c r="H200" s="288" t="s">
        <v>4078</v>
      </c>
      <c r="I200" s="288"/>
      <c r="J200" s="288"/>
      <c r="K200" s="331"/>
    </row>
    <row r="201" spans="2:11" ht="15" customHeight="1">
      <c r="B201" s="310"/>
      <c r="C201" s="316"/>
      <c r="D201" s="288"/>
      <c r="E201" s="288"/>
      <c r="F201" s="309" t="s">
        <v>45</v>
      </c>
      <c r="G201" s="288"/>
      <c r="H201" s="288" t="s">
        <v>4079</v>
      </c>
      <c r="I201" s="288"/>
      <c r="J201" s="288"/>
      <c r="K201" s="331"/>
    </row>
    <row r="202" spans="2:11" ht="15" customHeight="1">
      <c r="B202" s="310"/>
      <c r="C202" s="316"/>
      <c r="D202" s="288"/>
      <c r="E202" s="288"/>
      <c r="F202" s="309" t="s">
        <v>48</v>
      </c>
      <c r="G202" s="288"/>
      <c r="H202" s="288" t="s">
        <v>4080</v>
      </c>
      <c r="I202" s="288"/>
      <c r="J202" s="288"/>
      <c r="K202" s="331"/>
    </row>
    <row r="203" spans="2:11" ht="15" customHeight="1">
      <c r="B203" s="310"/>
      <c r="C203" s="288"/>
      <c r="D203" s="288"/>
      <c r="E203" s="288"/>
      <c r="F203" s="309" t="s">
        <v>46</v>
      </c>
      <c r="G203" s="288"/>
      <c r="H203" s="288" t="s">
        <v>4081</v>
      </c>
      <c r="I203" s="288"/>
      <c r="J203" s="288"/>
      <c r="K203" s="331"/>
    </row>
    <row r="204" spans="2:11" ht="15" customHeight="1">
      <c r="B204" s="310"/>
      <c r="C204" s="288"/>
      <c r="D204" s="288"/>
      <c r="E204" s="288"/>
      <c r="F204" s="309" t="s">
        <v>47</v>
      </c>
      <c r="G204" s="288"/>
      <c r="H204" s="288" t="s">
        <v>4082</v>
      </c>
      <c r="I204" s="288"/>
      <c r="J204" s="288"/>
      <c r="K204" s="331"/>
    </row>
    <row r="205" spans="2:11" ht="15" customHeight="1">
      <c r="B205" s="310"/>
      <c r="C205" s="288"/>
      <c r="D205" s="288"/>
      <c r="E205" s="288"/>
      <c r="F205" s="309"/>
      <c r="G205" s="288"/>
      <c r="H205" s="288"/>
      <c r="I205" s="288"/>
      <c r="J205" s="288"/>
      <c r="K205" s="331"/>
    </row>
    <row r="206" spans="2:11" ht="15" customHeight="1">
      <c r="B206" s="310"/>
      <c r="C206" s="288" t="s">
        <v>4023</v>
      </c>
      <c r="D206" s="288"/>
      <c r="E206" s="288"/>
      <c r="F206" s="309" t="s">
        <v>85</v>
      </c>
      <c r="G206" s="288"/>
      <c r="H206" s="288" t="s">
        <v>4083</v>
      </c>
      <c r="I206" s="288"/>
      <c r="J206" s="288"/>
      <c r="K206" s="331"/>
    </row>
    <row r="207" spans="2:11" ht="15" customHeight="1">
      <c r="B207" s="310"/>
      <c r="C207" s="316"/>
      <c r="D207" s="288"/>
      <c r="E207" s="288"/>
      <c r="F207" s="309" t="s">
        <v>3924</v>
      </c>
      <c r="G207" s="288"/>
      <c r="H207" s="288" t="s">
        <v>3925</v>
      </c>
      <c r="I207" s="288"/>
      <c r="J207" s="288"/>
      <c r="K207" s="331"/>
    </row>
    <row r="208" spans="2:11" ht="15" customHeight="1">
      <c r="B208" s="310"/>
      <c r="C208" s="288"/>
      <c r="D208" s="288"/>
      <c r="E208" s="288"/>
      <c r="F208" s="309" t="s">
        <v>80</v>
      </c>
      <c r="G208" s="288"/>
      <c r="H208" s="288" t="s">
        <v>4084</v>
      </c>
      <c r="I208" s="288"/>
      <c r="J208" s="288"/>
      <c r="K208" s="331"/>
    </row>
    <row r="209" spans="2:11" ht="15" customHeight="1">
      <c r="B209" s="348"/>
      <c r="C209" s="316"/>
      <c r="D209" s="316"/>
      <c r="E209" s="316"/>
      <c r="F209" s="309" t="s">
        <v>111</v>
      </c>
      <c r="G209" s="294"/>
      <c r="H209" s="335" t="s">
        <v>112</v>
      </c>
      <c r="I209" s="335"/>
      <c r="J209" s="335"/>
      <c r="K209" s="349"/>
    </row>
    <row r="210" spans="2:11" ht="15" customHeight="1">
      <c r="B210" s="348"/>
      <c r="C210" s="316"/>
      <c r="D210" s="316"/>
      <c r="E210" s="316"/>
      <c r="F210" s="309" t="s">
        <v>2324</v>
      </c>
      <c r="G210" s="294"/>
      <c r="H210" s="335" t="s">
        <v>4085</v>
      </c>
      <c r="I210" s="335"/>
      <c r="J210" s="335"/>
      <c r="K210" s="349"/>
    </row>
    <row r="211" spans="2:11" ht="15" customHeight="1">
      <c r="B211" s="348"/>
      <c r="C211" s="316"/>
      <c r="D211" s="316"/>
      <c r="E211" s="316"/>
      <c r="F211" s="350"/>
      <c r="G211" s="294"/>
      <c r="H211" s="351"/>
      <c r="I211" s="351"/>
      <c r="J211" s="351"/>
      <c r="K211" s="349"/>
    </row>
    <row r="212" spans="2:11" ht="15" customHeight="1">
      <c r="B212" s="348"/>
      <c r="C212" s="288" t="s">
        <v>4047</v>
      </c>
      <c r="D212" s="316"/>
      <c r="E212" s="316"/>
      <c r="F212" s="309">
        <v>1</v>
      </c>
      <c r="G212" s="294"/>
      <c r="H212" s="335" t="s">
        <v>4086</v>
      </c>
      <c r="I212" s="335"/>
      <c r="J212" s="335"/>
      <c r="K212" s="349"/>
    </row>
    <row r="213" spans="2:11" ht="15" customHeight="1">
      <c r="B213" s="348"/>
      <c r="C213" s="316"/>
      <c r="D213" s="316"/>
      <c r="E213" s="316"/>
      <c r="F213" s="309">
        <v>2</v>
      </c>
      <c r="G213" s="294"/>
      <c r="H213" s="335" t="s">
        <v>4087</v>
      </c>
      <c r="I213" s="335"/>
      <c r="J213" s="335"/>
      <c r="K213" s="349"/>
    </row>
    <row r="214" spans="2:11" ht="15" customHeight="1">
      <c r="B214" s="348"/>
      <c r="C214" s="316"/>
      <c r="D214" s="316"/>
      <c r="E214" s="316"/>
      <c r="F214" s="309">
        <v>3</v>
      </c>
      <c r="G214" s="294"/>
      <c r="H214" s="335" t="s">
        <v>4088</v>
      </c>
      <c r="I214" s="335"/>
      <c r="J214" s="335"/>
      <c r="K214" s="349"/>
    </row>
    <row r="215" spans="2:11" ht="15" customHeight="1">
      <c r="B215" s="348"/>
      <c r="C215" s="316"/>
      <c r="D215" s="316"/>
      <c r="E215" s="316"/>
      <c r="F215" s="309">
        <v>4</v>
      </c>
      <c r="G215" s="294"/>
      <c r="H215" s="335" t="s">
        <v>4089</v>
      </c>
      <c r="I215" s="335"/>
      <c r="J215" s="335"/>
      <c r="K215" s="349"/>
    </row>
    <row r="216" spans="2:11" ht="12.75" customHeight="1">
      <c r="B216" s="352"/>
      <c r="C216" s="353"/>
      <c r="D216" s="353"/>
      <c r="E216" s="353"/>
      <c r="F216" s="353"/>
      <c r="G216" s="353"/>
      <c r="H216" s="353"/>
      <c r="I216" s="353"/>
      <c r="J216" s="353"/>
      <c r="K216" s="354"/>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37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81</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121</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ROUND(J86,2)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ROUND(SUM(BE86:BE373),2)</f>
        <v>0</v>
      </c>
      <c r="G30" s="45"/>
      <c r="H30" s="45"/>
      <c r="I30" s="156">
        <v>0.21</v>
      </c>
      <c r="J30" s="155">
        <f>ROUND(ROUND((SUM(BE86:BE373)),2)*I30,2)</f>
        <v>0</v>
      </c>
      <c r="K30" s="49"/>
    </row>
    <row r="31" spans="2:11" s="1" customFormat="1" ht="14.4" customHeight="1">
      <c r="B31" s="44"/>
      <c r="C31" s="45"/>
      <c r="D31" s="45"/>
      <c r="E31" s="53" t="s">
        <v>45</v>
      </c>
      <c r="F31" s="155">
        <f>ROUND(SUM(BF86:BF373),2)</f>
        <v>0</v>
      </c>
      <c r="G31" s="45"/>
      <c r="H31" s="45"/>
      <c r="I31" s="156">
        <v>0.15</v>
      </c>
      <c r="J31" s="155">
        <f>ROUND(ROUND((SUM(BF86:BF373)),2)*I31,2)</f>
        <v>0</v>
      </c>
      <c r="K31" s="49"/>
    </row>
    <row r="32" spans="2:11" s="1" customFormat="1" ht="14.4" customHeight="1" hidden="1">
      <c r="B32" s="44"/>
      <c r="C32" s="45"/>
      <c r="D32" s="45"/>
      <c r="E32" s="53" t="s">
        <v>46</v>
      </c>
      <c r="F32" s="155">
        <f>ROUND(SUM(BG86:BG373),2)</f>
        <v>0</v>
      </c>
      <c r="G32" s="45"/>
      <c r="H32" s="45"/>
      <c r="I32" s="156">
        <v>0.21</v>
      </c>
      <c r="J32" s="155">
        <v>0</v>
      </c>
      <c r="K32" s="49"/>
    </row>
    <row r="33" spans="2:11" s="1" customFormat="1" ht="14.4" customHeight="1" hidden="1">
      <c r="B33" s="44"/>
      <c r="C33" s="45"/>
      <c r="D33" s="45"/>
      <c r="E33" s="53" t="s">
        <v>47</v>
      </c>
      <c r="F33" s="155">
        <f>ROUND(SUM(BH86:BH373),2)</f>
        <v>0</v>
      </c>
      <c r="G33" s="45"/>
      <c r="H33" s="45"/>
      <c r="I33" s="156">
        <v>0.15</v>
      </c>
      <c r="J33" s="155">
        <v>0</v>
      </c>
      <c r="K33" s="49"/>
    </row>
    <row r="34" spans="2:11" s="1" customFormat="1" ht="14.4" customHeight="1" hidden="1">
      <c r="B34" s="44"/>
      <c r="C34" s="45"/>
      <c r="D34" s="45"/>
      <c r="E34" s="53" t="s">
        <v>48</v>
      </c>
      <c r="F34" s="155">
        <f>ROUND(SUM(BI86:BI373),2)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IO 201 - Komunikace</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J86</f>
        <v>0</v>
      </c>
      <c r="K56" s="49"/>
      <c r="AU56" s="22" t="s">
        <v>126</v>
      </c>
    </row>
    <row r="57" spans="2:11" s="7" customFormat="1" ht="24.95" customHeight="1">
      <c r="B57" s="175"/>
      <c r="C57" s="176"/>
      <c r="D57" s="177" t="s">
        <v>127</v>
      </c>
      <c r="E57" s="178"/>
      <c r="F57" s="178"/>
      <c r="G57" s="178"/>
      <c r="H57" s="178"/>
      <c r="I57" s="179"/>
      <c r="J57" s="180">
        <f>J87</f>
        <v>0</v>
      </c>
      <c r="K57" s="181"/>
    </row>
    <row r="58" spans="2:11" s="8" customFormat="1" ht="19.9" customHeight="1">
      <c r="B58" s="182"/>
      <c r="C58" s="183"/>
      <c r="D58" s="184" t="s">
        <v>128</v>
      </c>
      <c r="E58" s="185"/>
      <c r="F58" s="185"/>
      <c r="G58" s="185"/>
      <c r="H58" s="185"/>
      <c r="I58" s="186"/>
      <c r="J58" s="187">
        <f>J88</f>
        <v>0</v>
      </c>
      <c r="K58" s="188"/>
    </row>
    <row r="59" spans="2:11" s="8" customFormat="1" ht="19.9" customHeight="1">
      <c r="B59" s="182"/>
      <c r="C59" s="183"/>
      <c r="D59" s="184" t="s">
        <v>129</v>
      </c>
      <c r="E59" s="185"/>
      <c r="F59" s="185"/>
      <c r="G59" s="185"/>
      <c r="H59" s="185"/>
      <c r="I59" s="186"/>
      <c r="J59" s="187">
        <f>J164</f>
        <v>0</v>
      </c>
      <c r="K59" s="188"/>
    </row>
    <row r="60" spans="2:11" s="8" customFormat="1" ht="19.9" customHeight="1">
      <c r="B60" s="182"/>
      <c r="C60" s="183"/>
      <c r="D60" s="184" t="s">
        <v>130</v>
      </c>
      <c r="E60" s="185"/>
      <c r="F60" s="185"/>
      <c r="G60" s="185"/>
      <c r="H60" s="185"/>
      <c r="I60" s="186"/>
      <c r="J60" s="187">
        <f>J172</f>
        <v>0</v>
      </c>
      <c r="K60" s="188"/>
    </row>
    <row r="61" spans="2:11" s="8" customFormat="1" ht="19.9" customHeight="1">
      <c r="B61" s="182"/>
      <c r="C61" s="183"/>
      <c r="D61" s="184" t="s">
        <v>131</v>
      </c>
      <c r="E61" s="185"/>
      <c r="F61" s="185"/>
      <c r="G61" s="185"/>
      <c r="H61" s="185"/>
      <c r="I61" s="186"/>
      <c r="J61" s="187">
        <f>J215</f>
        <v>0</v>
      </c>
      <c r="K61" s="188"/>
    </row>
    <row r="62" spans="2:11" s="8" customFormat="1" ht="19.9" customHeight="1">
      <c r="B62" s="182"/>
      <c r="C62" s="183"/>
      <c r="D62" s="184" t="s">
        <v>132</v>
      </c>
      <c r="E62" s="185"/>
      <c r="F62" s="185"/>
      <c r="G62" s="185"/>
      <c r="H62" s="185"/>
      <c r="I62" s="186"/>
      <c r="J62" s="187">
        <f>J220</f>
        <v>0</v>
      </c>
      <c r="K62" s="188"/>
    </row>
    <row r="63" spans="2:11" s="8" customFormat="1" ht="19.9" customHeight="1">
      <c r="B63" s="182"/>
      <c r="C63" s="183"/>
      <c r="D63" s="184" t="s">
        <v>133</v>
      </c>
      <c r="E63" s="185"/>
      <c r="F63" s="185"/>
      <c r="G63" s="185"/>
      <c r="H63" s="185"/>
      <c r="I63" s="186"/>
      <c r="J63" s="187">
        <f>J262</f>
        <v>0</v>
      </c>
      <c r="K63" s="188"/>
    </row>
    <row r="64" spans="2:11" s="8" customFormat="1" ht="19.9" customHeight="1">
      <c r="B64" s="182"/>
      <c r="C64" s="183"/>
      <c r="D64" s="184" t="s">
        <v>134</v>
      </c>
      <c r="E64" s="185"/>
      <c r="F64" s="185"/>
      <c r="G64" s="185"/>
      <c r="H64" s="185"/>
      <c r="I64" s="186"/>
      <c r="J64" s="187">
        <f>J320</f>
        <v>0</v>
      </c>
      <c r="K64" s="188"/>
    </row>
    <row r="65" spans="2:11" s="8" customFormat="1" ht="19.9" customHeight="1">
      <c r="B65" s="182"/>
      <c r="C65" s="183"/>
      <c r="D65" s="184" t="s">
        <v>135</v>
      </c>
      <c r="E65" s="185"/>
      <c r="F65" s="185"/>
      <c r="G65" s="185"/>
      <c r="H65" s="185"/>
      <c r="I65" s="186"/>
      <c r="J65" s="187">
        <f>J341</f>
        <v>0</v>
      </c>
      <c r="K65" s="188"/>
    </row>
    <row r="66" spans="2:11" s="8" customFormat="1" ht="19.9" customHeight="1">
      <c r="B66" s="182"/>
      <c r="C66" s="183"/>
      <c r="D66" s="184" t="s">
        <v>136</v>
      </c>
      <c r="E66" s="185"/>
      <c r="F66" s="185"/>
      <c r="G66" s="185"/>
      <c r="H66" s="185"/>
      <c r="I66" s="186"/>
      <c r="J66" s="187">
        <f>J370</f>
        <v>0</v>
      </c>
      <c r="K66" s="188"/>
    </row>
    <row r="67" spans="2:11" s="1" customFormat="1" ht="21.8" customHeight="1">
      <c r="B67" s="44"/>
      <c r="C67" s="45"/>
      <c r="D67" s="45"/>
      <c r="E67" s="45"/>
      <c r="F67" s="45"/>
      <c r="G67" s="45"/>
      <c r="H67" s="45"/>
      <c r="I67" s="142"/>
      <c r="J67" s="45"/>
      <c r="K67" s="49"/>
    </row>
    <row r="68" spans="2:11" s="1" customFormat="1" ht="6.95" customHeight="1">
      <c r="B68" s="65"/>
      <c r="C68" s="66"/>
      <c r="D68" s="66"/>
      <c r="E68" s="66"/>
      <c r="F68" s="66"/>
      <c r="G68" s="66"/>
      <c r="H68" s="66"/>
      <c r="I68" s="164"/>
      <c r="J68" s="66"/>
      <c r="K68" s="67"/>
    </row>
    <row r="72" spans="2:12" s="1" customFormat="1" ht="6.95" customHeight="1">
      <c r="B72" s="68"/>
      <c r="C72" s="69"/>
      <c r="D72" s="69"/>
      <c r="E72" s="69"/>
      <c r="F72" s="69"/>
      <c r="G72" s="69"/>
      <c r="H72" s="69"/>
      <c r="I72" s="167"/>
      <c r="J72" s="69"/>
      <c r="K72" s="69"/>
      <c r="L72" s="70"/>
    </row>
    <row r="73" spans="2:12" s="1" customFormat="1" ht="36.95" customHeight="1">
      <c r="B73" s="44"/>
      <c r="C73" s="71" t="s">
        <v>137</v>
      </c>
      <c r="D73" s="72"/>
      <c r="E73" s="72"/>
      <c r="F73" s="72"/>
      <c r="G73" s="72"/>
      <c r="H73" s="72"/>
      <c r="I73" s="189"/>
      <c r="J73" s="72"/>
      <c r="K73" s="72"/>
      <c r="L73" s="70"/>
    </row>
    <row r="74" spans="2:12" s="1" customFormat="1" ht="6.95" customHeight="1">
      <c r="B74" s="44"/>
      <c r="C74" s="72"/>
      <c r="D74" s="72"/>
      <c r="E74" s="72"/>
      <c r="F74" s="72"/>
      <c r="G74" s="72"/>
      <c r="H74" s="72"/>
      <c r="I74" s="189"/>
      <c r="J74" s="72"/>
      <c r="K74" s="72"/>
      <c r="L74" s="70"/>
    </row>
    <row r="75" spans="2:12" s="1" customFormat="1" ht="14.4" customHeight="1">
      <c r="B75" s="44"/>
      <c r="C75" s="74" t="s">
        <v>18</v>
      </c>
      <c r="D75" s="72"/>
      <c r="E75" s="72"/>
      <c r="F75" s="72"/>
      <c r="G75" s="72"/>
      <c r="H75" s="72"/>
      <c r="I75" s="189"/>
      <c r="J75" s="72"/>
      <c r="K75" s="72"/>
      <c r="L75" s="70"/>
    </row>
    <row r="76" spans="2:12" s="1" customFormat="1" ht="16.5" customHeight="1">
      <c r="B76" s="44"/>
      <c r="C76" s="72"/>
      <c r="D76" s="72"/>
      <c r="E76" s="190" t="str">
        <f>E7</f>
        <v>Nemocnice Teplice - nízkoprahový urgentní příjem</v>
      </c>
      <c r="F76" s="74"/>
      <c r="G76" s="74"/>
      <c r="H76" s="74"/>
      <c r="I76" s="189"/>
      <c r="J76" s="72"/>
      <c r="K76" s="72"/>
      <c r="L76" s="70"/>
    </row>
    <row r="77" spans="2:12" s="1" customFormat="1" ht="14.4" customHeight="1">
      <c r="B77" s="44"/>
      <c r="C77" s="74" t="s">
        <v>120</v>
      </c>
      <c r="D77" s="72"/>
      <c r="E77" s="72"/>
      <c r="F77" s="72"/>
      <c r="G77" s="72"/>
      <c r="H77" s="72"/>
      <c r="I77" s="189"/>
      <c r="J77" s="72"/>
      <c r="K77" s="72"/>
      <c r="L77" s="70"/>
    </row>
    <row r="78" spans="2:12" s="1" customFormat="1" ht="17.25" customHeight="1">
      <c r="B78" s="44"/>
      <c r="C78" s="72"/>
      <c r="D78" s="72"/>
      <c r="E78" s="80" t="str">
        <f>E9</f>
        <v>IO 201 - Komunikace</v>
      </c>
      <c r="F78" s="72"/>
      <c r="G78" s="72"/>
      <c r="H78" s="72"/>
      <c r="I78" s="189"/>
      <c r="J78" s="72"/>
      <c r="K78" s="72"/>
      <c r="L78" s="70"/>
    </row>
    <row r="79" spans="2:12" s="1" customFormat="1" ht="6.95" customHeight="1">
      <c r="B79" s="44"/>
      <c r="C79" s="72"/>
      <c r="D79" s="72"/>
      <c r="E79" s="72"/>
      <c r="F79" s="72"/>
      <c r="G79" s="72"/>
      <c r="H79" s="72"/>
      <c r="I79" s="189"/>
      <c r="J79" s="72"/>
      <c r="K79" s="72"/>
      <c r="L79" s="70"/>
    </row>
    <row r="80" spans="2:12" s="1" customFormat="1" ht="18" customHeight="1">
      <c r="B80" s="44"/>
      <c r="C80" s="74" t="s">
        <v>25</v>
      </c>
      <c r="D80" s="72"/>
      <c r="E80" s="72"/>
      <c r="F80" s="191" t="str">
        <f>F12</f>
        <v xml:space="preserve"> </v>
      </c>
      <c r="G80" s="72"/>
      <c r="H80" s="72"/>
      <c r="I80" s="192" t="s">
        <v>27</v>
      </c>
      <c r="J80" s="83" t="str">
        <f>IF(J12="","",J12)</f>
        <v>21. 3. 2016</v>
      </c>
      <c r="K80" s="72"/>
      <c r="L80" s="70"/>
    </row>
    <row r="81" spans="2:12" s="1" customFormat="1" ht="6.95" customHeight="1">
      <c r="B81" s="44"/>
      <c r="C81" s="72"/>
      <c r="D81" s="72"/>
      <c r="E81" s="72"/>
      <c r="F81" s="72"/>
      <c r="G81" s="72"/>
      <c r="H81" s="72"/>
      <c r="I81" s="189"/>
      <c r="J81" s="72"/>
      <c r="K81" s="72"/>
      <c r="L81" s="70"/>
    </row>
    <row r="82" spans="2:12" s="1" customFormat="1" ht="13.5">
      <c r="B82" s="44"/>
      <c r="C82" s="74" t="s">
        <v>31</v>
      </c>
      <c r="D82" s="72"/>
      <c r="E82" s="72"/>
      <c r="F82" s="191" t="str">
        <f>E15</f>
        <v xml:space="preserve"> </v>
      </c>
      <c r="G82" s="72"/>
      <c r="H82" s="72"/>
      <c r="I82" s="192" t="s">
        <v>36</v>
      </c>
      <c r="J82" s="191" t="str">
        <f>E21</f>
        <v xml:space="preserve"> </v>
      </c>
      <c r="K82" s="72"/>
      <c r="L82" s="70"/>
    </row>
    <row r="83" spans="2:12" s="1" customFormat="1" ht="14.4" customHeight="1">
      <c r="B83" s="44"/>
      <c r="C83" s="74" t="s">
        <v>34</v>
      </c>
      <c r="D83" s="72"/>
      <c r="E83" s="72"/>
      <c r="F83" s="191" t="str">
        <f>IF(E18="","",E18)</f>
        <v/>
      </c>
      <c r="G83" s="72"/>
      <c r="H83" s="72"/>
      <c r="I83" s="189"/>
      <c r="J83" s="72"/>
      <c r="K83" s="72"/>
      <c r="L83" s="70"/>
    </row>
    <row r="84" spans="2:12" s="1" customFormat="1" ht="10.3" customHeight="1">
      <c r="B84" s="44"/>
      <c r="C84" s="72"/>
      <c r="D84" s="72"/>
      <c r="E84" s="72"/>
      <c r="F84" s="72"/>
      <c r="G84" s="72"/>
      <c r="H84" s="72"/>
      <c r="I84" s="189"/>
      <c r="J84" s="72"/>
      <c r="K84" s="72"/>
      <c r="L84" s="70"/>
    </row>
    <row r="85" spans="2:20" s="9" customFormat="1" ht="29.25" customHeight="1">
      <c r="B85" s="193"/>
      <c r="C85" s="194" t="s">
        <v>138</v>
      </c>
      <c r="D85" s="195" t="s">
        <v>58</v>
      </c>
      <c r="E85" s="195" t="s">
        <v>54</v>
      </c>
      <c r="F85" s="195" t="s">
        <v>139</v>
      </c>
      <c r="G85" s="195" t="s">
        <v>140</v>
      </c>
      <c r="H85" s="195" t="s">
        <v>141</v>
      </c>
      <c r="I85" s="196" t="s">
        <v>142</v>
      </c>
      <c r="J85" s="195" t="s">
        <v>124</v>
      </c>
      <c r="K85" s="197" t="s">
        <v>143</v>
      </c>
      <c r="L85" s="198"/>
      <c r="M85" s="100" t="s">
        <v>144</v>
      </c>
      <c r="N85" s="101" t="s">
        <v>43</v>
      </c>
      <c r="O85" s="101" t="s">
        <v>145</v>
      </c>
      <c r="P85" s="101" t="s">
        <v>146</v>
      </c>
      <c r="Q85" s="101" t="s">
        <v>147</v>
      </c>
      <c r="R85" s="101" t="s">
        <v>148</v>
      </c>
      <c r="S85" s="101" t="s">
        <v>149</v>
      </c>
      <c r="T85" s="102" t="s">
        <v>150</v>
      </c>
    </row>
    <row r="86" spans="2:63" s="1" customFormat="1" ht="29.25" customHeight="1">
      <c r="B86" s="44"/>
      <c r="C86" s="106" t="s">
        <v>125</v>
      </c>
      <c r="D86" s="72"/>
      <c r="E86" s="72"/>
      <c r="F86" s="72"/>
      <c r="G86" s="72"/>
      <c r="H86" s="72"/>
      <c r="I86" s="189"/>
      <c r="J86" s="199">
        <f>BK86</f>
        <v>0</v>
      </c>
      <c r="K86" s="72"/>
      <c r="L86" s="70"/>
      <c r="M86" s="103"/>
      <c r="N86" s="104"/>
      <c r="O86" s="104"/>
      <c r="P86" s="200">
        <f>P87</f>
        <v>0</v>
      </c>
      <c r="Q86" s="104"/>
      <c r="R86" s="200">
        <f>R87</f>
        <v>70.924183</v>
      </c>
      <c r="S86" s="104"/>
      <c r="T86" s="201">
        <f>T87</f>
        <v>85.2414</v>
      </c>
      <c r="AT86" s="22" t="s">
        <v>72</v>
      </c>
      <c r="AU86" s="22" t="s">
        <v>126</v>
      </c>
      <c r="BK86" s="202">
        <f>BK87</f>
        <v>0</v>
      </c>
    </row>
    <row r="87" spans="2:63" s="10" customFormat="1" ht="37.4" customHeight="1">
      <c r="B87" s="203"/>
      <c r="C87" s="204"/>
      <c r="D87" s="205" t="s">
        <v>72</v>
      </c>
      <c r="E87" s="206" t="s">
        <v>151</v>
      </c>
      <c r="F87" s="206" t="s">
        <v>152</v>
      </c>
      <c r="G87" s="204"/>
      <c r="H87" s="204"/>
      <c r="I87" s="207"/>
      <c r="J87" s="208">
        <f>BK87</f>
        <v>0</v>
      </c>
      <c r="K87" s="204"/>
      <c r="L87" s="209"/>
      <c r="M87" s="210"/>
      <c r="N87" s="211"/>
      <c r="O87" s="211"/>
      <c r="P87" s="212">
        <f>P88+P164+P172+P215+P220+P262+P320+P341+P370</f>
        <v>0</v>
      </c>
      <c r="Q87" s="211"/>
      <c r="R87" s="212">
        <f>R88+R164+R172+R215+R220+R262+R320+R341+R370</f>
        <v>70.924183</v>
      </c>
      <c r="S87" s="211"/>
      <c r="T87" s="213">
        <f>T88+T164+T172+T215+T220+T262+T320+T341+T370</f>
        <v>85.2414</v>
      </c>
      <c r="AR87" s="214" t="s">
        <v>24</v>
      </c>
      <c r="AT87" s="215" t="s">
        <v>72</v>
      </c>
      <c r="AU87" s="215" t="s">
        <v>73</v>
      </c>
      <c r="AY87" s="214" t="s">
        <v>153</v>
      </c>
      <c r="BK87" s="216">
        <f>BK88+BK164+BK172+BK215+BK220+BK262+BK320+BK341+BK370</f>
        <v>0</v>
      </c>
    </row>
    <row r="88" spans="2:63" s="10" customFormat="1" ht="19.9" customHeight="1">
      <c r="B88" s="203"/>
      <c r="C88" s="204"/>
      <c r="D88" s="205" t="s">
        <v>72</v>
      </c>
      <c r="E88" s="217" t="s">
        <v>24</v>
      </c>
      <c r="F88" s="217" t="s">
        <v>154</v>
      </c>
      <c r="G88" s="204"/>
      <c r="H88" s="204"/>
      <c r="I88" s="207"/>
      <c r="J88" s="218">
        <f>BK88</f>
        <v>0</v>
      </c>
      <c r="K88" s="204"/>
      <c r="L88" s="209"/>
      <c r="M88" s="210"/>
      <c r="N88" s="211"/>
      <c r="O88" s="211"/>
      <c r="P88" s="212">
        <f>SUM(P89:P163)</f>
        <v>0</v>
      </c>
      <c r="Q88" s="211"/>
      <c r="R88" s="212">
        <f>SUM(R89:R163)</f>
        <v>0.0033499999999999997</v>
      </c>
      <c r="S88" s="211"/>
      <c r="T88" s="213">
        <f>SUM(T89:T163)</f>
        <v>0</v>
      </c>
      <c r="AR88" s="214" t="s">
        <v>24</v>
      </c>
      <c r="AT88" s="215" t="s">
        <v>72</v>
      </c>
      <c r="AU88" s="215" t="s">
        <v>24</v>
      </c>
      <c r="AY88" s="214" t="s">
        <v>153</v>
      </c>
      <c r="BK88" s="216">
        <f>SUM(BK89:BK163)</f>
        <v>0</v>
      </c>
    </row>
    <row r="89" spans="2:65" s="1" customFormat="1" ht="16.5" customHeight="1">
      <c r="B89" s="44"/>
      <c r="C89" s="219" t="s">
        <v>24</v>
      </c>
      <c r="D89" s="219" t="s">
        <v>155</v>
      </c>
      <c r="E89" s="220" t="s">
        <v>156</v>
      </c>
      <c r="F89" s="221" t="s">
        <v>157</v>
      </c>
      <c r="G89" s="222" t="s">
        <v>158</v>
      </c>
      <c r="H89" s="223">
        <v>4</v>
      </c>
      <c r="I89" s="224"/>
      <c r="J89" s="225">
        <f>ROUND(I89*H89,2)</f>
        <v>0</v>
      </c>
      <c r="K89" s="221" t="s">
        <v>159</v>
      </c>
      <c r="L89" s="70"/>
      <c r="M89" s="226" t="s">
        <v>22</v>
      </c>
      <c r="N89" s="227" t="s">
        <v>44</v>
      </c>
      <c r="O89" s="45"/>
      <c r="P89" s="228">
        <f>O89*H89</f>
        <v>0</v>
      </c>
      <c r="Q89" s="228">
        <v>0</v>
      </c>
      <c r="R89" s="228">
        <f>Q89*H89</f>
        <v>0</v>
      </c>
      <c r="S89" s="228">
        <v>0</v>
      </c>
      <c r="T89" s="229">
        <f>S89*H89</f>
        <v>0</v>
      </c>
      <c r="AR89" s="22" t="s">
        <v>160</v>
      </c>
      <c r="AT89" s="22" t="s">
        <v>155</v>
      </c>
      <c r="AU89" s="22" t="s">
        <v>82</v>
      </c>
      <c r="AY89" s="22" t="s">
        <v>153</v>
      </c>
      <c r="BE89" s="230">
        <f>IF(N89="základní",J89,0)</f>
        <v>0</v>
      </c>
      <c r="BF89" s="230">
        <f>IF(N89="snížená",J89,0)</f>
        <v>0</v>
      </c>
      <c r="BG89" s="230">
        <f>IF(N89="zákl. přenesená",J89,0)</f>
        <v>0</v>
      </c>
      <c r="BH89" s="230">
        <f>IF(N89="sníž. přenesená",J89,0)</f>
        <v>0</v>
      </c>
      <c r="BI89" s="230">
        <f>IF(N89="nulová",J89,0)</f>
        <v>0</v>
      </c>
      <c r="BJ89" s="22" t="s">
        <v>24</v>
      </c>
      <c r="BK89" s="230">
        <f>ROUND(I89*H89,2)</f>
        <v>0</v>
      </c>
      <c r="BL89" s="22" t="s">
        <v>160</v>
      </c>
      <c r="BM89" s="22" t="s">
        <v>161</v>
      </c>
    </row>
    <row r="90" spans="2:47" s="1" customFormat="1" ht="13.5">
      <c r="B90" s="44"/>
      <c r="C90" s="72"/>
      <c r="D90" s="231" t="s">
        <v>162</v>
      </c>
      <c r="E90" s="72"/>
      <c r="F90" s="232" t="s">
        <v>163</v>
      </c>
      <c r="G90" s="72"/>
      <c r="H90" s="72"/>
      <c r="I90" s="189"/>
      <c r="J90" s="72"/>
      <c r="K90" s="72"/>
      <c r="L90" s="70"/>
      <c r="M90" s="233"/>
      <c r="N90" s="45"/>
      <c r="O90" s="45"/>
      <c r="P90" s="45"/>
      <c r="Q90" s="45"/>
      <c r="R90" s="45"/>
      <c r="S90" s="45"/>
      <c r="T90" s="93"/>
      <c r="AT90" s="22" t="s">
        <v>162</v>
      </c>
      <c r="AU90" s="22" t="s">
        <v>82</v>
      </c>
    </row>
    <row r="91" spans="2:47" s="1" customFormat="1" ht="13.5">
      <c r="B91" s="44"/>
      <c r="C91" s="72"/>
      <c r="D91" s="231" t="s">
        <v>164</v>
      </c>
      <c r="E91" s="72"/>
      <c r="F91" s="234" t="s">
        <v>165</v>
      </c>
      <c r="G91" s="72"/>
      <c r="H91" s="72"/>
      <c r="I91" s="189"/>
      <c r="J91" s="72"/>
      <c r="K91" s="72"/>
      <c r="L91" s="70"/>
      <c r="M91" s="233"/>
      <c r="N91" s="45"/>
      <c r="O91" s="45"/>
      <c r="P91" s="45"/>
      <c r="Q91" s="45"/>
      <c r="R91" s="45"/>
      <c r="S91" s="45"/>
      <c r="T91" s="93"/>
      <c r="AT91" s="22" t="s">
        <v>164</v>
      </c>
      <c r="AU91" s="22" t="s">
        <v>82</v>
      </c>
    </row>
    <row r="92" spans="2:47" s="1" customFormat="1" ht="13.5">
      <c r="B92" s="44"/>
      <c r="C92" s="72"/>
      <c r="D92" s="231" t="s">
        <v>166</v>
      </c>
      <c r="E92" s="72"/>
      <c r="F92" s="234" t="s">
        <v>167</v>
      </c>
      <c r="G92" s="72"/>
      <c r="H92" s="72"/>
      <c r="I92" s="189"/>
      <c r="J92" s="72"/>
      <c r="K92" s="72"/>
      <c r="L92" s="70"/>
      <c r="M92" s="233"/>
      <c r="N92" s="45"/>
      <c r="O92" s="45"/>
      <c r="P92" s="45"/>
      <c r="Q92" s="45"/>
      <c r="R92" s="45"/>
      <c r="S92" s="45"/>
      <c r="T92" s="93"/>
      <c r="AT92" s="22" t="s">
        <v>166</v>
      </c>
      <c r="AU92" s="22" t="s">
        <v>82</v>
      </c>
    </row>
    <row r="93" spans="2:65" s="1" customFormat="1" ht="16.5" customHeight="1">
      <c r="B93" s="44"/>
      <c r="C93" s="219" t="s">
        <v>82</v>
      </c>
      <c r="D93" s="219" t="s">
        <v>155</v>
      </c>
      <c r="E93" s="220" t="s">
        <v>168</v>
      </c>
      <c r="F93" s="221" t="s">
        <v>169</v>
      </c>
      <c r="G93" s="222" t="s">
        <v>158</v>
      </c>
      <c r="H93" s="223">
        <v>4</v>
      </c>
      <c r="I93" s="224"/>
      <c r="J93" s="225">
        <f>ROUND(I93*H93,2)</f>
        <v>0</v>
      </c>
      <c r="K93" s="221" t="s">
        <v>159</v>
      </c>
      <c r="L93" s="70"/>
      <c r="M93" s="226" t="s">
        <v>22</v>
      </c>
      <c r="N93" s="227" t="s">
        <v>44</v>
      </c>
      <c r="O93" s="45"/>
      <c r="P93" s="228">
        <f>O93*H93</f>
        <v>0</v>
      </c>
      <c r="Q93" s="228">
        <v>8E-05</v>
      </c>
      <c r="R93" s="228">
        <f>Q93*H93</f>
        <v>0.00032</v>
      </c>
      <c r="S93" s="228">
        <v>0</v>
      </c>
      <c r="T93" s="229">
        <f>S93*H93</f>
        <v>0</v>
      </c>
      <c r="AR93" s="22" t="s">
        <v>160</v>
      </c>
      <c r="AT93" s="22" t="s">
        <v>155</v>
      </c>
      <c r="AU93" s="22" t="s">
        <v>82</v>
      </c>
      <c r="AY93" s="22" t="s">
        <v>153</v>
      </c>
      <c r="BE93" s="230">
        <f>IF(N93="základní",J93,0)</f>
        <v>0</v>
      </c>
      <c r="BF93" s="230">
        <f>IF(N93="snížená",J93,0)</f>
        <v>0</v>
      </c>
      <c r="BG93" s="230">
        <f>IF(N93="zákl. přenesená",J93,0)</f>
        <v>0</v>
      </c>
      <c r="BH93" s="230">
        <f>IF(N93="sníž. přenesená",J93,0)</f>
        <v>0</v>
      </c>
      <c r="BI93" s="230">
        <f>IF(N93="nulová",J93,0)</f>
        <v>0</v>
      </c>
      <c r="BJ93" s="22" t="s">
        <v>24</v>
      </c>
      <c r="BK93" s="230">
        <f>ROUND(I93*H93,2)</f>
        <v>0</v>
      </c>
      <c r="BL93" s="22" t="s">
        <v>160</v>
      </c>
      <c r="BM93" s="22" t="s">
        <v>170</v>
      </c>
    </row>
    <row r="94" spans="2:47" s="1" customFormat="1" ht="13.5">
      <c r="B94" s="44"/>
      <c r="C94" s="72"/>
      <c r="D94" s="231" t="s">
        <v>162</v>
      </c>
      <c r="E94" s="72"/>
      <c r="F94" s="232" t="s">
        <v>171</v>
      </c>
      <c r="G94" s="72"/>
      <c r="H94" s="72"/>
      <c r="I94" s="189"/>
      <c r="J94" s="72"/>
      <c r="K94" s="72"/>
      <c r="L94" s="70"/>
      <c r="M94" s="233"/>
      <c r="N94" s="45"/>
      <c r="O94" s="45"/>
      <c r="P94" s="45"/>
      <c r="Q94" s="45"/>
      <c r="R94" s="45"/>
      <c r="S94" s="45"/>
      <c r="T94" s="93"/>
      <c r="AT94" s="22" t="s">
        <v>162</v>
      </c>
      <c r="AU94" s="22" t="s">
        <v>82</v>
      </c>
    </row>
    <row r="95" spans="2:47" s="1" customFormat="1" ht="13.5">
      <c r="B95" s="44"/>
      <c r="C95" s="72"/>
      <c r="D95" s="231" t="s">
        <v>164</v>
      </c>
      <c r="E95" s="72"/>
      <c r="F95" s="234" t="s">
        <v>172</v>
      </c>
      <c r="G95" s="72"/>
      <c r="H95" s="72"/>
      <c r="I95" s="189"/>
      <c r="J95" s="72"/>
      <c r="K95" s="72"/>
      <c r="L95" s="70"/>
      <c r="M95" s="233"/>
      <c r="N95" s="45"/>
      <c r="O95" s="45"/>
      <c r="P95" s="45"/>
      <c r="Q95" s="45"/>
      <c r="R95" s="45"/>
      <c r="S95" s="45"/>
      <c r="T95" s="93"/>
      <c r="AT95" s="22" t="s">
        <v>164</v>
      </c>
      <c r="AU95" s="22" t="s">
        <v>82</v>
      </c>
    </row>
    <row r="96" spans="2:47" s="1" customFormat="1" ht="13.5">
      <c r="B96" s="44"/>
      <c r="C96" s="72"/>
      <c r="D96" s="231" t="s">
        <v>166</v>
      </c>
      <c r="E96" s="72"/>
      <c r="F96" s="234" t="s">
        <v>167</v>
      </c>
      <c r="G96" s="72"/>
      <c r="H96" s="72"/>
      <c r="I96" s="189"/>
      <c r="J96" s="72"/>
      <c r="K96" s="72"/>
      <c r="L96" s="70"/>
      <c r="M96" s="233"/>
      <c r="N96" s="45"/>
      <c r="O96" s="45"/>
      <c r="P96" s="45"/>
      <c r="Q96" s="45"/>
      <c r="R96" s="45"/>
      <c r="S96" s="45"/>
      <c r="T96" s="93"/>
      <c r="AT96" s="22" t="s">
        <v>166</v>
      </c>
      <c r="AU96" s="22" t="s">
        <v>82</v>
      </c>
    </row>
    <row r="97" spans="2:65" s="1" customFormat="1" ht="16.5" customHeight="1">
      <c r="B97" s="44"/>
      <c r="C97" s="219" t="s">
        <v>173</v>
      </c>
      <c r="D97" s="219" t="s">
        <v>155</v>
      </c>
      <c r="E97" s="220" t="s">
        <v>174</v>
      </c>
      <c r="F97" s="221" t="s">
        <v>175</v>
      </c>
      <c r="G97" s="222" t="s">
        <v>176</v>
      </c>
      <c r="H97" s="223">
        <v>52.5</v>
      </c>
      <c r="I97" s="224"/>
      <c r="J97" s="225">
        <f>ROUND(I97*H97,2)</f>
        <v>0</v>
      </c>
      <c r="K97" s="221" t="s">
        <v>159</v>
      </c>
      <c r="L97" s="70"/>
      <c r="M97" s="226" t="s">
        <v>22</v>
      </c>
      <c r="N97" s="227" t="s">
        <v>44</v>
      </c>
      <c r="O97" s="45"/>
      <c r="P97" s="228">
        <f>O97*H97</f>
        <v>0</v>
      </c>
      <c r="Q97" s="228">
        <v>0</v>
      </c>
      <c r="R97" s="228">
        <f>Q97*H97</f>
        <v>0</v>
      </c>
      <c r="S97" s="228">
        <v>0</v>
      </c>
      <c r="T97" s="229">
        <f>S97*H97</f>
        <v>0</v>
      </c>
      <c r="AR97" s="22" t="s">
        <v>160</v>
      </c>
      <c r="AT97" s="22" t="s">
        <v>155</v>
      </c>
      <c r="AU97" s="22" t="s">
        <v>82</v>
      </c>
      <c r="AY97" s="22" t="s">
        <v>153</v>
      </c>
      <c r="BE97" s="230">
        <f>IF(N97="základní",J97,0)</f>
        <v>0</v>
      </c>
      <c r="BF97" s="230">
        <f>IF(N97="snížená",J97,0)</f>
        <v>0</v>
      </c>
      <c r="BG97" s="230">
        <f>IF(N97="zákl. přenesená",J97,0)</f>
        <v>0</v>
      </c>
      <c r="BH97" s="230">
        <f>IF(N97="sníž. přenesená",J97,0)</f>
        <v>0</v>
      </c>
      <c r="BI97" s="230">
        <f>IF(N97="nulová",J97,0)</f>
        <v>0</v>
      </c>
      <c r="BJ97" s="22" t="s">
        <v>24</v>
      </c>
      <c r="BK97" s="230">
        <f>ROUND(I97*H97,2)</f>
        <v>0</v>
      </c>
      <c r="BL97" s="22" t="s">
        <v>160</v>
      </c>
      <c r="BM97" s="22" t="s">
        <v>177</v>
      </c>
    </row>
    <row r="98" spans="2:47" s="1" customFormat="1" ht="13.5">
      <c r="B98" s="44"/>
      <c r="C98" s="72"/>
      <c r="D98" s="231" t="s">
        <v>162</v>
      </c>
      <c r="E98" s="72"/>
      <c r="F98" s="232" t="s">
        <v>178</v>
      </c>
      <c r="G98" s="72"/>
      <c r="H98" s="72"/>
      <c r="I98" s="189"/>
      <c r="J98" s="72"/>
      <c r="K98" s="72"/>
      <c r="L98" s="70"/>
      <c r="M98" s="233"/>
      <c r="N98" s="45"/>
      <c r="O98" s="45"/>
      <c r="P98" s="45"/>
      <c r="Q98" s="45"/>
      <c r="R98" s="45"/>
      <c r="S98" s="45"/>
      <c r="T98" s="93"/>
      <c r="AT98" s="22" t="s">
        <v>162</v>
      </c>
      <c r="AU98" s="22" t="s">
        <v>82</v>
      </c>
    </row>
    <row r="99" spans="2:47" s="1" customFormat="1" ht="13.5">
      <c r="B99" s="44"/>
      <c r="C99" s="72"/>
      <c r="D99" s="231" t="s">
        <v>164</v>
      </c>
      <c r="E99" s="72"/>
      <c r="F99" s="234" t="s">
        <v>179</v>
      </c>
      <c r="G99" s="72"/>
      <c r="H99" s="72"/>
      <c r="I99" s="189"/>
      <c r="J99" s="72"/>
      <c r="K99" s="72"/>
      <c r="L99" s="70"/>
      <c r="M99" s="233"/>
      <c r="N99" s="45"/>
      <c r="O99" s="45"/>
      <c r="P99" s="45"/>
      <c r="Q99" s="45"/>
      <c r="R99" s="45"/>
      <c r="S99" s="45"/>
      <c r="T99" s="93"/>
      <c r="AT99" s="22" t="s">
        <v>164</v>
      </c>
      <c r="AU99" s="22" t="s">
        <v>82</v>
      </c>
    </row>
    <row r="100" spans="2:47" s="1" customFormat="1" ht="13.5">
      <c r="B100" s="44"/>
      <c r="C100" s="72"/>
      <c r="D100" s="231" t="s">
        <v>166</v>
      </c>
      <c r="E100" s="72"/>
      <c r="F100" s="234" t="s">
        <v>167</v>
      </c>
      <c r="G100" s="72"/>
      <c r="H100" s="72"/>
      <c r="I100" s="189"/>
      <c r="J100" s="72"/>
      <c r="K100" s="72"/>
      <c r="L100" s="70"/>
      <c r="M100" s="233"/>
      <c r="N100" s="45"/>
      <c r="O100" s="45"/>
      <c r="P100" s="45"/>
      <c r="Q100" s="45"/>
      <c r="R100" s="45"/>
      <c r="S100" s="45"/>
      <c r="T100" s="93"/>
      <c r="AT100" s="22" t="s">
        <v>166</v>
      </c>
      <c r="AU100" s="22" t="s">
        <v>82</v>
      </c>
    </row>
    <row r="101" spans="2:51" s="11" customFormat="1" ht="13.5">
      <c r="B101" s="235"/>
      <c r="C101" s="236"/>
      <c r="D101" s="231" t="s">
        <v>180</v>
      </c>
      <c r="E101" s="237" t="s">
        <v>22</v>
      </c>
      <c r="F101" s="238" t="s">
        <v>181</v>
      </c>
      <c r="G101" s="236"/>
      <c r="H101" s="239">
        <v>52.5</v>
      </c>
      <c r="I101" s="240"/>
      <c r="J101" s="236"/>
      <c r="K101" s="236"/>
      <c r="L101" s="241"/>
      <c r="M101" s="242"/>
      <c r="N101" s="243"/>
      <c r="O101" s="243"/>
      <c r="P101" s="243"/>
      <c r="Q101" s="243"/>
      <c r="R101" s="243"/>
      <c r="S101" s="243"/>
      <c r="T101" s="244"/>
      <c r="AT101" s="245" t="s">
        <v>180</v>
      </c>
      <c r="AU101" s="245" t="s">
        <v>82</v>
      </c>
      <c r="AV101" s="11" t="s">
        <v>82</v>
      </c>
      <c r="AW101" s="11" t="s">
        <v>37</v>
      </c>
      <c r="AX101" s="11" t="s">
        <v>73</v>
      </c>
      <c r="AY101" s="245" t="s">
        <v>153</v>
      </c>
    </row>
    <row r="102" spans="2:65" s="1" customFormat="1" ht="16.5" customHeight="1">
      <c r="B102" s="44"/>
      <c r="C102" s="219" t="s">
        <v>160</v>
      </c>
      <c r="D102" s="219" t="s">
        <v>155</v>
      </c>
      <c r="E102" s="220" t="s">
        <v>182</v>
      </c>
      <c r="F102" s="221" t="s">
        <v>183</v>
      </c>
      <c r="G102" s="222" t="s">
        <v>176</v>
      </c>
      <c r="H102" s="223">
        <v>30.3</v>
      </c>
      <c r="I102" s="224"/>
      <c r="J102" s="225">
        <f>ROUND(I102*H102,2)</f>
        <v>0</v>
      </c>
      <c r="K102" s="221" t="s">
        <v>159</v>
      </c>
      <c r="L102" s="70"/>
      <c r="M102" s="226" t="s">
        <v>22</v>
      </c>
      <c r="N102" s="227" t="s">
        <v>44</v>
      </c>
      <c r="O102" s="45"/>
      <c r="P102" s="228">
        <f>O102*H102</f>
        <v>0</v>
      </c>
      <c r="Q102" s="228">
        <v>0</v>
      </c>
      <c r="R102" s="228">
        <f>Q102*H102</f>
        <v>0</v>
      </c>
      <c r="S102" s="228">
        <v>0</v>
      </c>
      <c r="T102" s="229">
        <f>S102*H102</f>
        <v>0</v>
      </c>
      <c r="AR102" s="22" t="s">
        <v>160</v>
      </c>
      <c r="AT102" s="22" t="s">
        <v>155</v>
      </c>
      <c r="AU102" s="22" t="s">
        <v>82</v>
      </c>
      <c r="AY102" s="22" t="s">
        <v>153</v>
      </c>
      <c r="BE102" s="230">
        <f>IF(N102="základní",J102,0)</f>
        <v>0</v>
      </c>
      <c r="BF102" s="230">
        <f>IF(N102="snížená",J102,0)</f>
        <v>0</v>
      </c>
      <c r="BG102" s="230">
        <f>IF(N102="zákl. přenesená",J102,0)</f>
        <v>0</v>
      </c>
      <c r="BH102" s="230">
        <f>IF(N102="sníž. přenesená",J102,0)</f>
        <v>0</v>
      </c>
      <c r="BI102" s="230">
        <f>IF(N102="nulová",J102,0)</f>
        <v>0</v>
      </c>
      <c r="BJ102" s="22" t="s">
        <v>24</v>
      </c>
      <c r="BK102" s="230">
        <f>ROUND(I102*H102,2)</f>
        <v>0</v>
      </c>
      <c r="BL102" s="22" t="s">
        <v>160</v>
      </c>
      <c r="BM102" s="22" t="s">
        <v>184</v>
      </c>
    </row>
    <row r="103" spans="2:47" s="1" customFormat="1" ht="13.5">
      <c r="B103" s="44"/>
      <c r="C103" s="72"/>
      <c r="D103" s="231" t="s">
        <v>162</v>
      </c>
      <c r="E103" s="72"/>
      <c r="F103" s="232" t="s">
        <v>185</v>
      </c>
      <c r="G103" s="72"/>
      <c r="H103" s="72"/>
      <c r="I103" s="189"/>
      <c r="J103" s="72"/>
      <c r="K103" s="72"/>
      <c r="L103" s="70"/>
      <c r="M103" s="233"/>
      <c r="N103" s="45"/>
      <c r="O103" s="45"/>
      <c r="P103" s="45"/>
      <c r="Q103" s="45"/>
      <c r="R103" s="45"/>
      <c r="S103" s="45"/>
      <c r="T103" s="93"/>
      <c r="AT103" s="22" t="s">
        <v>162</v>
      </c>
      <c r="AU103" s="22" t="s">
        <v>82</v>
      </c>
    </row>
    <row r="104" spans="2:47" s="1" customFormat="1" ht="13.5">
      <c r="B104" s="44"/>
      <c r="C104" s="72"/>
      <c r="D104" s="231" t="s">
        <v>164</v>
      </c>
      <c r="E104" s="72"/>
      <c r="F104" s="234" t="s">
        <v>186</v>
      </c>
      <c r="G104" s="72"/>
      <c r="H104" s="72"/>
      <c r="I104" s="189"/>
      <c r="J104" s="72"/>
      <c r="K104" s="72"/>
      <c r="L104" s="70"/>
      <c r="M104" s="233"/>
      <c r="N104" s="45"/>
      <c r="O104" s="45"/>
      <c r="P104" s="45"/>
      <c r="Q104" s="45"/>
      <c r="R104" s="45"/>
      <c r="S104" s="45"/>
      <c r="T104" s="93"/>
      <c r="AT104" s="22" t="s">
        <v>164</v>
      </c>
      <c r="AU104" s="22" t="s">
        <v>82</v>
      </c>
    </row>
    <row r="105" spans="2:51" s="11" customFormat="1" ht="13.5">
      <c r="B105" s="235"/>
      <c r="C105" s="236"/>
      <c r="D105" s="231" t="s">
        <v>180</v>
      </c>
      <c r="E105" s="237" t="s">
        <v>22</v>
      </c>
      <c r="F105" s="238" t="s">
        <v>187</v>
      </c>
      <c r="G105" s="236"/>
      <c r="H105" s="239">
        <v>30.3</v>
      </c>
      <c r="I105" s="240"/>
      <c r="J105" s="236"/>
      <c r="K105" s="236"/>
      <c r="L105" s="241"/>
      <c r="M105" s="242"/>
      <c r="N105" s="243"/>
      <c r="O105" s="243"/>
      <c r="P105" s="243"/>
      <c r="Q105" s="243"/>
      <c r="R105" s="243"/>
      <c r="S105" s="243"/>
      <c r="T105" s="244"/>
      <c r="AT105" s="245" t="s">
        <v>180</v>
      </c>
      <c r="AU105" s="245" t="s">
        <v>82</v>
      </c>
      <c r="AV105" s="11" t="s">
        <v>82</v>
      </c>
      <c r="AW105" s="11" t="s">
        <v>37</v>
      </c>
      <c r="AX105" s="11" t="s">
        <v>73</v>
      </c>
      <c r="AY105" s="245" t="s">
        <v>153</v>
      </c>
    </row>
    <row r="106" spans="2:65" s="1" customFormat="1" ht="25.5" customHeight="1">
      <c r="B106" s="44"/>
      <c r="C106" s="219" t="s">
        <v>188</v>
      </c>
      <c r="D106" s="219" t="s">
        <v>155</v>
      </c>
      <c r="E106" s="220" t="s">
        <v>189</v>
      </c>
      <c r="F106" s="221" t="s">
        <v>190</v>
      </c>
      <c r="G106" s="222" t="s">
        <v>176</v>
      </c>
      <c r="H106" s="223">
        <v>193.08</v>
      </c>
      <c r="I106" s="224"/>
      <c r="J106" s="225">
        <f>ROUND(I106*H106,2)</f>
        <v>0</v>
      </c>
      <c r="K106" s="221" t="s">
        <v>159</v>
      </c>
      <c r="L106" s="70"/>
      <c r="M106" s="226" t="s">
        <v>22</v>
      </c>
      <c r="N106" s="227" t="s">
        <v>44</v>
      </c>
      <c r="O106" s="45"/>
      <c r="P106" s="228">
        <f>O106*H106</f>
        <v>0</v>
      </c>
      <c r="Q106" s="228">
        <v>0</v>
      </c>
      <c r="R106" s="228">
        <f>Q106*H106</f>
        <v>0</v>
      </c>
      <c r="S106" s="228">
        <v>0</v>
      </c>
      <c r="T106" s="229">
        <f>S106*H106</f>
        <v>0</v>
      </c>
      <c r="AR106" s="22" t="s">
        <v>160</v>
      </c>
      <c r="AT106" s="22" t="s">
        <v>155</v>
      </c>
      <c r="AU106" s="22" t="s">
        <v>82</v>
      </c>
      <c r="AY106" s="22" t="s">
        <v>153</v>
      </c>
      <c r="BE106" s="230">
        <f>IF(N106="základní",J106,0)</f>
        <v>0</v>
      </c>
      <c r="BF106" s="230">
        <f>IF(N106="snížená",J106,0)</f>
        <v>0</v>
      </c>
      <c r="BG106" s="230">
        <f>IF(N106="zákl. přenesená",J106,0)</f>
        <v>0</v>
      </c>
      <c r="BH106" s="230">
        <f>IF(N106="sníž. přenesená",J106,0)</f>
        <v>0</v>
      </c>
      <c r="BI106" s="230">
        <f>IF(N106="nulová",J106,0)</f>
        <v>0</v>
      </c>
      <c r="BJ106" s="22" t="s">
        <v>24</v>
      </c>
      <c r="BK106" s="230">
        <f>ROUND(I106*H106,2)</f>
        <v>0</v>
      </c>
      <c r="BL106" s="22" t="s">
        <v>160</v>
      </c>
      <c r="BM106" s="22" t="s">
        <v>191</v>
      </c>
    </row>
    <row r="107" spans="2:47" s="1" customFormat="1" ht="13.5">
      <c r="B107" s="44"/>
      <c r="C107" s="72"/>
      <c r="D107" s="231" t="s">
        <v>162</v>
      </c>
      <c r="E107" s="72"/>
      <c r="F107" s="232" t="s">
        <v>192</v>
      </c>
      <c r="G107" s="72"/>
      <c r="H107" s="72"/>
      <c r="I107" s="189"/>
      <c r="J107" s="72"/>
      <c r="K107" s="72"/>
      <c r="L107" s="70"/>
      <c r="M107" s="233"/>
      <c r="N107" s="45"/>
      <c r="O107" s="45"/>
      <c r="P107" s="45"/>
      <c r="Q107" s="45"/>
      <c r="R107" s="45"/>
      <c r="S107" s="45"/>
      <c r="T107" s="93"/>
      <c r="AT107" s="22" t="s">
        <v>162</v>
      </c>
      <c r="AU107" s="22" t="s">
        <v>82</v>
      </c>
    </row>
    <row r="108" spans="2:47" s="1" customFormat="1" ht="13.5">
      <c r="B108" s="44"/>
      <c r="C108" s="72"/>
      <c r="D108" s="231" t="s">
        <v>164</v>
      </c>
      <c r="E108" s="72"/>
      <c r="F108" s="234" t="s">
        <v>193</v>
      </c>
      <c r="G108" s="72"/>
      <c r="H108" s="72"/>
      <c r="I108" s="189"/>
      <c r="J108" s="72"/>
      <c r="K108" s="72"/>
      <c r="L108" s="70"/>
      <c r="M108" s="233"/>
      <c r="N108" s="45"/>
      <c r="O108" s="45"/>
      <c r="P108" s="45"/>
      <c r="Q108" s="45"/>
      <c r="R108" s="45"/>
      <c r="S108" s="45"/>
      <c r="T108" s="93"/>
      <c r="AT108" s="22" t="s">
        <v>164</v>
      </c>
      <c r="AU108" s="22" t="s">
        <v>82</v>
      </c>
    </row>
    <row r="109" spans="2:47" s="1" customFormat="1" ht="13.5">
      <c r="B109" s="44"/>
      <c r="C109" s="72"/>
      <c r="D109" s="231" t="s">
        <v>166</v>
      </c>
      <c r="E109" s="72"/>
      <c r="F109" s="234" t="s">
        <v>194</v>
      </c>
      <c r="G109" s="72"/>
      <c r="H109" s="72"/>
      <c r="I109" s="189"/>
      <c r="J109" s="72"/>
      <c r="K109" s="72"/>
      <c r="L109" s="70"/>
      <c r="M109" s="233"/>
      <c r="N109" s="45"/>
      <c r="O109" s="45"/>
      <c r="P109" s="45"/>
      <c r="Q109" s="45"/>
      <c r="R109" s="45"/>
      <c r="S109" s="45"/>
      <c r="T109" s="93"/>
      <c r="AT109" s="22" t="s">
        <v>166</v>
      </c>
      <c r="AU109" s="22" t="s">
        <v>82</v>
      </c>
    </row>
    <row r="110" spans="2:51" s="11" customFormat="1" ht="13.5">
      <c r="B110" s="235"/>
      <c r="C110" s="236"/>
      <c r="D110" s="231" t="s">
        <v>180</v>
      </c>
      <c r="E110" s="237" t="s">
        <v>22</v>
      </c>
      <c r="F110" s="238" t="s">
        <v>195</v>
      </c>
      <c r="G110" s="236"/>
      <c r="H110" s="239">
        <v>184.5</v>
      </c>
      <c r="I110" s="240"/>
      <c r="J110" s="236"/>
      <c r="K110" s="236"/>
      <c r="L110" s="241"/>
      <c r="M110" s="242"/>
      <c r="N110" s="243"/>
      <c r="O110" s="243"/>
      <c r="P110" s="243"/>
      <c r="Q110" s="243"/>
      <c r="R110" s="243"/>
      <c r="S110" s="243"/>
      <c r="T110" s="244"/>
      <c r="AT110" s="245" t="s">
        <v>180</v>
      </c>
      <c r="AU110" s="245" t="s">
        <v>82</v>
      </c>
      <c r="AV110" s="11" t="s">
        <v>82</v>
      </c>
      <c r="AW110" s="11" t="s">
        <v>37</v>
      </c>
      <c r="AX110" s="11" t="s">
        <v>73</v>
      </c>
      <c r="AY110" s="245" t="s">
        <v>153</v>
      </c>
    </row>
    <row r="111" spans="2:51" s="11" customFormat="1" ht="13.5">
      <c r="B111" s="235"/>
      <c r="C111" s="236"/>
      <c r="D111" s="231" t="s">
        <v>180</v>
      </c>
      <c r="E111" s="237" t="s">
        <v>22</v>
      </c>
      <c r="F111" s="238" t="s">
        <v>196</v>
      </c>
      <c r="G111" s="236"/>
      <c r="H111" s="239">
        <v>8.58</v>
      </c>
      <c r="I111" s="240"/>
      <c r="J111" s="236"/>
      <c r="K111" s="236"/>
      <c r="L111" s="241"/>
      <c r="M111" s="242"/>
      <c r="N111" s="243"/>
      <c r="O111" s="243"/>
      <c r="P111" s="243"/>
      <c r="Q111" s="243"/>
      <c r="R111" s="243"/>
      <c r="S111" s="243"/>
      <c r="T111" s="244"/>
      <c r="AT111" s="245" t="s">
        <v>180</v>
      </c>
      <c r="AU111" s="245" t="s">
        <v>82</v>
      </c>
      <c r="AV111" s="11" t="s">
        <v>82</v>
      </c>
      <c r="AW111" s="11" t="s">
        <v>37</v>
      </c>
      <c r="AX111" s="11" t="s">
        <v>73</v>
      </c>
      <c r="AY111" s="245" t="s">
        <v>153</v>
      </c>
    </row>
    <row r="112" spans="2:65" s="1" customFormat="1" ht="25.5" customHeight="1">
      <c r="B112" s="44"/>
      <c r="C112" s="219" t="s">
        <v>197</v>
      </c>
      <c r="D112" s="219" t="s">
        <v>155</v>
      </c>
      <c r="E112" s="220" t="s">
        <v>198</v>
      </c>
      <c r="F112" s="221" t="s">
        <v>199</v>
      </c>
      <c r="G112" s="222" t="s">
        <v>176</v>
      </c>
      <c r="H112" s="223">
        <v>96.54</v>
      </c>
      <c r="I112" s="224"/>
      <c r="J112" s="225">
        <f>ROUND(I112*H112,2)</f>
        <v>0</v>
      </c>
      <c r="K112" s="221" t="s">
        <v>159</v>
      </c>
      <c r="L112" s="70"/>
      <c r="M112" s="226" t="s">
        <v>22</v>
      </c>
      <c r="N112" s="227" t="s">
        <v>44</v>
      </c>
      <c r="O112" s="45"/>
      <c r="P112" s="228">
        <f>O112*H112</f>
        <v>0</v>
      </c>
      <c r="Q112" s="228">
        <v>0</v>
      </c>
      <c r="R112" s="228">
        <f>Q112*H112</f>
        <v>0</v>
      </c>
      <c r="S112" s="228">
        <v>0</v>
      </c>
      <c r="T112" s="229">
        <f>S112*H112</f>
        <v>0</v>
      </c>
      <c r="AR112" s="22" t="s">
        <v>160</v>
      </c>
      <c r="AT112" s="22" t="s">
        <v>155</v>
      </c>
      <c r="AU112" s="22" t="s">
        <v>82</v>
      </c>
      <c r="AY112" s="22" t="s">
        <v>153</v>
      </c>
      <c r="BE112" s="230">
        <f>IF(N112="základní",J112,0)</f>
        <v>0</v>
      </c>
      <c r="BF112" s="230">
        <f>IF(N112="snížená",J112,0)</f>
        <v>0</v>
      </c>
      <c r="BG112" s="230">
        <f>IF(N112="zákl. přenesená",J112,0)</f>
        <v>0</v>
      </c>
      <c r="BH112" s="230">
        <f>IF(N112="sníž. přenesená",J112,0)</f>
        <v>0</v>
      </c>
      <c r="BI112" s="230">
        <f>IF(N112="nulová",J112,0)</f>
        <v>0</v>
      </c>
      <c r="BJ112" s="22" t="s">
        <v>24</v>
      </c>
      <c r="BK112" s="230">
        <f>ROUND(I112*H112,2)</f>
        <v>0</v>
      </c>
      <c r="BL112" s="22" t="s">
        <v>160</v>
      </c>
      <c r="BM112" s="22" t="s">
        <v>200</v>
      </c>
    </row>
    <row r="113" spans="2:47" s="1" customFormat="1" ht="13.5">
      <c r="B113" s="44"/>
      <c r="C113" s="72"/>
      <c r="D113" s="231" t="s">
        <v>162</v>
      </c>
      <c r="E113" s="72"/>
      <c r="F113" s="232" t="s">
        <v>201</v>
      </c>
      <c r="G113" s="72"/>
      <c r="H113" s="72"/>
      <c r="I113" s="189"/>
      <c r="J113" s="72"/>
      <c r="K113" s="72"/>
      <c r="L113" s="70"/>
      <c r="M113" s="233"/>
      <c r="N113" s="45"/>
      <c r="O113" s="45"/>
      <c r="P113" s="45"/>
      <c r="Q113" s="45"/>
      <c r="R113" s="45"/>
      <c r="S113" s="45"/>
      <c r="T113" s="93"/>
      <c r="AT113" s="22" t="s">
        <v>162</v>
      </c>
      <c r="AU113" s="22" t="s">
        <v>82</v>
      </c>
    </row>
    <row r="114" spans="2:47" s="1" customFormat="1" ht="13.5">
      <c r="B114" s="44"/>
      <c r="C114" s="72"/>
      <c r="D114" s="231" t="s">
        <v>164</v>
      </c>
      <c r="E114" s="72"/>
      <c r="F114" s="234" t="s">
        <v>193</v>
      </c>
      <c r="G114" s="72"/>
      <c r="H114" s="72"/>
      <c r="I114" s="189"/>
      <c r="J114" s="72"/>
      <c r="K114" s="72"/>
      <c r="L114" s="70"/>
      <c r="M114" s="233"/>
      <c r="N114" s="45"/>
      <c r="O114" s="45"/>
      <c r="P114" s="45"/>
      <c r="Q114" s="45"/>
      <c r="R114" s="45"/>
      <c r="S114" s="45"/>
      <c r="T114" s="93"/>
      <c r="AT114" s="22" t="s">
        <v>164</v>
      </c>
      <c r="AU114" s="22" t="s">
        <v>82</v>
      </c>
    </row>
    <row r="115" spans="2:51" s="11" customFormat="1" ht="13.5">
      <c r="B115" s="235"/>
      <c r="C115" s="236"/>
      <c r="D115" s="231" t="s">
        <v>180</v>
      </c>
      <c r="E115" s="237" t="s">
        <v>22</v>
      </c>
      <c r="F115" s="238" t="s">
        <v>202</v>
      </c>
      <c r="G115" s="236"/>
      <c r="H115" s="239">
        <v>96.54</v>
      </c>
      <c r="I115" s="240"/>
      <c r="J115" s="236"/>
      <c r="K115" s="236"/>
      <c r="L115" s="241"/>
      <c r="M115" s="242"/>
      <c r="N115" s="243"/>
      <c r="O115" s="243"/>
      <c r="P115" s="243"/>
      <c r="Q115" s="243"/>
      <c r="R115" s="243"/>
      <c r="S115" s="243"/>
      <c r="T115" s="244"/>
      <c r="AT115" s="245" t="s">
        <v>180</v>
      </c>
      <c r="AU115" s="245" t="s">
        <v>82</v>
      </c>
      <c r="AV115" s="11" t="s">
        <v>82</v>
      </c>
      <c r="AW115" s="11" t="s">
        <v>37</v>
      </c>
      <c r="AX115" s="11" t="s">
        <v>73</v>
      </c>
      <c r="AY115" s="245" t="s">
        <v>153</v>
      </c>
    </row>
    <row r="116" spans="2:65" s="1" customFormat="1" ht="16.5" customHeight="1">
      <c r="B116" s="44"/>
      <c r="C116" s="219" t="s">
        <v>203</v>
      </c>
      <c r="D116" s="219" t="s">
        <v>155</v>
      </c>
      <c r="E116" s="220" t="s">
        <v>204</v>
      </c>
      <c r="F116" s="221" t="s">
        <v>205</v>
      </c>
      <c r="G116" s="222" t="s">
        <v>176</v>
      </c>
      <c r="H116" s="223">
        <v>12.84</v>
      </c>
      <c r="I116" s="224"/>
      <c r="J116" s="225">
        <f>ROUND(I116*H116,2)</f>
        <v>0</v>
      </c>
      <c r="K116" s="221" t="s">
        <v>159</v>
      </c>
      <c r="L116" s="70"/>
      <c r="M116" s="226" t="s">
        <v>22</v>
      </c>
      <c r="N116" s="227" t="s">
        <v>44</v>
      </c>
      <c r="O116" s="45"/>
      <c r="P116" s="228">
        <f>O116*H116</f>
        <v>0</v>
      </c>
      <c r="Q116" s="228">
        <v>0</v>
      </c>
      <c r="R116" s="228">
        <f>Q116*H116</f>
        <v>0</v>
      </c>
      <c r="S116" s="228">
        <v>0</v>
      </c>
      <c r="T116" s="229">
        <f>S116*H116</f>
        <v>0</v>
      </c>
      <c r="AR116" s="22" t="s">
        <v>160</v>
      </c>
      <c r="AT116" s="22" t="s">
        <v>155</v>
      </c>
      <c r="AU116" s="22" t="s">
        <v>82</v>
      </c>
      <c r="AY116" s="22" t="s">
        <v>153</v>
      </c>
      <c r="BE116" s="230">
        <f>IF(N116="základní",J116,0)</f>
        <v>0</v>
      </c>
      <c r="BF116" s="230">
        <f>IF(N116="snížená",J116,0)</f>
        <v>0</v>
      </c>
      <c r="BG116" s="230">
        <f>IF(N116="zákl. přenesená",J116,0)</f>
        <v>0</v>
      </c>
      <c r="BH116" s="230">
        <f>IF(N116="sníž. přenesená",J116,0)</f>
        <v>0</v>
      </c>
      <c r="BI116" s="230">
        <f>IF(N116="nulová",J116,0)</f>
        <v>0</v>
      </c>
      <c r="BJ116" s="22" t="s">
        <v>24</v>
      </c>
      <c r="BK116" s="230">
        <f>ROUND(I116*H116,2)</f>
        <v>0</v>
      </c>
      <c r="BL116" s="22" t="s">
        <v>160</v>
      </c>
      <c r="BM116" s="22" t="s">
        <v>206</v>
      </c>
    </row>
    <row r="117" spans="2:47" s="1" customFormat="1" ht="13.5">
      <c r="B117" s="44"/>
      <c r="C117" s="72"/>
      <c r="D117" s="231" t="s">
        <v>162</v>
      </c>
      <c r="E117" s="72"/>
      <c r="F117" s="232" t="s">
        <v>207</v>
      </c>
      <c r="G117" s="72"/>
      <c r="H117" s="72"/>
      <c r="I117" s="189"/>
      <c r="J117" s="72"/>
      <c r="K117" s="72"/>
      <c r="L117" s="70"/>
      <c r="M117" s="233"/>
      <c r="N117" s="45"/>
      <c r="O117" s="45"/>
      <c r="P117" s="45"/>
      <c r="Q117" s="45"/>
      <c r="R117" s="45"/>
      <c r="S117" s="45"/>
      <c r="T117" s="93"/>
      <c r="AT117" s="22" t="s">
        <v>162</v>
      </c>
      <c r="AU117" s="22" t="s">
        <v>82</v>
      </c>
    </row>
    <row r="118" spans="2:47" s="1" customFormat="1" ht="13.5">
      <c r="B118" s="44"/>
      <c r="C118" s="72"/>
      <c r="D118" s="231" t="s">
        <v>164</v>
      </c>
      <c r="E118" s="72"/>
      <c r="F118" s="234" t="s">
        <v>208</v>
      </c>
      <c r="G118" s="72"/>
      <c r="H118" s="72"/>
      <c r="I118" s="189"/>
      <c r="J118" s="72"/>
      <c r="K118" s="72"/>
      <c r="L118" s="70"/>
      <c r="M118" s="233"/>
      <c r="N118" s="45"/>
      <c r="O118" s="45"/>
      <c r="P118" s="45"/>
      <c r="Q118" s="45"/>
      <c r="R118" s="45"/>
      <c r="S118" s="45"/>
      <c r="T118" s="93"/>
      <c r="AT118" s="22" t="s">
        <v>164</v>
      </c>
      <c r="AU118" s="22" t="s">
        <v>82</v>
      </c>
    </row>
    <row r="119" spans="2:47" s="1" customFormat="1" ht="13.5">
      <c r="B119" s="44"/>
      <c r="C119" s="72"/>
      <c r="D119" s="231" t="s">
        <v>166</v>
      </c>
      <c r="E119" s="72"/>
      <c r="F119" s="234" t="s">
        <v>194</v>
      </c>
      <c r="G119" s="72"/>
      <c r="H119" s="72"/>
      <c r="I119" s="189"/>
      <c r="J119" s="72"/>
      <c r="K119" s="72"/>
      <c r="L119" s="70"/>
      <c r="M119" s="233"/>
      <c r="N119" s="45"/>
      <c r="O119" s="45"/>
      <c r="P119" s="45"/>
      <c r="Q119" s="45"/>
      <c r="R119" s="45"/>
      <c r="S119" s="45"/>
      <c r="T119" s="93"/>
      <c r="AT119" s="22" t="s">
        <v>166</v>
      </c>
      <c r="AU119" s="22" t="s">
        <v>82</v>
      </c>
    </row>
    <row r="120" spans="2:51" s="11" customFormat="1" ht="13.5">
      <c r="B120" s="235"/>
      <c r="C120" s="236"/>
      <c r="D120" s="231" t="s">
        <v>180</v>
      </c>
      <c r="E120" s="237" t="s">
        <v>22</v>
      </c>
      <c r="F120" s="238" t="s">
        <v>209</v>
      </c>
      <c r="G120" s="236"/>
      <c r="H120" s="239">
        <v>12.84</v>
      </c>
      <c r="I120" s="240"/>
      <c r="J120" s="236"/>
      <c r="K120" s="236"/>
      <c r="L120" s="241"/>
      <c r="M120" s="242"/>
      <c r="N120" s="243"/>
      <c r="O120" s="243"/>
      <c r="P120" s="243"/>
      <c r="Q120" s="243"/>
      <c r="R120" s="243"/>
      <c r="S120" s="243"/>
      <c r="T120" s="244"/>
      <c r="AT120" s="245" t="s">
        <v>180</v>
      </c>
      <c r="AU120" s="245" t="s">
        <v>82</v>
      </c>
      <c r="AV120" s="11" t="s">
        <v>82</v>
      </c>
      <c r="AW120" s="11" t="s">
        <v>37</v>
      </c>
      <c r="AX120" s="11" t="s">
        <v>73</v>
      </c>
      <c r="AY120" s="245" t="s">
        <v>153</v>
      </c>
    </row>
    <row r="121" spans="2:65" s="1" customFormat="1" ht="16.5" customHeight="1">
      <c r="B121" s="44"/>
      <c r="C121" s="219" t="s">
        <v>210</v>
      </c>
      <c r="D121" s="219" t="s">
        <v>155</v>
      </c>
      <c r="E121" s="220" t="s">
        <v>211</v>
      </c>
      <c r="F121" s="221" t="s">
        <v>212</v>
      </c>
      <c r="G121" s="222" t="s">
        <v>176</v>
      </c>
      <c r="H121" s="223">
        <v>6.42</v>
      </c>
      <c r="I121" s="224"/>
      <c r="J121" s="225">
        <f>ROUND(I121*H121,2)</f>
        <v>0</v>
      </c>
      <c r="K121" s="221" t="s">
        <v>159</v>
      </c>
      <c r="L121" s="70"/>
      <c r="M121" s="226" t="s">
        <v>22</v>
      </c>
      <c r="N121" s="227" t="s">
        <v>44</v>
      </c>
      <c r="O121" s="45"/>
      <c r="P121" s="228">
        <f>O121*H121</f>
        <v>0</v>
      </c>
      <c r="Q121" s="228">
        <v>0</v>
      </c>
      <c r="R121" s="228">
        <f>Q121*H121</f>
        <v>0</v>
      </c>
      <c r="S121" s="228">
        <v>0</v>
      </c>
      <c r="T121" s="229">
        <f>S121*H121</f>
        <v>0</v>
      </c>
      <c r="AR121" s="22" t="s">
        <v>160</v>
      </c>
      <c r="AT121" s="22" t="s">
        <v>155</v>
      </c>
      <c r="AU121" s="22" t="s">
        <v>82</v>
      </c>
      <c r="AY121" s="22" t="s">
        <v>153</v>
      </c>
      <c r="BE121" s="230">
        <f>IF(N121="základní",J121,0)</f>
        <v>0</v>
      </c>
      <c r="BF121" s="230">
        <f>IF(N121="snížená",J121,0)</f>
        <v>0</v>
      </c>
      <c r="BG121" s="230">
        <f>IF(N121="zákl. přenesená",J121,0)</f>
        <v>0</v>
      </c>
      <c r="BH121" s="230">
        <f>IF(N121="sníž. přenesená",J121,0)</f>
        <v>0</v>
      </c>
      <c r="BI121" s="230">
        <f>IF(N121="nulová",J121,0)</f>
        <v>0</v>
      </c>
      <c r="BJ121" s="22" t="s">
        <v>24</v>
      </c>
      <c r="BK121" s="230">
        <f>ROUND(I121*H121,2)</f>
        <v>0</v>
      </c>
      <c r="BL121" s="22" t="s">
        <v>160</v>
      </c>
      <c r="BM121" s="22" t="s">
        <v>213</v>
      </c>
    </row>
    <row r="122" spans="2:47" s="1" customFormat="1" ht="13.5">
      <c r="B122" s="44"/>
      <c r="C122" s="72"/>
      <c r="D122" s="231" t="s">
        <v>162</v>
      </c>
      <c r="E122" s="72"/>
      <c r="F122" s="232" t="s">
        <v>214</v>
      </c>
      <c r="G122" s="72"/>
      <c r="H122" s="72"/>
      <c r="I122" s="189"/>
      <c r="J122" s="72"/>
      <c r="K122" s="72"/>
      <c r="L122" s="70"/>
      <c r="M122" s="233"/>
      <c r="N122" s="45"/>
      <c r="O122" s="45"/>
      <c r="P122" s="45"/>
      <c r="Q122" s="45"/>
      <c r="R122" s="45"/>
      <c r="S122" s="45"/>
      <c r="T122" s="93"/>
      <c r="AT122" s="22" t="s">
        <v>162</v>
      </c>
      <c r="AU122" s="22" t="s">
        <v>82</v>
      </c>
    </row>
    <row r="123" spans="2:47" s="1" customFormat="1" ht="13.5">
      <c r="B123" s="44"/>
      <c r="C123" s="72"/>
      <c r="D123" s="231" t="s">
        <v>164</v>
      </c>
      <c r="E123" s="72"/>
      <c r="F123" s="234" t="s">
        <v>208</v>
      </c>
      <c r="G123" s="72"/>
      <c r="H123" s="72"/>
      <c r="I123" s="189"/>
      <c r="J123" s="72"/>
      <c r="K123" s="72"/>
      <c r="L123" s="70"/>
      <c r="M123" s="233"/>
      <c r="N123" s="45"/>
      <c r="O123" s="45"/>
      <c r="P123" s="45"/>
      <c r="Q123" s="45"/>
      <c r="R123" s="45"/>
      <c r="S123" s="45"/>
      <c r="T123" s="93"/>
      <c r="AT123" s="22" t="s">
        <v>164</v>
      </c>
      <c r="AU123" s="22" t="s">
        <v>82</v>
      </c>
    </row>
    <row r="124" spans="2:51" s="11" customFormat="1" ht="13.5">
      <c r="B124" s="235"/>
      <c r="C124" s="236"/>
      <c r="D124" s="231" t="s">
        <v>180</v>
      </c>
      <c r="E124" s="237" t="s">
        <v>22</v>
      </c>
      <c r="F124" s="238" t="s">
        <v>215</v>
      </c>
      <c r="G124" s="236"/>
      <c r="H124" s="239">
        <v>6.42</v>
      </c>
      <c r="I124" s="240"/>
      <c r="J124" s="236"/>
      <c r="K124" s="236"/>
      <c r="L124" s="241"/>
      <c r="M124" s="242"/>
      <c r="N124" s="243"/>
      <c r="O124" s="243"/>
      <c r="P124" s="243"/>
      <c r="Q124" s="243"/>
      <c r="R124" s="243"/>
      <c r="S124" s="243"/>
      <c r="T124" s="244"/>
      <c r="AT124" s="245" t="s">
        <v>180</v>
      </c>
      <c r="AU124" s="245" t="s">
        <v>82</v>
      </c>
      <c r="AV124" s="11" t="s">
        <v>82</v>
      </c>
      <c r="AW124" s="11" t="s">
        <v>37</v>
      </c>
      <c r="AX124" s="11" t="s">
        <v>73</v>
      </c>
      <c r="AY124" s="245" t="s">
        <v>153</v>
      </c>
    </row>
    <row r="125" spans="2:65" s="1" customFormat="1" ht="16.5" customHeight="1">
      <c r="B125" s="44"/>
      <c r="C125" s="219" t="s">
        <v>216</v>
      </c>
      <c r="D125" s="219" t="s">
        <v>155</v>
      </c>
      <c r="E125" s="220" t="s">
        <v>217</v>
      </c>
      <c r="F125" s="221" t="s">
        <v>218</v>
      </c>
      <c r="G125" s="222" t="s">
        <v>176</v>
      </c>
      <c r="H125" s="223">
        <v>30.3</v>
      </c>
      <c r="I125" s="224"/>
      <c r="J125" s="225">
        <f>ROUND(I125*H125,2)</f>
        <v>0</v>
      </c>
      <c r="K125" s="221" t="s">
        <v>159</v>
      </c>
      <c r="L125" s="70"/>
      <c r="M125" s="226" t="s">
        <v>22</v>
      </c>
      <c r="N125" s="227" t="s">
        <v>44</v>
      </c>
      <c r="O125" s="45"/>
      <c r="P125" s="228">
        <f>O125*H125</f>
        <v>0</v>
      </c>
      <c r="Q125" s="228">
        <v>0</v>
      </c>
      <c r="R125" s="228">
        <f>Q125*H125</f>
        <v>0</v>
      </c>
      <c r="S125" s="228">
        <v>0</v>
      </c>
      <c r="T125" s="229">
        <f>S125*H125</f>
        <v>0</v>
      </c>
      <c r="AR125" s="22" t="s">
        <v>160</v>
      </c>
      <c r="AT125" s="22" t="s">
        <v>155</v>
      </c>
      <c r="AU125" s="22" t="s">
        <v>82</v>
      </c>
      <c r="AY125" s="22" t="s">
        <v>153</v>
      </c>
      <c r="BE125" s="230">
        <f>IF(N125="základní",J125,0)</f>
        <v>0</v>
      </c>
      <c r="BF125" s="230">
        <f>IF(N125="snížená",J125,0)</f>
        <v>0</v>
      </c>
      <c r="BG125" s="230">
        <f>IF(N125="zákl. přenesená",J125,0)</f>
        <v>0</v>
      </c>
      <c r="BH125" s="230">
        <f>IF(N125="sníž. přenesená",J125,0)</f>
        <v>0</v>
      </c>
      <c r="BI125" s="230">
        <f>IF(N125="nulová",J125,0)</f>
        <v>0</v>
      </c>
      <c r="BJ125" s="22" t="s">
        <v>24</v>
      </c>
      <c r="BK125" s="230">
        <f>ROUND(I125*H125,2)</f>
        <v>0</v>
      </c>
      <c r="BL125" s="22" t="s">
        <v>160</v>
      </c>
      <c r="BM125" s="22" t="s">
        <v>219</v>
      </c>
    </row>
    <row r="126" spans="2:47" s="1" customFormat="1" ht="13.5">
      <c r="B126" s="44"/>
      <c r="C126" s="72"/>
      <c r="D126" s="231" t="s">
        <v>162</v>
      </c>
      <c r="E126" s="72"/>
      <c r="F126" s="232" t="s">
        <v>220</v>
      </c>
      <c r="G126" s="72"/>
      <c r="H126" s="72"/>
      <c r="I126" s="189"/>
      <c r="J126" s="72"/>
      <c r="K126" s="72"/>
      <c r="L126" s="70"/>
      <c r="M126" s="233"/>
      <c r="N126" s="45"/>
      <c r="O126" s="45"/>
      <c r="P126" s="45"/>
      <c r="Q126" s="45"/>
      <c r="R126" s="45"/>
      <c r="S126" s="45"/>
      <c r="T126" s="93"/>
      <c r="AT126" s="22" t="s">
        <v>162</v>
      </c>
      <c r="AU126" s="22" t="s">
        <v>82</v>
      </c>
    </row>
    <row r="127" spans="2:47" s="1" customFormat="1" ht="13.5">
      <c r="B127" s="44"/>
      <c r="C127" s="72"/>
      <c r="D127" s="231" t="s">
        <v>164</v>
      </c>
      <c r="E127" s="72"/>
      <c r="F127" s="234" t="s">
        <v>221</v>
      </c>
      <c r="G127" s="72"/>
      <c r="H127" s="72"/>
      <c r="I127" s="189"/>
      <c r="J127" s="72"/>
      <c r="K127" s="72"/>
      <c r="L127" s="70"/>
      <c r="M127" s="233"/>
      <c r="N127" s="45"/>
      <c r="O127" s="45"/>
      <c r="P127" s="45"/>
      <c r="Q127" s="45"/>
      <c r="R127" s="45"/>
      <c r="S127" s="45"/>
      <c r="T127" s="93"/>
      <c r="AT127" s="22" t="s">
        <v>164</v>
      </c>
      <c r="AU127" s="22" t="s">
        <v>82</v>
      </c>
    </row>
    <row r="128" spans="2:51" s="11" customFormat="1" ht="13.5">
      <c r="B128" s="235"/>
      <c r="C128" s="236"/>
      <c r="D128" s="231" t="s">
        <v>180</v>
      </c>
      <c r="E128" s="237" t="s">
        <v>22</v>
      </c>
      <c r="F128" s="238" t="s">
        <v>222</v>
      </c>
      <c r="G128" s="236"/>
      <c r="H128" s="239">
        <v>30.3</v>
      </c>
      <c r="I128" s="240"/>
      <c r="J128" s="236"/>
      <c r="K128" s="236"/>
      <c r="L128" s="241"/>
      <c r="M128" s="242"/>
      <c r="N128" s="243"/>
      <c r="O128" s="243"/>
      <c r="P128" s="243"/>
      <c r="Q128" s="243"/>
      <c r="R128" s="243"/>
      <c r="S128" s="243"/>
      <c r="T128" s="244"/>
      <c r="AT128" s="245" t="s">
        <v>180</v>
      </c>
      <c r="AU128" s="245" t="s">
        <v>82</v>
      </c>
      <c r="AV128" s="11" t="s">
        <v>82</v>
      </c>
      <c r="AW128" s="11" t="s">
        <v>37</v>
      </c>
      <c r="AX128" s="11" t="s">
        <v>73</v>
      </c>
      <c r="AY128" s="245" t="s">
        <v>153</v>
      </c>
    </row>
    <row r="129" spans="2:65" s="1" customFormat="1" ht="16.5" customHeight="1">
      <c r="B129" s="44"/>
      <c r="C129" s="219" t="s">
        <v>29</v>
      </c>
      <c r="D129" s="219" t="s">
        <v>155</v>
      </c>
      <c r="E129" s="220" t="s">
        <v>223</v>
      </c>
      <c r="F129" s="221" t="s">
        <v>224</v>
      </c>
      <c r="G129" s="222" t="s">
        <v>176</v>
      </c>
      <c r="H129" s="223">
        <v>205.92</v>
      </c>
      <c r="I129" s="224"/>
      <c r="J129" s="225">
        <f>ROUND(I129*H129,2)</f>
        <v>0</v>
      </c>
      <c r="K129" s="221" t="s">
        <v>159</v>
      </c>
      <c r="L129" s="70"/>
      <c r="M129" s="226" t="s">
        <v>22</v>
      </c>
      <c r="N129" s="227" t="s">
        <v>44</v>
      </c>
      <c r="O129" s="45"/>
      <c r="P129" s="228">
        <f>O129*H129</f>
        <v>0</v>
      </c>
      <c r="Q129" s="228">
        <v>0</v>
      </c>
      <c r="R129" s="228">
        <f>Q129*H129</f>
        <v>0</v>
      </c>
      <c r="S129" s="228">
        <v>0</v>
      </c>
      <c r="T129" s="229">
        <f>S129*H129</f>
        <v>0</v>
      </c>
      <c r="AR129" s="22" t="s">
        <v>160</v>
      </c>
      <c r="AT129" s="22" t="s">
        <v>155</v>
      </c>
      <c r="AU129" s="22" t="s">
        <v>82</v>
      </c>
      <c r="AY129" s="22" t="s">
        <v>153</v>
      </c>
      <c r="BE129" s="230">
        <f>IF(N129="základní",J129,0)</f>
        <v>0</v>
      </c>
      <c r="BF129" s="230">
        <f>IF(N129="snížená",J129,0)</f>
        <v>0</v>
      </c>
      <c r="BG129" s="230">
        <f>IF(N129="zákl. přenesená",J129,0)</f>
        <v>0</v>
      </c>
      <c r="BH129" s="230">
        <f>IF(N129="sníž. přenesená",J129,0)</f>
        <v>0</v>
      </c>
      <c r="BI129" s="230">
        <f>IF(N129="nulová",J129,0)</f>
        <v>0</v>
      </c>
      <c r="BJ129" s="22" t="s">
        <v>24</v>
      </c>
      <c r="BK129" s="230">
        <f>ROUND(I129*H129,2)</f>
        <v>0</v>
      </c>
      <c r="BL129" s="22" t="s">
        <v>160</v>
      </c>
      <c r="BM129" s="22" t="s">
        <v>225</v>
      </c>
    </row>
    <row r="130" spans="2:47" s="1" customFormat="1" ht="13.5">
      <c r="B130" s="44"/>
      <c r="C130" s="72"/>
      <c r="D130" s="231" t="s">
        <v>162</v>
      </c>
      <c r="E130" s="72"/>
      <c r="F130" s="232" t="s">
        <v>226</v>
      </c>
      <c r="G130" s="72"/>
      <c r="H130" s="72"/>
      <c r="I130" s="189"/>
      <c r="J130" s="72"/>
      <c r="K130" s="72"/>
      <c r="L130" s="70"/>
      <c r="M130" s="233"/>
      <c r="N130" s="45"/>
      <c r="O130" s="45"/>
      <c r="P130" s="45"/>
      <c r="Q130" s="45"/>
      <c r="R130" s="45"/>
      <c r="S130" s="45"/>
      <c r="T130" s="93"/>
      <c r="AT130" s="22" t="s">
        <v>162</v>
      </c>
      <c r="AU130" s="22" t="s">
        <v>82</v>
      </c>
    </row>
    <row r="131" spans="2:47" s="1" customFormat="1" ht="13.5">
      <c r="B131" s="44"/>
      <c r="C131" s="72"/>
      <c r="D131" s="231" t="s">
        <v>164</v>
      </c>
      <c r="E131" s="72"/>
      <c r="F131" s="234" t="s">
        <v>221</v>
      </c>
      <c r="G131" s="72"/>
      <c r="H131" s="72"/>
      <c r="I131" s="189"/>
      <c r="J131" s="72"/>
      <c r="K131" s="72"/>
      <c r="L131" s="70"/>
      <c r="M131" s="233"/>
      <c r="N131" s="45"/>
      <c r="O131" s="45"/>
      <c r="P131" s="45"/>
      <c r="Q131" s="45"/>
      <c r="R131" s="45"/>
      <c r="S131" s="45"/>
      <c r="T131" s="93"/>
      <c r="AT131" s="22" t="s">
        <v>164</v>
      </c>
      <c r="AU131" s="22" t="s">
        <v>82</v>
      </c>
    </row>
    <row r="132" spans="2:51" s="11" customFormat="1" ht="13.5">
      <c r="B132" s="235"/>
      <c r="C132" s="236"/>
      <c r="D132" s="231" t="s">
        <v>180</v>
      </c>
      <c r="E132" s="237" t="s">
        <v>22</v>
      </c>
      <c r="F132" s="238" t="s">
        <v>227</v>
      </c>
      <c r="G132" s="236"/>
      <c r="H132" s="239">
        <v>205.92</v>
      </c>
      <c r="I132" s="240"/>
      <c r="J132" s="236"/>
      <c r="K132" s="236"/>
      <c r="L132" s="241"/>
      <c r="M132" s="242"/>
      <c r="N132" s="243"/>
      <c r="O132" s="243"/>
      <c r="P132" s="243"/>
      <c r="Q132" s="243"/>
      <c r="R132" s="243"/>
      <c r="S132" s="243"/>
      <c r="T132" s="244"/>
      <c r="AT132" s="245" t="s">
        <v>180</v>
      </c>
      <c r="AU132" s="245" t="s">
        <v>82</v>
      </c>
      <c r="AV132" s="11" t="s">
        <v>82</v>
      </c>
      <c r="AW132" s="11" t="s">
        <v>37</v>
      </c>
      <c r="AX132" s="11" t="s">
        <v>73</v>
      </c>
      <c r="AY132" s="245" t="s">
        <v>153</v>
      </c>
    </row>
    <row r="133" spans="2:65" s="1" customFormat="1" ht="16.5" customHeight="1">
      <c r="B133" s="44"/>
      <c r="C133" s="219" t="s">
        <v>228</v>
      </c>
      <c r="D133" s="219" t="s">
        <v>155</v>
      </c>
      <c r="E133" s="220" t="s">
        <v>229</v>
      </c>
      <c r="F133" s="221" t="s">
        <v>230</v>
      </c>
      <c r="G133" s="222" t="s">
        <v>231</v>
      </c>
      <c r="H133" s="223">
        <v>339.768</v>
      </c>
      <c r="I133" s="224"/>
      <c r="J133" s="225">
        <f>ROUND(I133*H133,2)</f>
        <v>0</v>
      </c>
      <c r="K133" s="221" t="s">
        <v>159</v>
      </c>
      <c r="L133" s="70"/>
      <c r="M133" s="226" t="s">
        <v>22</v>
      </c>
      <c r="N133" s="227" t="s">
        <v>44</v>
      </c>
      <c r="O133" s="45"/>
      <c r="P133" s="228">
        <f>O133*H133</f>
        <v>0</v>
      </c>
      <c r="Q133" s="228">
        <v>0</v>
      </c>
      <c r="R133" s="228">
        <f>Q133*H133</f>
        <v>0</v>
      </c>
      <c r="S133" s="228">
        <v>0</v>
      </c>
      <c r="T133" s="229">
        <f>S133*H133</f>
        <v>0</v>
      </c>
      <c r="AR133" s="22" t="s">
        <v>160</v>
      </c>
      <c r="AT133" s="22" t="s">
        <v>155</v>
      </c>
      <c r="AU133" s="22" t="s">
        <v>82</v>
      </c>
      <c r="AY133" s="22" t="s">
        <v>153</v>
      </c>
      <c r="BE133" s="230">
        <f>IF(N133="základní",J133,0)</f>
        <v>0</v>
      </c>
      <c r="BF133" s="230">
        <f>IF(N133="snížená",J133,0)</f>
        <v>0</v>
      </c>
      <c r="BG133" s="230">
        <f>IF(N133="zákl. přenesená",J133,0)</f>
        <v>0</v>
      </c>
      <c r="BH133" s="230">
        <f>IF(N133="sníž. přenesená",J133,0)</f>
        <v>0</v>
      </c>
      <c r="BI133" s="230">
        <f>IF(N133="nulová",J133,0)</f>
        <v>0</v>
      </c>
      <c r="BJ133" s="22" t="s">
        <v>24</v>
      </c>
      <c r="BK133" s="230">
        <f>ROUND(I133*H133,2)</f>
        <v>0</v>
      </c>
      <c r="BL133" s="22" t="s">
        <v>160</v>
      </c>
      <c r="BM133" s="22" t="s">
        <v>232</v>
      </c>
    </row>
    <row r="134" spans="2:47" s="1" customFormat="1" ht="13.5">
      <c r="B134" s="44"/>
      <c r="C134" s="72"/>
      <c r="D134" s="231" t="s">
        <v>162</v>
      </c>
      <c r="E134" s="72"/>
      <c r="F134" s="232" t="s">
        <v>233</v>
      </c>
      <c r="G134" s="72"/>
      <c r="H134" s="72"/>
      <c r="I134" s="189"/>
      <c r="J134" s="72"/>
      <c r="K134" s="72"/>
      <c r="L134" s="70"/>
      <c r="M134" s="233"/>
      <c r="N134" s="45"/>
      <c r="O134" s="45"/>
      <c r="P134" s="45"/>
      <c r="Q134" s="45"/>
      <c r="R134" s="45"/>
      <c r="S134" s="45"/>
      <c r="T134" s="93"/>
      <c r="AT134" s="22" t="s">
        <v>162</v>
      </c>
      <c r="AU134" s="22" t="s">
        <v>82</v>
      </c>
    </row>
    <row r="135" spans="2:47" s="1" customFormat="1" ht="13.5">
      <c r="B135" s="44"/>
      <c r="C135" s="72"/>
      <c r="D135" s="231" t="s">
        <v>164</v>
      </c>
      <c r="E135" s="72"/>
      <c r="F135" s="234" t="s">
        <v>234</v>
      </c>
      <c r="G135" s="72"/>
      <c r="H135" s="72"/>
      <c r="I135" s="189"/>
      <c r="J135" s="72"/>
      <c r="K135" s="72"/>
      <c r="L135" s="70"/>
      <c r="M135" s="233"/>
      <c r="N135" s="45"/>
      <c r="O135" s="45"/>
      <c r="P135" s="45"/>
      <c r="Q135" s="45"/>
      <c r="R135" s="45"/>
      <c r="S135" s="45"/>
      <c r="T135" s="93"/>
      <c r="AT135" s="22" t="s">
        <v>164</v>
      </c>
      <c r="AU135" s="22" t="s">
        <v>82</v>
      </c>
    </row>
    <row r="136" spans="2:51" s="11" customFormat="1" ht="13.5">
      <c r="B136" s="235"/>
      <c r="C136" s="236"/>
      <c r="D136" s="231" t="s">
        <v>180</v>
      </c>
      <c r="E136" s="236"/>
      <c r="F136" s="238" t="s">
        <v>235</v>
      </c>
      <c r="G136" s="236"/>
      <c r="H136" s="239">
        <v>339.768</v>
      </c>
      <c r="I136" s="240"/>
      <c r="J136" s="236"/>
      <c r="K136" s="236"/>
      <c r="L136" s="241"/>
      <c r="M136" s="242"/>
      <c r="N136" s="243"/>
      <c r="O136" s="243"/>
      <c r="P136" s="243"/>
      <c r="Q136" s="243"/>
      <c r="R136" s="243"/>
      <c r="S136" s="243"/>
      <c r="T136" s="244"/>
      <c r="AT136" s="245" t="s">
        <v>180</v>
      </c>
      <c r="AU136" s="245" t="s">
        <v>82</v>
      </c>
      <c r="AV136" s="11" t="s">
        <v>82</v>
      </c>
      <c r="AW136" s="11" t="s">
        <v>6</v>
      </c>
      <c r="AX136" s="11" t="s">
        <v>24</v>
      </c>
      <c r="AY136" s="245" t="s">
        <v>153</v>
      </c>
    </row>
    <row r="137" spans="2:65" s="1" customFormat="1" ht="25.5" customHeight="1">
      <c r="B137" s="44"/>
      <c r="C137" s="219" t="s">
        <v>236</v>
      </c>
      <c r="D137" s="219" t="s">
        <v>155</v>
      </c>
      <c r="E137" s="220" t="s">
        <v>237</v>
      </c>
      <c r="F137" s="221" t="s">
        <v>238</v>
      </c>
      <c r="G137" s="222" t="s">
        <v>239</v>
      </c>
      <c r="H137" s="223">
        <v>202</v>
      </c>
      <c r="I137" s="224"/>
      <c r="J137" s="225">
        <f>ROUND(I137*H137,2)</f>
        <v>0</v>
      </c>
      <c r="K137" s="221" t="s">
        <v>159</v>
      </c>
      <c r="L137" s="70"/>
      <c r="M137" s="226" t="s">
        <v>22</v>
      </c>
      <c r="N137" s="227" t="s">
        <v>44</v>
      </c>
      <c r="O137" s="45"/>
      <c r="P137" s="228">
        <f>O137*H137</f>
        <v>0</v>
      </c>
      <c r="Q137" s="228">
        <v>0</v>
      </c>
      <c r="R137" s="228">
        <f>Q137*H137</f>
        <v>0</v>
      </c>
      <c r="S137" s="228">
        <v>0</v>
      </c>
      <c r="T137" s="229">
        <f>S137*H137</f>
        <v>0</v>
      </c>
      <c r="AR137" s="22" t="s">
        <v>160</v>
      </c>
      <c r="AT137" s="22" t="s">
        <v>155</v>
      </c>
      <c r="AU137" s="22" t="s">
        <v>82</v>
      </c>
      <c r="AY137" s="22" t="s">
        <v>153</v>
      </c>
      <c r="BE137" s="230">
        <f>IF(N137="základní",J137,0)</f>
        <v>0</v>
      </c>
      <c r="BF137" s="230">
        <f>IF(N137="snížená",J137,0)</f>
        <v>0</v>
      </c>
      <c r="BG137" s="230">
        <f>IF(N137="zákl. přenesená",J137,0)</f>
        <v>0</v>
      </c>
      <c r="BH137" s="230">
        <f>IF(N137="sníž. přenesená",J137,0)</f>
        <v>0</v>
      </c>
      <c r="BI137" s="230">
        <f>IF(N137="nulová",J137,0)</f>
        <v>0</v>
      </c>
      <c r="BJ137" s="22" t="s">
        <v>24</v>
      </c>
      <c r="BK137" s="230">
        <f>ROUND(I137*H137,2)</f>
        <v>0</v>
      </c>
      <c r="BL137" s="22" t="s">
        <v>160</v>
      </c>
      <c r="BM137" s="22" t="s">
        <v>240</v>
      </c>
    </row>
    <row r="138" spans="2:47" s="1" customFormat="1" ht="13.5">
      <c r="B138" s="44"/>
      <c r="C138" s="72"/>
      <c r="D138" s="231" t="s">
        <v>162</v>
      </c>
      <c r="E138" s="72"/>
      <c r="F138" s="232" t="s">
        <v>241</v>
      </c>
      <c r="G138" s="72"/>
      <c r="H138" s="72"/>
      <c r="I138" s="189"/>
      <c r="J138" s="72"/>
      <c r="K138" s="72"/>
      <c r="L138" s="70"/>
      <c r="M138" s="233"/>
      <c r="N138" s="45"/>
      <c r="O138" s="45"/>
      <c r="P138" s="45"/>
      <c r="Q138" s="45"/>
      <c r="R138" s="45"/>
      <c r="S138" s="45"/>
      <c r="T138" s="93"/>
      <c r="AT138" s="22" t="s">
        <v>162</v>
      </c>
      <c r="AU138" s="22" t="s">
        <v>82</v>
      </c>
    </row>
    <row r="139" spans="2:47" s="1" customFormat="1" ht="13.5">
      <c r="B139" s="44"/>
      <c r="C139" s="72"/>
      <c r="D139" s="231" t="s">
        <v>164</v>
      </c>
      <c r="E139" s="72"/>
      <c r="F139" s="234" t="s">
        <v>242</v>
      </c>
      <c r="G139" s="72"/>
      <c r="H139" s="72"/>
      <c r="I139" s="189"/>
      <c r="J139" s="72"/>
      <c r="K139" s="72"/>
      <c r="L139" s="70"/>
      <c r="M139" s="233"/>
      <c r="N139" s="45"/>
      <c r="O139" s="45"/>
      <c r="P139" s="45"/>
      <c r="Q139" s="45"/>
      <c r="R139" s="45"/>
      <c r="S139" s="45"/>
      <c r="T139" s="93"/>
      <c r="AT139" s="22" t="s">
        <v>164</v>
      </c>
      <c r="AU139" s="22" t="s">
        <v>82</v>
      </c>
    </row>
    <row r="140" spans="2:47" s="1" customFormat="1" ht="13.5">
      <c r="B140" s="44"/>
      <c r="C140" s="72"/>
      <c r="D140" s="231" t="s">
        <v>166</v>
      </c>
      <c r="E140" s="72"/>
      <c r="F140" s="234" t="s">
        <v>243</v>
      </c>
      <c r="G140" s="72"/>
      <c r="H140" s="72"/>
      <c r="I140" s="189"/>
      <c r="J140" s="72"/>
      <c r="K140" s="72"/>
      <c r="L140" s="70"/>
      <c r="M140" s="233"/>
      <c r="N140" s="45"/>
      <c r="O140" s="45"/>
      <c r="P140" s="45"/>
      <c r="Q140" s="45"/>
      <c r="R140" s="45"/>
      <c r="S140" s="45"/>
      <c r="T140" s="93"/>
      <c r="AT140" s="22" t="s">
        <v>166</v>
      </c>
      <c r="AU140" s="22" t="s">
        <v>82</v>
      </c>
    </row>
    <row r="141" spans="2:51" s="11" customFormat="1" ht="13.5">
      <c r="B141" s="235"/>
      <c r="C141" s="236"/>
      <c r="D141" s="231" t="s">
        <v>180</v>
      </c>
      <c r="E141" s="237" t="s">
        <v>22</v>
      </c>
      <c r="F141" s="238" t="s">
        <v>244</v>
      </c>
      <c r="G141" s="236"/>
      <c r="H141" s="239">
        <v>202</v>
      </c>
      <c r="I141" s="240"/>
      <c r="J141" s="236"/>
      <c r="K141" s="236"/>
      <c r="L141" s="241"/>
      <c r="M141" s="242"/>
      <c r="N141" s="243"/>
      <c r="O141" s="243"/>
      <c r="P141" s="243"/>
      <c r="Q141" s="243"/>
      <c r="R141" s="243"/>
      <c r="S141" s="243"/>
      <c r="T141" s="244"/>
      <c r="AT141" s="245" t="s">
        <v>180</v>
      </c>
      <c r="AU141" s="245" t="s">
        <v>82</v>
      </c>
      <c r="AV141" s="11" t="s">
        <v>82</v>
      </c>
      <c r="AW141" s="11" t="s">
        <v>37</v>
      </c>
      <c r="AX141" s="11" t="s">
        <v>73</v>
      </c>
      <c r="AY141" s="245" t="s">
        <v>153</v>
      </c>
    </row>
    <row r="142" spans="2:65" s="1" customFormat="1" ht="25.5" customHeight="1">
      <c r="B142" s="44"/>
      <c r="C142" s="219" t="s">
        <v>245</v>
      </c>
      <c r="D142" s="219" t="s">
        <v>155</v>
      </c>
      <c r="E142" s="220" t="s">
        <v>246</v>
      </c>
      <c r="F142" s="221" t="s">
        <v>247</v>
      </c>
      <c r="G142" s="222" t="s">
        <v>239</v>
      </c>
      <c r="H142" s="223">
        <v>202</v>
      </c>
      <c r="I142" s="224"/>
      <c r="J142" s="225">
        <f>ROUND(I142*H142,2)</f>
        <v>0</v>
      </c>
      <c r="K142" s="221" t="s">
        <v>159</v>
      </c>
      <c r="L142" s="70"/>
      <c r="M142" s="226" t="s">
        <v>22</v>
      </c>
      <c r="N142" s="227" t="s">
        <v>44</v>
      </c>
      <c r="O142" s="45"/>
      <c r="P142" s="228">
        <f>O142*H142</f>
        <v>0</v>
      </c>
      <c r="Q142" s="228">
        <v>0</v>
      </c>
      <c r="R142" s="228">
        <f>Q142*H142</f>
        <v>0</v>
      </c>
      <c r="S142" s="228">
        <v>0</v>
      </c>
      <c r="T142" s="229">
        <f>S142*H142</f>
        <v>0</v>
      </c>
      <c r="AR142" s="22" t="s">
        <v>160</v>
      </c>
      <c r="AT142" s="22" t="s">
        <v>155</v>
      </c>
      <c r="AU142" s="22" t="s">
        <v>82</v>
      </c>
      <c r="AY142" s="22" t="s">
        <v>153</v>
      </c>
      <c r="BE142" s="230">
        <f>IF(N142="základní",J142,0)</f>
        <v>0</v>
      </c>
      <c r="BF142" s="230">
        <f>IF(N142="snížená",J142,0)</f>
        <v>0</v>
      </c>
      <c r="BG142" s="230">
        <f>IF(N142="zákl. přenesená",J142,0)</f>
        <v>0</v>
      </c>
      <c r="BH142" s="230">
        <f>IF(N142="sníž. přenesená",J142,0)</f>
        <v>0</v>
      </c>
      <c r="BI142" s="230">
        <f>IF(N142="nulová",J142,0)</f>
        <v>0</v>
      </c>
      <c r="BJ142" s="22" t="s">
        <v>24</v>
      </c>
      <c r="BK142" s="230">
        <f>ROUND(I142*H142,2)</f>
        <v>0</v>
      </c>
      <c r="BL142" s="22" t="s">
        <v>160</v>
      </c>
      <c r="BM142" s="22" t="s">
        <v>248</v>
      </c>
    </row>
    <row r="143" spans="2:47" s="1" customFormat="1" ht="13.5">
      <c r="B143" s="44"/>
      <c r="C143" s="72"/>
      <c r="D143" s="231" t="s">
        <v>162</v>
      </c>
      <c r="E143" s="72"/>
      <c r="F143" s="232" t="s">
        <v>249</v>
      </c>
      <c r="G143" s="72"/>
      <c r="H143" s="72"/>
      <c r="I143" s="189"/>
      <c r="J143" s="72"/>
      <c r="K143" s="72"/>
      <c r="L143" s="70"/>
      <c r="M143" s="233"/>
      <c r="N143" s="45"/>
      <c r="O143" s="45"/>
      <c r="P143" s="45"/>
      <c r="Q143" s="45"/>
      <c r="R143" s="45"/>
      <c r="S143" s="45"/>
      <c r="T143" s="93"/>
      <c r="AT143" s="22" t="s">
        <v>162</v>
      </c>
      <c r="AU143" s="22" t="s">
        <v>82</v>
      </c>
    </row>
    <row r="144" spans="2:47" s="1" customFormat="1" ht="13.5">
      <c r="B144" s="44"/>
      <c r="C144" s="72"/>
      <c r="D144" s="231" t="s">
        <v>164</v>
      </c>
      <c r="E144" s="72"/>
      <c r="F144" s="234" t="s">
        <v>250</v>
      </c>
      <c r="G144" s="72"/>
      <c r="H144" s="72"/>
      <c r="I144" s="189"/>
      <c r="J144" s="72"/>
      <c r="K144" s="72"/>
      <c r="L144" s="70"/>
      <c r="M144" s="233"/>
      <c r="N144" s="45"/>
      <c r="O144" s="45"/>
      <c r="P144" s="45"/>
      <c r="Q144" s="45"/>
      <c r="R144" s="45"/>
      <c r="S144" s="45"/>
      <c r="T144" s="93"/>
      <c r="AT144" s="22" t="s">
        <v>164</v>
      </c>
      <c r="AU144" s="22" t="s">
        <v>82</v>
      </c>
    </row>
    <row r="145" spans="2:47" s="1" customFormat="1" ht="13.5">
      <c r="B145" s="44"/>
      <c r="C145" s="72"/>
      <c r="D145" s="231" t="s">
        <v>166</v>
      </c>
      <c r="E145" s="72"/>
      <c r="F145" s="234" t="s">
        <v>243</v>
      </c>
      <c r="G145" s="72"/>
      <c r="H145" s="72"/>
      <c r="I145" s="189"/>
      <c r="J145" s="72"/>
      <c r="K145" s="72"/>
      <c r="L145" s="70"/>
      <c r="M145" s="233"/>
      <c r="N145" s="45"/>
      <c r="O145" s="45"/>
      <c r="P145" s="45"/>
      <c r="Q145" s="45"/>
      <c r="R145" s="45"/>
      <c r="S145" s="45"/>
      <c r="T145" s="93"/>
      <c r="AT145" s="22" t="s">
        <v>166</v>
      </c>
      <c r="AU145" s="22" t="s">
        <v>82</v>
      </c>
    </row>
    <row r="146" spans="2:51" s="11" customFormat="1" ht="13.5">
      <c r="B146" s="235"/>
      <c r="C146" s="236"/>
      <c r="D146" s="231" t="s">
        <v>180</v>
      </c>
      <c r="E146" s="237" t="s">
        <v>22</v>
      </c>
      <c r="F146" s="238" t="s">
        <v>244</v>
      </c>
      <c r="G146" s="236"/>
      <c r="H146" s="239">
        <v>202</v>
      </c>
      <c r="I146" s="240"/>
      <c r="J146" s="236"/>
      <c r="K146" s="236"/>
      <c r="L146" s="241"/>
      <c r="M146" s="242"/>
      <c r="N146" s="243"/>
      <c r="O146" s="243"/>
      <c r="P146" s="243"/>
      <c r="Q146" s="243"/>
      <c r="R146" s="243"/>
      <c r="S146" s="243"/>
      <c r="T146" s="244"/>
      <c r="AT146" s="245" t="s">
        <v>180</v>
      </c>
      <c r="AU146" s="245" t="s">
        <v>82</v>
      </c>
      <c r="AV146" s="11" t="s">
        <v>82</v>
      </c>
      <c r="AW146" s="11" t="s">
        <v>37</v>
      </c>
      <c r="AX146" s="11" t="s">
        <v>73</v>
      </c>
      <c r="AY146" s="245" t="s">
        <v>153</v>
      </c>
    </row>
    <row r="147" spans="2:65" s="1" customFormat="1" ht="16.5" customHeight="1">
      <c r="B147" s="44"/>
      <c r="C147" s="246" t="s">
        <v>251</v>
      </c>
      <c r="D147" s="246" t="s">
        <v>252</v>
      </c>
      <c r="E147" s="247" t="s">
        <v>253</v>
      </c>
      <c r="F147" s="248" t="s">
        <v>254</v>
      </c>
      <c r="G147" s="249" t="s">
        <v>255</v>
      </c>
      <c r="H147" s="250">
        <v>3.03</v>
      </c>
      <c r="I147" s="251"/>
      <c r="J147" s="252">
        <f>ROUND(I147*H147,2)</f>
        <v>0</v>
      </c>
      <c r="K147" s="248" t="s">
        <v>159</v>
      </c>
      <c r="L147" s="253"/>
      <c r="M147" s="254" t="s">
        <v>22</v>
      </c>
      <c r="N147" s="255" t="s">
        <v>44</v>
      </c>
      <c r="O147" s="45"/>
      <c r="P147" s="228">
        <f>O147*H147</f>
        <v>0</v>
      </c>
      <c r="Q147" s="228">
        <v>0.001</v>
      </c>
      <c r="R147" s="228">
        <f>Q147*H147</f>
        <v>0.0030299999999999997</v>
      </c>
      <c r="S147" s="228">
        <v>0</v>
      </c>
      <c r="T147" s="229">
        <f>S147*H147</f>
        <v>0</v>
      </c>
      <c r="AR147" s="22" t="s">
        <v>210</v>
      </c>
      <c r="AT147" s="22" t="s">
        <v>252</v>
      </c>
      <c r="AU147" s="22" t="s">
        <v>82</v>
      </c>
      <c r="AY147" s="22" t="s">
        <v>153</v>
      </c>
      <c r="BE147" s="230">
        <f>IF(N147="základní",J147,0)</f>
        <v>0</v>
      </c>
      <c r="BF147" s="230">
        <f>IF(N147="snížená",J147,0)</f>
        <v>0</v>
      </c>
      <c r="BG147" s="230">
        <f>IF(N147="zákl. přenesená",J147,0)</f>
        <v>0</v>
      </c>
      <c r="BH147" s="230">
        <f>IF(N147="sníž. přenesená",J147,0)</f>
        <v>0</v>
      </c>
      <c r="BI147" s="230">
        <f>IF(N147="nulová",J147,0)</f>
        <v>0</v>
      </c>
      <c r="BJ147" s="22" t="s">
        <v>24</v>
      </c>
      <c r="BK147" s="230">
        <f>ROUND(I147*H147,2)</f>
        <v>0</v>
      </c>
      <c r="BL147" s="22" t="s">
        <v>160</v>
      </c>
      <c r="BM147" s="22" t="s">
        <v>256</v>
      </c>
    </row>
    <row r="148" spans="2:47" s="1" customFormat="1" ht="13.5">
      <c r="B148" s="44"/>
      <c r="C148" s="72"/>
      <c r="D148" s="231" t="s">
        <v>162</v>
      </c>
      <c r="E148" s="72"/>
      <c r="F148" s="232" t="s">
        <v>257</v>
      </c>
      <c r="G148" s="72"/>
      <c r="H148" s="72"/>
      <c r="I148" s="189"/>
      <c r="J148" s="72"/>
      <c r="K148" s="72"/>
      <c r="L148" s="70"/>
      <c r="M148" s="233"/>
      <c r="N148" s="45"/>
      <c r="O148" s="45"/>
      <c r="P148" s="45"/>
      <c r="Q148" s="45"/>
      <c r="R148" s="45"/>
      <c r="S148" s="45"/>
      <c r="T148" s="93"/>
      <c r="AT148" s="22" t="s">
        <v>162</v>
      </c>
      <c r="AU148" s="22" t="s">
        <v>82</v>
      </c>
    </row>
    <row r="149" spans="2:47" s="1" customFormat="1" ht="13.5">
      <c r="B149" s="44"/>
      <c r="C149" s="72"/>
      <c r="D149" s="231" t="s">
        <v>166</v>
      </c>
      <c r="E149" s="72"/>
      <c r="F149" s="234" t="s">
        <v>243</v>
      </c>
      <c r="G149" s="72"/>
      <c r="H149" s="72"/>
      <c r="I149" s="189"/>
      <c r="J149" s="72"/>
      <c r="K149" s="72"/>
      <c r="L149" s="70"/>
      <c r="M149" s="233"/>
      <c r="N149" s="45"/>
      <c r="O149" s="45"/>
      <c r="P149" s="45"/>
      <c r="Q149" s="45"/>
      <c r="R149" s="45"/>
      <c r="S149" s="45"/>
      <c r="T149" s="93"/>
      <c r="AT149" s="22" t="s">
        <v>166</v>
      </c>
      <c r="AU149" s="22" t="s">
        <v>82</v>
      </c>
    </row>
    <row r="150" spans="2:51" s="11" customFormat="1" ht="13.5">
      <c r="B150" s="235"/>
      <c r="C150" s="236"/>
      <c r="D150" s="231" t="s">
        <v>180</v>
      </c>
      <c r="E150" s="236"/>
      <c r="F150" s="238" t="s">
        <v>258</v>
      </c>
      <c r="G150" s="236"/>
      <c r="H150" s="239">
        <v>3.03</v>
      </c>
      <c r="I150" s="240"/>
      <c r="J150" s="236"/>
      <c r="K150" s="236"/>
      <c r="L150" s="241"/>
      <c r="M150" s="242"/>
      <c r="N150" s="243"/>
      <c r="O150" s="243"/>
      <c r="P150" s="243"/>
      <c r="Q150" s="243"/>
      <c r="R150" s="243"/>
      <c r="S150" s="243"/>
      <c r="T150" s="244"/>
      <c r="AT150" s="245" t="s">
        <v>180</v>
      </c>
      <c r="AU150" s="245" t="s">
        <v>82</v>
      </c>
      <c r="AV150" s="11" t="s">
        <v>82</v>
      </c>
      <c r="AW150" s="11" t="s">
        <v>6</v>
      </c>
      <c r="AX150" s="11" t="s">
        <v>24</v>
      </c>
      <c r="AY150" s="245" t="s">
        <v>153</v>
      </c>
    </row>
    <row r="151" spans="2:65" s="1" customFormat="1" ht="16.5" customHeight="1">
      <c r="B151" s="44"/>
      <c r="C151" s="219" t="s">
        <v>10</v>
      </c>
      <c r="D151" s="219" t="s">
        <v>155</v>
      </c>
      <c r="E151" s="220" t="s">
        <v>259</v>
      </c>
      <c r="F151" s="221" t="s">
        <v>260</v>
      </c>
      <c r="G151" s="222" t="s">
        <v>239</v>
      </c>
      <c r="H151" s="223">
        <v>229</v>
      </c>
      <c r="I151" s="224"/>
      <c r="J151" s="225">
        <f>ROUND(I151*H151,2)</f>
        <v>0</v>
      </c>
      <c r="K151" s="221" t="s">
        <v>159</v>
      </c>
      <c r="L151" s="70"/>
      <c r="M151" s="226" t="s">
        <v>22</v>
      </c>
      <c r="N151" s="227" t="s">
        <v>44</v>
      </c>
      <c r="O151" s="45"/>
      <c r="P151" s="228">
        <f>O151*H151</f>
        <v>0</v>
      </c>
      <c r="Q151" s="228">
        <v>0</v>
      </c>
      <c r="R151" s="228">
        <f>Q151*H151</f>
        <v>0</v>
      </c>
      <c r="S151" s="228">
        <v>0</v>
      </c>
      <c r="T151" s="229">
        <f>S151*H151</f>
        <v>0</v>
      </c>
      <c r="AR151" s="22" t="s">
        <v>160</v>
      </c>
      <c r="AT151" s="22" t="s">
        <v>155</v>
      </c>
      <c r="AU151" s="22" t="s">
        <v>82</v>
      </c>
      <c r="AY151" s="22" t="s">
        <v>153</v>
      </c>
      <c r="BE151" s="230">
        <f>IF(N151="základní",J151,0)</f>
        <v>0</v>
      </c>
      <c r="BF151" s="230">
        <f>IF(N151="snížená",J151,0)</f>
        <v>0</v>
      </c>
      <c r="BG151" s="230">
        <f>IF(N151="zákl. přenesená",J151,0)</f>
        <v>0</v>
      </c>
      <c r="BH151" s="230">
        <f>IF(N151="sníž. přenesená",J151,0)</f>
        <v>0</v>
      </c>
      <c r="BI151" s="230">
        <f>IF(N151="nulová",J151,0)</f>
        <v>0</v>
      </c>
      <c r="BJ151" s="22" t="s">
        <v>24</v>
      </c>
      <c r="BK151" s="230">
        <f>ROUND(I151*H151,2)</f>
        <v>0</v>
      </c>
      <c r="BL151" s="22" t="s">
        <v>160</v>
      </c>
      <c r="BM151" s="22" t="s">
        <v>261</v>
      </c>
    </row>
    <row r="152" spans="2:47" s="1" customFormat="1" ht="13.5">
      <c r="B152" s="44"/>
      <c r="C152" s="72"/>
      <c r="D152" s="231" t="s">
        <v>162</v>
      </c>
      <c r="E152" s="72"/>
      <c r="F152" s="232" t="s">
        <v>262</v>
      </c>
      <c r="G152" s="72"/>
      <c r="H152" s="72"/>
      <c r="I152" s="189"/>
      <c r="J152" s="72"/>
      <c r="K152" s="72"/>
      <c r="L152" s="70"/>
      <c r="M152" s="233"/>
      <c r="N152" s="45"/>
      <c r="O152" s="45"/>
      <c r="P152" s="45"/>
      <c r="Q152" s="45"/>
      <c r="R152" s="45"/>
      <c r="S152" s="45"/>
      <c r="T152" s="93"/>
      <c r="AT152" s="22" t="s">
        <v>162</v>
      </c>
      <c r="AU152" s="22" t="s">
        <v>82</v>
      </c>
    </row>
    <row r="153" spans="2:47" s="1" customFormat="1" ht="13.5">
      <c r="B153" s="44"/>
      <c r="C153" s="72"/>
      <c r="D153" s="231" t="s">
        <v>164</v>
      </c>
      <c r="E153" s="72"/>
      <c r="F153" s="234" t="s">
        <v>263</v>
      </c>
      <c r="G153" s="72"/>
      <c r="H153" s="72"/>
      <c r="I153" s="189"/>
      <c r="J153" s="72"/>
      <c r="K153" s="72"/>
      <c r="L153" s="70"/>
      <c r="M153" s="233"/>
      <c r="N153" s="45"/>
      <c r="O153" s="45"/>
      <c r="P153" s="45"/>
      <c r="Q153" s="45"/>
      <c r="R153" s="45"/>
      <c r="S153" s="45"/>
      <c r="T153" s="93"/>
      <c r="AT153" s="22" t="s">
        <v>164</v>
      </c>
      <c r="AU153" s="22" t="s">
        <v>82</v>
      </c>
    </row>
    <row r="154" spans="2:47" s="1" customFormat="1" ht="13.5">
      <c r="B154" s="44"/>
      <c r="C154" s="72"/>
      <c r="D154" s="231" t="s">
        <v>166</v>
      </c>
      <c r="E154" s="72"/>
      <c r="F154" s="234" t="s">
        <v>194</v>
      </c>
      <c r="G154" s="72"/>
      <c r="H154" s="72"/>
      <c r="I154" s="189"/>
      <c r="J154" s="72"/>
      <c r="K154" s="72"/>
      <c r="L154" s="70"/>
      <c r="M154" s="233"/>
      <c r="N154" s="45"/>
      <c r="O154" s="45"/>
      <c r="P154" s="45"/>
      <c r="Q154" s="45"/>
      <c r="R154" s="45"/>
      <c r="S154" s="45"/>
      <c r="T154" s="93"/>
      <c r="AT154" s="22" t="s">
        <v>166</v>
      </c>
      <c r="AU154" s="22" t="s">
        <v>82</v>
      </c>
    </row>
    <row r="155" spans="2:51" s="11" customFormat="1" ht="13.5">
      <c r="B155" s="235"/>
      <c r="C155" s="236"/>
      <c r="D155" s="231" t="s">
        <v>180</v>
      </c>
      <c r="E155" s="237" t="s">
        <v>22</v>
      </c>
      <c r="F155" s="238" t="s">
        <v>264</v>
      </c>
      <c r="G155" s="236"/>
      <c r="H155" s="239">
        <v>202</v>
      </c>
      <c r="I155" s="240"/>
      <c r="J155" s="236"/>
      <c r="K155" s="236"/>
      <c r="L155" s="241"/>
      <c r="M155" s="242"/>
      <c r="N155" s="243"/>
      <c r="O155" s="243"/>
      <c r="P155" s="243"/>
      <c r="Q155" s="243"/>
      <c r="R155" s="243"/>
      <c r="S155" s="243"/>
      <c r="T155" s="244"/>
      <c r="AT155" s="245" t="s">
        <v>180</v>
      </c>
      <c r="AU155" s="245" t="s">
        <v>82</v>
      </c>
      <c r="AV155" s="11" t="s">
        <v>82</v>
      </c>
      <c r="AW155" s="11" t="s">
        <v>37</v>
      </c>
      <c r="AX155" s="11" t="s">
        <v>73</v>
      </c>
      <c r="AY155" s="245" t="s">
        <v>153</v>
      </c>
    </row>
    <row r="156" spans="2:51" s="11" customFormat="1" ht="13.5">
      <c r="B156" s="235"/>
      <c r="C156" s="236"/>
      <c r="D156" s="231" t="s">
        <v>180</v>
      </c>
      <c r="E156" s="237" t="s">
        <v>22</v>
      </c>
      <c r="F156" s="238" t="s">
        <v>265</v>
      </c>
      <c r="G156" s="236"/>
      <c r="H156" s="239">
        <v>27</v>
      </c>
      <c r="I156" s="240"/>
      <c r="J156" s="236"/>
      <c r="K156" s="236"/>
      <c r="L156" s="241"/>
      <c r="M156" s="242"/>
      <c r="N156" s="243"/>
      <c r="O156" s="243"/>
      <c r="P156" s="243"/>
      <c r="Q156" s="243"/>
      <c r="R156" s="243"/>
      <c r="S156" s="243"/>
      <c r="T156" s="244"/>
      <c r="AT156" s="245" t="s">
        <v>180</v>
      </c>
      <c r="AU156" s="245" t="s">
        <v>82</v>
      </c>
      <c r="AV156" s="11" t="s">
        <v>82</v>
      </c>
      <c r="AW156" s="11" t="s">
        <v>37</v>
      </c>
      <c r="AX156" s="11" t="s">
        <v>73</v>
      </c>
      <c r="AY156" s="245" t="s">
        <v>153</v>
      </c>
    </row>
    <row r="157" spans="2:65" s="1" customFormat="1" ht="16.5" customHeight="1">
      <c r="B157" s="44"/>
      <c r="C157" s="219" t="s">
        <v>266</v>
      </c>
      <c r="D157" s="219" t="s">
        <v>155</v>
      </c>
      <c r="E157" s="220" t="s">
        <v>267</v>
      </c>
      <c r="F157" s="221" t="s">
        <v>268</v>
      </c>
      <c r="G157" s="222" t="s">
        <v>239</v>
      </c>
      <c r="H157" s="223">
        <v>230.6</v>
      </c>
      <c r="I157" s="224"/>
      <c r="J157" s="225">
        <f>ROUND(I157*H157,2)</f>
        <v>0</v>
      </c>
      <c r="K157" s="221" t="s">
        <v>159</v>
      </c>
      <c r="L157" s="70"/>
      <c r="M157" s="226" t="s">
        <v>22</v>
      </c>
      <c r="N157" s="227" t="s">
        <v>44</v>
      </c>
      <c r="O157" s="45"/>
      <c r="P157" s="228">
        <f>O157*H157</f>
        <v>0</v>
      </c>
      <c r="Q157" s="228">
        <v>0</v>
      </c>
      <c r="R157" s="228">
        <f>Q157*H157</f>
        <v>0</v>
      </c>
      <c r="S157" s="228">
        <v>0</v>
      </c>
      <c r="T157" s="229">
        <f>S157*H157</f>
        <v>0</v>
      </c>
      <c r="AR157" s="22" t="s">
        <v>160</v>
      </c>
      <c r="AT157" s="22" t="s">
        <v>155</v>
      </c>
      <c r="AU157" s="22" t="s">
        <v>82</v>
      </c>
      <c r="AY157" s="22" t="s">
        <v>153</v>
      </c>
      <c r="BE157" s="230">
        <f>IF(N157="základní",J157,0)</f>
        <v>0</v>
      </c>
      <c r="BF157" s="230">
        <f>IF(N157="snížená",J157,0)</f>
        <v>0</v>
      </c>
      <c r="BG157" s="230">
        <f>IF(N157="zákl. přenesená",J157,0)</f>
        <v>0</v>
      </c>
      <c r="BH157" s="230">
        <f>IF(N157="sníž. přenesená",J157,0)</f>
        <v>0</v>
      </c>
      <c r="BI157" s="230">
        <f>IF(N157="nulová",J157,0)</f>
        <v>0</v>
      </c>
      <c r="BJ157" s="22" t="s">
        <v>24</v>
      </c>
      <c r="BK157" s="230">
        <f>ROUND(I157*H157,2)</f>
        <v>0</v>
      </c>
      <c r="BL157" s="22" t="s">
        <v>160</v>
      </c>
      <c r="BM157" s="22" t="s">
        <v>269</v>
      </c>
    </row>
    <row r="158" spans="2:47" s="1" customFormat="1" ht="13.5">
      <c r="B158" s="44"/>
      <c r="C158" s="72"/>
      <c r="D158" s="231" t="s">
        <v>162</v>
      </c>
      <c r="E158" s="72"/>
      <c r="F158" s="232" t="s">
        <v>270</v>
      </c>
      <c r="G158" s="72"/>
      <c r="H158" s="72"/>
      <c r="I158" s="189"/>
      <c r="J158" s="72"/>
      <c r="K158" s="72"/>
      <c r="L158" s="70"/>
      <c r="M158" s="233"/>
      <c r="N158" s="45"/>
      <c r="O158" s="45"/>
      <c r="P158" s="45"/>
      <c r="Q158" s="45"/>
      <c r="R158" s="45"/>
      <c r="S158" s="45"/>
      <c r="T158" s="93"/>
      <c r="AT158" s="22" t="s">
        <v>162</v>
      </c>
      <c r="AU158" s="22" t="s">
        <v>82</v>
      </c>
    </row>
    <row r="159" spans="2:47" s="1" customFormat="1" ht="13.5">
      <c r="B159" s="44"/>
      <c r="C159" s="72"/>
      <c r="D159" s="231" t="s">
        <v>164</v>
      </c>
      <c r="E159" s="72"/>
      <c r="F159" s="234" t="s">
        <v>263</v>
      </c>
      <c r="G159" s="72"/>
      <c r="H159" s="72"/>
      <c r="I159" s="189"/>
      <c r="J159" s="72"/>
      <c r="K159" s="72"/>
      <c r="L159" s="70"/>
      <c r="M159" s="233"/>
      <c r="N159" s="45"/>
      <c r="O159" s="45"/>
      <c r="P159" s="45"/>
      <c r="Q159" s="45"/>
      <c r="R159" s="45"/>
      <c r="S159" s="45"/>
      <c r="T159" s="93"/>
      <c r="AT159" s="22" t="s">
        <v>164</v>
      </c>
      <c r="AU159" s="22" t="s">
        <v>82</v>
      </c>
    </row>
    <row r="160" spans="2:47" s="1" customFormat="1" ht="13.5">
      <c r="B160" s="44"/>
      <c r="C160" s="72"/>
      <c r="D160" s="231" t="s">
        <v>166</v>
      </c>
      <c r="E160" s="72"/>
      <c r="F160" s="234" t="s">
        <v>194</v>
      </c>
      <c r="G160" s="72"/>
      <c r="H160" s="72"/>
      <c r="I160" s="189"/>
      <c r="J160" s="72"/>
      <c r="K160" s="72"/>
      <c r="L160" s="70"/>
      <c r="M160" s="233"/>
      <c r="N160" s="45"/>
      <c r="O160" s="45"/>
      <c r="P160" s="45"/>
      <c r="Q160" s="45"/>
      <c r="R160" s="45"/>
      <c r="S160" s="45"/>
      <c r="T160" s="93"/>
      <c r="AT160" s="22" t="s">
        <v>166</v>
      </c>
      <c r="AU160" s="22" t="s">
        <v>82</v>
      </c>
    </row>
    <row r="161" spans="2:51" s="11" customFormat="1" ht="13.5">
      <c r="B161" s="235"/>
      <c r="C161" s="236"/>
      <c r="D161" s="231" t="s">
        <v>180</v>
      </c>
      <c r="E161" s="237" t="s">
        <v>22</v>
      </c>
      <c r="F161" s="238" t="s">
        <v>271</v>
      </c>
      <c r="G161" s="236"/>
      <c r="H161" s="239">
        <v>205</v>
      </c>
      <c r="I161" s="240"/>
      <c r="J161" s="236"/>
      <c r="K161" s="236"/>
      <c r="L161" s="241"/>
      <c r="M161" s="242"/>
      <c r="N161" s="243"/>
      <c r="O161" s="243"/>
      <c r="P161" s="243"/>
      <c r="Q161" s="243"/>
      <c r="R161" s="243"/>
      <c r="S161" s="243"/>
      <c r="T161" s="244"/>
      <c r="AT161" s="245" t="s">
        <v>180</v>
      </c>
      <c r="AU161" s="245" t="s">
        <v>82</v>
      </c>
      <c r="AV161" s="11" t="s">
        <v>82</v>
      </c>
      <c r="AW161" s="11" t="s">
        <v>37</v>
      </c>
      <c r="AX161" s="11" t="s">
        <v>73</v>
      </c>
      <c r="AY161" s="245" t="s">
        <v>153</v>
      </c>
    </row>
    <row r="162" spans="2:51" s="11" customFormat="1" ht="13.5">
      <c r="B162" s="235"/>
      <c r="C162" s="236"/>
      <c r="D162" s="231" t="s">
        <v>180</v>
      </c>
      <c r="E162" s="237" t="s">
        <v>22</v>
      </c>
      <c r="F162" s="238" t="s">
        <v>272</v>
      </c>
      <c r="G162" s="236"/>
      <c r="H162" s="239">
        <v>3.6</v>
      </c>
      <c r="I162" s="240"/>
      <c r="J162" s="236"/>
      <c r="K162" s="236"/>
      <c r="L162" s="241"/>
      <c r="M162" s="242"/>
      <c r="N162" s="243"/>
      <c r="O162" s="243"/>
      <c r="P162" s="243"/>
      <c r="Q162" s="243"/>
      <c r="R162" s="243"/>
      <c r="S162" s="243"/>
      <c r="T162" s="244"/>
      <c r="AT162" s="245" t="s">
        <v>180</v>
      </c>
      <c r="AU162" s="245" t="s">
        <v>82</v>
      </c>
      <c r="AV162" s="11" t="s">
        <v>82</v>
      </c>
      <c r="AW162" s="11" t="s">
        <v>37</v>
      </c>
      <c r="AX162" s="11" t="s">
        <v>73</v>
      </c>
      <c r="AY162" s="245" t="s">
        <v>153</v>
      </c>
    </row>
    <row r="163" spans="2:51" s="11" customFormat="1" ht="13.5">
      <c r="B163" s="235"/>
      <c r="C163" s="236"/>
      <c r="D163" s="231" t="s">
        <v>180</v>
      </c>
      <c r="E163" s="237" t="s">
        <v>22</v>
      </c>
      <c r="F163" s="238" t="s">
        <v>273</v>
      </c>
      <c r="G163" s="236"/>
      <c r="H163" s="239">
        <v>22</v>
      </c>
      <c r="I163" s="240"/>
      <c r="J163" s="236"/>
      <c r="K163" s="236"/>
      <c r="L163" s="241"/>
      <c r="M163" s="242"/>
      <c r="N163" s="243"/>
      <c r="O163" s="243"/>
      <c r="P163" s="243"/>
      <c r="Q163" s="243"/>
      <c r="R163" s="243"/>
      <c r="S163" s="243"/>
      <c r="T163" s="244"/>
      <c r="AT163" s="245" t="s">
        <v>180</v>
      </c>
      <c r="AU163" s="245" t="s">
        <v>82</v>
      </c>
      <c r="AV163" s="11" t="s">
        <v>82</v>
      </c>
      <c r="AW163" s="11" t="s">
        <v>37</v>
      </c>
      <c r="AX163" s="11" t="s">
        <v>73</v>
      </c>
      <c r="AY163" s="245" t="s">
        <v>153</v>
      </c>
    </row>
    <row r="164" spans="2:63" s="10" customFormat="1" ht="29.85" customHeight="1">
      <c r="B164" s="203"/>
      <c r="C164" s="204"/>
      <c r="D164" s="205" t="s">
        <v>72</v>
      </c>
      <c r="E164" s="217" t="s">
        <v>160</v>
      </c>
      <c r="F164" s="217" t="s">
        <v>274</v>
      </c>
      <c r="G164" s="204"/>
      <c r="H164" s="204"/>
      <c r="I164" s="207"/>
      <c r="J164" s="218">
        <f>BK164</f>
        <v>0</v>
      </c>
      <c r="K164" s="204"/>
      <c r="L164" s="209"/>
      <c r="M164" s="210"/>
      <c r="N164" s="211"/>
      <c r="O164" s="211"/>
      <c r="P164" s="212">
        <f>SUM(P165:P171)</f>
        <v>0</v>
      </c>
      <c r="Q164" s="211"/>
      <c r="R164" s="212">
        <f>SUM(R165:R171)</f>
        <v>0.0706</v>
      </c>
      <c r="S164" s="211"/>
      <c r="T164" s="213">
        <f>SUM(T165:T171)</f>
        <v>0</v>
      </c>
      <c r="AR164" s="214" t="s">
        <v>24</v>
      </c>
      <c r="AT164" s="215" t="s">
        <v>72</v>
      </c>
      <c r="AU164" s="215" t="s">
        <v>24</v>
      </c>
      <c r="AY164" s="214" t="s">
        <v>153</v>
      </c>
      <c r="BK164" s="216">
        <f>SUM(BK165:BK171)</f>
        <v>0</v>
      </c>
    </row>
    <row r="165" spans="2:65" s="1" customFormat="1" ht="16.5" customHeight="1">
      <c r="B165" s="44"/>
      <c r="C165" s="219" t="s">
        <v>275</v>
      </c>
      <c r="D165" s="219" t="s">
        <v>155</v>
      </c>
      <c r="E165" s="220" t="s">
        <v>276</v>
      </c>
      <c r="F165" s="221" t="s">
        <v>277</v>
      </c>
      <c r="G165" s="222" t="s">
        <v>158</v>
      </c>
      <c r="H165" s="223">
        <v>1</v>
      </c>
      <c r="I165" s="224"/>
      <c r="J165" s="225">
        <f>ROUND(I165*H165,2)</f>
        <v>0</v>
      </c>
      <c r="K165" s="221" t="s">
        <v>159</v>
      </c>
      <c r="L165" s="70"/>
      <c r="M165" s="226" t="s">
        <v>22</v>
      </c>
      <c r="N165" s="227" t="s">
        <v>44</v>
      </c>
      <c r="O165" s="45"/>
      <c r="P165" s="228">
        <f>O165*H165</f>
        <v>0</v>
      </c>
      <c r="Q165" s="228">
        <v>0.0066</v>
      </c>
      <c r="R165" s="228">
        <f>Q165*H165</f>
        <v>0.0066</v>
      </c>
      <c r="S165" s="228">
        <v>0</v>
      </c>
      <c r="T165" s="229">
        <f>S165*H165</f>
        <v>0</v>
      </c>
      <c r="AR165" s="22" t="s">
        <v>160</v>
      </c>
      <c r="AT165" s="22" t="s">
        <v>155</v>
      </c>
      <c r="AU165" s="22" t="s">
        <v>82</v>
      </c>
      <c r="AY165" s="22" t="s">
        <v>153</v>
      </c>
      <c r="BE165" s="230">
        <f>IF(N165="základní",J165,0)</f>
        <v>0</v>
      </c>
      <c r="BF165" s="230">
        <f>IF(N165="snížená",J165,0)</f>
        <v>0</v>
      </c>
      <c r="BG165" s="230">
        <f>IF(N165="zákl. přenesená",J165,0)</f>
        <v>0</v>
      </c>
      <c r="BH165" s="230">
        <f>IF(N165="sníž. přenesená",J165,0)</f>
        <v>0</v>
      </c>
      <c r="BI165" s="230">
        <f>IF(N165="nulová",J165,0)</f>
        <v>0</v>
      </c>
      <c r="BJ165" s="22" t="s">
        <v>24</v>
      </c>
      <c r="BK165" s="230">
        <f>ROUND(I165*H165,2)</f>
        <v>0</v>
      </c>
      <c r="BL165" s="22" t="s">
        <v>160</v>
      </c>
      <c r="BM165" s="22" t="s">
        <v>278</v>
      </c>
    </row>
    <row r="166" spans="2:47" s="1" customFormat="1" ht="13.5">
      <c r="B166" s="44"/>
      <c r="C166" s="72"/>
      <c r="D166" s="231" t="s">
        <v>162</v>
      </c>
      <c r="E166" s="72"/>
      <c r="F166" s="232" t="s">
        <v>279</v>
      </c>
      <c r="G166" s="72"/>
      <c r="H166" s="72"/>
      <c r="I166" s="189"/>
      <c r="J166" s="72"/>
      <c r="K166" s="72"/>
      <c r="L166" s="70"/>
      <c r="M166" s="233"/>
      <c r="N166" s="45"/>
      <c r="O166" s="45"/>
      <c r="P166" s="45"/>
      <c r="Q166" s="45"/>
      <c r="R166" s="45"/>
      <c r="S166" s="45"/>
      <c r="T166" s="93"/>
      <c r="AT166" s="22" t="s">
        <v>162</v>
      </c>
      <c r="AU166" s="22" t="s">
        <v>82</v>
      </c>
    </row>
    <row r="167" spans="2:47" s="1" customFormat="1" ht="13.5">
      <c r="B167" s="44"/>
      <c r="C167" s="72"/>
      <c r="D167" s="231" t="s">
        <v>164</v>
      </c>
      <c r="E167" s="72"/>
      <c r="F167" s="234" t="s">
        <v>280</v>
      </c>
      <c r="G167" s="72"/>
      <c r="H167" s="72"/>
      <c r="I167" s="189"/>
      <c r="J167" s="72"/>
      <c r="K167" s="72"/>
      <c r="L167" s="70"/>
      <c r="M167" s="233"/>
      <c r="N167" s="45"/>
      <c r="O167" s="45"/>
      <c r="P167" s="45"/>
      <c r="Q167" s="45"/>
      <c r="R167" s="45"/>
      <c r="S167" s="45"/>
      <c r="T167" s="93"/>
      <c r="AT167" s="22" t="s">
        <v>164</v>
      </c>
      <c r="AU167" s="22" t="s">
        <v>82</v>
      </c>
    </row>
    <row r="168" spans="2:47" s="1" customFormat="1" ht="13.5">
      <c r="B168" s="44"/>
      <c r="C168" s="72"/>
      <c r="D168" s="231" t="s">
        <v>166</v>
      </c>
      <c r="E168" s="72"/>
      <c r="F168" s="234" t="s">
        <v>194</v>
      </c>
      <c r="G168" s="72"/>
      <c r="H168" s="72"/>
      <c r="I168" s="189"/>
      <c r="J168" s="72"/>
      <c r="K168" s="72"/>
      <c r="L168" s="70"/>
      <c r="M168" s="233"/>
      <c r="N168" s="45"/>
      <c r="O168" s="45"/>
      <c r="P168" s="45"/>
      <c r="Q168" s="45"/>
      <c r="R168" s="45"/>
      <c r="S168" s="45"/>
      <c r="T168" s="93"/>
      <c r="AT168" s="22" t="s">
        <v>166</v>
      </c>
      <c r="AU168" s="22" t="s">
        <v>82</v>
      </c>
    </row>
    <row r="169" spans="2:65" s="1" customFormat="1" ht="16.5" customHeight="1">
      <c r="B169" s="44"/>
      <c r="C169" s="246" t="s">
        <v>281</v>
      </c>
      <c r="D169" s="246" t="s">
        <v>252</v>
      </c>
      <c r="E169" s="247" t="s">
        <v>282</v>
      </c>
      <c r="F169" s="248" t="s">
        <v>283</v>
      </c>
      <c r="G169" s="249" t="s">
        <v>158</v>
      </c>
      <c r="H169" s="250">
        <v>1</v>
      </c>
      <c r="I169" s="251"/>
      <c r="J169" s="252">
        <f>ROUND(I169*H169,2)</f>
        <v>0</v>
      </c>
      <c r="K169" s="248" t="s">
        <v>159</v>
      </c>
      <c r="L169" s="253"/>
      <c r="M169" s="254" t="s">
        <v>22</v>
      </c>
      <c r="N169" s="255" t="s">
        <v>44</v>
      </c>
      <c r="O169" s="45"/>
      <c r="P169" s="228">
        <f>O169*H169</f>
        <v>0</v>
      </c>
      <c r="Q169" s="228">
        <v>0.064</v>
      </c>
      <c r="R169" s="228">
        <f>Q169*H169</f>
        <v>0.064</v>
      </c>
      <c r="S169" s="228">
        <v>0</v>
      </c>
      <c r="T169" s="229">
        <f>S169*H169</f>
        <v>0</v>
      </c>
      <c r="AR169" s="22" t="s">
        <v>210</v>
      </c>
      <c r="AT169" s="22" t="s">
        <v>252</v>
      </c>
      <c r="AU169" s="22" t="s">
        <v>82</v>
      </c>
      <c r="AY169" s="22" t="s">
        <v>153</v>
      </c>
      <c r="BE169" s="230">
        <f>IF(N169="základní",J169,0)</f>
        <v>0</v>
      </c>
      <c r="BF169" s="230">
        <f>IF(N169="snížená",J169,0)</f>
        <v>0</v>
      </c>
      <c r="BG169" s="230">
        <f>IF(N169="zákl. přenesená",J169,0)</f>
        <v>0</v>
      </c>
      <c r="BH169" s="230">
        <f>IF(N169="sníž. přenesená",J169,0)</f>
        <v>0</v>
      </c>
      <c r="BI169" s="230">
        <f>IF(N169="nulová",J169,0)</f>
        <v>0</v>
      </c>
      <c r="BJ169" s="22" t="s">
        <v>24</v>
      </c>
      <c r="BK169" s="230">
        <f>ROUND(I169*H169,2)</f>
        <v>0</v>
      </c>
      <c r="BL169" s="22" t="s">
        <v>160</v>
      </c>
      <c r="BM169" s="22" t="s">
        <v>284</v>
      </c>
    </row>
    <row r="170" spans="2:47" s="1" customFormat="1" ht="13.5">
      <c r="B170" s="44"/>
      <c r="C170" s="72"/>
      <c r="D170" s="231" t="s">
        <v>162</v>
      </c>
      <c r="E170" s="72"/>
      <c r="F170" s="232" t="s">
        <v>285</v>
      </c>
      <c r="G170" s="72"/>
      <c r="H170" s="72"/>
      <c r="I170" s="189"/>
      <c r="J170" s="72"/>
      <c r="K170" s="72"/>
      <c r="L170" s="70"/>
      <c r="M170" s="233"/>
      <c r="N170" s="45"/>
      <c r="O170" s="45"/>
      <c r="P170" s="45"/>
      <c r="Q170" s="45"/>
      <c r="R170" s="45"/>
      <c r="S170" s="45"/>
      <c r="T170" s="93"/>
      <c r="AT170" s="22" t="s">
        <v>162</v>
      </c>
      <c r="AU170" s="22" t="s">
        <v>82</v>
      </c>
    </row>
    <row r="171" spans="2:47" s="1" customFormat="1" ht="13.5">
      <c r="B171" s="44"/>
      <c r="C171" s="72"/>
      <c r="D171" s="231" t="s">
        <v>166</v>
      </c>
      <c r="E171" s="72"/>
      <c r="F171" s="234" t="s">
        <v>194</v>
      </c>
      <c r="G171" s="72"/>
      <c r="H171" s="72"/>
      <c r="I171" s="189"/>
      <c r="J171" s="72"/>
      <c r="K171" s="72"/>
      <c r="L171" s="70"/>
      <c r="M171" s="233"/>
      <c r="N171" s="45"/>
      <c r="O171" s="45"/>
      <c r="P171" s="45"/>
      <c r="Q171" s="45"/>
      <c r="R171" s="45"/>
      <c r="S171" s="45"/>
      <c r="T171" s="93"/>
      <c r="AT171" s="22" t="s">
        <v>166</v>
      </c>
      <c r="AU171" s="22" t="s">
        <v>82</v>
      </c>
    </row>
    <row r="172" spans="2:63" s="10" customFormat="1" ht="29.85" customHeight="1">
      <c r="B172" s="203"/>
      <c r="C172" s="204"/>
      <c r="D172" s="205" t="s">
        <v>72</v>
      </c>
      <c r="E172" s="217" t="s">
        <v>188</v>
      </c>
      <c r="F172" s="217" t="s">
        <v>286</v>
      </c>
      <c r="G172" s="204"/>
      <c r="H172" s="204"/>
      <c r="I172" s="207"/>
      <c r="J172" s="218">
        <f>BK172</f>
        <v>0</v>
      </c>
      <c r="K172" s="204"/>
      <c r="L172" s="209"/>
      <c r="M172" s="210"/>
      <c r="N172" s="211"/>
      <c r="O172" s="211"/>
      <c r="P172" s="212">
        <f>SUM(P173:P214)</f>
        <v>0</v>
      </c>
      <c r="Q172" s="211"/>
      <c r="R172" s="212">
        <f>SUM(R173:R214)</f>
        <v>28.765918000000003</v>
      </c>
      <c r="S172" s="211"/>
      <c r="T172" s="213">
        <f>SUM(T173:T214)</f>
        <v>0</v>
      </c>
      <c r="AR172" s="214" t="s">
        <v>24</v>
      </c>
      <c r="AT172" s="215" t="s">
        <v>72</v>
      </c>
      <c r="AU172" s="215" t="s">
        <v>24</v>
      </c>
      <c r="AY172" s="214" t="s">
        <v>153</v>
      </c>
      <c r="BK172" s="216">
        <f>SUM(BK173:BK214)</f>
        <v>0</v>
      </c>
    </row>
    <row r="173" spans="2:65" s="1" customFormat="1" ht="16.5" customHeight="1">
      <c r="B173" s="44"/>
      <c r="C173" s="219" t="s">
        <v>287</v>
      </c>
      <c r="D173" s="219" t="s">
        <v>155</v>
      </c>
      <c r="E173" s="220" t="s">
        <v>288</v>
      </c>
      <c r="F173" s="221" t="s">
        <v>289</v>
      </c>
      <c r="G173" s="222" t="s">
        <v>239</v>
      </c>
      <c r="H173" s="223">
        <v>454</v>
      </c>
      <c r="I173" s="224"/>
      <c r="J173" s="225">
        <f>ROUND(I173*H173,2)</f>
        <v>0</v>
      </c>
      <c r="K173" s="221" t="s">
        <v>159</v>
      </c>
      <c r="L173" s="70"/>
      <c r="M173" s="226" t="s">
        <v>22</v>
      </c>
      <c r="N173" s="227" t="s">
        <v>44</v>
      </c>
      <c r="O173" s="45"/>
      <c r="P173" s="228">
        <f>O173*H173</f>
        <v>0</v>
      </c>
      <c r="Q173" s="228">
        <v>0</v>
      </c>
      <c r="R173" s="228">
        <f>Q173*H173</f>
        <v>0</v>
      </c>
      <c r="S173" s="228">
        <v>0</v>
      </c>
      <c r="T173" s="229">
        <f>S173*H173</f>
        <v>0</v>
      </c>
      <c r="AR173" s="22" t="s">
        <v>160</v>
      </c>
      <c r="AT173" s="22" t="s">
        <v>155</v>
      </c>
      <c r="AU173" s="22" t="s">
        <v>82</v>
      </c>
      <c r="AY173" s="22" t="s">
        <v>153</v>
      </c>
      <c r="BE173" s="230">
        <f>IF(N173="základní",J173,0)</f>
        <v>0</v>
      </c>
      <c r="BF173" s="230">
        <f>IF(N173="snížená",J173,0)</f>
        <v>0</v>
      </c>
      <c r="BG173" s="230">
        <f>IF(N173="zákl. přenesená",J173,0)</f>
        <v>0</v>
      </c>
      <c r="BH173" s="230">
        <f>IF(N173="sníž. přenesená",J173,0)</f>
        <v>0</v>
      </c>
      <c r="BI173" s="230">
        <f>IF(N173="nulová",J173,0)</f>
        <v>0</v>
      </c>
      <c r="BJ173" s="22" t="s">
        <v>24</v>
      </c>
      <c r="BK173" s="230">
        <f>ROUND(I173*H173,2)</f>
        <v>0</v>
      </c>
      <c r="BL173" s="22" t="s">
        <v>160</v>
      </c>
      <c r="BM173" s="22" t="s">
        <v>290</v>
      </c>
    </row>
    <row r="174" spans="2:47" s="1" customFormat="1" ht="13.5">
      <c r="B174" s="44"/>
      <c r="C174" s="72"/>
      <c r="D174" s="231" t="s">
        <v>162</v>
      </c>
      <c r="E174" s="72"/>
      <c r="F174" s="232" t="s">
        <v>291</v>
      </c>
      <c r="G174" s="72"/>
      <c r="H174" s="72"/>
      <c r="I174" s="189"/>
      <c r="J174" s="72"/>
      <c r="K174" s="72"/>
      <c r="L174" s="70"/>
      <c r="M174" s="233"/>
      <c r="N174" s="45"/>
      <c r="O174" s="45"/>
      <c r="P174" s="45"/>
      <c r="Q174" s="45"/>
      <c r="R174" s="45"/>
      <c r="S174" s="45"/>
      <c r="T174" s="93"/>
      <c r="AT174" s="22" t="s">
        <v>162</v>
      </c>
      <c r="AU174" s="22" t="s">
        <v>82</v>
      </c>
    </row>
    <row r="175" spans="2:47" s="1" customFormat="1" ht="13.5">
      <c r="B175" s="44"/>
      <c r="C175" s="72"/>
      <c r="D175" s="231" t="s">
        <v>166</v>
      </c>
      <c r="E175" s="72"/>
      <c r="F175" s="234" t="s">
        <v>194</v>
      </c>
      <c r="G175" s="72"/>
      <c r="H175" s="72"/>
      <c r="I175" s="189"/>
      <c r="J175" s="72"/>
      <c r="K175" s="72"/>
      <c r="L175" s="70"/>
      <c r="M175" s="233"/>
      <c r="N175" s="45"/>
      <c r="O175" s="45"/>
      <c r="P175" s="45"/>
      <c r="Q175" s="45"/>
      <c r="R175" s="45"/>
      <c r="S175" s="45"/>
      <c r="T175" s="93"/>
      <c r="AT175" s="22" t="s">
        <v>166</v>
      </c>
      <c r="AU175" s="22" t="s">
        <v>82</v>
      </c>
    </row>
    <row r="176" spans="2:51" s="11" customFormat="1" ht="13.5">
      <c r="B176" s="235"/>
      <c r="C176" s="236"/>
      <c r="D176" s="231" t="s">
        <v>180</v>
      </c>
      <c r="E176" s="237" t="s">
        <v>22</v>
      </c>
      <c r="F176" s="238" t="s">
        <v>292</v>
      </c>
      <c r="G176" s="236"/>
      <c r="H176" s="239">
        <v>205</v>
      </c>
      <c r="I176" s="240"/>
      <c r="J176" s="236"/>
      <c r="K176" s="236"/>
      <c r="L176" s="241"/>
      <c r="M176" s="242"/>
      <c r="N176" s="243"/>
      <c r="O176" s="243"/>
      <c r="P176" s="243"/>
      <c r="Q176" s="243"/>
      <c r="R176" s="243"/>
      <c r="S176" s="243"/>
      <c r="T176" s="244"/>
      <c r="AT176" s="245" t="s">
        <v>180</v>
      </c>
      <c r="AU176" s="245" t="s">
        <v>82</v>
      </c>
      <c r="AV176" s="11" t="s">
        <v>82</v>
      </c>
      <c r="AW176" s="11" t="s">
        <v>37</v>
      </c>
      <c r="AX176" s="11" t="s">
        <v>73</v>
      </c>
      <c r="AY176" s="245" t="s">
        <v>153</v>
      </c>
    </row>
    <row r="177" spans="2:51" s="11" customFormat="1" ht="13.5">
      <c r="B177" s="235"/>
      <c r="C177" s="236"/>
      <c r="D177" s="231" t="s">
        <v>180</v>
      </c>
      <c r="E177" s="237" t="s">
        <v>22</v>
      </c>
      <c r="F177" s="238" t="s">
        <v>293</v>
      </c>
      <c r="G177" s="236"/>
      <c r="H177" s="239">
        <v>205</v>
      </c>
      <c r="I177" s="240"/>
      <c r="J177" s="236"/>
      <c r="K177" s="236"/>
      <c r="L177" s="241"/>
      <c r="M177" s="242"/>
      <c r="N177" s="243"/>
      <c r="O177" s="243"/>
      <c r="P177" s="243"/>
      <c r="Q177" s="243"/>
      <c r="R177" s="243"/>
      <c r="S177" s="243"/>
      <c r="T177" s="244"/>
      <c r="AT177" s="245" t="s">
        <v>180</v>
      </c>
      <c r="AU177" s="245" t="s">
        <v>82</v>
      </c>
      <c r="AV177" s="11" t="s">
        <v>82</v>
      </c>
      <c r="AW177" s="11" t="s">
        <v>37</v>
      </c>
      <c r="AX177" s="11" t="s">
        <v>73</v>
      </c>
      <c r="AY177" s="245" t="s">
        <v>153</v>
      </c>
    </row>
    <row r="178" spans="2:51" s="11" customFormat="1" ht="13.5">
      <c r="B178" s="235"/>
      <c r="C178" s="236"/>
      <c r="D178" s="231" t="s">
        <v>180</v>
      </c>
      <c r="E178" s="237" t="s">
        <v>22</v>
      </c>
      <c r="F178" s="238" t="s">
        <v>294</v>
      </c>
      <c r="G178" s="236"/>
      <c r="H178" s="239">
        <v>22</v>
      </c>
      <c r="I178" s="240"/>
      <c r="J178" s="236"/>
      <c r="K178" s="236"/>
      <c r="L178" s="241"/>
      <c r="M178" s="242"/>
      <c r="N178" s="243"/>
      <c r="O178" s="243"/>
      <c r="P178" s="243"/>
      <c r="Q178" s="243"/>
      <c r="R178" s="243"/>
      <c r="S178" s="243"/>
      <c r="T178" s="244"/>
      <c r="AT178" s="245" t="s">
        <v>180</v>
      </c>
      <c r="AU178" s="245" t="s">
        <v>82</v>
      </c>
      <c r="AV178" s="11" t="s">
        <v>82</v>
      </c>
      <c r="AW178" s="11" t="s">
        <v>37</v>
      </c>
      <c r="AX178" s="11" t="s">
        <v>73</v>
      </c>
      <c r="AY178" s="245" t="s">
        <v>153</v>
      </c>
    </row>
    <row r="179" spans="2:51" s="11" customFormat="1" ht="13.5">
      <c r="B179" s="235"/>
      <c r="C179" s="236"/>
      <c r="D179" s="231" t="s">
        <v>180</v>
      </c>
      <c r="E179" s="237" t="s">
        <v>22</v>
      </c>
      <c r="F179" s="238" t="s">
        <v>295</v>
      </c>
      <c r="G179" s="236"/>
      <c r="H179" s="239">
        <v>22</v>
      </c>
      <c r="I179" s="240"/>
      <c r="J179" s="236"/>
      <c r="K179" s="236"/>
      <c r="L179" s="241"/>
      <c r="M179" s="242"/>
      <c r="N179" s="243"/>
      <c r="O179" s="243"/>
      <c r="P179" s="243"/>
      <c r="Q179" s="243"/>
      <c r="R179" s="243"/>
      <c r="S179" s="243"/>
      <c r="T179" s="244"/>
      <c r="AT179" s="245" t="s">
        <v>180</v>
      </c>
      <c r="AU179" s="245" t="s">
        <v>82</v>
      </c>
      <c r="AV179" s="11" t="s">
        <v>82</v>
      </c>
      <c r="AW179" s="11" t="s">
        <v>37</v>
      </c>
      <c r="AX179" s="11" t="s">
        <v>73</v>
      </c>
      <c r="AY179" s="245" t="s">
        <v>153</v>
      </c>
    </row>
    <row r="180" spans="2:65" s="1" customFormat="1" ht="16.5" customHeight="1">
      <c r="B180" s="44"/>
      <c r="C180" s="219" t="s">
        <v>296</v>
      </c>
      <c r="D180" s="219" t="s">
        <v>155</v>
      </c>
      <c r="E180" s="220" t="s">
        <v>297</v>
      </c>
      <c r="F180" s="221" t="s">
        <v>298</v>
      </c>
      <c r="G180" s="222" t="s">
        <v>239</v>
      </c>
      <c r="H180" s="223">
        <v>3.4</v>
      </c>
      <c r="I180" s="224"/>
      <c r="J180" s="225">
        <f>ROUND(I180*H180,2)</f>
        <v>0</v>
      </c>
      <c r="K180" s="221" t="s">
        <v>159</v>
      </c>
      <c r="L180" s="70"/>
      <c r="M180" s="226" t="s">
        <v>22</v>
      </c>
      <c r="N180" s="227" t="s">
        <v>44</v>
      </c>
      <c r="O180" s="45"/>
      <c r="P180" s="228">
        <f>O180*H180</f>
        <v>0</v>
      </c>
      <c r="Q180" s="228">
        <v>0</v>
      </c>
      <c r="R180" s="228">
        <f>Q180*H180</f>
        <v>0</v>
      </c>
      <c r="S180" s="228">
        <v>0</v>
      </c>
      <c r="T180" s="229">
        <f>S180*H180</f>
        <v>0</v>
      </c>
      <c r="AR180" s="22" t="s">
        <v>160</v>
      </c>
      <c r="AT180" s="22" t="s">
        <v>155</v>
      </c>
      <c r="AU180" s="22" t="s">
        <v>82</v>
      </c>
      <c r="AY180" s="22" t="s">
        <v>153</v>
      </c>
      <c r="BE180" s="230">
        <f>IF(N180="základní",J180,0)</f>
        <v>0</v>
      </c>
      <c r="BF180" s="230">
        <f>IF(N180="snížená",J180,0)</f>
        <v>0</v>
      </c>
      <c r="BG180" s="230">
        <f>IF(N180="zákl. přenesená",J180,0)</f>
        <v>0</v>
      </c>
      <c r="BH180" s="230">
        <f>IF(N180="sníž. přenesená",J180,0)</f>
        <v>0</v>
      </c>
      <c r="BI180" s="230">
        <f>IF(N180="nulová",J180,0)</f>
        <v>0</v>
      </c>
      <c r="BJ180" s="22" t="s">
        <v>24</v>
      </c>
      <c r="BK180" s="230">
        <f>ROUND(I180*H180,2)</f>
        <v>0</v>
      </c>
      <c r="BL180" s="22" t="s">
        <v>160</v>
      </c>
      <c r="BM180" s="22" t="s">
        <v>299</v>
      </c>
    </row>
    <row r="181" spans="2:47" s="1" customFormat="1" ht="13.5">
      <c r="B181" s="44"/>
      <c r="C181" s="72"/>
      <c r="D181" s="231" t="s">
        <v>162</v>
      </c>
      <c r="E181" s="72"/>
      <c r="F181" s="232" t="s">
        <v>300</v>
      </c>
      <c r="G181" s="72"/>
      <c r="H181" s="72"/>
      <c r="I181" s="189"/>
      <c r="J181" s="72"/>
      <c r="K181" s="72"/>
      <c r="L181" s="70"/>
      <c r="M181" s="233"/>
      <c r="N181" s="45"/>
      <c r="O181" s="45"/>
      <c r="P181" s="45"/>
      <c r="Q181" s="45"/>
      <c r="R181" s="45"/>
      <c r="S181" s="45"/>
      <c r="T181" s="93"/>
      <c r="AT181" s="22" t="s">
        <v>162</v>
      </c>
      <c r="AU181" s="22" t="s">
        <v>82</v>
      </c>
    </row>
    <row r="182" spans="2:47" s="1" customFormat="1" ht="13.5">
      <c r="B182" s="44"/>
      <c r="C182" s="72"/>
      <c r="D182" s="231" t="s">
        <v>166</v>
      </c>
      <c r="E182" s="72"/>
      <c r="F182" s="234" t="s">
        <v>194</v>
      </c>
      <c r="G182" s="72"/>
      <c r="H182" s="72"/>
      <c r="I182" s="189"/>
      <c r="J182" s="72"/>
      <c r="K182" s="72"/>
      <c r="L182" s="70"/>
      <c r="M182" s="233"/>
      <c r="N182" s="45"/>
      <c r="O182" s="45"/>
      <c r="P182" s="45"/>
      <c r="Q182" s="45"/>
      <c r="R182" s="45"/>
      <c r="S182" s="45"/>
      <c r="T182" s="93"/>
      <c r="AT182" s="22" t="s">
        <v>166</v>
      </c>
      <c r="AU182" s="22" t="s">
        <v>82</v>
      </c>
    </row>
    <row r="183" spans="2:51" s="11" customFormat="1" ht="13.5">
      <c r="B183" s="235"/>
      <c r="C183" s="236"/>
      <c r="D183" s="231" t="s">
        <v>180</v>
      </c>
      <c r="E183" s="237" t="s">
        <v>22</v>
      </c>
      <c r="F183" s="238" t="s">
        <v>301</v>
      </c>
      <c r="G183" s="236"/>
      <c r="H183" s="239">
        <v>3.4</v>
      </c>
      <c r="I183" s="240"/>
      <c r="J183" s="236"/>
      <c r="K183" s="236"/>
      <c r="L183" s="241"/>
      <c r="M183" s="242"/>
      <c r="N183" s="243"/>
      <c r="O183" s="243"/>
      <c r="P183" s="243"/>
      <c r="Q183" s="243"/>
      <c r="R183" s="243"/>
      <c r="S183" s="243"/>
      <c r="T183" s="244"/>
      <c r="AT183" s="245" t="s">
        <v>180</v>
      </c>
      <c r="AU183" s="245" t="s">
        <v>82</v>
      </c>
      <c r="AV183" s="11" t="s">
        <v>82</v>
      </c>
      <c r="AW183" s="11" t="s">
        <v>37</v>
      </c>
      <c r="AX183" s="11" t="s">
        <v>73</v>
      </c>
      <c r="AY183" s="245" t="s">
        <v>153</v>
      </c>
    </row>
    <row r="184" spans="2:65" s="1" customFormat="1" ht="25.5" customHeight="1">
      <c r="B184" s="44"/>
      <c r="C184" s="219" t="s">
        <v>9</v>
      </c>
      <c r="D184" s="219" t="s">
        <v>155</v>
      </c>
      <c r="E184" s="220" t="s">
        <v>302</v>
      </c>
      <c r="F184" s="221" t="s">
        <v>303</v>
      </c>
      <c r="G184" s="222" t="s">
        <v>239</v>
      </c>
      <c r="H184" s="223">
        <v>227</v>
      </c>
      <c r="I184" s="224"/>
      <c r="J184" s="225">
        <f>ROUND(I184*H184,2)</f>
        <v>0</v>
      </c>
      <c r="K184" s="221" t="s">
        <v>159</v>
      </c>
      <c r="L184" s="70"/>
      <c r="M184" s="226" t="s">
        <v>22</v>
      </c>
      <c r="N184" s="227" t="s">
        <v>44</v>
      </c>
      <c r="O184" s="45"/>
      <c r="P184" s="228">
        <f>O184*H184</f>
        <v>0</v>
      </c>
      <c r="Q184" s="228">
        <v>0</v>
      </c>
      <c r="R184" s="228">
        <f>Q184*H184</f>
        <v>0</v>
      </c>
      <c r="S184" s="228">
        <v>0</v>
      </c>
      <c r="T184" s="229">
        <f>S184*H184</f>
        <v>0</v>
      </c>
      <c r="AR184" s="22" t="s">
        <v>160</v>
      </c>
      <c r="AT184" s="22" t="s">
        <v>155</v>
      </c>
      <c r="AU184" s="22" t="s">
        <v>82</v>
      </c>
      <c r="AY184" s="22" t="s">
        <v>153</v>
      </c>
      <c r="BE184" s="230">
        <f>IF(N184="základní",J184,0)</f>
        <v>0</v>
      </c>
      <c r="BF184" s="230">
        <f>IF(N184="snížená",J184,0)</f>
        <v>0</v>
      </c>
      <c r="BG184" s="230">
        <f>IF(N184="zákl. přenesená",J184,0)</f>
        <v>0</v>
      </c>
      <c r="BH184" s="230">
        <f>IF(N184="sníž. přenesená",J184,0)</f>
        <v>0</v>
      </c>
      <c r="BI184" s="230">
        <f>IF(N184="nulová",J184,0)</f>
        <v>0</v>
      </c>
      <c r="BJ184" s="22" t="s">
        <v>24</v>
      </c>
      <c r="BK184" s="230">
        <f>ROUND(I184*H184,2)</f>
        <v>0</v>
      </c>
      <c r="BL184" s="22" t="s">
        <v>160</v>
      </c>
      <c r="BM184" s="22" t="s">
        <v>304</v>
      </c>
    </row>
    <row r="185" spans="2:47" s="1" customFormat="1" ht="13.5">
      <c r="B185" s="44"/>
      <c r="C185" s="72"/>
      <c r="D185" s="231" t="s">
        <v>162</v>
      </c>
      <c r="E185" s="72"/>
      <c r="F185" s="232" t="s">
        <v>305</v>
      </c>
      <c r="G185" s="72"/>
      <c r="H185" s="72"/>
      <c r="I185" s="189"/>
      <c r="J185" s="72"/>
      <c r="K185" s="72"/>
      <c r="L185" s="70"/>
      <c r="M185" s="233"/>
      <c r="N185" s="45"/>
      <c r="O185" s="45"/>
      <c r="P185" s="45"/>
      <c r="Q185" s="45"/>
      <c r="R185" s="45"/>
      <c r="S185" s="45"/>
      <c r="T185" s="93"/>
      <c r="AT185" s="22" t="s">
        <v>162</v>
      </c>
      <c r="AU185" s="22" t="s">
        <v>82</v>
      </c>
    </row>
    <row r="186" spans="2:47" s="1" customFormat="1" ht="13.5">
      <c r="B186" s="44"/>
      <c r="C186" s="72"/>
      <c r="D186" s="231" t="s">
        <v>164</v>
      </c>
      <c r="E186" s="72"/>
      <c r="F186" s="234" t="s">
        <v>306</v>
      </c>
      <c r="G186" s="72"/>
      <c r="H186" s="72"/>
      <c r="I186" s="189"/>
      <c r="J186" s="72"/>
      <c r="K186" s="72"/>
      <c r="L186" s="70"/>
      <c r="M186" s="233"/>
      <c r="N186" s="45"/>
      <c r="O186" s="45"/>
      <c r="P186" s="45"/>
      <c r="Q186" s="45"/>
      <c r="R186" s="45"/>
      <c r="S186" s="45"/>
      <c r="T186" s="93"/>
      <c r="AT186" s="22" t="s">
        <v>164</v>
      </c>
      <c r="AU186" s="22" t="s">
        <v>82</v>
      </c>
    </row>
    <row r="187" spans="2:47" s="1" customFormat="1" ht="13.5">
      <c r="B187" s="44"/>
      <c r="C187" s="72"/>
      <c r="D187" s="231" t="s">
        <v>166</v>
      </c>
      <c r="E187" s="72"/>
      <c r="F187" s="234" t="s">
        <v>194</v>
      </c>
      <c r="G187" s="72"/>
      <c r="H187" s="72"/>
      <c r="I187" s="189"/>
      <c r="J187" s="72"/>
      <c r="K187" s="72"/>
      <c r="L187" s="70"/>
      <c r="M187" s="233"/>
      <c r="N187" s="45"/>
      <c r="O187" s="45"/>
      <c r="P187" s="45"/>
      <c r="Q187" s="45"/>
      <c r="R187" s="45"/>
      <c r="S187" s="45"/>
      <c r="T187" s="93"/>
      <c r="AT187" s="22" t="s">
        <v>166</v>
      </c>
      <c r="AU187" s="22" t="s">
        <v>82</v>
      </c>
    </row>
    <row r="188" spans="2:51" s="11" customFormat="1" ht="13.5">
      <c r="B188" s="235"/>
      <c r="C188" s="236"/>
      <c r="D188" s="231" t="s">
        <v>180</v>
      </c>
      <c r="E188" s="237" t="s">
        <v>22</v>
      </c>
      <c r="F188" s="238" t="s">
        <v>307</v>
      </c>
      <c r="G188" s="236"/>
      <c r="H188" s="239">
        <v>205</v>
      </c>
      <c r="I188" s="240"/>
      <c r="J188" s="236"/>
      <c r="K188" s="236"/>
      <c r="L188" s="241"/>
      <c r="M188" s="242"/>
      <c r="N188" s="243"/>
      <c r="O188" s="243"/>
      <c r="P188" s="243"/>
      <c r="Q188" s="243"/>
      <c r="R188" s="243"/>
      <c r="S188" s="243"/>
      <c r="T188" s="244"/>
      <c r="AT188" s="245" t="s">
        <v>180</v>
      </c>
      <c r="AU188" s="245" t="s">
        <v>82</v>
      </c>
      <c r="AV188" s="11" t="s">
        <v>82</v>
      </c>
      <c r="AW188" s="11" t="s">
        <v>37</v>
      </c>
      <c r="AX188" s="11" t="s">
        <v>73</v>
      </c>
      <c r="AY188" s="245" t="s">
        <v>153</v>
      </c>
    </row>
    <row r="189" spans="2:51" s="11" customFormat="1" ht="13.5">
      <c r="B189" s="235"/>
      <c r="C189" s="236"/>
      <c r="D189" s="231" t="s">
        <v>180</v>
      </c>
      <c r="E189" s="237" t="s">
        <v>22</v>
      </c>
      <c r="F189" s="238" t="s">
        <v>308</v>
      </c>
      <c r="G189" s="236"/>
      <c r="H189" s="239">
        <v>22</v>
      </c>
      <c r="I189" s="240"/>
      <c r="J189" s="236"/>
      <c r="K189" s="236"/>
      <c r="L189" s="241"/>
      <c r="M189" s="242"/>
      <c r="N189" s="243"/>
      <c r="O189" s="243"/>
      <c r="P189" s="243"/>
      <c r="Q189" s="243"/>
      <c r="R189" s="243"/>
      <c r="S189" s="243"/>
      <c r="T189" s="244"/>
      <c r="AT189" s="245" t="s">
        <v>180</v>
      </c>
      <c r="AU189" s="245" t="s">
        <v>82</v>
      </c>
      <c r="AV189" s="11" t="s">
        <v>82</v>
      </c>
      <c r="AW189" s="11" t="s">
        <v>37</v>
      </c>
      <c r="AX189" s="11" t="s">
        <v>73</v>
      </c>
      <c r="AY189" s="245" t="s">
        <v>153</v>
      </c>
    </row>
    <row r="190" spans="2:65" s="1" customFormat="1" ht="25.5" customHeight="1">
      <c r="B190" s="44"/>
      <c r="C190" s="219" t="s">
        <v>309</v>
      </c>
      <c r="D190" s="219" t="s">
        <v>155</v>
      </c>
      <c r="E190" s="220" t="s">
        <v>310</v>
      </c>
      <c r="F190" s="221" t="s">
        <v>311</v>
      </c>
      <c r="G190" s="222" t="s">
        <v>239</v>
      </c>
      <c r="H190" s="223">
        <v>177</v>
      </c>
      <c r="I190" s="224"/>
      <c r="J190" s="225">
        <f>ROUND(I190*H190,2)</f>
        <v>0</v>
      </c>
      <c r="K190" s="221" t="s">
        <v>159</v>
      </c>
      <c r="L190" s="70"/>
      <c r="M190" s="226" t="s">
        <v>22</v>
      </c>
      <c r="N190" s="227" t="s">
        <v>44</v>
      </c>
      <c r="O190" s="45"/>
      <c r="P190" s="228">
        <f>O190*H190</f>
        <v>0</v>
      </c>
      <c r="Q190" s="228">
        <v>0.1562</v>
      </c>
      <c r="R190" s="228">
        <f>Q190*H190</f>
        <v>27.6474</v>
      </c>
      <c r="S190" s="228">
        <v>0</v>
      </c>
      <c r="T190" s="229">
        <f>S190*H190</f>
        <v>0</v>
      </c>
      <c r="AR190" s="22" t="s">
        <v>160</v>
      </c>
      <c r="AT190" s="22" t="s">
        <v>155</v>
      </c>
      <c r="AU190" s="22" t="s">
        <v>82</v>
      </c>
      <c r="AY190" s="22" t="s">
        <v>153</v>
      </c>
      <c r="BE190" s="230">
        <f>IF(N190="základní",J190,0)</f>
        <v>0</v>
      </c>
      <c r="BF190" s="230">
        <f>IF(N190="snížená",J190,0)</f>
        <v>0</v>
      </c>
      <c r="BG190" s="230">
        <f>IF(N190="zákl. přenesená",J190,0)</f>
        <v>0</v>
      </c>
      <c r="BH190" s="230">
        <f>IF(N190="sníž. přenesená",J190,0)</f>
        <v>0</v>
      </c>
      <c r="BI190" s="230">
        <f>IF(N190="nulová",J190,0)</f>
        <v>0</v>
      </c>
      <c r="BJ190" s="22" t="s">
        <v>24</v>
      </c>
      <c r="BK190" s="230">
        <f>ROUND(I190*H190,2)</f>
        <v>0</v>
      </c>
      <c r="BL190" s="22" t="s">
        <v>160</v>
      </c>
      <c r="BM190" s="22" t="s">
        <v>312</v>
      </c>
    </row>
    <row r="191" spans="2:47" s="1" customFormat="1" ht="13.5">
      <c r="B191" s="44"/>
      <c r="C191" s="72"/>
      <c r="D191" s="231" t="s">
        <v>162</v>
      </c>
      <c r="E191" s="72"/>
      <c r="F191" s="232" t="s">
        <v>313</v>
      </c>
      <c r="G191" s="72"/>
      <c r="H191" s="72"/>
      <c r="I191" s="189"/>
      <c r="J191" s="72"/>
      <c r="K191" s="72"/>
      <c r="L191" s="70"/>
      <c r="M191" s="233"/>
      <c r="N191" s="45"/>
      <c r="O191" s="45"/>
      <c r="P191" s="45"/>
      <c r="Q191" s="45"/>
      <c r="R191" s="45"/>
      <c r="S191" s="45"/>
      <c r="T191" s="93"/>
      <c r="AT191" s="22" t="s">
        <v>162</v>
      </c>
      <c r="AU191" s="22" t="s">
        <v>82</v>
      </c>
    </row>
    <row r="192" spans="2:47" s="1" customFormat="1" ht="13.5">
      <c r="B192" s="44"/>
      <c r="C192" s="72"/>
      <c r="D192" s="231" t="s">
        <v>164</v>
      </c>
      <c r="E192" s="72"/>
      <c r="F192" s="234" t="s">
        <v>314</v>
      </c>
      <c r="G192" s="72"/>
      <c r="H192" s="72"/>
      <c r="I192" s="189"/>
      <c r="J192" s="72"/>
      <c r="K192" s="72"/>
      <c r="L192" s="70"/>
      <c r="M192" s="233"/>
      <c r="N192" s="45"/>
      <c r="O192" s="45"/>
      <c r="P192" s="45"/>
      <c r="Q192" s="45"/>
      <c r="R192" s="45"/>
      <c r="S192" s="45"/>
      <c r="T192" s="93"/>
      <c r="AT192" s="22" t="s">
        <v>164</v>
      </c>
      <c r="AU192" s="22" t="s">
        <v>82</v>
      </c>
    </row>
    <row r="193" spans="2:47" s="1" customFormat="1" ht="13.5">
      <c r="B193" s="44"/>
      <c r="C193" s="72"/>
      <c r="D193" s="231" t="s">
        <v>166</v>
      </c>
      <c r="E193" s="72"/>
      <c r="F193" s="234" t="s">
        <v>194</v>
      </c>
      <c r="G193" s="72"/>
      <c r="H193" s="72"/>
      <c r="I193" s="189"/>
      <c r="J193" s="72"/>
      <c r="K193" s="72"/>
      <c r="L193" s="70"/>
      <c r="M193" s="233"/>
      <c r="N193" s="45"/>
      <c r="O193" s="45"/>
      <c r="P193" s="45"/>
      <c r="Q193" s="45"/>
      <c r="R193" s="45"/>
      <c r="S193" s="45"/>
      <c r="T193" s="93"/>
      <c r="AT193" s="22" t="s">
        <v>166</v>
      </c>
      <c r="AU193" s="22" t="s">
        <v>82</v>
      </c>
    </row>
    <row r="194" spans="2:51" s="11" customFormat="1" ht="13.5">
      <c r="B194" s="235"/>
      <c r="C194" s="236"/>
      <c r="D194" s="231" t="s">
        <v>180</v>
      </c>
      <c r="E194" s="237" t="s">
        <v>22</v>
      </c>
      <c r="F194" s="238" t="s">
        <v>315</v>
      </c>
      <c r="G194" s="236"/>
      <c r="H194" s="239">
        <v>45</v>
      </c>
      <c r="I194" s="240"/>
      <c r="J194" s="236"/>
      <c r="K194" s="236"/>
      <c r="L194" s="241"/>
      <c r="M194" s="242"/>
      <c r="N194" s="243"/>
      <c r="O194" s="243"/>
      <c r="P194" s="243"/>
      <c r="Q194" s="243"/>
      <c r="R194" s="243"/>
      <c r="S194" s="243"/>
      <c r="T194" s="244"/>
      <c r="AT194" s="245" t="s">
        <v>180</v>
      </c>
      <c r="AU194" s="245" t="s">
        <v>82</v>
      </c>
      <c r="AV194" s="11" t="s">
        <v>82</v>
      </c>
      <c r="AW194" s="11" t="s">
        <v>37</v>
      </c>
      <c r="AX194" s="11" t="s">
        <v>73</v>
      </c>
      <c r="AY194" s="245" t="s">
        <v>153</v>
      </c>
    </row>
    <row r="195" spans="2:51" s="11" customFormat="1" ht="13.5">
      <c r="B195" s="235"/>
      <c r="C195" s="236"/>
      <c r="D195" s="231" t="s">
        <v>180</v>
      </c>
      <c r="E195" s="237" t="s">
        <v>22</v>
      </c>
      <c r="F195" s="238" t="s">
        <v>316</v>
      </c>
      <c r="G195" s="236"/>
      <c r="H195" s="239">
        <v>132</v>
      </c>
      <c r="I195" s="240"/>
      <c r="J195" s="236"/>
      <c r="K195" s="236"/>
      <c r="L195" s="241"/>
      <c r="M195" s="242"/>
      <c r="N195" s="243"/>
      <c r="O195" s="243"/>
      <c r="P195" s="243"/>
      <c r="Q195" s="243"/>
      <c r="R195" s="243"/>
      <c r="S195" s="243"/>
      <c r="T195" s="244"/>
      <c r="AT195" s="245" t="s">
        <v>180</v>
      </c>
      <c r="AU195" s="245" t="s">
        <v>82</v>
      </c>
      <c r="AV195" s="11" t="s">
        <v>82</v>
      </c>
      <c r="AW195" s="11" t="s">
        <v>37</v>
      </c>
      <c r="AX195" s="11" t="s">
        <v>73</v>
      </c>
      <c r="AY195" s="245" t="s">
        <v>153</v>
      </c>
    </row>
    <row r="196" spans="2:65" s="1" customFormat="1" ht="16.5" customHeight="1">
      <c r="B196" s="44"/>
      <c r="C196" s="219" t="s">
        <v>317</v>
      </c>
      <c r="D196" s="219" t="s">
        <v>155</v>
      </c>
      <c r="E196" s="220" t="s">
        <v>318</v>
      </c>
      <c r="F196" s="221" t="s">
        <v>319</v>
      </c>
      <c r="G196" s="222" t="s">
        <v>239</v>
      </c>
      <c r="H196" s="223">
        <v>177</v>
      </c>
      <c r="I196" s="224"/>
      <c r="J196" s="225">
        <f>ROUND(I196*H196,2)</f>
        <v>0</v>
      </c>
      <c r="K196" s="221" t="s">
        <v>159</v>
      </c>
      <c r="L196" s="70"/>
      <c r="M196" s="226" t="s">
        <v>22</v>
      </c>
      <c r="N196" s="227" t="s">
        <v>44</v>
      </c>
      <c r="O196" s="45"/>
      <c r="P196" s="228">
        <f>O196*H196</f>
        <v>0</v>
      </c>
      <c r="Q196" s="228">
        <v>0.00061</v>
      </c>
      <c r="R196" s="228">
        <f>Q196*H196</f>
        <v>0.10797</v>
      </c>
      <c r="S196" s="228">
        <v>0</v>
      </c>
      <c r="T196" s="229">
        <f>S196*H196</f>
        <v>0</v>
      </c>
      <c r="AR196" s="22" t="s">
        <v>160</v>
      </c>
      <c r="AT196" s="22" t="s">
        <v>155</v>
      </c>
      <c r="AU196" s="22" t="s">
        <v>82</v>
      </c>
      <c r="AY196" s="22" t="s">
        <v>153</v>
      </c>
      <c r="BE196" s="230">
        <f>IF(N196="základní",J196,0)</f>
        <v>0</v>
      </c>
      <c r="BF196" s="230">
        <f>IF(N196="snížená",J196,0)</f>
        <v>0</v>
      </c>
      <c r="BG196" s="230">
        <f>IF(N196="zákl. přenesená",J196,0)</f>
        <v>0</v>
      </c>
      <c r="BH196" s="230">
        <f>IF(N196="sníž. přenesená",J196,0)</f>
        <v>0</v>
      </c>
      <c r="BI196" s="230">
        <f>IF(N196="nulová",J196,0)</f>
        <v>0</v>
      </c>
      <c r="BJ196" s="22" t="s">
        <v>24</v>
      </c>
      <c r="BK196" s="230">
        <f>ROUND(I196*H196,2)</f>
        <v>0</v>
      </c>
      <c r="BL196" s="22" t="s">
        <v>160</v>
      </c>
      <c r="BM196" s="22" t="s">
        <v>320</v>
      </c>
    </row>
    <row r="197" spans="2:47" s="1" customFormat="1" ht="13.5">
      <c r="B197" s="44"/>
      <c r="C197" s="72"/>
      <c r="D197" s="231" t="s">
        <v>162</v>
      </c>
      <c r="E197" s="72"/>
      <c r="F197" s="232" t="s">
        <v>321</v>
      </c>
      <c r="G197" s="72"/>
      <c r="H197" s="72"/>
      <c r="I197" s="189"/>
      <c r="J197" s="72"/>
      <c r="K197" s="72"/>
      <c r="L197" s="70"/>
      <c r="M197" s="233"/>
      <c r="N197" s="45"/>
      <c r="O197" s="45"/>
      <c r="P197" s="45"/>
      <c r="Q197" s="45"/>
      <c r="R197" s="45"/>
      <c r="S197" s="45"/>
      <c r="T197" s="93"/>
      <c r="AT197" s="22" t="s">
        <v>162</v>
      </c>
      <c r="AU197" s="22" t="s">
        <v>82</v>
      </c>
    </row>
    <row r="198" spans="2:47" s="1" customFormat="1" ht="13.5">
      <c r="B198" s="44"/>
      <c r="C198" s="72"/>
      <c r="D198" s="231" t="s">
        <v>166</v>
      </c>
      <c r="E198" s="72"/>
      <c r="F198" s="234" t="s">
        <v>194</v>
      </c>
      <c r="G198" s="72"/>
      <c r="H198" s="72"/>
      <c r="I198" s="189"/>
      <c r="J198" s="72"/>
      <c r="K198" s="72"/>
      <c r="L198" s="70"/>
      <c r="M198" s="233"/>
      <c r="N198" s="45"/>
      <c r="O198" s="45"/>
      <c r="P198" s="45"/>
      <c r="Q198" s="45"/>
      <c r="R198" s="45"/>
      <c r="S198" s="45"/>
      <c r="T198" s="93"/>
      <c r="AT198" s="22" t="s">
        <v>166</v>
      </c>
      <c r="AU198" s="22" t="s">
        <v>82</v>
      </c>
    </row>
    <row r="199" spans="2:51" s="11" customFormat="1" ht="13.5">
      <c r="B199" s="235"/>
      <c r="C199" s="236"/>
      <c r="D199" s="231" t="s">
        <v>180</v>
      </c>
      <c r="E199" s="237" t="s">
        <v>22</v>
      </c>
      <c r="F199" s="238" t="s">
        <v>315</v>
      </c>
      <c r="G199" s="236"/>
      <c r="H199" s="239">
        <v>45</v>
      </c>
      <c r="I199" s="240"/>
      <c r="J199" s="236"/>
      <c r="K199" s="236"/>
      <c r="L199" s="241"/>
      <c r="M199" s="242"/>
      <c r="N199" s="243"/>
      <c r="O199" s="243"/>
      <c r="P199" s="243"/>
      <c r="Q199" s="243"/>
      <c r="R199" s="243"/>
      <c r="S199" s="243"/>
      <c r="T199" s="244"/>
      <c r="AT199" s="245" t="s">
        <v>180</v>
      </c>
      <c r="AU199" s="245" t="s">
        <v>82</v>
      </c>
      <c r="AV199" s="11" t="s">
        <v>82</v>
      </c>
      <c r="AW199" s="11" t="s">
        <v>37</v>
      </c>
      <c r="AX199" s="11" t="s">
        <v>73</v>
      </c>
      <c r="AY199" s="245" t="s">
        <v>153</v>
      </c>
    </row>
    <row r="200" spans="2:51" s="11" customFormat="1" ht="13.5">
      <c r="B200" s="235"/>
      <c r="C200" s="236"/>
      <c r="D200" s="231" t="s">
        <v>180</v>
      </c>
      <c r="E200" s="237" t="s">
        <v>22</v>
      </c>
      <c r="F200" s="238" t="s">
        <v>316</v>
      </c>
      <c r="G200" s="236"/>
      <c r="H200" s="239">
        <v>132</v>
      </c>
      <c r="I200" s="240"/>
      <c r="J200" s="236"/>
      <c r="K200" s="236"/>
      <c r="L200" s="241"/>
      <c r="M200" s="242"/>
      <c r="N200" s="243"/>
      <c r="O200" s="243"/>
      <c r="P200" s="243"/>
      <c r="Q200" s="243"/>
      <c r="R200" s="243"/>
      <c r="S200" s="243"/>
      <c r="T200" s="244"/>
      <c r="AT200" s="245" t="s">
        <v>180</v>
      </c>
      <c r="AU200" s="245" t="s">
        <v>82</v>
      </c>
      <c r="AV200" s="11" t="s">
        <v>82</v>
      </c>
      <c r="AW200" s="11" t="s">
        <v>37</v>
      </c>
      <c r="AX200" s="11" t="s">
        <v>73</v>
      </c>
      <c r="AY200" s="245" t="s">
        <v>153</v>
      </c>
    </row>
    <row r="201" spans="2:65" s="1" customFormat="1" ht="25.5" customHeight="1">
      <c r="B201" s="44"/>
      <c r="C201" s="219" t="s">
        <v>322</v>
      </c>
      <c r="D201" s="219" t="s">
        <v>155</v>
      </c>
      <c r="E201" s="220" t="s">
        <v>323</v>
      </c>
      <c r="F201" s="221" t="s">
        <v>324</v>
      </c>
      <c r="G201" s="222" t="s">
        <v>239</v>
      </c>
      <c r="H201" s="223">
        <v>227</v>
      </c>
      <c r="I201" s="224"/>
      <c r="J201" s="225">
        <f>ROUND(I201*H201,2)</f>
        <v>0</v>
      </c>
      <c r="K201" s="221" t="s">
        <v>159</v>
      </c>
      <c r="L201" s="70"/>
      <c r="M201" s="226" t="s">
        <v>22</v>
      </c>
      <c r="N201" s="227" t="s">
        <v>44</v>
      </c>
      <c r="O201" s="45"/>
      <c r="P201" s="228">
        <f>O201*H201</f>
        <v>0</v>
      </c>
      <c r="Q201" s="228">
        <v>0</v>
      </c>
      <c r="R201" s="228">
        <f>Q201*H201</f>
        <v>0</v>
      </c>
      <c r="S201" s="228">
        <v>0</v>
      </c>
      <c r="T201" s="229">
        <f>S201*H201</f>
        <v>0</v>
      </c>
      <c r="AR201" s="22" t="s">
        <v>160</v>
      </c>
      <c r="AT201" s="22" t="s">
        <v>155</v>
      </c>
      <c r="AU201" s="22" t="s">
        <v>82</v>
      </c>
      <c r="AY201" s="22" t="s">
        <v>153</v>
      </c>
      <c r="BE201" s="230">
        <f>IF(N201="základní",J201,0)</f>
        <v>0</v>
      </c>
      <c r="BF201" s="230">
        <f>IF(N201="snížená",J201,0)</f>
        <v>0</v>
      </c>
      <c r="BG201" s="230">
        <f>IF(N201="zákl. přenesená",J201,0)</f>
        <v>0</v>
      </c>
      <c r="BH201" s="230">
        <f>IF(N201="sníž. přenesená",J201,0)</f>
        <v>0</v>
      </c>
      <c r="BI201" s="230">
        <f>IF(N201="nulová",J201,0)</f>
        <v>0</v>
      </c>
      <c r="BJ201" s="22" t="s">
        <v>24</v>
      </c>
      <c r="BK201" s="230">
        <f>ROUND(I201*H201,2)</f>
        <v>0</v>
      </c>
      <c r="BL201" s="22" t="s">
        <v>160</v>
      </c>
      <c r="BM201" s="22" t="s">
        <v>325</v>
      </c>
    </row>
    <row r="202" spans="2:47" s="1" customFormat="1" ht="13.5">
      <c r="B202" s="44"/>
      <c r="C202" s="72"/>
      <c r="D202" s="231" t="s">
        <v>162</v>
      </c>
      <c r="E202" s="72"/>
      <c r="F202" s="232" t="s">
        <v>326</v>
      </c>
      <c r="G202" s="72"/>
      <c r="H202" s="72"/>
      <c r="I202" s="189"/>
      <c r="J202" s="72"/>
      <c r="K202" s="72"/>
      <c r="L202" s="70"/>
      <c r="M202" s="233"/>
      <c r="N202" s="45"/>
      <c r="O202" s="45"/>
      <c r="P202" s="45"/>
      <c r="Q202" s="45"/>
      <c r="R202" s="45"/>
      <c r="S202" s="45"/>
      <c r="T202" s="93"/>
      <c r="AT202" s="22" t="s">
        <v>162</v>
      </c>
      <c r="AU202" s="22" t="s">
        <v>82</v>
      </c>
    </row>
    <row r="203" spans="2:47" s="1" customFormat="1" ht="13.5">
      <c r="B203" s="44"/>
      <c r="C203" s="72"/>
      <c r="D203" s="231" t="s">
        <v>164</v>
      </c>
      <c r="E203" s="72"/>
      <c r="F203" s="234" t="s">
        <v>327</v>
      </c>
      <c r="G203" s="72"/>
      <c r="H203" s="72"/>
      <c r="I203" s="189"/>
      <c r="J203" s="72"/>
      <c r="K203" s="72"/>
      <c r="L203" s="70"/>
      <c r="M203" s="233"/>
      <c r="N203" s="45"/>
      <c r="O203" s="45"/>
      <c r="P203" s="45"/>
      <c r="Q203" s="45"/>
      <c r="R203" s="45"/>
      <c r="S203" s="45"/>
      <c r="T203" s="93"/>
      <c r="AT203" s="22" t="s">
        <v>164</v>
      </c>
      <c r="AU203" s="22" t="s">
        <v>82</v>
      </c>
    </row>
    <row r="204" spans="2:47" s="1" customFormat="1" ht="13.5">
      <c r="B204" s="44"/>
      <c r="C204" s="72"/>
      <c r="D204" s="231" t="s">
        <v>166</v>
      </c>
      <c r="E204" s="72"/>
      <c r="F204" s="234" t="s">
        <v>194</v>
      </c>
      <c r="G204" s="72"/>
      <c r="H204" s="72"/>
      <c r="I204" s="189"/>
      <c r="J204" s="72"/>
      <c r="K204" s="72"/>
      <c r="L204" s="70"/>
      <c r="M204" s="233"/>
      <c r="N204" s="45"/>
      <c r="O204" s="45"/>
      <c r="P204" s="45"/>
      <c r="Q204" s="45"/>
      <c r="R204" s="45"/>
      <c r="S204" s="45"/>
      <c r="T204" s="93"/>
      <c r="AT204" s="22" t="s">
        <v>166</v>
      </c>
      <c r="AU204" s="22" t="s">
        <v>82</v>
      </c>
    </row>
    <row r="205" spans="2:51" s="11" customFormat="1" ht="13.5">
      <c r="B205" s="235"/>
      <c r="C205" s="236"/>
      <c r="D205" s="231" t="s">
        <v>180</v>
      </c>
      <c r="E205" s="237" t="s">
        <v>22</v>
      </c>
      <c r="F205" s="238" t="s">
        <v>328</v>
      </c>
      <c r="G205" s="236"/>
      <c r="H205" s="239">
        <v>205</v>
      </c>
      <c r="I205" s="240"/>
      <c r="J205" s="236"/>
      <c r="K205" s="236"/>
      <c r="L205" s="241"/>
      <c r="M205" s="242"/>
      <c r="N205" s="243"/>
      <c r="O205" s="243"/>
      <c r="P205" s="243"/>
      <c r="Q205" s="243"/>
      <c r="R205" s="243"/>
      <c r="S205" s="243"/>
      <c r="T205" s="244"/>
      <c r="AT205" s="245" t="s">
        <v>180</v>
      </c>
      <c r="AU205" s="245" t="s">
        <v>82</v>
      </c>
      <c r="AV205" s="11" t="s">
        <v>82</v>
      </c>
      <c r="AW205" s="11" t="s">
        <v>37</v>
      </c>
      <c r="AX205" s="11" t="s">
        <v>73</v>
      </c>
      <c r="AY205" s="245" t="s">
        <v>153</v>
      </c>
    </row>
    <row r="206" spans="2:51" s="11" customFormat="1" ht="13.5">
      <c r="B206" s="235"/>
      <c r="C206" s="236"/>
      <c r="D206" s="231" t="s">
        <v>180</v>
      </c>
      <c r="E206" s="237" t="s">
        <v>22</v>
      </c>
      <c r="F206" s="238" t="s">
        <v>329</v>
      </c>
      <c r="G206" s="236"/>
      <c r="H206" s="239">
        <v>22</v>
      </c>
      <c r="I206" s="240"/>
      <c r="J206" s="236"/>
      <c r="K206" s="236"/>
      <c r="L206" s="241"/>
      <c r="M206" s="242"/>
      <c r="N206" s="243"/>
      <c r="O206" s="243"/>
      <c r="P206" s="243"/>
      <c r="Q206" s="243"/>
      <c r="R206" s="243"/>
      <c r="S206" s="243"/>
      <c r="T206" s="244"/>
      <c r="AT206" s="245" t="s">
        <v>180</v>
      </c>
      <c r="AU206" s="245" t="s">
        <v>82</v>
      </c>
      <c r="AV206" s="11" t="s">
        <v>82</v>
      </c>
      <c r="AW206" s="11" t="s">
        <v>37</v>
      </c>
      <c r="AX206" s="11" t="s">
        <v>73</v>
      </c>
      <c r="AY206" s="245" t="s">
        <v>153</v>
      </c>
    </row>
    <row r="207" spans="2:65" s="1" customFormat="1" ht="25.5" customHeight="1">
      <c r="B207" s="44"/>
      <c r="C207" s="219" t="s">
        <v>330</v>
      </c>
      <c r="D207" s="219" t="s">
        <v>155</v>
      </c>
      <c r="E207" s="220" t="s">
        <v>331</v>
      </c>
      <c r="F207" s="221" t="s">
        <v>332</v>
      </c>
      <c r="G207" s="222" t="s">
        <v>239</v>
      </c>
      <c r="H207" s="223">
        <v>3.4</v>
      </c>
      <c r="I207" s="224"/>
      <c r="J207" s="225">
        <f>ROUND(I207*H207,2)</f>
        <v>0</v>
      </c>
      <c r="K207" s="221" t="s">
        <v>159</v>
      </c>
      <c r="L207" s="70"/>
      <c r="M207" s="226" t="s">
        <v>22</v>
      </c>
      <c r="N207" s="227" t="s">
        <v>44</v>
      </c>
      <c r="O207" s="45"/>
      <c r="P207" s="228">
        <f>O207*H207</f>
        <v>0</v>
      </c>
      <c r="Q207" s="228">
        <v>0.10362</v>
      </c>
      <c r="R207" s="228">
        <f>Q207*H207</f>
        <v>0.352308</v>
      </c>
      <c r="S207" s="228">
        <v>0</v>
      </c>
      <c r="T207" s="229">
        <f>S207*H207</f>
        <v>0</v>
      </c>
      <c r="AR207" s="22" t="s">
        <v>160</v>
      </c>
      <c r="AT207" s="22" t="s">
        <v>155</v>
      </c>
      <c r="AU207" s="22" t="s">
        <v>82</v>
      </c>
      <c r="AY207" s="22" t="s">
        <v>153</v>
      </c>
      <c r="BE207" s="230">
        <f>IF(N207="základní",J207,0)</f>
        <v>0</v>
      </c>
      <c r="BF207" s="230">
        <f>IF(N207="snížená",J207,0)</f>
        <v>0</v>
      </c>
      <c r="BG207" s="230">
        <f>IF(N207="zákl. přenesená",J207,0)</f>
        <v>0</v>
      </c>
      <c r="BH207" s="230">
        <f>IF(N207="sníž. přenesená",J207,0)</f>
        <v>0</v>
      </c>
      <c r="BI207" s="230">
        <f>IF(N207="nulová",J207,0)</f>
        <v>0</v>
      </c>
      <c r="BJ207" s="22" t="s">
        <v>24</v>
      </c>
      <c r="BK207" s="230">
        <f>ROUND(I207*H207,2)</f>
        <v>0</v>
      </c>
      <c r="BL207" s="22" t="s">
        <v>160</v>
      </c>
      <c r="BM207" s="22" t="s">
        <v>333</v>
      </c>
    </row>
    <row r="208" spans="2:47" s="1" customFormat="1" ht="13.5">
      <c r="B208" s="44"/>
      <c r="C208" s="72"/>
      <c r="D208" s="231" t="s">
        <v>162</v>
      </c>
      <c r="E208" s="72"/>
      <c r="F208" s="232" t="s">
        <v>334</v>
      </c>
      <c r="G208" s="72"/>
      <c r="H208" s="72"/>
      <c r="I208" s="189"/>
      <c r="J208" s="72"/>
      <c r="K208" s="72"/>
      <c r="L208" s="70"/>
      <c r="M208" s="233"/>
      <c r="N208" s="45"/>
      <c r="O208" s="45"/>
      <c r="P208" s="45"/>
      <c r="Q208" s="45"/>
      <c r="R208" s="45"/>
      <c r="S208" s="45"/>
      <c r="T208" s="93"/>
      <c r="AT208" s="22" t="s">
        <v>162</v>
      </c>
      <c r="AU208" s="22" t="s">
        <v>82</v>
      </c>
    </row>
    <row r="209" spans="2:47" s="1" customFormat="1" ht="13.5">
      <c r="B209" s="44"/>
      <c r="C209" s="72"/>
      <c r="D209" s="231" t="s">
        <v>164</v>
      </c>
      <c r="E209" s="72"/>
      <c r="F209" s="234" t="s">
        <v>335</v>
      </c>
      <c r="G209" s="72"/>
      <c r="H209" s="72"/>
      <c r="I209" s="189"/>
      <c r="J209" s="72"/>
      <c r="K209" s="72"/>
      <c r="L209" s="70"/>
      <c r="M209" s="233"/>
      <c r="N209" s="45"/>
      <c r="O209" s="45"/>
      <c r="P209" s="45"/>
      <c r="Q209" s="45"/>
      <c r="R209" s="45"/>
      <c r="S209" s="45"/>
      <c r="T209" s="93"/>
      <c r="AT209" s="22" t="s">
        <v>164</v>
      </c>
      <c r="AU209" s="22" t="s">
        <v>82</v>
      </c>
    </row>
    <row r="210" spans="2:47" s="1" customFormat="1" ht="13.5">
      <c r="B210" s="44"/>
      <c r="C210" s="72"/>
      <c r="D210" s="231" t="s">
        <v>166</v>
      </c>
      <c r="E210" s="72"/>
      <c r="F210" s="234" t="s">
        <v>194</v>
      </c>
      <c r="G210" s="72"/>
      <c r="H210" s="72"/>
      <c r="I210" s="189"/>
      <c r="J210" s="72"/>
      <c r="K210" s="72"/>
      <c r="L210" s="70"/>
      <c r="M210" s="233"/>
      <c r="N210" s="45"/>
      <c r="O210" s="45"/>
      <c r="P210" s="45"/>
      <c r="Q210" s="45"/>
      <c r="R210" s="45"/>
      <c r="S210" s="45"/>
      <c r="T210" s="93"/>
      <c r="AT210" s="22" t="s">
        <v>166</v>
      </c>
      <c r="AU210" s="22" t="s">
        <v>82</v>
      </c>
    </row>
    <row r="211" spans="2:51" s="11" customFormat="1" ht="13.5">
      <c r="B211" s="235"/>
      <c r="C211" s="236"/>
      <c r="D211" s="231" t="s">
        <v>180</v>
      </c>
      <c r="E211" s="237" t="s">
        <v>22</v>
      </c>
      <c r="F211" s="238" t="s">
        <v>301</v>
      </c>
      <c r="G211" s="236"/>
      <c r="H211" s="239">
        <v>3.4</v>
      </c>
      <c r="I211" s="240"/>
      <c r="J211" s="236"/>
      <c r="K211" s="236"/>
      <c r="L211" s="241"/>
      <c r="M211" s="242"/>
      <c r="N211" s="243"/>
      <c r="O211" s="243"/>
      <c r="P211" s="243"/>
      <c r="Q211" s="243"/>
      <c r="R211" s="243"/>
      <c r="S211" s="243"/>
      <c r="T211" s="244"/>
      <c r="AT211" s="245" t="s">
        <v>180</v>
      </c>
      <c r="AU211" s="245" t="s">
        <v>82</v>
      </c>
      <c r="AV211" s="11" t="s">
        <v>82</v>
      </c>
      <c r="AW211" s="11" t="s">
        <v>37</v>
      </c>
      <c r="AX211" s="11" t="s">
        <v>73</v>
      </c>
      <c r="AY211" s="245" t="s">
        <v>153</v>
      </c>
    </row>
    <row r="212" spans="2:65" s="1" customFormat="1" ht="25.5" customHeight="1">
      <c r="B212" s="44"/>
      <c r="C212" s="246" t="s">
        <v>336</v>
      </c>
      <c r="D212" s="246" t="s">
        <v>252</v>
      </c>
      <c r="E212" s="247" t="s">
        <v>337</v>
      </c>
      <c r="F212" s="248" t="s">
        <v>338</v>
      </c>
      <c r="G212" s="249" t="s">
        <v>239</v>
      </c>
      <c r="H212" s="250">
        <v>3.74</v>
      </c>
      <c r="I212" s="251"/>
      <c r="J212" s="252">
        <f>ROUND(I212*H212,2)</f>
        <v>0</v>
      </c>
      <c r="K212" s="248" t="s">
        <v>159</v>
      </c>
      <c r="L212" s="253"/>
      <c r="M212" s="254" t="s">
        <v>22</v>
      </c>
      <c r="N212" s="255" t="s">
        <v>44</v>
      </c>
      <c r="O212" s="45"/>
      <c r="P212" s="228">
        <f>O212*H212</f>
        <v>0</v>
      </c>
      <c r="Q212" s="228">
        <v>0.176</v>
      </c>
      <c r="R212" s="228">
        <f>Q212*H212</f>
        <v>0.65824</v>
      </c>
      <c r="S212" s="228">
        <v>0</v>
      </c>
      <c r="T212" s="229">
        <f>S212*H212</f>
        <v>0</v>
      </c>
      <c r="AR212" s="22" t="s">
        <v>210</v>
      </c>
      <c r="AT212" s="22" t="s">
        <v>252</v>
      </c>
      <c r="AU212" s="22" t="s">
        <v>82</v>
      </c>
      <c r="AY212" s="22" t="s">
        <v>153</v>
      </c>
      <c r="BE212" s="230">
        <f>IF(N212="základní",J212,0)</f>
        <v>0</v>
      </c>
      <c r="BF212" s="230">
        <f>IF(N212="snížená",J212,0)</f>
        <v>0</v>
      </c>
      <c r="BG212" s="230">
        <f>IF(N212="zákl. přenesená",J212,0)</f>
        <v>0</v>
      </c>
      <c r="BH212" s="230">
        <f>IF(N212="sníž. přenesená",J212,0)</f>
        <v>0</v>
      </c>
      <c r="BI212" s="230">
        <f>IF(N212="nulová",J212,0)</f>
        <v>0</v>
      </c>
      <c r="BJ212" s="22" t="s">
        <v>24</v>
      </c>
      <c r="BK212" s="230">
        <f>ROUND(I212*H212,2)</f>
        <v>0</v>
      </c>
      <c r="BL212" s="22" t="s">
        <v>160</v>
      </c>
      <c r="BM212" s="22" t="s">
        <v>339</v>
      </c>
    </row>
    <row r="213" spans="2:47" s="1" customFormat="1" ht="13.5">
      <c r="B213" s="44"/>
      <c r="C213" s="72"/>
      <c r="D213" s="231" t="s">
        <v>166</v>
      </c>
      <c r="E213" s="72"/>
      <c r="F213" s="234" t="s">
        <v>194</v>
      </c>
      <c r="G213" s="72"/>
      <c r="H213" s="72"/>
      <c r="I213" s="189"/>
      <c r="J213" s="72"/>
      <c r="K213" s="72"/>
      <c r="L213" s="70"/>
      <c r="M213" s="233"/>
      <c r="N213" s="45"/>
      <c r="O213" s="45"/>
      <c r="P213" s="45"/>
      <c r="Q213" s="45"/>
      <c r="R213" s="45"/>
      <c r="S213" s="45"/>
      <c r="T213" s="93"/>
      <c r="AT213" s="22" t="s">
        <v>166</v>
      </c>
      <c r="AU213" s="22" t="s">
        <v>82</v>
      </c>
    </row>
    <row r="214" spans="2:51" s="11" customFormat="1" ht="13.5">
      <c r="B214" s="235"/>
      <c r="C214" s="236"/>
      <c r="D214" s="231" t="s">
        <v>180</v>
      </c>
      <c r="E214" s="236"/>
      <c r="F214" s="238" t="s">
        <v>340</v>
      </c>
      <c r="G214" s="236"/>
      <c r="H214" s="239">
        <v>3.74</v>
      </c>
      <c r="I214" s="240"/>
      <c r="J214" s="236"/>
      <c r="K214" s="236"/>
      <c r="L214" s="241"/>
      <c r="M214" s="242"/>
      <c r="N214" s="243"/>
      <c r="O214" s="243"/>
      <c r="P214" s="243"/>
      <c r="Q214" s="243"/>
      <c r="R214" s="243"/>
      <c r="S214" s="243"/>
      <c r="T214" s="244"/>
      <c r="AT214" s="245" t="s">
        <v>180</v>
      </c>
      <c r="AU214" s="245" t="s">
        <v>82</v>
      </c>
      <c r="AV214" s="11" t="s">
        <v>82</v>
      </c>
      <c r="AW214" s="11" t="s">
        <v>6</v>
      </c>
      <c r="AX214" s="11" t="s">
        <v>24</v>
      </c>
      <c r="AY214" s="245" t="s">
        <v>153</v>
      </c>
    </row>
    <row r="215" spans="2:63" s="10" customFormat="1" ht="29.85" customHeight="1">
      <c r="B215" s="203"/>
      <c r="C215" s="204"/>
      <c r="D215" s="205" t="s">
        <v>72</v>
      </c>
      <c r="E215" s="217" t="s">
        <v>197</v>
      </c>
      <c r="F215" s="217" t="s">
        <v>341</v>
      </c>
      <c r="G215" s="204"/>
      <c r="H215" s="204"/>
      <c r="I215" s="207"/>
      <c r="J215" s="218">
        <f>BK215</f>
        <v>0</v>
      </c>
      <c r="K215" s="204"/>
      <c r="L215" s="209"/>
      <c r="M215" s="210"/>
      <c r="N215" s="211"/>
      <c r="O215" s="211"/>
      <c r="P215" s="212">
        <f>SUM(P216:P219)</f>
        <v>0</v>
      </c>
      <c r="Q215" s="211"/>
      <c r="R215" s="212">
        <f>SUM(R216:R219)</f>
        <v>12.4011</v>
      </c>
      <c r="S215" s="211"/>
      <c r="T215" s="213">
        <f>SUM(T216:T219)</f>
        <v>0</v>
      </c>
      <c r="AR215" s="214" t="s">
        <v>24</v>
      </c>
      <c r="AT215" s="215" t="s">
        <v>72</v>
      </c>
      <c r="AU215" s="215" t="s">
        <v>24</v>
      </c>
      <c r="AY215" s="214" t="s">
        <v>153</v>
      </c>
      <c r="BK215" s="216">
        <f>SUM(BK216:BK219)</f>
        <v>0</v>
      </c>
    </row>
    <row r="216" spans="2:65" s="1" customFormat="1" ht="16.5" customHeight="1">
      <c r="B216" s="44"/>
      <c r="C216" s="219" t="s">
        <v>342</v>
      </c>
      <c r="D216" s="219" t="s">
        <v>155</v>
      </c>
      <c r="E216" s="220" t="s">
        <v>343</v>
      </c>
      <c r="F216" s="221" t="s">
        <v>344</v>
      </c>
      <c r="G216" s="222" t="s">
        <v>239</v>
      </c>
      <c r="H216" s="223">
        <v>27</v>
      </c>
      <c r="I216" s="224"/>
      <c r="J216" s="225">
        <f>ROUND(I216*H216,2)</f>
        <v>0</v>
      </c>
      <c r="K216" s="221" t="s">
        <v>159</v>
      </c>
      <c r="L216" s="70"/>
      <c r="M216" s="226" t="s">
        <v>22</v>
      </c>
      <c r="N216" s="227" t="s">
        <v>44</v>
      </c>
      <c r="O216" s="45"/>
      <c r="P216" s="228">
        <f>O216*H216</f>
        <v>0</v>
      </c>
      <c r="Q216" s="228">
        <v>0.4593</v>
      </c>
      <c r="R216" s="228">
        <f>Q216*H216</f>
        <v>12.4011</v>
      </c>
      <c r="S216" s="228">
        <v>0</v>
      </c>
      <c r="T216" s="229">
        <f>S216*H216</f>
        <v>0</v>
      </c>
      <c r="AR216" s="22" t="s">
        <v>160</v>
      </c>
      <c r="AT216" s="22" t="s">
        <v>155</v>
      </c>
      <c r="AU216" s="22" t="s">
        <v>82</v>
      </c>
      <c r="AY216" s="22" t="s">
        <v>153</v>
      </c>
      <c r="BE216" s="230">
        <f>IF(N216="základní",J216,0)</f>
        <v>0</v>
      </c>
      <c r="BF216" s="230">
        <f>IF(N216="snížená",J216,0)</f>
        <v>0</v>
      </c>
      <c r="BG216" s="230">
        <f>IF(N216="zákl. přenesená",J216,0)</f>
        <v>0</v>
      </c>
      <c r="BH216" s="230">
        <f>IF(N216="sníž. přenesená",J216,0)</f>
        <v>0</v>
      </c>
      <c r="BI216" s="230">
        <f>IF(N216="nulová",J216,0)</f>
        <v>0</v>
      </c>
      <c r="BJ216" s="22" t="s">
        <v>24</v>
      </c>
      <c r="BK216" s="230">
        <f>ROUND(I216*H216,2)</f>
        <v>0</v>
      </c>
      <c r="BL216" s="22" t="s">
        <v>160</v>
      </c>
      <c r="BM216" s="22" t="s">
        <v>345</v>
      </c>
    </row>
    <row r="217" spans="2:47" s="1" customFormat="1" ht="13.5">
      <c r="B217" s="44"/>
      <c r="C217" s="72"/>
      <c r="D217" s="231" t="s">
        <v>162</v>
      </c>
      <c r="E217" s="72"/>
      <c r="F217" s="232" t="s">
        <v>346</v>
      </c>
      <c r="G217" s="72"/>
      <c r="H217" s="72"/>
      <c r="I217" s="189"/>
      <c r="J217" s="72"/>
      <c r="K217" s="72"/>
      <c r="L217" s="70"/>
      <c r="M217" s="233"/>
      <c r="N217" s="45"/>
      <c r="O217" s="45"/>
      <c r="P217" s="45"/>
      <c r="Q217" s="45"/>
      <c r="R217" s="45"/>
      <c r="S217" s="45"/>
      <c r="T217" s="93"/>
      <c r="AT217" s="22" t="s">
        <v>162</v>
      </c>
      <c r="AU217" s="22" t="s">
        <v>82</v>
      </c>
    </row>
    <row r="218" spans="2:47" s="1" customFormat="1" ht="13.5">
      <c r="B218" s="44"/>
      <c r="C218" s="72"/>
      <c r="D218" s="231" t="s">
        <v>166</v>
      </c>
      <c r="E218" s="72"/>
      <c r="F218" s="234" t="s">
        <v>243</v>
      </c>
      <c r="G218" s="72"/>
      <c r="H218" s="72"/>
      <c r="I218" s="189"/>
      <c r="J218" s="72"/>
      <c r="K218" s="72"/>
      <c r="L218" s="70"/>
      <c r="M218" s="233"/>
      <c r="N218" s="45"/>
      <c r="O218" s="45"/>
      <c r="P218" s="45"/>
      <c r="Q218" s="45"/>
      <c r="R218" s="45"/>
      <c r="S218" s="45"/>
      <c r="T218" s="93"/>
      <c r="AT218" s="22" t="s">
        <v>166</v>
      </c>
      <c r="AU218" s="22" t="s">
        <v>82</v>
      </c>
    </row>
    <row r="219" spans="2:51" s="11" customFormat="1" ht="13.5">
      <c r="B219" s="235"/>
      <c r="C219" s="236"/>
      <c r="D219" s="231" t="s">
        <v>180</v>
      </c>
      <c r="E219" s="237" t="s">
        <v>22</v>
      </c>
      <c r="F219" s="238" t="s">
        <v>265</v>
      </c>
      <c r="G219" s="236"/>
      <c r="H219" s="239">
        <v>27</v>
      </c>
      <c r="I219" s="240"/>
      <c r="J219" s="236"/>
      <c r="K219" s="236"/>
      <c r="L219" s="241"/>
      <c r="M219" s="242"/>
      <c r="N219" s="243"/>
      <c r="O219" s="243"/>
      <c r="P219" s="243"/>
      <c r="Q219" s="243"/>
      <c r="R219" s="243"/>
      <c r="S219" s="243"/>
      <c r="T219" s="244"/>
      <c r="AT219" s="245" t="s">
        <v>180</v>
      </c>
      <c r="AU219" s="245" t="s">
        <v>82</v>
      </c>
      <c r="AV219" s="11" t="s">
        <v>82</v>
      </c>
      <c r="AW219" s="11" t="s">
        <v>37</v>
      </c>
      <c r="AX219" s="11" t="s">
        <v>73</v>
      </c>
      <c r="AY219" s="245" t="s">
        <v>153</v>
      </c>
    </row>
    <row r="220" spans="2:63" s="10" customFormat="1" ht="29.85" customHeight="1">
      <c r="B220" s="203"/>
      <c r="C220" s="204"/>
      <c r="D220" s="205" t="s">
        <v>72</v>
      </c>
      <c r="E220" s="217" t="s">
        <v>210</v>
      </c>
      <c r="F220" s="217" t="s">
        <v>347</v>
      </c>
      <c r="G220" s="204"/>
      <c r="H220" s="204"/>
      <c r="I220" s="207"/>
      <c r="J220" s="218">
        <f>BK220</f>
        <v>0</v>
      </c>
      <c r="K220" s="204"/>
      <c r="L220" s="209"/>
      <c r="M220" s="210"/>
      <c r="N220" s="211"/>
      <c r="O220" s="211"/>
      <c r="P220" s="212">
        <f>SUM(P221:P261)</f>
        <v>0</v>
      </c>
      <c r="Q220" s="211"/>
      <c r="R220" s="212">
        <f>SUM(R221:R261)</f>
        <v>0.48329000000000005</v>
      </c>
      <c r="S220" s="211"/>
      <c r="T220" s="213">
        <f>SUM(T221:T261)</f>
        <v>0.1</v>
      </c>
      <c r="AR220" s="214" t="s">
        <v>24</v>
      </c>
      <c r="AT220" s="215" t="s">
        <v>72</v>
      </c>
      <c r="AU220" s="215" t="s">
        <v>24</v>
      </c>
      <c r="AY220" s="214" t="s">
        <v>153</v>
      </c>
      <c r="BK220" s="216">
        <f>SUM(BK221:BK261)</f>
        <v>0</v>
      </c>
    </row>
    <row r="221" spans="2:65" s="1" customFormat="1" ht="16.5" customHeight="1">
      <c r="B221" s="44"/>
      <c r="C221" s="219" t="s">
        <v>348</v>
      </c>
      <c r="D221" s="219" t="s">
        <v>155</v>
      </c>
      <c r="E221" s="220" t="s">
        <v>349</v>
      </c>
      <c r="F221" s="221" t="s">
        <v>350</v>
      </c>
      <c r="G221" s="222" t="s">
        <v>351</v>
      </c>
      <c r="H221" s="223">
        <v>5</v>
      </c>
      <c r="I221" s="224"/>
      <c r="J221" s="225">
        <f>ROUND(I221*H221,2)</f>
        <v>0</v>
      </c>
      <c r="K221" s="221" t="s">
        <v>159</v>
      </c>
      <c r="L221" s="70"/>
      <c r="M221" s="226" t="s">
        <v>22</v>
      </c>
      <c r="N221" s="227" t="s">
        <v>44</v>
      </c>
      <c r="O221" s="45"/>
      <c r="P221" s="228">
        <f>O221*H221</f>
        <v>0</v>
      </c>
      <c r="Q221" s="228">
        <v>0.00206</v>
      </c>
      <c r="R221" s="228">
        <f>Q221*H221</f>
        <v>0.0103</v>
      </c>
      <c r="S221" s="228">
        <v>0</v>
      </c>
      <c r="T221" s="229">
        <f>S221*H221</f>
        <v>0</v>
      </c>
      <c r="AR221" s="22" t="s">
        <v>160</v>
      </c>
      <c r="AT221" s="22" t="s">
        <v>155</v>
      </c>
      <c r="AU221" s="22" t="s">
        <v>82</v>
      </c>
      <c r="AY221" s="22" t="s">
        <v>153</v>
      </c>
      <c r="BE221" s="230">
        <f>IF(N221="základní",J221,0)</f>
        <v>0</v>
      </c>
      <c r="BF221" s="230">
        <f>IF(N221="snížená",J221,0)</f>
        <v>0</v>
      </c>
      <c r="BG221" s="230">
        <f>IF(N221="zákl. přenesená",J221,0)</f>
        <v>0</v>
      </c>
      <c r="BH221" s="230">
        <f>IF(N221="sníž. přenesená",J221,0)</f>
        <v>0</v>
      </c>
      <c r="BI221" s="230">
        <f>IF(N221="nulová",J221,0)</f>
        <v>0</v>
      </c>
      <c r="BJ221" s="22" t="s">
        <v>24</v>
      </c>
      <c r="BK221" s="230">
        <f>ROUND(I221*H221,2)</f>
        <v>0</v>
      </c>
      <c r="BL221" s="22" t="s">
        <v>160</v>
      </c>
      <c r="BM221" s="22" t="s">
        <v>352</v>
      </c>
    </row>
    <row r="222" spans="2:47" s="1" customFormat="1" ht="13.5">
      <c r="B222" s="44"/>
      <c r="C222" s="72"/>
      <c r="D222" s="231" t="s">
        <v>162</v>
      </c>
      <c r="E222" s="72"/>
      <c r="F222" s="232" t="s">
        <v>353</v>
      </c>
      <c r="G222" s="72"/>
      <c r="H222" s="72"/>
      <c r="I222" s="189"/>
      <c r="J222" s="72"/>
      <c r="K222" s="72"/>
      <c r="L222" s="70"/>
      <c r="M222" s="233"/>
      <c r="N222" s="45"/>
      <c r="O222" s="45"/>
      <c r="P222" s="45"/>
      <c r="Q222" s="45"/>
      <c r="R222" s="45"/>
      <c r="S222" s="45"/>
      <c r="T222" s="93"/>
      <c r="AT222" s="22" t="s">
        <v>162</v>
      </c>
      <c r="AU222" s="22" t="s">
        <v>82</v>
      </c>
    </row>
    <row r="223" spans="2:47" s="1" customFormat="1" ht="13.5">
      <c r="B223" s="44"/>
      <c r="C223" s="72"/>
      <c r="D223" s="231" t="s">
        <v>164</v>
      </c>
      <c r="E223" s="72"/>
      <c r="F223" s="234" t="s">
        <v>354</v>
      </c>
      <c r="G223" s="72"/>
      <c r="H223" s="72"/>
      <c r="I223" s="189"/>
      <c r="J223" s="72"/>
      <c r="K223" s="72"/>
      <c r="L223" s="70"/>
      <c r="M223" s="233"/>
      <c r="N223" s="45"/>
      <c r="O223" s="45"/>
      <c r="P223" s="45"/>
      <c r="Q223" s="45"/>
      <c r="R223" s="45"/>
      <c r="S223" s="45"/>
      <c r="T223" s="93"/>
      <c r="AT223" s="22" t="s">
        <v>164</v>
      </c>
      <c r="AU223" s="22" t="s">
        <v>82</v>
      </c>
    </row>
    <row r="224" spans="2:47" s="1" customFormat="1" ht="13.5">
      <c r="B224" s="44"/>
      <c r="C224" s="72"/>
      <c r="D224" s="231" t="s">
        <v>166</v>
      </c>
      <c r="E224" s="72"/>
      <c r="F224" s="234" t="s">
        <v>194</v>
      </c>
      <c r="G224" s="72"/>
      <c r="H224" s="72"/>
      <c r="I224" s="189"/>
      <c r="J224" s="72"/>
      <c r="K224" s="72"/>
      <c r="L224" s="70"/>
      <c r="M224" s="233"/>
      <c r="N224" s="45"/>
      <c r="O224" s="45"/>
      <c r="P224" s="45"/>
      <c r="Q224" s="45"/>
      <c r="R224" s="45"/>
      <c r="S224" s="45"/>
      <c r="T224" s="93"/>
      <c r="AT224" s="22" t="s">
        <v>166</v>
      </c>
      <c r="AU224" s="22" t="s">
        <v>82</v>
      </c>
    </row>
    <row r="225" spans="2:51" s="11" customFormat="1" ht="13.5">
      <c r="B225" s="235"/>
      <c r="C225" s="236"/>
      <c r="D225" s="231" t="s">
        <v>180</v>
      </c>
      <c r="E225" s="237" t="s">
        <v>22</v>
      </c>
      <c r="F225" s="238" t="s">
        <v>355</v>
      </c>
      <c r="G225" s="236"/>
      <c r="H225" s="239">
        <v>5</v>
      </c>
      <c r="I225" s="240"/>
      <c r="J225" s="236"/>
      <c r="K225" s="236"/>
      <c r="L225" s="241"/>
      <c r="M225" s="242"/>
      <c r="N225" s="243"/>
      <c r="O225" s="243"/>
      <c r="P225" s="243"/>
      <c r="Q225" s="243"/>
      <c r="R225" s="243"/>
      <c r="S225" s="243"/>
      <c r="T225" s="244"/>
      <c r="AT225" s="245" t="s">
        <v>180</v>
      </c>
      <c r="AU225" s="245" t="s">
        <v>82</v>
      </c>
      <c r="AV225" s="11" t="s">
        <v>82</v>
      </c>
      <c r="AW225" s="11" t="s">
        <v>37</v>
      </c>
      <c r="AX225" s="11" t="s">
        <v>73</v>
      </c>
      <c r="AY225" s="245" t="s">
        <v>153</v>
      </c>
    </row>
    <row r="226" spans="2:65" s="1" customFormat="1" ht="16.5" customHeight="1">
      <c r="B226" s="44"/>
      <c r="C226" s="219" t="s">
        <v>356</v>
      </c>
      <c r="D226" s="219" t="s">
        <v>155</v>
      </c>
      <c r="E226" s="220" t="s">
        <v>357</v>
      </c>
      <c r="F226" s="221" t="s">
        <v>358</v>
      </c>
      <c r="G226" s="222" t="s">
        <v>158</v>
      </c>
      <c r="H226" s="223">
        <v>1</v>
      </c>
      <c r="I226" s="224"/>
      <c r="J226" s="225">
        <f>ROUND(I226*H226,2)</f>
        <v>0</v>
      </c>
      <c r="K226" s="221" t="s">
        <v>159</v>
      </c>
      <c r="L226" s="70"/>
      <c r="M226" s="226" t="s">
        <v>22</v>
      </c>
      <c r="N226" s="227" t="s">
        <v>44</v>
      </c>
      <c r="O226" s="45"/>
      <c r="P226" s="228">
        <f>O226*H226</f>
        <v>0</v>
      </c>
      <c r="Q226" s="228">
        <v>0.03903</v>
      </c>
      <c r="R226" s="228">
        <f>Q226*H226</f>
        <v>0.03903</v>
      </c>
      <c r="S226" s="228">
        <v>0</v>
      </c>
      <c r="T226" s="229">
        <f>S226*H226</f>
        <v>0</v>
      </c>
      <c r="AR226" s="22" t="s">
        <v>160</v>
      </c>
      <c r="AT226" s="22" t="s">
        <v>155</v>
      </c>
      <c r="AU226" s="22" t="s">
        <v>82</v>
      </c>
      <c r="AY226" s="22" t="s">
        <v>153</v>
      </c>
      <c r="BE226" s="230">
        <f>IF(N226="základní",J226,0)</f>
        <v>0</v>
      </c>
      <c r="BF226" s="230">
        <f>IF(N226="snížená",J226,0)</f>
        <v>0</v>
      </c>
      <c r="BG226" s="230">
        <f>IF(N226="zákl. přenesená",J226,0)</f>
        <v>0</v>
      </c>
      <c r="BH226" s="230">
        <f>IF(N226="sníž. přenesená",J226,0)</f>
        <v>0</v>
      </c>
      <c r="BI226" s="230">
        <f>IF(N226="nulová",J226,0)</f>
        <v>0</v>
      </c>
      <c r="BJ226" s="22" t="s">
        <v>24</v>
      </c>
      <c r="BK226" s="230">
        <f>ROUND(I226*H226,2)</f>
        <v>0</v>
      </c>
      <c r="BL226" s="22" t="s">
        <v>160</v>
      </c>
      <c r="BM226" s="22" t="s">
        <v>359</v>
      </c>
    </row>
    <row r="227" spans="2:47" s="1" customFormat="1" ht="13.5">
      <c r="B227" s="44"/>
      <c r="C227" s="72"/>
      <c r="D227" s="231" t="s">
        <v>162</v>
      </c>
      <c r="E227" s="72"/>
      <c r="F227" s="232" t="s">
        <v>358</v>
      </c>
      <c r="G227" s="72"/>
      <c r="H227" s="72"/>
      <c r="I227" s="189"/>
      <c r="J227" s="72"/>
      <c r="K227" s="72"/>
      <c r="L227" s="70"/>
      <c r="M227" s="233"/>
      <c r="N227" s="45"/>
      <c r="O227" s="45"/>
      <c r="P227" s="45"/>
      <c r="Q227" s="45"/>
      <c r="R227" s="45"/>
      <c r="S227" s="45"/>
      <c r="T227" s="93"/>
      <c r="AT227" s="22" t="s">
        <v>162</v>
      </c>
      <c r="AU227" s="22" t="s">
        <v>82</v>
      </c>
    </row>
    <row r="228" spans="2:47" s="1" customFormat="1" ht="13.5">
      <c r="B228" s="44"/>
      <c r="C228" s="72"/>
      <c r="D228" s="231" t="s">
        <v>164</v>
      </c>
      <c r="E228" s="72"/>
      <c r="F228" s="234" t="s">
        <v>360</v>
      </c>
      <c r="G228" s="72"/>
      <c r="H228" s="72"/>
      <c r="I228" s="189"/>
      <c r="J228" s="72"/>
      <c r="K228" s="72"/>
      <c r="L228" s="70"/>
      <c r="M228" s="233"/>
      <c r="N228" s="45"/>
      <c r="O228" s="45"/>
      <c r="P228" s="45"/>
      <c r="Q228" s="45"/>
      <c r="R228" s="45"/>
      <c r="S228" s="45"/>
      <c r="T228" s="93"/>
      <c r="AT228" s="22" t="s">
        <v>164</v>
      </c>
      <c r="AU228" s="22" t="s">
        <v>82</v>
      </c>
    </row>
    <row r="229" spans="2:47" s="1" customFormat="1" ht="13.5">
      <c r="B229" s="44"/>
      <c r="C229" s="72"/>
      <c r="D229" s="231" t="s">
        <v>166</v>
      </c>
      <c r="E229" s="72"/>
      <c r="F229" s="234" t="s">
        <v>194</v>
      </c>
      <c r="G229" s="72"/>
      <c r="H229" s="72"/>
      <c r="I229" s="189"/>
      <c r="J229" s="72"/>
      <c r="K229" s="72"/>
      <c r="L229" s="70"/>
      <c r="M229" s="233"/>
      <c r="N229" s="45"/>
      <c r="O229" s="45"/>
      <c r="P229" s="45"/>
      <c r="Q229" s="45"/>
      <c r="R229" s="45"/>
      <c r="S229" s="45"/>
      <c r="T229" s="93"/>
      <c r="AT229" s="22" t="s">
        <v>166</v>
      </c>
      <c r="AU229" s="22" t="s">
        <v>82</v>
      </c>
    </row>
    <row r="230" spans="2:51" s="11" customFormat="1" ht="13.5">
      <c r="B230" s="235"/>
      <c r="C230" s="236"/>
      <c r="D230" s="231" t="s">
        <v>180</v>
      </c>
      <c r="E230" s="237" t="s">
        <v>22</v>
      </c>
      <c r="F230" s="238" t="s">
        <v>361</v>
      </c>
      <c r="G230" s="236"/>
      <c r="H230" s="239">
        <v>1</v>
      </c>
      <c r="I230" s="240"/>
      <c r="J230" s="236"/>
      <c r="K230" s="236"/>
      <c r="L230" s="241"/>
      <c r="M230" s="242"/>
      <c r="N230" s="243"/>
      <c r="O230" s="243"/>
      <c r="P230" s="243"/>
      <c r="Q230" s="243"/>
      <c r="R230" s="243"/>
      <c r="S230" s="243"/>
      <c r="T230" s="244"/>
      <c r="AT230" s="245" t="s">
        <v>180</v>
      </c>
      <c r="AU230" s="245" t="s">
        <v>82</v>
      </c>
      <c r="AV230" s="11" t="s">
        <v>82</v>
      </c>
      <c r="AW230" s="11" t="s">
        <v>37</v>
      </c>
      <c r="AX230" s="11" t="s">
        <v>73</v>
      </c>
      <c r="AY230" s="245" t="s">
        <v>153</v>
      </c>
    </row>
    <row r="231" spans="2:65" s="1" customFormat="1" ht="16.5" customHeight="1">
      <c r="B231" s="44"/>
      <c r="C231" s="246" t="s">
        <v>362</v>
      </c>
      <c r="D231" s="246" t="s">
        <v>252</v>
      </c>
      <c r="E231" s="247" t="s">
        <v>363</v>
      </c>
      <c r="F231" s="248" t="s">
        <v>364</v>
      </c>
      <c r="G231" s="249" t="s">
        <v>158</v>
      </c>
      <c r="H231" s="250">
        <v>1</v>
      </c>
      <c r="I231" s="251"/>
      <c r="J231" s="252">
        <f>ROUND(I231*H231,2)</f>
        <v>0</v>
      </c>
      <c r="K231" s="248" t="s">
        <v>22</v>
      </c>
      <c r="L231" s="253"/>
      <c r="M231" s="254" t="s">
        <v>22</v>
      </c>
      <c r="N231" s="255" t="s">
        <v>44</v>
      </c>
      <c r="O231" s="45"/>
      <c r="P231" s="228">
        <f>O231*H231</f>
        <v>0</v>
      </c>
      <c r="Q231" s="228">
        <v>0</v>
      </c>
      <c r="R231" s="228">
        <f>Q231*H231</f>
        <v>0</v>
      </c>
      <c r="S231" s="228">
        <v>0</v>
      </c>
      <c r="T231" s="229">
        <f>S231*H231</f>
        <v>0</v>
      </c>
      <c r="AR231" s="22" t="s">
        <v>210</v>
      </c>
      <c r="AT231" s="22" t="s">
        <v>252</v>
      </c>
      <c r="AU231" s="22" t="s">
        <v>82</v>
      </c>
      <c r="AY231" s="22" t="s">
        <v>153</v>
      </c>
      <c r="BE231" s="230">
        <f>IF(N231="základní",J231,0)</f>
        <v>0</v>
      </c>
      <c r="BF231" s="230">
        <f>IF(N231="snížená",J231,0)</f>
        <v>0</v>
      </c>
      <c r="BG231" s="230">
        <f>IF(N231="zákl. přenesená",J231,0)</f>
        <v>0</v>
      </c>
      <c r="BH231" s="230">
        <f>IF(N231="sníž. přenesená",J231,0)</f>
        <v>0</v>
      </c>
      <c r="BI231" s="230">
        <f>IF(N231="nulová",J231,0)</f>
        <v>0</v>
      </c>
      <c r="BJ231" s="22" t="s">
        <v>24</v>
      </c>
      <c r="BK231" s="230">
        <f>ROUND(I231*H231,2)</f>
        <v>0</v>
      </c>
      <c r="BL231" s="22" t="s">
        <v>160</v>
      </c>
      <c r="BM231" s="22" t="s">
        <v>365</v>
      </c>
    </row>
    <row r="232" spans="2:47" s="1" customFormat="1" ht="13.5">
      <c r="B232" s="44"/>
      <c r="C232" s="72"/>
      <c r="D232" s="231" t="s">
        <v>166</v>
      </c>
      <c r="E232" s="72"/>
      <c r="F232" s="234" t="s">
        <v>194</v>
      </c>
      <c r="G232" s="72"/>
      <c r="H232" s="72"/>
      <c r="I232" s="189"/>
      <c r="J232" s="72"/>
      <c r="K232" s="72"/>
      <c r="L232" s="70"/>
      <c r="M232" s="233"/>
      <c r="N232" s="45"/>
      <c r="O232" s="45"/>
      <c r="P232" s="45"/>
      <c r="Q232" s="45"/>
      <c r="R232" s="45"/>
      <c r="S232" s="45"/>
      <c r="T232" s="93"/>
      <c r="AT232" s="22" t="s">
        <v>166</v>
      </c>
      <c r="AU232" s="22" t="s">
        <v>82</v>
      </c>
    </row>
    <row r="233" spans="2:65" s="1" customFormat="1" ht="16.5" customHeight="1">
      <c r="B233" s="44"/>
      <c r="C233" s="219" t="s">
        <v>366</v>
      </c>
      <c r="D233" s="219" t="s">
        <v>155</v>
      </c>
      <c r="E233" s="220" t="s">
        <v>367</v>
      </c>
      <c r="F233" s="221" t="s">
        <v>368</v>
      </c>
      <c r="G233" s="222" t="s">
        <v>158</v>
      </c>
      <c r="H233" s="223">
        <v>1</v>
      </c>
      <c r="I233" s="224"/>
      <c r="J233" s="225">
        <f>ROUND(I233*H233,2)</f>
        <v>0</v>
      </c>
      <c r="K233" s="221" t="s">
        <v>159</v>
      </c>
      <c r="L233" s="70"/>
      <c r="M233" s="226" t="s">
        <v>22</v>
      </c>
      <c r="N233" s="227" t="s">
        <v>44</v>
      </c>
      <c r="O233" s="45"/>
      <c r="P233" s="228">
        <f>O233*H233</f>
        <v>0</v>
      </c>
      <c r="Q233" s="228">
        <v>0.14494</v>
      </c>
      <c r="R233" s="228">
        <f>Q233*H233</f>
        <v>0.14494</v>
      </c>
      <c r="S233" s="228">
        <v>0</v>
      </c>
      <c r="T233" s="229">
        <f>S233*H233</f>
        <v>0</v>
      </c>
      <c r="AR233" s="22" t="s">
        <v>160</v>
      </c>
      <c r="AT233" s="22" t="s">
        <v>155</v>
      </c>
      <c r="AU233" s="22" t="s">
        <v>82</v>
      </c>
      <c r="AY233" s="22" t="s">
        <v>153</v>
      </c>
      <c r="BE233" s="230">
        <f>IF(N233="základní",J233,0)</f>
        <v>0</v>
      </c>
      <c r="BF233" s="230">
        <f>IF(N233="snížená",J233,0)</f>
        <v>0</v>
      </c>
      <c r="BG233" s="230">
        <f>IF(N233="zákl. přenesená",J233,0)</f>
        <v>0</v>
      </c>
      <c r="BH233" s="230">
        <f>IF(N233="sníž. přenesená",J233,0)</f>
        <v>0</v>
      </c>
      <c r="BI233" s="230">
        <f>IF(N233="nulová",J233,0)</f>
        <v>0</v>
      </c>
      <c r="BJ233" s="22" t="s">
        <v>24</v>
      </c>
      <c r="BK233" s="230">
        <f>ROUND(I233*H233,2)</f>
        <v>0</v>
      </c>
      <c r="BL233" s="22" t="s">
        <v>160</v>
      </c>
      <c r="BM233" s="22" t="s">
        <v>369</v>
      </c>
    </row>
    <row r="234" spans="2:47" s="1" customFormat="1" ht="13.5">
      <c r="B234" s="44"/>
      <c r="C234" s="72"/>
      <c r="D234" s="231" t="s">
        <v>162</v>
      </c>
      <c r="E234" s="72"/>
      <c r="F234" s="232" t="s">
        <v>368</v>
      </c>
      <c r="G234" s="72"/>
      <c r="H234" s="72"/>
      <c r="I234" s="189"/>
      <c r="J234" s="72"/>
      <c r="K234" s="72"/>
      <c r="L234" s="70"/>
      <c r="M234" s="233"/>
      <c r="N234" s="45"/>
      <c r="O234" s="45"/>
      <c r="P234" s="45"/>
      <c r="Q234" s="45"/>
      <c r="R234" s="45"/>
      <c r="S234" s="45"/>
      <c r="T234" s="93"/>
      <c r="AT234" s="22" t="s">
        <v>162</v>
      </c>
      <c r="AU234" s="22" t="s">
        <v>82</v>
      </c>
    </row>
    <row r="235" spans="2:47" s="1" customFormat="1" ht="13.5">
      <c r="B235" s="44"/>
      <c r="C235" s="72"/>
      <c r="D235" s="231" t="s">
        <v>164</v>
      </c>
      <c r="E235" s="72"/>
      <c r="F235" s="234" t="s">
        <v>370</v>
      </c>
      <c r="G235" s="72"/>
      <c r="H235" s="72"/>
      <c r="I235" s="189"/>
      <c r="J235" s="72"/>
      <c r="K235" s="72"/>
      <c r="L235" s="70"/>
      <c r="M235" s="233"/>
      <c r="N235" s="45"/>
      <c r="O235" s="45"/>
      <c r="P235" s="45"/>
      <c r="Q235" s="45"/>
      <c r="R235" s="45"/>
      <c r="S235" s="45"/>
      <c r="T235" s="93"/>
      <c r="AT235" s="22" t="s">
        <v>164</v>
      </c>
      <c r="AU235" s="22" t="s">
        <v>82</v>
      </c>
    </row>
    <row r="236" spans="2:47" s="1" customFormat="1" ht="13.5">
      <c r="B236" s="44"/>
      <c r="C236" s="72"/>
      <c r="D236" s="231" t="s">
        <v>166</v>
      </c>
      <c r="E236" s="72"/>
      <c r="F236" s="234" t="s">
        <v>194</v>
      </c>
      <c r="G236" s="72"/>
      <c r="H236" s="72"/>
      <c r="I236" s="189"/>
      <c r="J236" s="72"/>
      <c r="K236" s="72"/>
      <c r="L236" s="70"/>
      <c r="M236" s="233"/>
      <c r="N236" s="45"/>
      <c r="O236" s="45"/>
      <c r="P236" s="45"/>
      <c r="Q236" s="45"/>
      <c r="R236" s="45"/>
      <c r="S236" s="45"/>
      <c r="T236" s="93"/>
      <c r="AT236" s="22" t="s">
        <v>166</v>
      </c>
      <c r="AU236" s="22" t="s">
        <v>82</v>
      </c>
    </row>
    <row r="237" spans="2:51" s="11" customFormat="1" ht="13.5">
      <c r="B237" s="235"/>
      <c r="C237" s="236"/>
      <c r="D237" s="231" t="s">
        <v>180</v>
      </c>
      <c r="E237" s="237" t="s">
        <v>22</v>
      </c>
      <c r="F237" s="238" t="s">
        <v>371</v>
      </c>
      <c r="G237" s="236"/>
      <c r="H237" s="239">
        <v>1</v>
      </c>
      <c r="I237" s="240"/>
      <c r="J237" s="236"/>
      <c r="K237" s="236"/>
      <c r="L237" s="241"/>
      <c r="M237" s="242"/>
      <c r="N237" s="243"/>
      <c r="O237" s="243"/>
      <c r="P237" s="243"/>
      <c r="Q237" s="243"/>
      <c r="R237" s="243"/>
      <c r="S237" s="243"/>
      <c r="T237" s="244"/>
      <c r="AT237" s="245" t="s">
        <v>180</v>
      </c>
      <c r="AU237" s="245" t="s">
        <v>82</v>
      </c>
      <c r="AV237" s="11" t="s">
        <v>82</v>
      </c>
      <c r="AW237" s="11" t="s">
        <v>37</v>
      </c>
      <c r="AX237" s="11" t="s">
        <v>73</v>
      </c>
      <c r="AY237" s="245" t="s">
        <v>153</v>
      </c>
    </row>
    <row r="238" spans="2:65" s="1" customFormat="1" ht="25.5" customHeight="1">
      <c r="B238" s="44"/>
      <c r="C238" s="246" t="s">
        <v>372</v>
      </c>
      <c r="D238" s="246" t="s">
        <v>252</v>
      </c>
      <c r="E238" s="247" t="s">
        <v>373</v>
      </c>
      <c r="F238" s="248" t="s">
        <v>374</v>
      </c>
      <c r="G238" s="249" t="s">
        <v>158</v>
      </c>
      <c r="H238" s="250">
        <v>1</v>
      </c>
      <c r="I238" s="251"/>
      <c r="J238" s="252">
        <f>ROUND(I238*H238,2)</f>
        <v>0</v>
      </c>
      <c r="K238" s="248" t="s">
        <v>159</v>
      </c>
      <c r="L238" s="253"/>
      <c r="M238" s="254" t="s">
        <v>22</v>
      </c>
      <c r="N238" s="255" t="s">
        <v>44</v>
      </c>
      <c r="O238" s="45"/>
      <c r="P238" s="228">
        <f>O238*H238</f>
        <v>0</v>
      </c>
      <c r="Q238" s="228">
        <v>0.097</v>
      </c>
      <c r="R238" s="228">
        <f>Q238*H238</f>
        <v>0.097</v>
      </c>
      <c r="S238" s="228">
        <v>0</v>
      </c>
      <c r="T238" s="229">
        <f>S238*H238</f>
        <v>0</v>
      </c>
      <c r="AR238" s="22" t="s">
        <v>210</v>
      </c>
      <c r="AT238" s="22" t="s">
        <v>252</v>
      </c>
      <c r="AU238" s="22" t="s">
        <v>82</v>
      </c>
      <c r="AY238" s="22" t="s">
        <v>153</v>
      </c>
      <c r="BE238" s="230">
        <f>IF(N238="základní",J238,0)</f>
        <v>0</v>
      </c>
      <c r="BF238" s="230">
        <f>IF(N238="snížená",J238,0)</f>
        <v>0</v>
      </c>
      <c r="BG238" s="230">
        <f>IF(N238="zákl. přenesená",J238,0)</f>
        <v>0</v>
      </c>
      <c r="BH238" s="230">
        <f>IF(N238="sníž. přenesená",J238,0)</f>
        <v>0</v>
      </c>
      <c r="BI238" s="230">
        <f>IF(N238="nulová",J238,0)</f>
        <v>0</v>
      </c>
      <c r="BJ238" s="22" t="s">
        <v>24</v>
      </c>
      <c r="BK238" s="230">
        <f>ROUND(I238*H238,2)</f>
        <v>0</v>
      </c>
      <c r="BL238" s="22" t="s">
        <v>160</v>
      </c>
      <c r="BM238" s="22" t="s">
        <v>375</v>
      </c>
    </row>
    <row r="239" spans="2:47" s="1" customFormat="1" ht="13.5">
      <c r="B239" s="44"/>
      <c r="C239" s="72"/>
      <c r="D239" s="231" t="s">
        <v>162</v>
      </c>
      <c r="E239" s="72"/>
      <c r="F239" s="232" t="s">
        <v>376</v>
      </c>
      <c r="G239" s="72"/>
      <c r="H239" s="72"/>
      <c r="I239" s="189"/>
      <c r="J239" s="72"/>
      <c r="K239" s="72"/>
      <c r="L239" s="70"/>
      <c r="M239" s="233"/>
      <c r="N239" s="45"/>
      <c r="O239" s="45"/>
      <c r="P239" s="45"/>
      <c r="Q239" s="45"/>
      <c r="R239" s="45"/>
      <c r="S239" s="45"/>
      <c r="T239" s="93"/>
      <c r="AT239" s="22" t="s">
        <v>162</v>
      </c>
      <c r="AU239" s="22" t="s">
        <v>82</v>
      </c>
    </row>
    <row r="240" spans="2:47" s="1" customFormat="1" ht="13.5">
      <c r="B240" s="44"/>
      <c r="C240" s="72"/>
      <c r="D240" s="231" t="s">
        <v>166</v>
      </c>
      <c r="E240" s="72"/>
      <c r="F240" s="234" t="s">
        <v>194</v>
      </c>
      <c r="G240" s="72"/>
      <c r="H240" s="72"/>
      <c r="I240" s="189"/>
      <c r="J240" s="72"/>
      <c r="K240" s="72"/>
      <c r="L240" s="70"/>
      <c r="M240" s="233"/>
      <c r="N240" s="45"/>
      <c r="O240" s="45"/>
      <c r="P240" s="45"/>
      <c r="Q240" s="45"/>
      <c r="R240" s="45"/>
      <c r="S240" s="45"/>
      <c r="T240" s="93"/>
      <c r="AT240" s="22" t="s">
        <v>166</v>
      </c>
      <c r="AU240" s="22" t="s">
        <v>82</v>
      </c>
    </row>
    <row r="241" spans="2:65" s="1" customFormat="1" ht="16.5" customHeight="1">
      <c r="B241" s="44"/>
      <c r="C241" s="246" t="s">
        <v>377</v>
      </c>
      <c r="D241" s="246" t="s">
        <v>252</v>
      </c>
      <c r="E241" s="247" t="s">
        <v>378</v>
      </c>
      <c r="F241" s="248" t="s">
        <v>379</v>
      </c>
      <c r="G241" s="249" t="s">
        <v>158</v>
      </c>
      <c r="H241" s="250">
        <v>1</v>
      </c>
      <c r="I241" s="251"/>
      <c r="J241" s="252">
        <f>ROUND(I241*H241,2)</f>
        <v>0</v>
      </c>
      <c r="K241" s="248" t="s">
        <v>159</v>
      </c>
      <c r="L241" s="253"/>
      <c r="M241" s="254" t="s">
        <v>22</v>
      </c>
      <c r="N241" s="255" t="s">
        <v>44</v>
      </c>
      <c r="O241" s="45"/>
      <c r="P241" s="228">
        <f>O241*H241</f>
        <v>0</v>
      </c>
      <c r="Q241" s="228">
        <v>0.111</v>
      </c>
      <c r="R241" s="228">
        <f>Q241*H241</f>
        <v>0.111</v>
      </c>
      <c r="S241" s="228">
        <v>0</v>
      </c>
      <c r="T241" s="229">
        <f>S241*H241</f>
        <v>0</v>
      </c>
      <c r="AR241" s="22" t="s">
        <v>210</v>
      </c>
      <c r="AT241" s="22" t="s">
        <v>252</v>
      </c>
      <c r="AU241" s="22" t="s">
        <v>82</v>
      </c>
      <c r="AY241" s="22" t="s">
        <v>153</v>
      </c>
      <c r="BE241" s="230">
        <f>IF(N241="základní",J241,0)</f>
        <v>0</v>
      </c>
      <c r="BF241" s="230">
        <f>IF(N241="snížená",J241,0)</f>
        <v>0</v>
      </c>
      <c r="BG241" s="230">
        <f>IF(N241="zákl. přenesená",J241,0)</f>
        <v>0</v>
      </c>
      <c r="BH241" s="230">
        <f>IF(N241="sníž. přenesená",J241,0)</f>
        <v>0</v>
      </c>
      <c r="BI241" s="230">
        <f>IF(N241="nulová",J241,0)</f>
        <v>0</v>
      </c>
      <c r="BJ241" s="22" t="s">
        <v>24</v>
      </c>
      <c r="BK241" s="230">
        <f>ROUND(I241*H241,2)</f>
        <v>0</v>
      </c>
      <c r="BL241" s="22" t="s">
        <v>160</v>
      </c>
      <c r="BM241" s="22" t="s">
        <v>380</v>
      </c>
    </row>
    <row r="242" spans="2:47" s="1" customFormat="1" ht="13.5">
      <c r="B242" s="44"/>
      <c r="C242" s="72"/>
      <c r="D242" s="231" t="s">
        <v>162</v>
      </c>
      <c r="E242" s="72"/>
      <c r="F242" s="232" t="s">
        <v>381</v>
      </c>
      <c r="G242" s="72"/>
      <c r="H242" s="72"/>
      <c r="I242" s="189"/>
      <c r="J242" s="72"/>
      <c r="K242" s="72"/>
      <c r="L242" s="70"/>
      <c r="M242" s="233"/>
      <c r="N242" s="45"/>
      <c r="O242" s="45"/>
      <c r="P242" s="45"/>
      <c r="Q242" s="45"/>
      <c r="R242" s="45"/>
      <c r="S242" s="45"/>
      <c r="T242" s="93"/>
      <c r="AT242" s="22" t="s">
        <v>162</v>
      </c>
      <c r="AU242" s="22" t="s">
        <v>82</v>
      </c>
    </row>
    <row r="243" spans="2:47" s="1" customFormat="1" ht="13.5">
      <c r="B243" s="44"/>
      <c r="C243" s="72"/>
      <c r="D243" s="231" t="s">
        <v>166</v>
      </c>
      <c r="E243" s="72"/>
      <c r="F243" s="234" t="s">
        <v>194</v>
      </c>
      <c r="G243" s="72"/>
      <c r="H243" s="72"/>
      <c r="I243" s="189"/>
      <c r="J243" s="72"/>
      <c r="K243" s="72"/>
      <c r="L243" s="70"/>
      <c r="M243" s="233"/>
      <c r="N243" s="45"/>
      <c r="O243" s="45"/>
      <c r="P243" s="45"/>
      <c r="Q243" s="45"/>
      <c r="R243" s="45"/>
      <c r="S243" s="45"/>
      <c r="T243" s="93"/>
      <c r="AT243" s="22" t="s">
        <v>166</v>
      </c>
      <c r="AU243" s="22" t="s">
        <v>82</v>
      </c>
    </row>
    <row r="244" spans="2:65" s="1" customFormat="1" ht="25.5" customHeight="1">
      <c r="B244" s="44"/>
      <c r="C244" s="246" t="s">
        <v>382</v>
      </c>
      <c r="D244" s="246" t="s">
        <v>252</v>
      </c>
      <c r="E244" s="247" t="s">
        <v>383</v>
      </c>
      <c r="F244" s="248" t="s">
        <v>384</v>
      </c>
      <c r="G244" s="249" t="s">
        <v>158</v>
      </c>
      <c r="H244" s="250">
        <v>1</v>
      </c>
      <c r="I244" s="251"/>
      <c r="J244" s="252">
        <f>ROUND(I244*H244,2)</f>
        <v>0</v>
      </c>
      <c r="K244" s="248" t="s">
        <v>159</v>
      </c>
      <c r="L244" s="253"/>
      <c r="M244" s="254" t="s">
        <v>22</v>
      </c>
      <c r="N244" s="255" t="s">
        <v>44</v>
      </c>
      <c r="O244" s="45"/>
      <c r="P244" s="228">
        <f>O244*H244</f>
        <v>0</v>
      </c>
      <c r="Q244" s="228">
        <v>0.027</v>
      </c>
      <c r="R244" s="228">
        <f>Q244*H244</f>
        <v>0.027</v>
      </c>
      <c r="S244" s="228">
        <v>0</v>
      </c>
      <c r="T244" s="229">
        <f>S244*H244</f>
        <v>0</v>
      </c>
      <c r="AR244" s="22" t="s">
        <v>210</v>
      </c>
      <c r="AT244" s="22" t="s">
        <v>252</v>
      </c>
      <c r="AU244" s="22" t="s">
        <v>82</v>
      </c>
      <c r="AY244" s="22" t="s">
        <v>153</v>
      </c>
      <c r="BE244" s="230">
        <f>IF(N244="základní",J244,0)</f>
        <v>0</v>
      </c>
      <c r="BF244" s="230">
        <f>IF(N244="snížená",J244,0)</f>
        <v>0</v>
      </c>
      <c r="BG244" s="230">
        <f>IF(N244="zákl. přenesená",J244,0)</f>
        <v>0</v>
      </c>
      <c r="BH244" s="230">
        <f>IF(N244="sníž. přenesená",J244,0)</f>
        <v>0</v>
      </c>
      <c r="BI244" s="230">
        <f>IF(N244="nulová",J244,0)</f>
        <v>0</v>
      </c>
      <c r="BJ244" s="22" t="s">
        <v>24</v>
      </c>
      <c r="BK244" s="230">
        <f>ROUND(I244*H244,2)</f>
        <v>0</v>
      </c>
      <c r="BL244" s="22" t="s">
        <v>160</v>
      </c>
      <c r="BM244" s="22" t="s">
        <v>385</v>
      </c>
    </row>
    <row r="245" spans="2:47" s="1" customFormat="1" ht="13.5">
      <c r="B245" s="44"/>
      <c r="C245" s="72"/>
      <c r="D245" s="231" t="s">
        <v>162</v>
      </c>
      <c r="E245" s="72"/>
      <c r="F245" s="232" t="s">
        <v>386</v>
      </c>
      <c r="G245" s="72"/>
      <c r="H245" s="72"/>
      <c r="I245" s="189"/>
      <c r="J245" s="72"/>
      <c r="K245" s="72"/>
      <c r="L245" s="70"/>
      <c r="M245" s="233"/>
      <c r="N245" s="45"/>
      <c r="O245" s="45"/>
      <c r="P245" s="45"/>
      <c r="Q245" s="45"/>
      <c r="R245" s="45"/>
      <c r="S245" s="45"/>
      <c r="T245" s="93"/>
      <c r="AT245" s="22" t="s">
        <v>162</v>
      </c>
      <c r="AU245" s="22" t="s">
        <v>82</v>
      </c>
    </row>
    <row r="246" spans="2:47" s="1" customFormat="1" ht="13.5">
      <c r="B246" s="44"/>
      <c r="C246" s="72"/>
      <c r="D246" s="231" t="s">
        <v>166</v>
      </c>
      <c r="E246" s="72"/>
      <c r="F246" s="234" t="s">
        <v>194</v>
      </c>
      <c r="G246" s="72"/>
      <c r="H246" s="72"/>
      <c r="I246" s="189"/>
      <c r="J246" s="72"/>
      <c r="K246" s="72"/>
      <c r="L246" s="70"/>
      <c r="M246" s="233"/>
      <c r="N246" s="45"/>
      <c r="O246" s="45"/>
      <c r="P246" s="45"/>
      <c r="Q246" s="45"/>
      <c r="R246" s="45"/>
      <c r="S246" s="45"/>
      <c r="T246" s="93"/>
      <c r="AT246" s="22" t="s">
        <v>166</v>
      </c>
      <c r="AU246" s="22" t="s">
        <v>82</v>
      </c>
    </row>
    <row r="247" spans="2:65" s="1" customFormat="1" ht="16.5" customHeight="1">
      <c r="B247" s="44"/>
      <c r="C247" s="246" t="s">
        <v>387</v>
      </c>
      <c r="D247" s="246" t="s">
        <v>252</v>
      </c>
      <c r="E247" s="247" t="s">
        <v>388</v>
      </c>
      <c r="F247" s="248" t="s">
        <v>389</v>
      </c>
      <c r="G247" s="249" t="s">
        <v>158</v>
      </c>
      <c r="H247" s="250">
        <v>1</v>
      </c>
      <c r="I247" s="251"/>
      <c r="J247" s="252">
        <f>ROUND(I247*H247,2)</f>
        <v>0</v>
      </c>
      <c r="K247" s="248" t="s">
        <v>159</v>
      </c>
      <c r="L247" s="253"/>
      <c r="M247" s="254" t="s">
        <v>22</v>
      </c>
      <c r="N247" s="255" t="s">
        <v>44</v>
      </c>
      <c r="O247" s="45"/>
      <c r="P247" s="228">
        <f>O247*H247</f>
        <v>0</v>
      </c>
      <c r="Q247" s="228">
        <v>0.043</v>
      </c>
      <c r="R247" s="228">
        <f>Q247*H247</f>
        <v>0.043</v>
      </c>
      <c r="S247" s="228">
        <v>0</v>
      </c>
      <c r="T247" s="229">
        <f>S247*H247</f>
        <v>0</v>
      </c>
      <c r="AR247" s="22" t="s">
        <v>210</v>
      </c>
      <c r="AT247" s="22" t="s">
        <v>252</v>
      </c>
      <c r="AU247" s="22" t="s">
        <v>82</v>
      </c>
      <c r="AY247" s="22" t="s">
        <v>153</v>
      </c>
      <c r="BE247" s="230">
        <f>IF(N247="základní",J247,0)</f>
        <v>0</v>
      </c>
      <c r="BF247" s="230">
        <f>IF(N247="snížená",J247,0)</f>
        <v>0</v>
      </c>
      <c r="BG247" s="230">
        <f>IF(N247="zákl. přenesená",J247,0)</f>
        <v>0</v>
      </c>
      <c r="BH247" s="230">
        <f>IF(N247="sníž. přenesená",J247,0)</f>
        <v>0</v>
      </c>
      <c r="BI247" s="230">
        <f>IF(N247="nulová",J247,0)</f>
        <v>0</v>
      </c>
      <c r="BJ247" s="22" t="s">
        <v>24</v>
      </c>
      <c r="BK247" s="230">
        <f>ROUND(I247*H247,2)</f>
        <v>0</v>
      </c>
      <c r="BL247" s="22" t="s">
        <v>160</v>
      </c>
      <c r="BM247" s="22" t="s">
        <v>390</v>
      </c>
    </row>
    <row r="248" spans="2:47" s="1" customFormat="1" ht="13.5">
      <c r="B248" s="44"/>
      <c r="C248" s="72"/>
      <c r="D248" s="231" t="s">
        <v>162</v>
      </c>
      <c r="E248" s="72"/>
      <c r="F248" s="232" t="s">
        <v>391</v>
      </c>
      <c r="G248" s="72"/>
      <c r="H248" s="72"/>
      <c r="I248" s="189"/>
      <c r="J248" s="72"/>
      <c r="K248" s="72"/>
      <c r="L248" s="70"/>
      <c r="M248" s="233"/>
      <c r="N248" s="45"/>
      <c r="O248" s="45"/>
      <c r="P248" s="45"/>
      <c r="Q248" s="45"/>
      <c r="R248" s="45"/>
      <c r="S248" s="45"/>
      <c r="T248" s="93"/>
      <c r="AT248" s="22" t="s">
        <v>162</v>
      </c>
      <c r="AU248" s="22" t="s">
        <v>82</v>
      </c>
    </row>
    <row r="249" spans="2:47" s="1" customFormat="1" ht="13.5">
      <c r="B249" s="44"/>
      <c r="C249" s="72"/>
      <c r="D249" s="231" t="s">
        <v>166</v>
      </c>
      <c r="E249" s="72"/>
      <c r="F249" s="234" t="s">
        <v>194</v>
      </c>
      <c r="G249" s="72"/>
      <c r="H249" s="72"/>
      <c r="I249" s="189"/>
      <c r="J249" s="72"/>
      <c r="K249" s="72"/>
      <c r="L249" s="70"/>
      <c r="M249" s="233"/>
      <c r="N249" s="45"/>
      <c r="O249" s="45"/>
      <c r="P249" s="45"/>
      <c r="Q249" s="45"/>
      <c r="R249" s="45"/>
      <c r="S249" s="45"/>
      <c r="T249" s="93"/>
      <c r="AT249" s="22" t="s">
        <v>166</v>
      </c>
      <c r="AU249" s="22" t="s">
        <v>82</v>
      </c>
    </row>
    <row r="250" spans="2:65" s="1" customFormat="1" ht="16.5" customHeight="1">
      <c r="B250" s="44"/>
      <c r="C250" s="246" t="s">
        <v>392</v>
      </c>
      <c r="D250" s="246" t="s">
        <v>252</v>
      </c>
      <c r="E250" s="247" t="s">
        <v>393</v>
      </c>
      <c r="F250" s="248" t="s">
        <v>394</v>
      </c>
      <c r="G250" s="249" t="s">
        <v>158</v>
      </c>
      <c r="H250" s="250">
        <v>1</v>
      </c>
      <c r="I250" s="251"/>
      <c r="J250" s="252">
        <f>ROUND(I250*H250,2)</f>
        <v>0</v>
      </c>
      <c r="K250" s="248" t="s">
        <v>159</v>
      </c>
      <c r="L250" s="253"/>
      <c r="M250" s="254" t="s">
        <v>22</v>
      </c>
      <c r="N250" s="255" t="s">
        <v>44</v>
      </c>
      <c r="O250" s="45"/>
      <c r="P250" s="228">
        <f>O250*H250</f>
        <v>0</v>
      </c>
      <c r="Q250" s="228">
        <v>0.004</v>
      </c>
      <c r="R250" s="228">
        <f>Q250*H250</f>
        <v>0.004</v>
      </c>
      <c r="S250" s="228">
        <v>0</v>
      </c>
      <c r="T250" s="229">
        <f>S250*H250</f>
        <v>0</v>
      </c>
      <c r="AR250" s="22" t="s">
        <v>210</v>
      </c>
      <c r="AT250" s="22" t="s">
        <v>252</v>
      </c>
      <c r="AU250" s="22" t="s">
        <v>82</v>
      </c>
      <c r="AY250" s="22" t="s">
        <v>153</v>
      </c>
      <c r="BE250" s="230">
        <f>IF(N250="základní",J250,0)</f>
        <v>0</v>
      </c>
      <c r="BF250" s="230">
        <f>IF(N250="snížená",J250,0)</f>
        <v>0</v>
      </c>
      <c r="BG250" s="230">
        <f>IF(N250="zákl. přenesená",J250,0)</f>
        <v>0</v>
      </c>
      <c r="BH250" s="230">
        <f>IF(N250="sníž. přenesená",J250,0)</f>
        <v>0</v>
      </c>
      <c r="BI250" s="230">
        <f>IF(N250="nulová",J250,0)</f>
        <v>0</v>
      </c>
      <c r="BJ250" s="22" t="s">
        <v>24</v>
      </c>
      <c r="BK250" s="230">
        <f>ROUND(I250*H250,2)</f>
        <v>0</v>
      </c>
      <c r="BL250" s="22" t="s">
        <v>160</v>
      </c>
      <c r="BM250" s="22" t="s">
        <v>395</v>
      </c>
    </row>
    <row r="251" spans="2:47" s="1" customFormat="1" ht="13.5">
      <c r="B251" s="44"/>
      <c r="C251" s="72"/>
      <c r="D251" s="231" t="s">
        <v>162</v>
      </c>
      <c r="E251" s="72"/>
      <c r="F251" s="232" t="s">
        <v>396</v>
      </c>
      <c r="G251" s="72"/>
      <c r="H251" s="72"/>
      <c r="I251" s="189"/>
      <c r="J251" s="72"/>
      <c r="K251" s="72"/>
      <c r="L251" s="70"/>
      <c r="M251" s="233"/>
      <c r="N251" s="45"/>
      <c r="O251" s="45"/>
      <c r="P251" s="45"/>
      <c r="Q251" s="45"/>
      <c r="R251" s="45"/>
      <c r="S251" s="45"/>
      <c r="T251" s="93"/>
      <c r="AT251" s="22" t="s">
        <v>162</v>
      </c>
      <c r="AU251" s="22" t="s">
        <v>82</v>
      </c>
    </row>
    <row r="252" spans="2:47" s="1" customFormat="1" ht="13.5">
      <c r="B252" s="44"/>
      <c r="C252" s="72"/>
      <c r="D252" s="231" t="s">
        <v>166</v>
      </c>
      <c r="E252" s="72"/>
      <c r="F252" s="234" t="s">
        <v>194</v>
      </c>
      <c r="G252" s="72"/>
      <c r="H252" s="72"/>
      <c r="I252" s="189"/>
      <c r="J252" s="72"/>
      <c r="K252" s="72"/>
      <c r="L252" s="70"/>
      <c r="M252" s="233"/>
      <c r="N252" s="45"/>
      <c r="O252" s="45"/>
      <c r="P252" s="45"/>
      <c r="Q252" s="45"/>
      <c r="R252" s="45"/>
      <c r="S252" s="45"/>
      <c r="T252" s="93"/>
      <c r="AT252" s="22" t="s">
        <v>166</v>
      </c>
      <c r="AU252" s="22" t="s">
        <v>82</v>
      </c>
    </row>
    <row r="253" spans="2:65" s="1" customFormat="1" ht="25.5" customHeight="1">
      <c r="B253" s="44"/>
      <c r="C253" s="219" t="s">
        <v>397</v>
      </c>
      <c r="D253" s="219" t="s">
        <v>155</v>
      </c>
      <c r="E253" s="220" t="s">
        <v>398</v>
      </c>
      <c r="F253" s="221" t="s">
        <v>399</v>
      </c>
      <c r="G253" s="222" t="s">
        <v>158</v>
      </c>
      <c r="H253" s="223">
        <v>1</v>
      </c>
      <c r="I253" s="224"/>
      <c r="J253" s="225">
        <f>ROUND(I253*H253,2)</f>
        <v>0</v>
      </c>
      <c r="K253" s="221" t="s">
        <v>159</v>
      </c>
      <c r="L253" s="70"/>
      <c r="M253" s="226" t="s">
        <v>22</v>
      </c>
      <c r="N253" s="227" t="s">
        <v>44</v>
      </c>
      <c r="O253" s="45"/>
      <c r="P253" s="228">
        <f>O253*H253</f>
        <v>0</v>
      </c>
      <c r="Q253" s="228">
        <v>0.00702</v>
      </c>
      <c r="R253" s="228">
        <f>Q253*H253</f>
        <v>0.00702</v>
      </c>
      <c r="S253" s="228">
        <v>0</v>
      </c>
      <c r="T253" s="229">
        <f>S253*H253</f>
        <v>0</v>
      </c>
      <c r="AR253" s="22" t="s">
        <v>160</v>
      </c>
      <c r="AT253" s="22" t="s">
        <v>155</v>
      </c>
      <c r="AU253" s="22" t="s">
        <v>82</v>
      </c>
      <c r="AY253" s="22" t="s">
        <v>153</v>
      </c>
      <c r="BE253" s="230">
        <f>IF(N253="základní",J253,0)</f>
        <v>0</v>
      </c>
      <c r="BF253" s="230">
        <f>IF(N253="snížená",J253,0)</f>
        <v>0</v>
      </c>
      <c r="BG253" s="230">
        <f>IF(N253="zákl. přenesená",J253,0)</f>
        <v>0</v>
      </c>
      <c r="BH253" s="230">
        <f>IF(N253="sníž. přenesená",J253,0)</f>
        <v>0</v>
      </c>
      <c r="BI253" s="230">
        <f>IF(N253="nulová",J253,0)</f>
        <v>0</v>
      </c>
      <c r="BJ253" s="22" t="s">
        <v>24</v>
      </c>
      <c r="BK253" s="230">
        <f>ROUND(I253*H253,2)</f>
        <v>0</v>
      </c>
      <c r="BL253" s="22" t="s">
        <v>160</v>
      </c>
      <c r="BM253" s="22" t="s">
        <v>400</v>
      </c>
    </row>
    <row r="254" spans="2:47" s="1" customFormat="1" ht="13.5">
      <c r="B254" s="44"/>
      <c r="C254" s="72"/>
      <c r="D254" s="231" t="s">
        <v>162</v>
      </c>
      <c r="E254" s="72"/>
      <c r="F254" s="232" t="s">
        <v>401</v>
      </c>
      <c r="G254" s="72"/>
      <c r="H254" s="72"/>
      <c r="I254" s="189"/>
      <c r="J254" s="72"/>
      <c r="K254" s="72"/>
      <c r="L254" s="70"/>
      <c r="M254" s="233"/>
      <c r="N254" s="45"/>
      <c r="O254" s="45"/>
      <c r="P254" s="45"/>
      <c r="Q254" s="45"/>
      <c r="R254" s="45"/>
      <c r="S254" s="45"/>
      <c r="T254" s="93"/>
      <c r="AT254" s="22" t="s">
        <v>162</v>
      </c>
      <c r="AU254" s="22" t="s">
        <v>82</v>
      </c>
    </row>
    <row r="255" spans="2:47" s="1" customFormat="1" ht="13.5">
      <c r="B255" s="44"/>
      <c r="C255" s="72"/>
      <c r="D255" s="231" t="s">
        <v>164</v>
      </c>
      <c r="E255" s="72"/>
      <c r="F255" s="234" t="s">
        <v>402</v>
      </c>
      <c r="G255" s="72"/>
      <c r="H255" s="72"/>
      <c r="I255" s="189"/>
      <c r="J255" s="72"/>
      <c r="K255" s="72"/>
      <c r="L255" s="70"/>
      <c r="M255" s="233"/>
      <c r="N255" s="45"/>
      <c r="O255" s="45"/>
      <c r="P255" s="45"/>
      <c r="Q255" s="45"/>
      <c r="R255" s="45"/>
      <c r="S255" s="45"/>
      <c r="T255" s="93"/>
      <c r="AT255" s="22" t="s">
        <v>164</v>
      </c>
      <c r="AU255" s="22" t="s">
        <v>82</v>
      </c>
    </row>
    <row r="256" spans="2:47" s="1" customFormat="1" ht="13.5">
      <c r="B256" s="44"/>
      <c r="C256" s="72"/>
      <c r="D256" s="231" t="s">
        <v>166</v>
      </c>
      <c r="E256" s="72"/>
      <c r="F256" s="234" t="s">
        <v>194</v>
      </c>
      <c r="G256" s="72"/>
      <c r="H256" s="72"/>
      <c r="I256" s="189"/>
      <c r="J256" s="72"/>
      <c r="K256" s="72"/>
      <c r="L256" s="70"/>
      <c r="M256" s="233"/>
      <c r="N256" s="45"/>
      <c r="O256" s="45"/>
      <c r="P256" s="45"/>
      <c r="Q256" s="45"/>
      <c r="R256" s="45"/>
      <c r="S256" s="45"/>
      <c r="T256" s="93"/>
      <c r="AT256" s="22" t="s">
        <v>166</v>
      </c>
      <c r="AU256" s="22" t="s">
        <v>82</v>
      </c>
    </row>
    <row r="257" spans="2:51" s="11" customFormat="1" ht="13.5">
      <c r="B257" s="235"/>
      <c r="C257" s="236"/>
      <c r="D257" s="231" t="s">
        <v>180</v>
      </c>
      <c r="E257" s="237" t="s">
        <v>22</v>
      </c>
      <c r="F257" s="238" t="s">
        <v>403</v>
      </c>
      <c r="G257" s="236"/>
      <c r="H257" s="239">
        <v>1</v>
      </c>
      <c r="I257" s="240"/>
      <c r="J257" s="236"/>
      <c r="K257" s="236"/>
      <c r="L257" s="241"/>
      <c r="M257" s="242"/>
      <c r="N257" s="243"/>
      <c r="O257" s="243"/>
      <c r="P257" s="243"/>
      <c r="Q257" s="243"/>
      <c r="R257" s="243"/>
      <c r="S257" s="243"/>
      <c r="T257" s="244"/>
      <c r="AT257" s="245" t="s">
        <v>180</v>
      </c>
      <c r="AU257" s="245" t="s">
        <v>82</v>
      </c>
      <c r="AV257" s="11" t="s">
        <v>82</v>
      </c>
      <c r="AW257" s="11" t="s">
        <v>37</v>
      </c>
      <c r="AX257" s="11" t="s">
        <v>73</v>
      </c>
      <c r="AY257" s="245" t="s">
        <v>153</v>
      </c>
    </row>
    <row r="258" spans="2:65" s="1" customFormat="1" ht="25.5" customHeight="1">
      <c r="B258" s="44"/>
      <c r="C258" s="219" t="s">
        <v>404</v>
      </c>
      <c r="D258" s="219" t="s">
        <v>155</v>
      </c>
      <c r="E258" s="220" t="s">
        <v>405</v>
      </c>
      <c r="F258" s="221" t="s">
        <v>406</v>
      </c>
      <c r="G258" s="222" t="s">
        <v>158</v>
      </c>
      <c r="H258" s="223">
        <v>1</v>
      </c>
      <c r="I258" s="224"/>
      <c r="J258" s="225">
        <f>ROUND(I258*H258,2)</f>
        <v>0</v>
      </c>
      <c r="K258" s="221" t="s">
        <v>159</v>
      </c>
      <c r="L258" s="70"/>
      <c r="M258" s="226" t="s">
        <v>22</v>
      </c>
      <c r="N258" s="227" t="s">
        <v>44</v>
      </c>
      <c r="O258" s="45"/>
      <c r="P258" s="228">
        <f>O258*H258</f>
        <v>0</v>
      </c>
      <c r="Q258" s="228">
        <v>0</v>
      </c>
      <c r="R258" s="228">
        <f>Q258*H258</f>
        <v>0</v>
      </c>
      <c r="S258" s="228">
        <v>0.1</v>
      </c>
      <c r="T258" s="229">
        <f>S258*H258</f>
        <v>0.1</v>
      </c>
      <c r="AR258" s="22" t="s">
        <v>160</v>
      </c>
      <c r="AT258" s="22" t="s">
        <v>155</v>
      </c>
      <c r="AU258" s="22" t="s">
        <v>82</v>
      </c>
      <c r="AY258" s="22" t="s">
        <v>153</v>
      </c>
      <c r="BE258" s="230">
        <f>IF(N258="základní",J258,0)</f>
        <v>0</v>
      </c>
      <c r="BF258" s="230">
        <f>IF(N258="snížená",J258,0)</f>
        <v>0</v>
      </c>
      <c r="BG258" s="230">
        <f>IF(N258="zákl. přenesená",J258,0)</f>
        <v>0</v>
      </c>
      <c r="BH258" s="230">
        <f>IF(N258="sníž. přenesená",J258,0)</f>
        <v>0</v>
      </c>
      <c r="BI258" s="230">
        <f>IF(N258="nulová",J258,0)</f>
        <v>0</v>
      </c>
      <c r="BJ258" s="22" t="s">
        <v>24</v>
      </c>
      <c r="BK258" s="230">
        <f>ROUND(I258*H258,2)</f>
        <v>0</v>
      </c>
      <c r="BL258" s="22" t="s">
        <v>160</v>
      </c>
      <c r="BM258" s="22" t="s">
        <v>407</v>
      </c>
    </row>
    <row r="259" spans="2:47" s="1" customFormat="1" ht="13.5">
      <c r="B259" s="44"/>
      <c r="C259" s="72"/>
      <c r="D259" s="231" t="s">
        <v>162</v>
      </c>
      <c r="E259" s="72"/>
      <c r="F259" s="232" t="s">
        <v>408</v>
      </c>
      <c r="G259" s="72"/>
      <c r="H259" s="72"/>
      <c r="I259" s="189"/>
      <c r="J259" s="72"/>
      <c r="K259" s="72"/>
      <c r="L259" s="70"/>
      <c r="M259" s="233"/>
      <c r="N259" s="45"/>
      <c r="O259" s="45"/>
      <c r="P259" s="45"/>
      <c r="Q259" s="45"/>
      <c r="R259" s="45"/>
      <c r="S259" s="45"/>
      <c r="T259" s="93"/>
      <c r="AT259" s="22" t="s">
        <v>162</v>
      </c>
      <c r="AU259" s="22" t="s">
        <v>82</v>
      </c>
    </row>
    <row r="260" spans="2:47" s="1" customFormat="1" ht="13.5">
      <c r="B260" s="44"/>
      <c r="C260" s="72"/>
      <c r="D260" s="231" t="s">
        <v>166</v>
      </c>
      <c r="E260" s="72"/>
      <c r="F260" s="234" t="s">
        <v>194</v>
      </c>
      <c r="G260" s="72"/>
      <c r="H260" s="72"/>
      <c r="I260" s="189"/>
      <c r="J260" s="72"/>
      <c r="K260" s="72"/>
      <c r="L260" s="70"/>
      <c r="M260" s="233"/>
      <c r="N260" s="45"/>
      <c r="O260" s="45"/>
      <c r="P260" s="45"/>
      <c r="Q260" s="45"/>
      <c r="R260" s="45"/>
      <c r="S260" s="45"/>
      <c r="T260" s="93"/>
      <c r="AT260" s="22" t="s">
        <v>166</v>
      </c>
      <c r="AU260" s="22" t="s">
        <v>82</v>
      </c>
    </row>
    <row r="261" spans="2:51" s="11" customFormat="1" ht="13.5">
      <c r="B261" s="235"/>
      <c r="C261" s="236"/>
      <c r="D261" s="231" t="s">
        <v>180</v>
      </c>
      <c r="E261" s="237" t="s">
        <v>22</v>
      </c>
      <c r="F261" s="238" t="s">
        <v>409</v>
      </c>
      <c r="G261" s="236"/>
      <c r="H261" s="239">
        <v>1</v>
      </c>
      <c r="I261" s="240"/>
      <c r="J261" s="236"/>
      <c r="K261" s="236"/>
      <c r="L261" s="241"/>
      <c r="M261" s="242"/>
      <c r="N261" s="243"/>
      <c r="O261" s="243"/>
      <c r="P261" s="243"/>
      <c r="Q261" s="243"/>
      <c r="R261" s="243"/>
      <c r="S261" s="243"/>
      <c r="T261" s="244"/>
      <c r="AT261" s="245" t="s">
        <v>180</v>
      </c>
      <c r="AU261" s="245" t="s">
        <v>82</v>
      </c>
      <c r="AV261" s="11" t="s">
        <v>82</v>
      </c>
      <c r="AW261" s="11" t="s">
        <v>37</v>
      </c>
      <c r="AX261" s="11" t="s">
        <v>73</v>
      </c>
      <c r="AY261" s="245" t="s">
        <v>153</v>
      </c>
    </row>
    <row r="262" spans="2:63" s="10" customFormat="1" ht="29.85" customHeight="1">
      <c r="B262" s="203"/>
      <c r="C262" s="204"/>
      <c r="D262" s="205" t="s">
        <v>72</v>
      </c>
      <c r="E262" s="217" t="s">
        <v>216</v>
      </c>
      <c r="F262" s="217" t="s">
        <v>410</v>
      </c>
      <c r="G262" s="204"/>
      <c r="H262" s="204"/>
      <c r="I262" s="207"/>
      <c r="J262" s="218">
        <f>BK262</f>
        <v>0</v>
      </c>
      <c r="K262" s="204"/>
      <c r="L262" s="209"/>
      <c r="M262" s="210"/>
      <c r="N262" s="211"/>
      <c r="O262" s="211"/>
      <c r="P262" s="212">
        <f>SUM(P263:P319)</f>
        <v>0</v>
      </c>
      <c r="Q262" s="211"/>
      <c r="R262" s="212">
        <f>SUM(R263:R319)</f>
        <v>29.199925</v>
      </c>
      <c r="S262" s="211"/>
      <c r="T262" s="213">
        <f>SUM(T263:T319)</f>
        <v>0</v>
      </c>
      <c r="AR262" s="214" t="s">
        <v>24</v>
      </c>
      <c r="AT262" s="215" t="s">
        <v>72</v>
      </c>
      <c r="AU262" s="215" t="s">
        <v>24</v>
      </c>
      <c r="AY262" s="214" t="s">
        <v>153</v>
      </c>
      <c r="BK262" s="216">
        <f>SUM(BK263:BK319)</f>
        <v>0</v>
      </c>
    </row>
    <row r="263" spans="2:65" s="1" customFormat="1" ht="25.5" customHeight="1">
      <c r="B263" s="44"/>
      <c r="C263" s="219" t="s">
        <v>411</v>
      </c>
      <c r="D263" s="219" t="s">
        <v>155</v>
      </c>
      <c r="E263" s="220" t="s">
        <v>412</v>
      </c>
      <c r="F263" s="221" t="s">
        <v>413</v>
      </c>
      <c r="G263" s="222" t="s">
        <v>158</v>
      </c>
      <c r="H263" s="223">
        <v>2</v>
      </c>
      <c r="I263" s="224"/>
      <c r="J263" s="225">
        <f>ROUND(I263*H263,2)</f>
        <v>0</v>
      </c>
      <c r="K263" s="221" t="s">
        <v>159</v>
      </c>
      <c r="L263" s="70"/>
      <c r="M263" s="226" t="s">
        <v>22</v>
      </c>
      <c r="N263" s="227" t="s">
        <v>44</v>
      </c>
      <c r="O263" s="45"/>
      <c r="P263" s="228">
        <f>O263*H263</f>
        <v>0</v>
      </c>
      <c r="Q263" s="228">
        <v>0.0007</v>
      </c>
      <c r="R263" s="228">
        <f>Q263*H263</f>
        <v>0.0014</v>
      </c>
      <c r="S263" s="228">
        <v>0</v>
      </c>
      <c r="T263" s="229">
        <f>S263*H263</f>
        <v>0</v>
      </c>
      <c r="AR263" s="22" t="s">
        <v>160</v>
      </c>
      <c r="AT263" s="22" t="s">
        <v>155</v>
      </c>
      <c r="AU263" s="22" t="s">
        <v>82</v>
      </c>
      <c r="AY263" s="22" t="s">
        <v>153</v>
      </c>
      <c r="BE263" s="230">
        <f>IF(N263="základní",J263,0)</f>
        <v>0</v>
      </c>
      <c r="BF263" s="230">
        <f>IF(N263="snížená",J263,0)</f>
        <v>0</v>
      </c>
      <c r="BG263" s="230">
        <f>IF(N263="zákl. přenesená",J263,0)</f>
        <v>0</v>
      </c>
      <c r="BH263" s="230">
        <f>IF(N263="sníž. přenesená",J263,0)</f>
        <v>0</v>
      </c>
      <c r="BI263" s="230">
        <f>IF(N263="nulová",J263,0)</f>
        <v>0</v>
      </c>
      <c r="BJ263" s="22" t="s">
        <v>24</v>
      </c>
      <c r="BK263" s="230">
        <f>ROUND(I263*H263,2)</f>
        <v>0</v>
      </c>
      <c r="BL263" s="22" t="s">
        <v>160</v>
      </c>
      <c r="BM263" s="22" t="s">
        <v>414</v>
      </c>
    </row>
    <row r="264" spans="2:47" s="1" customFormat="1" ht="13.5">
      <c r="B264" s="44"/>
      <c r="C264" s="72"/>
      <c r="D264" s="231" t="s">
        <v>162</v>
      </c>
      <c r="E264" s="72"/>
      <c r="F264" s="232" t="s">
        <v>415</v>
      </c>
      <c r="G264" s="72"/>
      <c r="H264" s="72"/>
      <c r="I264" s="189"/>
      <c r="J264" s="72"/>
      <c r="K264" s="72"/>
      <c r="L264" s="70"/>
      <c r="M264" s="233"/>
      <c r="N264" s="45"/>
      <c r="O264" s="45"/>
      <c r="P264" s="45"/>
      <c r="Q264" s="45"/>
      <c r="R264" s="45"/>
      <c r="S264" s="45"/>
      <c r="T264" s="93"/>
      <c r="AT264" s="22" t="s">
        <v>162</v>
      </c>
      <c r="AU264" s="22" t="s">
        <v>82</v>
      </c>
    </row>
    <row r="265" spans="2:47" s="1" customFormat="1" ht="13.5">
      <c r="B265" s="44"/>
      <c r="C265" s="72"/>
      <c r="D265" s="231" t="s">
        <v>164</v>
      </c>
      <c r="E265" s="72"/>
      <c r="F265" s="234" t="s">
        <v>416</v>
      </c>
      <c r="G265" s="72"/>
      <c r="H265" s="72"/>
      <c r="I265" s="189"/>
      <c r="J265" s="72"/>
      <c r="K265" s="72"/>
      <c r="L265" s="70"/>
      <c r="M265" s="233"/>
      <c r="N265" s="45"/>
      <c r="O265" s="45"/>
      <c r="P265" s="45"/>
      <c r="Q265" s="45"/>
      <c r="R265" s="45"/>
      <c r="S265" s="45"/>
      <c r="T265" s="93"/>
      <c r="AT265" s="22" t="s">
        <v>164</v>
      </c>
      <c r="AU265" s="22" t="s">
        <v>82</v>
      </c>
    </row>
    <row r="266" spans="2:47" s="1" customFormat="1" ht="13.5">
      <c r="B266" s="44"/>
      <c r="C266" s="72"/>
      <c r="D266" s="231" t="s">
        <v>166</v>
      </c>
      <c r="E266" s="72"/>
      <c r="F266" s="234" t="s">
        <v>194</v>
      </c>
      <c r="G266" s="72"/>
      <c r="H266" s="72"/>
      <c r="I266" s="189"/>
      <c r="J266" s="72"/>
      <c r="K266" s="72"/>
      <c r="L266" s="70"/>
      <c r="M266" s="233"/>
      <c r="N266" s="45"/>
      <c r="O266" s="45"/>
      <c r="P266" s="45"/>
      <c r="Q266" s="45"/>
      <c r="R266" s="45"/>
      <c r="S266" s="45"/>
      <c r="T266" s="93"/>
      <c r="AT266" s="22" t="s">
        <v>166</v>
      </c>
      <c r="AU266" s="22" t="s">
        <v>82</v>
      </c>
    </row>
    <row r="267" spans="2:51" s="11" customFormat="1" ht="13.5">
      <c r="B267" s="235"/>
      <c r="C267" s="236"/>
      <c r="D267" s="231" t="s">
        <v>180</v>
      </c>
      <c r="E267" s="237" t="s">
        <v>22</v>
      </c>
      <c r="F267" s="238" t="s">
        <v>417</v>
      </c>
      <c r="G267" s="236"/>
      <c r="H267" s="239">
        <v>1</v>
      </c>
      <c r="I267" s="240"/>
      <c r="J267" s="236"/>
      <c r="K267" s="236"/>
      <c r="L267" s="241"/>
      <c r="M267" s="242"/>
      <c r="N267" s="243"/>
      <c r="O267" s="243"/>
      <c r="P267" s="243"/>
      <c r="Q267" s="243"/>
      <c r="R267" s="243"/>
      <c r="S267" s="243"/>
      <c r="T267" s="244"/>
      <c r="AT267" s="245" t="s">
        <v>180</v>
      </c>
      <c r="AU267" s="245" t="s">
        <v>82</v>
      </c>
      <c r="AV267" s="11" t="s">
        <v>82</v>
      </c>
      <c r="AW267" s="11" t="s">
        <v>37</v>
      </c>
      <c r="AX267" s="11" t="s">
        <v>73</v>
      </c>
      <c r="AY267" s="245" t="s">
        <v>153</v>
      </c>
    </row>
    <row r="268" spans="2:51" s="11" customFormat="1" ht="13.5">
      <c r="B268" s="235"/>
      <c r="C268" s="236"/>
      <c r="D268" s="231" t="s">
        <v>180</v>
      </c>
      <c r="E268" s="237" t="s">
        <v>22</v>
      </c>
      <c r="F268" s="238" t="s">
        <v>418</v>
      </c>
      <c r="G268" s="236"/>
      <c r="H268" s="239">
        <v>1</v>
      </c>
      <c r="I268" s="240"/>
      <c r="J268" s="236"/>
      <c r="K268" s="236"/>
      <c r="L268" s="241"/>
      <c r="M268" s="242"/>
      <c r="N268" s="243"/>
      <c r="O268" s="243"/>
      <c r="P268" s="243"/>
      <c r="Q268" s="243"/>
      <c r="R268" s="243"/>
      <c r="S268" s="243"/>
      <c r="T268" s="244"/>
      <c r="AT268" s="245" t="s">
        <v>180</v>
      </c>
      <c r="AU268" s="245" t="s">
        <v>82</v>
      </c>
      <c r="AV268" s="11" t="s">
        <v>82</v>
      </c>
      <c r="AW268" s="11" t="s">
        <v>37</v>
      </c>
      <c r="AX268" s="11" t="s">
        <v>73</v>
      </c>
      <c r="AY268" s="245" t="s">
        <v>153</v>
      </c>
    </row>
    <row r="269" spans="2:65" s="1" customFormat="1" ht="16.5" customHeight="1">
      <c r="B269" s="44"/>
      <c r="C269" s="219" t="s">
        <v>419</v>
      </c>
      <c r="D269" s="219" t="s">
        <v>155</v>
      </c>
      <c r="E269" s="220" t="s">
        <v>420</v>
      </c>
      <c r="F269" s="221" t="s">
        <v>421</v>
      </c>
      <c r="G269" s="222" t="s">
        <v>158</v>
      </c>
      <c r="H269" s="223">
        <v>1</v>
      </c>
      <c r="I269" s="224"/>
      <c r="J269" s="225">
        <f>ROUND(I269*H269,2)</f>
        <v>0</v>
      </c>
      <c r="K269" s="221" t="s">
        <v>159</v>
      </c>
      <c r="L269" s="70"/>
      <c r="M269" s="226" t="s">
        <v>22</v>
      </c>
      <c r="N269" s="227" t="s">
        <v>44</v>
      </c>
      <c r="O269" s="45"/>
      <c r="P269" s="228">
        <f>O269*H269</f>
        <v>0</v>
      </c>
      <c r="Q269" s="228">
        <v>0.10941</v>
      </c>
      <c r="R269" s="228">
        <f>Q269*H269</f>
        <v>0.10941</v>
      </c>
      <c r="S269" s="228">
        <v>0</v>
      </c>
      <c r="T269" s="229">
        <f>S269*H269</f>
        <v>0</v>
      </c>
      <c r="AR269" s="22" t="s">
        <v>160</v>
      </c>
      <c r="AT269" s="22" t="s">
        <v>155</v>
      </c>
      <c r="AU269" s="22" t="s">
        <v>82</v>
      </c>
      <c r="AY269" s="22" t="s">
        <v>153</v>
      </c>
      <c r="BE269" s="230">
        <f>IF(N269="základní",J269,0)</f>
        <v>0</v>
      </c>
      <c r="BF269" s="230">
        <f>IF(N269="snížená",J269,0)</f>
        <v>0</v>
      </c>
      <c r="BG269" s="230">
        <f>IF(N269="zákl. přenesená",J269,0)</f>
        <v>0</v>
      </c>
      <c r="BH269" s="230">
        <f>IF(N269="sníž. přenesená",J269,0)</f>
        <v>0</v>
      </c>
      <c r="BI269" s="230">
        <f>IF(N269="nulová",J269,0)</f>
        <v>0</v>
      </c>
      <c r="BJ269" s="22" t="s">
        <v>24</v>
      </c>
      <c r="BK269" s="230">
        <f>ROUND(I269*H269,2)</f>
        <v>0</v>
      </c>
      <c r="BL269" s="22" t="s">
        <v>160</v>
      </c>
      <c r="BM269" s="22" t="s">
        <v>422</v>
      </c>
    </row>
    <row r="270" spans="2:47" s="1" customFormat="1" ht="13.5">
      <c r="B270" s="44"/>
      <c r="C270" s="72"/>
      <c r="D270" s="231" t="s">
        <v>162</v>
      </c>
      <c r="E270" s="72"/>
      <c r="F270" s="232" t="s">
        <v>423</v>
      </c>
      <c r="G270" s="72"/>
      <c r="H270" s="72"/>
      <c r="I270" s="189"/>
      <c r="J270" s="72"/>
      <c r="K270" s="72"/>
      <c r="L270" s="70"/>
      <c r="M270" s="233"/>
      <c r="N270" s="45"/>
      <c r="O270" s="45"/>
      <c r="P270" s="45"/>
      <c r="Q270" s="45"/>
      <c r="R270" s="45"/>
      <c r="S270" s="45"/>
      <c r="T270" s="93"/>
      <c r="AT270" s="22" t="s">
        <v>162</v>
      </c>
      <c r="AU270" s="22" t="s">
        <v>82</v>
      </c>
    </row>
    <row r="271" spans="2:47" s="1" customFormat="1" ht="13.5">
      <c r="B271" s="44"/>
      <c r="C271" s="72"/>
      <c r="D271" s="231" t="s">
        <v>164</v>
      </c>
      <c r="E271" s="72"/>
      <c r="F271" s="234" t="s">
        <v>424</v>
      </c>
      <c r="G271" s="72"/>
      <c r="H271" s="72"/>
      <c r="I271" s="189"/>
      <c r="J271" s="72"/>
      <c r="K271" s="72"/>
      <c r="L271" s="70"/>
      <c r="M271" s="233"/>
      <c r="N271" s="45"/>
      <c r="O271" s="45"/>
      <c r="P271" s="45"/>
      <c r="Q271" s="45"/>
      <c r="R271" s="45"/>
      <c r="S271" s="45"/>
      <c r="T271" s="93"/>
      <c r="AT271" s="22" t="s">
        <v>164</v>
      </c>
      <c r="AU271" s="22" t="s">
        <v>82</v>
      </c>
    </row>
    <row r="272" spans="2:47" s="1" customFormat="1" ht="13.5">
      <c r="B272" s="44"/>
      <c r="C272" s="72"/>
      <c r="D272" s="231" t="s">
        <v>166</v>
      </c>
      <c r="E272" s="72"/>
      <c r="F272" s="234" t="s">
        <v>194</v>
      </c>
      <c r="G272" s="72"/>
      <c r="H272" s="72"/>
      <c r="I272" s="189"/>
      <c r="J272" s="72"/>
      <c r="K272" s="72"/>
      <c r="L272" s="70"/>
      <c r="M272" s="233"/>
      <c r="N272" s="45"/>
      <c r="O272" s="45"/>
      <c r="P272" s="45"/>
      <c r="Q272" s="45"/>
      <c r="R272" s="45"/>
      <c r="S272" s="45"/>
      <c r="T272" s="93"/>
      <c r="AT272" s="22" t="s">
        <v>166</v>
      </c>
      <c r="AU272" s="22" t="s">
        <v>82</v>
      </c>
    </row>
    <row r="273" spans="2:51" s="11" customFormat="1" ht="13.5">
      <c r="B273" s="235"/>
      <c r="C273" s="236"/>
      <c r="D273" s="231" t="s">
        <v>180</v>
      </c>
      <c r="E273" s="237" t="s">
        <v>22</v>
      </c>
      <c r="F273" s="238" t="s">
        <v>425</v>
      </c>
      <c r="G273" s="236"/>
      <c r="H273" s="239">
        <v>1</v>
      </c>
      <c r="I273" s="240"/>
      <c r="J273" s="236"/>
      <c r="K273" s="236"/>
      <c r="L273" s="241"/>
      <c r="M273" s="242"/>
      <c r="N273" s="243"/>
      <c r="O273" s="243"/>
      <c r="P273" s="243"/>
      <c r="Q273" s="243"/>
      <c r="R273" s="243"/>
      <c r="S273" s="243"/>
      <c r="T273" s="244"/>
      <c r="AT273" s="245" t="s">
        <v>180</v>
      </c>
      <c r="AU273" s="245" t="s">
        <v>82</v>
      </c>
      <c r="AV273" s="11" t="s">
        <v>82</v>
      </c>
      <c r="AW273" s="11" t="s">
        <v>37</v>
      </c>
      <c r="AX273" s="11" t="s">
        <v>73</v>
      </c>
      <c r="AY273" s="245" t="s">
        <v>153</v>
      </c>
    </row>
    <row r="274" spans="2:65" s="1" customFormat="1" ht="16.5" customHeight="1">
      <c r="B274" s="44"/>
      <c r="C274" s="246" t="s">
        <v>426</v>
      </c>
      <c r="D274" s="246" t="s">
        <v>252</v>
      </c>
      <c r="E274" s="247" t="s">
        <v>427</v>
      </c>
      <c r="F274" s="248" t="s">
        <v>428</v>
      </c>
      <c r="G274" s="249" t="s">
        <v>158</v>
      </c>
      <c r="H274" s="250">
        <v>1</v>
      </c>
      <c r="I274" s="251"/>
      <c r="J274" s="252">
        <f>ROUND(I274*H274,2)</f>
        <v>0</v>
      </c>
      <c r="K274" s="248" t="s">
        <v>429</v>
      </c>
      <c r="L274" s="253"/>
      <c r="M274" s="254" t="s">
        <v>22</v>
      </c>
      <c r="N274" s="255" t="s">
        <v>44</v>
      </c>
      <c r="O274" s="45"/>
      <c r="P274" s="228">
        <f>O274*H274</f>
        <v>0</v>
      </c>
      <c r="Q274" s="228">
        <v>0.0065</v>
      </c>
      <c r="R274" s="228">
        <f>Q274*H274</f>
        <v>0.0065</v>
      </c>
      <c r="S274" s="228">
        <v>0</v>
      </c>
      <c r="T274" s="229">
        <f>S274*H274</f>
        <v>0</v>
      </c>
      <c r="AR274" s="22" t="s">
        <v>210</v>
      </c>
      <c r="AT274" s="22" t="s">
        <v>252</v>
      </c>
      <c r="AU274" s="22" t="s">
        <v>82</v>
      </c>
      <c r="AY274" s="22" t="s">
        <v>153</v>
      </c>
      <c r="BE274" s="230">
        <f>IF(N274="základní",J274,0)</f>
        <v>0</v>
      </c>
      <c r="BF274" s="230">
        <f>IF(N274="snížená",J274,0)</f>
        <v>0</v>
      </c>
      <c r="BG274" s="230">
        <f>IF(N274="zákl. přenesená",J274,0)</f>
        <v>0</v>
      </c>
      <c r="BH274" s="230">
        <f>IF(N274="sníž. přenesená",J274,0)</f>
        <v>0</v>
      </c>
      <c r="BI274" s="230">
        <f>IF(N274="nulová",J274,0)</f>
        <v>0</v>
      </c>
      <c r="BJ274" s="22" t="s">
        <v>24</v>
      </c>
      <c r="BK274" s="230">
        <f>ROUND(I274*H274,2)</f>
        <v>0</v>
      </c>
      <c r="BL274" s="22" t="s">
        <v>160</v>
      </c>
      <c r="BM274" s="22" t="s">
        <v>430</v>
      </c>
    </row>
    <row r="275" spans="2:47" s="1" customFormat="1" ht="13.5">
      <c r="B275" s="44"/>
      <c r="C275" s="72"/>
      <c r="D275" s="231" t="s">
        <v>162</v>
      </c>
      <c r="E275" s="72"/>
      <c r="F275" s="232" t="s">
        <v>428</v>
      </c>
      <c r="G275" s="72"/>
      <c r="H275" s="72"/>
      <c r="I275" s="189"/>
      <c r="J275" s="72"/>
      <c r="K275" s="72"/>
      <c r="L275" s="70"/>
      <c r="M275" s="233"/>
      <c r="N275" s="45"/>
      <c r="O275" s="45"/>
      <c r="P275" s="45"/>
      <c r="Q275" s="45"/>
      <c r="R275" s="45"/>
      <c r="S275" s="45"/>
      <c r="T275" s="93"/>
      <c r="AT275" s="22" t="s">
        <v>162</v>
      </c>
      <c r="AU275" s="22" t="s">
        <v>82</v>
      </c>
    </row>
    <row r="276" spans="2:65" s="1" customFormat="1" ht="16.5" customHeight="1">
      <c r="B276" s="44"/>
      <c r="C276" s="246" t="s">
        <v>431</v>
      </c>
      <c r="D276" s="246" t="s">
        <v>252</v>
      </c>
      <c r="E276" s="247" t="s">
        <v>432</v>
      </c>
      <c r="F276" s="248" t="s">
        <v>433</v>
      </c>
      <c r="G276" s="249" t="s">
        <v>158</v>
      </c>
      <c r="H276" s="250">
        <v>1</v>
      </c>
      <c r="I276" s="251"/>
      <c r="J276" s="252">
        <f>ROUND(I276*H276,2)</f>
        <v>0</v>
      </c>
      <c r="K276" s="248" t="s">
        <v>429</v>
      </c>
      <c r="L276" s="253"/>
      <c r="M276" s="254" t="s">
        <v>22</v>
      </c>
      <c r="N276" s="255" t="s">
        <v>44</v>
      </c>
      <c r="O276" s="45"/>
      <c r="P276" s="228">
        <f>O276*H276</f>
        <v>0</v>
      </c>
      <c r="Q276" s="228">
        <v>0.0033</v>
      </c>
      <c r="R276" s="228">
        <f>Q276*H276</f>
        <v>0.0033</v>
      </c>
      <c r="S276" s="228">
        <v>0</v>
      </c>
      <c r="T276" s="229">
        <f>S276*H276</f>
        <v>0</v>
      </c>
      <c r="AR276" s="22" t="s">
        <v>210</v>
      </c>
      <c r="AT276" s="22" t="s">
        <v>252</v>
      </c>
      <c r="AU276" s="22" t="s">
        <v>82</v>
      </c>
      <c r="AY276" s="22" t="s">
        <v>153</v>
      </c>
      <c r="BE276" s="230">
        <f>IF(N276="základní",J276,0)</f>
        <v>0</v>
      </c>
      <c r="BF276" s="230">
        <f>IF(N276="snížená",J276,0)</f>
        <v>0</v>
      </c>
      <c r="BG276" s="230">
        <f>IF(N276="zákl. přenesená",J276,0)</f>
        <v>0</v>
      </c>
      <c r="BH276" s="230">
        <f>IF(N276="sníž. přenesená",J276,0)</f>
        <v>0</v>
      </c>
      <c r="BI276" s="230">
        <f>IF(N276="nulová",J276,0)</f>
        <v>0</v>
      </c>
      <c r="BJ276" s="22" t="s">
        <v>24</v>
      </c>
      <c r="BK276" s="230">
        <f>ROUND(I276*H276,2)</f>
        <v>0</v>
      </c>
      <c r="BL276" s="22" t="s">
        <v>160</v>
      </c>
      <c r="BM276" s="22" t="s">
        <v>434</v>
      </c>
    </row>
    <row r="277" spans="2:47" s="1" customFormat="1" ht="13.5">
      <c r="B277" s="44"/>
      <c r="C277" s="72"/>
      <c r="D277" s="231" t="s">
        <v>162</v>
      </c>
      <c r="E277" s="72"/>
      <c r="F277" s="232" t="s">
        <v>435</v>
      </c>
      <c r="G277" s="72"/>
      <c r="H277" s="72"/>
      <c r="I277" s="189"/>
      <c r="J277" s="72"/>
      <c r="K277" s="72"/>
      <c r="L277" s="70"/>
      <c r="M277" s="233"/>
      <c r="N277" s="45"/>
      <c r="O277" s="45"/>
      <c r="P277" s="45"/>
      <c r="Q277" s="45"/>
      <c r="R277" s="45"/>
      <c r="S277" s="45"/>
      <c r="T277" s="93"/>
      <c r="AT277" s="22" t="s">
        <v>162</v>
      </c>
      <c r="AU277" s="22" t="s">
        <v>82</v>
      </c>
    </row>
    <row r="278" spans="2:65" s="1" customFormat="1" ht="16.5" customHeight="1">
      <c r="B278" s="44"/>
      <c r="C278" s="246" t="s">
        <v>436</v>
      </c>
      <c r="D278" s="246" t="s">
        <v>252</v>
      </c>
      <c r="E278" s="247" t="s">
        <v>437</v>
      </c>
      <c r="F278" s="248" t="s">
        <v>438</v>
      </c>
      <c r="G278" s="249" t="s">
        <v>158</v>
      </c>
      <c r="H278" s="250">
        <v>1</v>
      </c>
      <c r="I278" s="251"/>
      <c r="J278" s="252">
        <f>ROUND(I278*H278,2)</f>
        <v>0</v>
      </c>
      <c r="K278" s="248" t="s">
        <v>429</v>
      </c>
      <c r="L278" s="253"/>
      <c r="M278" s="254" t="s">
        <v>22</v>
      </c>
      <c r="N278" s="255" t="s">
        <v>44</v>
      </c>
      <c r="O278" s="45"/>
      <c r="P278" s="228">
        <f>O278*H278</f>
        <v>0</v>
      </c>
      <c r="Q278" s="228">
        <v>0.00015</v>
      </c>
      <c r="R278" s="228">
        <f>Q278*H278</f>
        <v>0.00015</v>
      </c>
      <c r="S278" s="228">
        <v>0</v>
      </c>
      <c r="T278" s="229">
        <f>S278*H278</f>
        <v>0</v>
      </c>
      <c r="AR278" s="22" t="s">
        <v>210</v>
      </c>
      <c r="AT278" s="22" t="s">
        <v>252</v>
      </c>
      <c r="AU278" s="22" t="s">
        <v>82</v>
      </c>
      <c r="AY278" s="22" t="s">
        <v>153</v>
      </c>
      <c r="BE278" s="230">
        <f>IF(N278="základní",J278,0)</f>
        <v>0</v>
      </c>
      <c r="BF278" s="230">
        <f>IF(N278="snížená",J278,0)</f>
        <v>0</v>
      </c>
      <c r="BG278" s="230">
        <f>IF(N278="zákl. přenesená",J278,0)</f>
        <v>0</v>
      </c>
      <c r="BH278" s="230">
        <f>IF(N278="sníž. přenesená",J278,0)</f>
        <v>0</v>
      </c>
      <c r="BI278" s="230">
        <f>IF(N278="nulová",J278,0)</f>
        <v>0</v>
      </c>
      <c r="BJ278" s="22" t="s">
        <v>24</v>
      </c>
      <c r="BK278" s="230">
        <f>ROUND(I278*H278,2)</f>
        <v>0</v>
      </c>
      <c r="BL278" s="22" t="s">
        <v>160</v>
      </c>
      <c r="BM278" s="22" t="s">
        <v>439</v>
      </c>
    </row>
    <row r="279" spans="2:47" s="1" customFormat="1" ht="13.5">
      <c r="B279" s="44"/>
      <c r="C279" s="72"/>
      <c r="D279" s="231" t="s">
        <v>162</v>
      </c>
      <c r="E279" s="72"/>
      <c r="F279" s="232" t="s">
        <v>438</v>
      </c>
      <c r="G279" s="72"/>
      <c r="H279" s="72"/>
      <c r="I279" s="189"/>
      <c r="J279" s="72"/>
      <c r="K279" s="72"/>
      <c r="L279" s="70"/>
      <c r="M279" s="233"/>
      <c r="N279" s="45"/>
      <c r="O279" s="45"/>
      <c r="P279" s="45"/>
      <c r="Q279" s="45"/>
      <c r="R279" s="45"/>
      <c r="S279" s="45"/>
      <c r="T279" s="93"/>
      <c r="AT279" s="22" t="s">
        <v>162</v>
      </c>
      <c r="AU279" s="22" t="s">
        <v>82</v>
      </c>
    </row>
    <row r="280" spans="2:65" s="1" customFormat="1" ht="25.5" customHeight="1">
      <c r="B280" s="44"/>
      <c r="C280" s="219" t="s">
        <v>440</v>
      </c>
      <c r="D280" s="219" t="s">
        <v>155</v>
      </c>
      <c r="E280" s="220" t="s">
        <v>441</v>
      </c>
      <c r="F280" s="221" t="s">
        <v>442</v>
      </c>
      <c r="G280" s="222" t="s">
        <v>351</v>
      </c>
      <c r="H280" s="223">
        <v>65.5</v>
      </c>
      <c r="I280" s="224"/>
      <c r="J280" s="225">
        <f>ROUND(I280*H280,2)</f>
        <v>0</v>
      </c>
      <c r="K280" s="221" t="s">
        <v>159</v>
      </c>
      <c r="L280" s="70"/>
      <c r="M280" s="226" t="s">
        <v>22</v>
      </c>
      <c r="N280" s="227" t="s">
        <v>44</v>
      </c>
      <c r="O280" s="45"/>
      <c r="P280" s="228">
        <f>O280*H280</f>
        <v>0</v>
      </c>
      <c r="Q280" s="228">
        <v>0.00033</v>
      </c>
      <c r="R280" s="228">
        <f>Q280*H280</f>
        <v>0.021615</v>
      </c>
      <c r="S280" s="228">
        <v>0</v>
      </c>
      <c r="T280" s="229">
        <f>S280*H280</f>
        <v>0</v>
      </c>
      <c r="AR280" s="22" t="s">
        <v>160</v>
      </c>
      <c r="AT280" s="22" t="s">
        <v>155</v>
      </c>
      <c r="AU280" s="22" t="s">
        <v>82</v>
      </c>
      <c r="AY280" s="22" t="s">
        <v>153</v>
      </c>
      <c r="BE280" s="230">
        <f>IF(N280="základní",J280,0)</f>
        <v>0</v>
      </c>
      <c r="BF280" s="230">
        <f>IF(N280="snížená",J280,0)</f>
        <v>0</v>
      </c>
      <c r="BG280" s="230">
        <f>IF(N280="zákl. přenesená",J280,0)</f>
        <v>0</v>
      </c>
      <c r="BH280" s="230">
        <f>IF(N280="sníž. přenesená",J280,0)</f>
        <v>0</v>
      </c>
      <c r="BI280" s="230">
        <f>IF(N280="nulová",J280,0)</f>
        <v>0</v>
      </c>
      <c r="BJ280" s="22" t="s">
        <v>24</v>
      </c>
      <c r="BK280" s="230">
        <f>ROUND(I280*H280,2)</f>
        <v>0</v>
      </c>
      <c r="BL280" s="22" t="s">
        <v>160</v>
      </c>
      <c r="BM280" s="22" t="s">
        <v>443</v>
      </c>
    </row>
    <row r="281" spans="2:47" s="1" customFormat="1" ht="13.5">
      <c r="B281" s="44"/>
      <c r="C281" s="72"/>
      <c r="D281" s="231" t="s">
        <v>162</v>
      </c>
      <c r="E281" s="72"/>
      <c r="F281" s="232" t="s">
        <v>444</v>
      </c>
      <c r="G281" s="72"/>
      <c r="H281" s="72"/>
      <c r="I281" s="189"/>
      <c r="J281" s="72"/>
      <c r="K281" s="72"/>
      <c r="L281" s="70"/>
      <c r="M281" s="233"/>
      <c r="N281" s="45"/>
      <c r="O281" s="45"/>
      <c r="P281" s="45"/>
      <c r="Q281" s="45"/>
      <c r="R281" s="45"/>
      <c r="S281" s="45"/>
      <c r="T281" s="93"/>
      <c r="AT281" s="22" t="s">
        <v>162</v>
      </c>
      <c r="AU281" s="22" t="s">
        <v>82</v>
      </c>
    </row>
    <row r="282" spans="2:47" s="1" customFormat="1" ht="13.5">
      <c r="B282" s="44"/>
      <c r="C282" s="72"/>
      <c r="D282" s="231" t="s">
        <v>164</v>
      </c>
      <c r="E282" s="72"/>
      <c r="F282" s="234" t="s">
        <v>445</v>
      </c>
      <c r="G282" s="72"/>
      <c r="H282" s="72"/>
      <c r="I282" s="189"/>
      <c r="J282" s="72"/>
      <c r="K282" s="72"/>
      <c r="L282" s="70"/>
      <c r="M282" s="233"/>
      <c r="N282" s="45"/>
      <c r="O282" s="45"/>
      <c r="P282" s="45"/>
      <c r="Q282" s="45"/>
      <c r="R282" s="45"/>
      <c r="S282" s="45"/>
      <c r="T282" s="93"/>
      <c r="AT282" s="22" t="s">
        <v>164</v>
      </c>
      <c r="AU282" s="22" t="s">
        <v>82</v>
      </c>
    </row>
    <row r="283" spans="2:47" s="1" customFormat="1" ht="13.5">
      <c r="B283" s="44"/>
      <c r="C283" s="72"/>
      <c r="D283" s="231" t="s">
        <v>166</v>
      </c>
      <c r="E283" s="72"/>
      <c r="F283" s="234" t="s">
        <v>194</v>
      </c>
      <c r="G283" s="72"/>
      <c r="H283" s="72"/>
      <c r="I283" s="189"/>
      <c r="J283" s="72"/>
      <c r="K283" s="72"/>
      <c r="L283" s="70"/>
      <c r="M283" s="233"/>
      <c r="N283" s="45"/>
      <c r="O283" s="45"/>
      <c r="P283" s="45"/>
      <c r="Q283" s="45"/>
      <c r="R283" s="45"/>
      <c r="S283" s="45"/>
      <c r="T283" s="93"/>
      <c r="AT283" s="22" t="s">
        <v>166</v>
      </c>
      <c r="AU283" s="22" t="s">
        <v>82</v>
      </c>
    </row>
    <row r="284" spans="2:51" s="11" customFormat="1" ht="13.5">
      <c r="B284" s="235"/>
      <c r="C284" s="236"/>
      <c r="D284" s="231" t="s">
        <v>180</v>
      </c>
      <c r="E284" s="237" t="s">
        <v>22</v>
      </c>
      <c r="F284" s="238" t="s">
        <v>446</v>
      </c>
      <c r="G284" s="236"/>
      <c r="H284" s="239">
        <v>65.5</v>
      </c>
      <c r="I284" s="240"/>
      <c r="J284" s="236"/>
      <c r="K284" s="236"/>
      <c r="L284" s="241"/>
      <c r="M284" s="242"/>
      <c r="N284" s="243"/>
      <c r="O284" s="243"/>
      <c r="P284" s="243"/>
      <c r="Q284" s="243"/>
      <c r="R284" s="243"/>
      <c r="S284" s="243"/>
      <c r="T284" s="244"/>
      <c r="AT284" s="245" t="s">
        <v>180</v>
      </c>
      <c r="AU284" s="245" t="s">
        <v>82</v>
      </c>
      <c r="AV284" s="11" t="s">
        <v>82</v>
      </c>
      <c r="AW284" s="11" t="s">
        <v>37</v>
      </c>
      <c r="AX284" s="11" t="s">
        <v>73</v>
      </c>
      <c r="AY284" s="245" t="s">
        <v>153</v>
      </c>
    </row>
    <row r="285" spans="2:65" s="1" customFormat="1" ht="16.5" customHeight="1">
      <c r="B285" s="44"/>
      <c r="C285" s="219" t="s">
        <v>447</v>
      </c>
      <c r="D285" s="219" t="s">
        <v>155</v>
      </c>
      <c r="E285" s="220" t="s">
        <v>448</v>
      </c>
      <c r="F285" s="221" t="s">
        <v>449</v>
      </c>
      <c r="G285" s="222" t="s">
        <v>351</v>
      </c>
      <c r="H285" s="223">
        <v>65.5</v>
      </c>
      <c r="I285" s="224"/>
      <c r="J285" s="225">
        <f>ROUND(I285*H285,2)</f>
        <v>0</v>
      </c>
      <c r="K285" s="221" t="s">
        <v>159</v>
      </c>
      <c r="L285" s="70"/>
      <c r="M285" s="226" t="s">
        <v>22</v>
      </c>
      <c r="N285" s="227" t="s">
        <v>44</v>
      </c>
      <c r="O285" s="45"/>
      <c r="P285" s="228">
        <f>O285*H285</f>
        <v>0</v>
      </c>
      <c r="Q285" s="228">
        <v>0</v>
      </c>
      <c r="R285" s="228">
        <f>Q285*H285</f>
        <v>0</v>
      </c>
      <c r="S285" s="228">
        <v>0</v>
      </c>
      <c r="T285" s="229">
        <f>S285*H285</f>
        <v>0</v>
      </c>
      <c r="AR285" s="22" t="s">
        <v>160</v>
      </c>
      <c r="AT285" s="22" t="s">
        <v>155</v>
      </c>
      <c r="AU285" s="22" t="s">
        <v>82</v>
      </c>
      <c r="AY285" s="22" t="s">
        <v>153</v>
      </c>
      <c r="BE285" s="230">
        <f>IF(N285="základní",J285,0)</f>
        <v>0</v>
      </c>
      <c r="BF285" s="230">
        <f>IF(N285="snížená",J285,0)</f>
        <v>0</v>
      </c>
      <c r="BG285" s="230">
        <f>IF(N285="zákl. přenesená",J285,0)</f>
        <v>0</v>
      </c>
      <c r="BH285" s="230">
        <f>IF(N285="sníž. přenesená",J285,0)</f>
        <v>0</v>
      </c>
      <c r="BI285" s="230">
        <f>IF(N285="nulová",J285,0)</f>
        <v>0</v>
      </c>
      <c r="BJ285" s="22" t="s">
        <v>24</v>
      </c>
      <c r="BK285" s="230">
        <f>ROUND(I285*H285,2)</f>
        <v>0</v>
      </c>
      <c r="BL285" s="22" t="s">
        <v>160</v>
      </c>
      <c r="BM285" s="22" t="s">
        <v>450</v>
      </c>
    </row>
    <row r="286" spans="2:47" s="1" customFormat="1" ht="13.5">
      <c r="B286" s="44"/>
      <c r="C286" s="72"/>
      <c r="D286" s="231" t="s">
        <v>162</v>
      </c>
      <c r="E286" s="72"/>
      <c r="F286" s="232" t="s">
        <v>451</v>
      </c>
      <c r="G286" s="72"/>
      <c r="H286" s="72"/>
      <c r="I286" s="189"/>
      <c r="J286" s="72"/>
      <c r="K286" s="72"/>
      <c r="L286" s="70"/>
      <c r="M286" s="233"/>
      <c r="N286" s="45"/>
      <c r="O286" s="45"/>
      <c r="P286" s="45"/>
      <c r="Q286" s="45"/>
      <c r="R286" s="45"/>
      <c r="S286" s="45"/>
      <c r="T286" s="93"/>
      <c r="AT286" s="22" t="s">
        <v>162</v>
      </c>
      <c r="AU286" s="22" t="s">
        <v>82</v>
      </c>
    </row>
    <row r="287" spans="2:47" s="1" customFormat="1" ht="13.5">
      <c r="B287" s="44"/>
      <c r="C287" s="72"/>
      <c r="D287" s="231" t="s">
        <v>164</v>
      </c>
      <c r="E287" s="72"/>
      <c r="F287" s="234" t="s">
        <v>452</v>
      </c>
      <c r="G287" s="72"/>
      <c r="H287" s="72"/>
      <c r="I287" s="189"/>
      <c r="J287" s="72"/>
      <c r="K287" s="72"/>
      <c r="L287" s="70"/>
      <c r="M287" s="233"/>
      <c r="N287" s="45"/>
      <c r="O287" s="45"/>
      <c r="P287" s="45"/>
      <c r="Q287" s="45"/>
      <c r="R287" s="45"/>
      <c r="S287" s="45"/>
      <c r="T287" s="93"/>
      <c r="AT287" s="22" t="s">
        <v>164</v>
      </c>
      <c r="AU287" s="22" t="s">
        <v>82</v>
      </c>
    </row>
    <row r="288" spans="2:47" s="1" customFormat="1" ht="13.5">
      <c r="B288" s="44"/>
      <c r="C288" s="72"/>
      <c r="D288" s="231" t="s">
        <v>166</v>
      </c>
      <c r="E288" s="72"/>
      <c r="F288" s="234" t="s">
        <v>194</v>
      </c>
      <c r="G288" s="72"/>
      <c r="H288" s="72"/>
      <c r="I288" s="189"/>
      <c r="J288" s="72"/>
      <c r="K288" s="72"/>
      <c r="L288" s="70"/>
      <c r="M288" s="233"/>
      <c r="N288" s="45"/>
      <c r="O288" s="45"/>
      <c r="P288" s="45"/>
      <c r="Q288" s="45"/>
      <c r="R288" s="45"/>
      <c r="S288" s="45"/>
      <c r="T288" s="93"/>
      <c r="AT288" s="22" t="s">
        <v>166</v>
      </c>
      <c r="AU288" s="22" t="s">
        <v>82</v>
      </c>
    </row>
    <row r="289" spans="2:51" s="11" customFormat="1" ht="13.5">
      <c r="B289" s="235"/>
      <c r="C289" s="236"/>
      <c r="D289" s="231" t="s">
        <v>180</v>
      </c>
      <c r="E289" s="237" t="s">
        <v>22</v>
      </c>
      <c r="F289" s="238" t="s">
        <v>446</v>
      </c>
      <c r="G289" s="236"/>
      <c r="H289" s="239">
        <v>65.5</v>
      </c>
      <c r="I289" s="240"/>
      <c r="J289" s="236"/>
      <c r="K289" s="236"/>
      <c r="L289" s="241"/>
      <c r="M289" s="242"/>
      <c r="N289" s="243"/>
      <c r="O289" s="243"/>
      <c r="P289" s="243"/>
      <c r="Q289" s="243"/>
      <c r="R289" s="243"/>
      <c r="S289" s="243"/>
      <c r="T289" s="244"/>
      <c r="AT289" s="245" t="s">
        <v>180</v>
      </c>
      <c r="AU289" s="245" t="s">
        <v>82</v>
      </c>
      <c r="AV289" s="11" t="s">
        <v>82</v>
      </c>
      <c r="AW289" s="11" t="s">
        <v>37</v>
      </c>
      <c r="AX289" s="11" t="s">
        <v>73</v>
      </c>
      <c r="AY289" s="245" t="s">
        <v>153</v>
      </c>
    </row>
    <row r="290" spans="2:65" s="1" customFormat="1" ht="25.5" customHeight="1">
      <c r="B290" s="44"/>
      <c r="C290" s="219" t="s">
        <v>453</v>
      </c>
      <c r="D290" s="219" t="s">
        <v>155</v>
      </c>
      <c r="E290" s="220" t="s">
        <v>454</v>
      </c>
      <c r="F290" s="221" t="s">
        <v>455</v>
      </c>
      <c r="G290" s="222" t="s">
        <v>351</v>
      </c>
      <c r="H290" s="223">
        <v>107</v>
      </c>
      <c r="I290" s="224"/>
      <c r="J290" s="225">
        <f>ROUND(I290*H290,2)</f>
        <v>0</v>
      </c>
      <c r="K290" s="221" t="s">
        <v>159</v>
      </c>
      <c r="L290" s="70"/>
      <c r="M290" s="226" t="s">
        <v>22</v>
      </c>
      <c r="N290" s="227" t="s">
        <v>44</v>
      </c>
      <c r="O290" s="45"/>
      <c r="P290" s="228">
        <f>O290*H290</f>
        <v>0</v>
      </c>
      <c r="Q290" s="228">
        <v>0.1295</v>
      </c>
      <c r="R290" s="228">
        <f>Q290*H290</f>
        <v>13.8565</v>
      </c>
      <c r="S290" s="228">
        <v>0</v>
      </c>
      <c r="T290" s="229">
        <f>S290*H290</f>
        <v>0</v>
      </c>
      <c r="AR290" s="22" t="s">
        <v>160</v>
      </c>
      <c r="AT290" s="22" t="s">
        <v>155</v>
      </c>
      <c r="AU290" s="22" t="s">
        <v>82</v>
      </c>
      <c r="AY290" s="22" t="s">
        <v>153</v>
      </c>
      <c r="BE290" s="230">
        <f>IF(N290="základní",J290,0)</f>
        <v>0</v>
      </c>
      <c r="BF290" s="230">
        <f>IF(N290="snížená",J290,0)</f>
        <v>0</v>
      </c>
      <c r="BG290" s="230">
        <f>IF(N290="zákl. přenesená",J290,0)</f>
        <v>0</v>
      </c>
      <c r="BH290" s="230">
        <f>IF(N290="sníž. přenesená",J290,0)</f>
        <v>0</v>
      </c>
      <c r="BI290" s="230">
        <f>IF(N290="nulová",J290,0)</f>
        <v>0</v>
      </c>
      <c r="BJ290" s="22" t="s">
        <v>24</v>
      </c>
      <c r="BK290" s="230">
        <f>ROUND(I290*H290,2)</f>
        <v>0</v>
      </c>
      <c r="BL290" s="22" t="s">
        <v>160</v>
      </c>
      <c r="BM290" s="22" t="s">
        <v>456</v>
      </c>
    </row>
    <row r="291" spans="2:47" s="1" customFormat="1" ht="13.5">
      <c r="B291" s="44"/>
      <c r="C291" s="72"/>
      <c r="D291" s="231" t="s">
        <v>162</v>
      </c>
      <c r="E291" s="72"/>
      <c r="F291" s="232" t="s">
        <v>457</v>
      </c>
      <c r="G291" s="72"/>
      <c r="H291" s="72"/>
      <c r="I291" s="189"/>
      <c r="J291" s="72"/>
      <c r="K291" s="72"/>
      <c r="L291" s="70"/>
      <c r="M291" s="233"/>
      <c r="N291" s="45"/>
      <c r="O291" s="45"/>
      <c r="P291" s="45"/>
      <c r="Q291" s="45"/>
      <c r="R291" s="45"/>
      <c r="S291" s="45"/>
      <c r="T291" s="93"/>
      <c r="AT291" s="22" t="s">
        <v>162</v>
      </c>
      <c r="AU291" s="22" t="s">
        <v>82</v>
      </c>
    </row>
    <row r="292" spans="2:47" s="1" customFormat="1" ht="13.5">
      <c r="B292" s="44"/>
      <c r="C292" s="72"/>
      <c r="D292" s="231" t="s">
        <v>164</v>
      </c>
      <c r="E292" s="72"/>
      <c r="F292" s="234" t="s">
        <v>458</v>
      </c>
      <c r="G292" s="72"/>
      <c r="H292" s="72"/>
      <c r="I292" s="189"/>
      <c r="J292" s="72"/>
      <c r="K292" s="72"/>
      <c r="L292" s="70"/>
      <c r="M292" s="233"/>
      <c r="N292" s="45"/>
      <c r="O292" s="45"/>
      <c r="P292" s="45"/>
      <c r="Q292" s="45"/>
      <c r="R292" s="45"/>
      <c r="S292" s="45"/>
      <c r="T292" s="93"/>
      <c r="AT292" s="22" t="s">
        <v>164</v>
      </c>
      <c r="AU292" s="22" t="s">
        <v>82</v>
      </c>
    </row>
    <row r="293" spans="2:47" s="1" customFormat="1" ht="13.5">
      <c r="B293" s="44"/>
      <c r="C293" s="72"/>
      <c r="D293" s="231" t="s">
        <v>166</v>
      </c>
      <c r="E293" s="72"/>
      <c r="F293" s="234" t="s">
        <v>194</v>
      </c>
      <c r="G293" s="72"/>
      <c r="H293" s="72"/>
      <c r="I293" s="189"/>
      <c r="J293" s="72"/>
      <c r="K293" s="72"/>
      <c r="L293" s="70"/>
      <c r="M293" s="233"/>
      <c r="N293" s="45"/>
      <c r="O293" s="45"/>
      <c r="P293" s="45"/>
      <c r="Q293" s="45"/>
      <c r="R293" s="45"/>
      <c r="S293" s="45"/>
      <c r="T293" s="93"/>
      <c r="AT293" s="22" t="s">
        <v>166</v>
      </c>
      <c r="AU293" s="22" t="s">
        <v>82</v>
      </c>
    </row>
    <row r="294" spans="2:51" s="11" customFormat="1" ht="13.5">
      <c r="B294" s="235"/>
      <c r="C294" s="236"/>
      <c r="D294" s="231" t="s">
        <v>180</v>
      </c>
      <c r="E294" s="237" t="s">
        <v>22</v>
      </c>
      <c r="F294" s="238" t="s">
        <v>459</v>
      </c>
      <c r="G294" s="236"/>
      <c r="H294" s="239">
        <v>107</v>
      </c>
      <c r="I294" s="240"/>
      <c r="J294" s="236"/>
      <c r="K294" s="236"/>
      <c r="L294" s="241"/>
      <c r="M294" s="242"/>
      <c r="N294" s="243"/>
      <c r="O294" s="243"/>
      <c r="P294" s="243"/>
      <c r="Q294" s="243"/>
      <c r="R294" s="243"/>
      <c r="S294" s="243"/>
      <c r="T294" s="244"/>
      <c r="AT294" s="245" t="s">
        <v>180</v>
      </c>
      <c r="AU294" s="245" t="s">
        <v>82</v>
      </c>
      <c r="AV294" s="11" t="s">
        <v>82</v>
      </c>
      <c r="AW294" s="11" t="s">
        <v>37</v>
      </c>
      <c r="AX294" s="11" t="s">
        <v>73</v>
      </c>
      <c r="AY294" s="245" t="s">
        <v>153</v>
      </c>
    </row>
    <row r="295" spans="2:65" s="1" customFormat="1" ht="16.5" customHeight="1">
      <c r="B295" s="44"/>
      <c r="C295" s="246" t="s">
        <v>460</v>
      </c>
      <c r="D295" s="246" t="s">
        <v>252</v>
      </c>
      <c r="E295" s="247" t="s">
        <v>461</v>
      </c>
      <c r="F295" s="248" t="s">
        <v>462</v>
      </c>
      <c r="G295" s="249" t="s">
        <v>158</v>
      </c>
      <c r="H295" s="250">
        <v>115</v>
      </c>
      <c r="I295" s="251"/>
      <c r="J295" s="252">
        <f>ROUND(I295*H295,2)</f>
        <v>0</v>
      </c>
      <c r="K295" s="248" t="s">
        <v>159</v>
      </c>
      <c r="L295" s="253"/>
      <c r="M295" s="254" t="s">
        <v>22</v>
      </c>
      <c r="N295" s="255" t="s">
        <v>44</v>
      </c>
      <c r="O295" s="45"/>
      <c r="P295" s="228">
        <f>O295*H295</f>
        <v>0</v>
      </c>
      <c r="Q295" s="228">
        <v>0.085</v>
      </c>
      <c r="R295" s="228">
        <f>Q295*H295</f>
        <v>9.775</v>
      </c>
      <c r="S295" s="228">
        <v>0</v>
      </c>
      <c r="T295" s="229">
        <f>S295*H295</f>
        <v>0</v>
      </c>
      <c r="AR295" s="22" t="s">
        <v>210</v>
      </c>
      <c r="AT295" s="22" t="s">
        <v>252</v>
      </c>
      <c r="AU295" s="22" t="s">
        <v>82</v>
      </c>
      <c r="AY295" s="22" t="s">
        <v>153</v>
      </c>
      <c r="BE295" s="230">
        <f>IF(N295="základní",J295,0)</f>
        <v>0</v>
      </c>
      <c r="BF295" s="230">
        <f>IF(N295="snížená",J295,0)</f>
        <v>0</v>
      </c>
      <c r="BG295" s="230">
        <f>IF(N295="zákl. přenesená",J295,0)</f>
        <v>0</v>
      </c>
      <c r="BH295" s="230">
        <f>IF(N295="sníž. přenesená",J295,0)</f>
        <v>0</v>
      </c>
      <c r="BI295" s="230">
        <f>IF(N295="nulová",J295,0)</f>
        <v>0</v>
      </c>
      <c r="BJ295" s="22" t="s">
        <v>24</v>
      </c>
      <c r="BK295" s="230">
        <f>ROUND(I295*H295,2)</f>
        <v>0</v>
      </c>
      <c r="BL295" s="22" t="s">
        <v>160</v>
      </c>
      <c r="BM295" s="22" t="s">
        <v>463</v>
      </c>
    </row>
    <row r="296" spans="2:47" s="1" customFormat="1" ht="13.5">
      <c r="B296" s="44"/>
      <c r="C296" s="72"/>
      <c r="D296" s="231" t="s">
        <v>162</v>
      </c>
      <c r="E296" s="72"/>
      <c r="F296" s="232" t="s">
        <v>464</v>
      </c>
      <c r="G296" s="72"/>
      <c r="H296" s="72"/>
      <c r="I296" s="189"/>
      <c r="J296" s="72"/>
      <c r="K296" s="72"/>
      <c r="L296" s="70"/>
      <c r="M296" s="233"/>
      <c r="N296" s="45"/>
      <c r="O296" s="45"/>
      <c r="P296" s="45"/>
      <c r="Q296" s="45"/>
      <c r="R296" s="45"/>
      <c r="S296" s="45"/>
      <c r="T296" s="93"/>
      <c r="AT296" s="22" t="s">
        <v>162</v>
      </c>
      <c r="AU296" s="22" t="s">
        <v>82</v>
      </c>
    </row>
    <row r="297" spans="2:47" s="1" customFormat="1" ht="13.5">
      <c r="B297" s="44"/>
      <c r="C297" s="72"/>
      <c r="D297" s="231" t="s">
        <v>166</v>
      </c>
      <c r="E297" s="72"/>
      <c r="F297" s="234" t="s">
        <v>194</v>
      </c>
      <c r="G297" s="72"/>
      <c r="H297" s="72"/>
      <c r="I297" s="189"/>
      <c r="J297" s="72"/>
      <c r="K297" s="72"/>
      <c r="L297" s="70"/>
      <c r="M297" s="233"/>
      <c r="N297" s="45"/>
      <c r="O297" s="45"/>
      <c r="P297" s="45"/>
      <c r="Q297" s="45"/>
      <c r="R297" s="45"/>
      <c r="S297" s="45"/>
      <c r="T297" s="93"/>
      <c r="AT297" s="22" t="s">
        <v>166</v>
      </c>
      <c r="AU297" s="22" t="s">
        <v>82</v>
      </c>
    </row>
    <row r="298" spans="2:65" s="1" customFormat="1" ht="16.5" customHeight="1">
      <c r="B298" s="44"/>
      <c r="C298" s="219" t="s">
        <v>465</v>
      </c>
      <c r="D298" s="219" t="s">
        <v>155</v>
      </c>
      <c r="E298" s="220" t="s">
        <v>466</v>
      </c>
      <c r="F298" s="221" t="s">
        <v>467</v>
      </c>
      <c r="G298" s="222" t="s">
        <v>351</v>
      </c>
      <c r="H298" s="223">
        <v>39</v>
      </c>
      <c r="I298" s="224"/>
      <c r="J298" s="225">
        <f>ROUND(I298*H298,2)</f>
        <v>0</v>
      </c>
      <c r="K298" s="221" t="s">
        <v>159</v>
      </c>
      <c r="L298" s="70"/>
      <c r="M298" s="226" t="s">
        <v>22</v>
      </c>
      <c r="N298" s="227" t="s">
        <v>44</v>
      </c>
      <c r="O298" s="45"/>
      <c r="P298" s="228">
        <f>O298*H298</f>
        <v>0</v>
      </c>
      <c r="Q298" s="228">
        <v>0.10095</v>
      </c>
      <c r="R298" s="228">
        <f>Q298*H298</f>
        <v>3.9370499999999997</v>
      </c>
      <c r="S298" s="228">
        <v>0</v>
      </c>
      <c r="T298" s="229">
        <f>S298*H298</f>
        <v>0</v>
      </c>
      <c r="AR298" s="22" t="s">
        <v>160</v>
      </c>
      <c r="AT298" s="22" t="s">
        <v>155</v>
      </c>
      <c r="AU298" s="22" t="s">
        <v>82</v>
      </c>
      <c r="AY298" s="22" t="s">
        <v>153</v>
      </c>
      <c r="BE298" s="230">
        <f>IF(N298="základní",J298,0)</f>
        <v>0</v>
      </c>
      <c r="BF298" s="230">
        <f>IF(N298="snížená",J298,0)</f>
        <v>0</v>
      </c>
      <c r="BG298" s="230">
        <f>IF(N298="zákl. přenesená",J298,0)</f>
        <v>0</v>
      </c>
      <c r="BH298" s="230">
        <f>IF(N298="sníž. přenesená",J298,0)</f>
        <v>0</v>
      </c>
      <c r="BI298" s="230">
        <f>IF(N298="nulová",J298,0)</f>
        <v>0</v>
      </c>
      <c r="BJ298" s="22" t="s">
        <v>24</v>
      </c>
      <c r="BK298" s="230">
        <f>ROUND(I298*H298,2)</f>
        <v>0</v>
      </c>
      <c r="BL298" s="22" t="s">
        <v>160</v>
      </c>
      <c r="BM298" s="22" t="s">
        <v>468</v>
      </c>
    </row>
    <row r="299" spans="2:47" s="1" customFormat="1" ht="13.5">
      <c r="B299" s="44"/>
      <c r="C299" s="72"/>
      <c r="D299" s="231" t="s">
        <v>162</v>
      </c>
      <c r="E299" s="72"/>
      <c r="F299" s="232" t="s">
        <v>469</v>
      </c>
      <c r="G299" s="72"/>
      <c r="H299" s="72"/>
      <c r="I299" s="189"/>
      <c r="J299" s="72"/>
      <c r="K299" s="72"/>
      <c r="L299" s="70"/>
      <c r="M299" s="233"/>
      <c r="N299" s="45"/>
      <c r="O299" s="45"/>
      <c r="P299" s="45"/>
      <c r="Q299" s="45"/>
      <c r="R299" s="45"/>
      <c r="S299" s="45"/>
      <c r="T299" s="93"/>
      <c r="AT299" s="22" t="s">
        <v>162</v>
      </c>
      <c r="AU299" s="22" t="s">
        <v>82</v>
      </c>
    </row>
    <row r="300" spans="2:47" s="1" customFormat="1" ht="13.5">
      <c r="B300" s="44"/>
      <c r="C300" s="72"/>
      <c r="D300" s="231" t="s">
        <v>164</v>
      </c>
      <c r="E300" s="72"/>
      <c r="F300" s="234" t="s">
        <v>470</v>
      </c>
      <c r="G300" s="72"/>
      <c r="H300" s="72"/>
      <c r="I300" s="189"/>
      <c r="J300" s="72"/>
      <c r="K300" s="72"/>
      <c r="L300" s="70"/>
      <c r="M300" s="233"/>
      <c r="N300" s="45"/>
      <c r="O300" s="45"/>
      <c r="P300" s="45"/>
      <c r="Q300" s="45"/>
      <c r="R300" s="45"/>
      <c r="S300" s="45"/>
      <c r="T300" s="93"/>
      <c r="AT300" s="22" t="s">
        <v>164</v>
      </c>
      <c r="AU300" s="22" t="s">
        <v>82</v>
      </c>
    </row>
    <row r="301" spans="2:47" s="1" customFormat="1" ht="13.5">
      <c r="B301" s="44"/>
      <c r="C301" s="72"/>
      <c r="D301" s="231" t="s">
        <v>166</v>
      </c>
      <c r="E301" s="72"/>
      <c r="F301" s="234" t="s">
        <v>194</v>
      </c>
      <c r="G301" s="72"/>
      <c r="H301" s="72"/>
      <c r="I301" s="189"/>
      <c r="J301" s="72"/>
      <c r="K301" s="72"/>
      <c r="L301" s="70"/>
      <c r="M301" s="233"/>
      <c r="N301" s="45"/>
      <c r="O301" s="45"/>
      <c r="P301" s="45"/>
      <c r="Q301" s="45"/>
      <c r="R301" s="45"/>
      <c r="S301" s="45"/>
      <c r="T301" s="93"/>
      <c r="AT301" s="22" t="s">
        <v>166</v>
      </c>
      <c r="AU301" s="22" t="s">
        <v>82</v>
      </c>
    </row>
    <row r="302" spans="2:51" s="11" customFormat="1" ht="13.5">
      <c r="B302" s="235"/>
      <c r="C302" s="236"/>
      <c r="D302" s="231" t="s">
        <v>180</v>
      </c>
      <c r="E302" s="237" t="s">
        <v>22</v>
      </c>
      <c r="F302" s="238" t="s">
        <v>471</v>
      </c>
      <c r="G302" s="236"/>
      <c r="H302" s="239">
        <v>39</v>
      </c>
      <c r="I302" s="240"/>
      <c r="J302" s="236"/>
      <c r="K302" s="236"/>
      <c r="L302" s="241"/>
      <c r="M302" s="242"/>
      <c r="N302" s="243"/>
      <c r="O302" s="243"/>
      <c r="P302" s="243"/>
      <c r="Q302" s="243"/>
      <c r="R302" s="243"/>
      <c r="S302" s="243"/>
      <c r="T302" s="244"/>
      <c r="AT302" s="245" t="s">
        <v>180</v>
      </c>
      <c r="AU302" s="245" t="s">
        <v>82</v>
      </c>
      <c r="AV302" s="11" t="s">
        <v>82</v>
      </c>
      <c r="AW302" s="11" t="s">
        <v>37</v>
      </c>
      <c r="AX302" s="11" t="s">
        <v>73</v>
      </c>
      <c r="AY302" s="245" t="s">
        <v>153</v>
      </c>
    </row>
    <row r="303" spans="2:65" s="1" customFormat="1" ht="16.5" customHeight="1">
      <c r="B303" s="44"/>
      <c r="C303" s="246" t="s">
        <v>472</v>
      </c>
      <c r="D303" s="246" t="s">
        <v>252</v>
      </c>
      <c r="E303" s="247" t="s">
        <v>473</v>
      </c>
      <c r="F303" s="248" t="s">
        <v>474</v>
      </c>
      <c r="G303" s="249" t="s">
        <v>158</v>
      </c>
      <c r="H303" s="250">
        <v>42</v>
      </c>
      <c r="I303" s="251"/>
      <c r="J303" s="252">
        <f>ROUND(I303*H303,2)</f>
        <v>0</v>
      </c>
      <c r="K303" s="248" t="s">
        <v>159</v>
      </c>
      <c r="L303" s="253"/>
      <c r="M303" s="254" t="s">
        <v>22</v>
      </c>
      <c r="N303" s="255" t="s">
        <v>44</v>
      </c>
      <c r="O303" s="45"/>
      <c r="P303" s="228">
        <f>O303*H303</f>
        <v>0</v>
      </c>
      <c r="Q303" s="228">
        <v>0.0335</v>
      </c>
      <c r="R303" s="228">
        <f>Q303*H303</f>
        <v>1.407</v>
      </c>
      <c r="S303" s="228">
        <v>0</v>
      </c>
      <c r="T303" s="229">
        <f>S303*H303</f>
        <v>0</v>
      </c>
      <c r="AR303" s="22" t="s">
        <v>210</v>
      </c>
      <c r="AT303" s="22" t="s">
        <v>252</v>
      </c>
      <c r="AU303" s="22" t="s">
        <v>82</v>
      </c>
      <c r="AY303" s="22" t="s">
        <v>153</v>
      </c>
      <c r="BE303" s="230">
        <f>IF(N303="základní",J303,0)</f>
        <v>0</v>
      </c>
      <c r="BF303" s="230">
        <f>IF(N303="snížená",J303,0)</f>
        <v>0</v>
      </c>
      <c r="BG303" s="230">
        <f>IF(N303="zákl. přenesená",J303,0)</f>
        <v>0</v>
      </c>
      <c r="BH303" s="230">
        <f>IF(N303="sníž. přenesená",J303,0)</f>
        <v>0</v>
      </c>
      <c r="BI303" s="230">
        <f>IF(N303="nulová",J303,0)</f>
        <v>0</v>
      </c>
      <c r="BJ303" s="22" t="s">
        <v>24</v>
      </c>
      <c r="BK303" s="230">
        <f>ROUND(I303*H303,2)</f>
        <v>0</v>
      </c>
      <c r="BL303" s="22" t="s">
        <v>160</v>
      </c>
      <c r="BM303" s="22" t="s">
        <v>475</v>
      </c>
    </row>
    <row r="304" spans="2:47" s="1" customFormat="1" ht="13.5">
      <c r="B304" s="44"/>
      <c r="C304" s="72"/>
      <c r="D304" s="231" t="s">
        <v>162</v>
      </c>
      <c r="E304" s="72"/>
      <c r="F304" s="232" t="s">
        <v>476</v>
      </c>
      <c r="G304" s="72"/>
      <c r="H304" s="72"/>
      <c r="I304" s="189"/>
      <c r="J304" s="72"/>
      <c r="K304" s="72"/>
      <c r="L304" s="70"/>
      <c r="M304" s="233"/>
      <c r="N304" s="45"/>
      <c r="O304" s="45"/>
      <c r="P304" s="45"/>
      <c r="Q304" s="45"/>
      <c r="R304" s="45"/>
      <c r="S304" s="45"/>
      <c r="T304" s="93"/>
      <c r="AT304" s="22" t="s">
        <v>162</v>
      </c>
      <c r="AU304" s="22" t="s">
        <v>82</v>
      </c>
    </row>
    <row r="305" spans="2:47" s="1" customFormat="1" ht="13.5">
      <c r="B305" s="44"/>
      <c r="C305" s="72"/>
      <c r="D305" s="231" t="s">
        <v>166</v>
      </c>
      <c r="E305" s="72"/>
      <c r="F305" s="234" t="s">
        <v>194</v>
      </c>
      <c r="G305" s="72"/>
      <c r="H305" s="72"/>
      <c r="I305" s="189"/>
      <c r="J305" s="72"/>
      <c r="K305" s="72"/>
      <c r="L305" s="70"/>
      <c r="M305" s="233"/>
      <c r="N305" s="45"/>
      <c r="O305" s="45"/>
      <c r="P305" s="45"/>
      <c r="Q305" s="45"/>
      <c r="R305" s="45"/>
      <c r="S305" s="45"/>
      <c r="T305" s="93"/>
      <c r="AT305" s="22" t="s">
        <v>166</v>
      </c>
      <c r="AU305" s="22" t="s">
        <v>82</v>
      </c>
    </row>
    <row r="306" spans="2:65" s="1" customFormat="1" ht="16.5" customHeight="1">
      <c r="B306" s="44"/>
      <c r="C306" s="219" t="s">
        <v>477</v>
      </c>
      <c r="D306" s="219" t="s">
        <v>155</v>
      </c>
      <c r="E306" s="220" t="s">
        <v>478</v>
      </c>
      <c r="F306" s="221" t="s">
        <v>479</v>
      </c>
      <c r="G306" s="222" t="s">
        <v>351</v>
      </c>
      <c r="H306" s="223">
        <v>19.8</v>
      </c>
      <c r="I306" s="224"/>
      <c r="J306" s="225">
        <f>ROUND(I306*H306,2)</f>
        <v>0</v>
      </c>
      <c r="K306" s="221" t="s">
        <v>159</v>
      </c>
      <c r="L306" s="70"/>
      <c r="M306" s="226" t="s">
        <v>22</v>
      </c>
      <c r="N306" s="227" t="s">
        <v>44</v>
      </c>
      <c r="O306" s="45"/>
      <c r="P306" s="228">
        <f>O306*H306</f>
        <v>0</v>
      </c>
      <c r="Q306" s="228">
        <v>0</v>
      </c>
      <c r="R306" s="228">
        <f>Q306*H306</f>
        <v>0</v>
      </c>
      <c r="S306" s="228">
        <v>0</v>
      </c>
      <c r="T306" s="229">
        <f>S306*H306</f>
        <v>0</v>
      </c>
      <c r="AR306" s="22" t="s">
        <v>160</v>
      </c>
      <c r="AT306" s="22" t="s">
        <v>155</v>
      </c>
      <c r="AU306" s="22" t="s">
        <v>82</v>
      </c>
      <c r="AY306" s="22" t="s">
        <v>153</v>
      </c>
      <c r="BE306" s="230">
        <f>IF(N306="základní",J306,0)</f>
        <v>0</v>
      </c>
      <c r="BF306" s="230">
        <f>IF(N306="snížená",J306,0)</f>
        <v>0</v>
      </c>
      <c r="BG306" s="230">
        <f>IF(N306="zákl. přenesená",J306,0)</f>
        <v>0</v>
      </c>
      <c r="BH306" s="230">
        <f>IF(N306="sníž. přenesená",J306,0)</f>
        <v>0</v>
      </c>
      <c r="BI306" s="230">
        <f>IF(N306="nulová",J306,0)</f>
        <v>0</v>
      </c>
      <c r="BJ306" s="22" t="s">
        <v>24</v>
      </c>
      <c r="BK306" s="230">
        <f>ROUND(I306*H306,2)</f>
        <v>0</v>
      </c>
      <c r="BL306" s="22" t="s">
        <v>160</v>
      </c>
      <c r="BM306" s="22" t="s">
        <v>480</v>
      </c>
    </row>
    <row r="307" spans="2:47" s="1" customFormat="1" ht="13.5">
      <c r="B307" s="44"/>
      <c r="C307" s="72"/>
      <c r="D307" s="231" t="s">
        <v>162</v>
      </c>
      <c r="E307" s="72"/>
      <c r="F307" s="232" t="s">
        <v>481</v>
      </c>
      <c r="G307" s="72"/>
      <c r="H307" s="72"/>
      <c r="I307" s="189"/>
      <c r="J307" s="72"/>
      <c r="K307" s="72"/>
      <c r="L307" s="70"/>
      <c r="M307" s="233"/>
      <c r="N307" s="45"/>
      <c r="O307" s="45"/>
      <c r="P307" s="45"/>
      <c r="Q307" s="45"/>
      <c r="R307" s="45"/>
      <c r="S307" s="45"/>
      <c r="T307" s="93"/>
      <c r="AT307" s="22" t="s">
        <v>162</v>
      </c>
      <c r="AU307" s="22" t="s">
        <v>82</v>
      </c>
    </row>
    <row r="308" spans="2:47" s="1" customFormat="1" ht="13.5">
      <c r="B308" s="44"/>
      <c r="C308" s="72"/>
      <c r="D308" s="231" t="s">
        <v>164</v>
      </c>
      <c r="E308" s="72"/>
      <c r="F308" s="234" t="s">
        <v>482</v>
      </c>
      <c r="G308" s="72"/>
      <c r="H308" s="72"/>
      <c r="I308" s="189"/>
      <c r="J308" s="72"/>
      <c r="K308" s="72"/>
      <c r="L308" s="70"/>
      <c r="M308" s="233"/>
      <c r="N308" s="45"/>
      <c r="O308" s="45"/>
      <c r="P308" s="45"/>
      <c r="Q308" s="45"/>
      <c r="R308" s="45"/>
      <c r="S308" s="45"/>
      <c r="T308" s="93"/>
      <c r="AT308" s="22" t="s">
        <v>164</v>
      </c>
      <c r="AU308" s="22" t="s">
        <v>82</v>
      </c>
    </row>
    <row r="309" spans="2:47" s="1" customFormat="1" ht="13.5">
      <c r="B309" s="44"/>
      <c r="C309" s="72"/>
      <c r="D309" s="231" t="s">
        <v>166</v>
      </c>
      <c r="E309" s="72"/>
      <c r="F309" s="234" t="s">
        <v>194</v>
      </c>
      <c r="G309" s="72"/>
      <c r="H309" s="72"/>
      <c r="I309" s="189"/>
      <c r="J309" s="72"/>
      <c r="K309" s="72"/>
      <c r="L309" s="70"/>
      <c r="M309" s="233"/>
      <c r="N309" s="45"/>
      <c r="O309" s="45"/>
      <c r="P309" s="45"/>
      <c r="Q309" s="45"/>
      <c r="R309" s="45"/>
      <c r="S309" s="45"/>
      <c r="T309" s="93"/>
      <c r="AT309" s="22" t="s">
        <v>166</v>
      </c>
      <c r="AU309" s="22" t="s">
        <v>82</v>
      </c>
    </row>
    <row r="310" spans="2:65" s="1" customFormat="1" ht="16.5" customHeight="1">
      <c r="B310" s="44"/>
      <c r="C310" s="219" t="s">
        <v>483</v>
      </c>
      <c r="D310" s="219" t="s">
        <v>155</v>
      </c>
      <c r="E310" s="220" t="s">
        <v>484</v>
      </c>
      <c r="F310" s="221" t="s">
        <v>485</v>
      </c>
      <c r="G310" s="222" t="s">
        <v>351</v>
      </c>
      <c r="H310" s="223">
        <v>19.8</v>
      </c>
      <c r="I310" s="224"/>
      <c r="J310" s="225">
        <f>ROUND(I310*H310,2)</f>
        <v>0</v>
      </c>
      <c r="K310" s="221" t="s">
        <v>159</v>
      </c>
      <c r="L310" s="70"/>
      <c r="M310" s="226" t="s">
        <v>22</v>
      </c>
      <c r="N310" s="227" t="s">
        <v>44</v>
      </c>
      <c r="O310" s="45"/>
      <c r="P310" s="228">
        <f>O310*H310</f>
        <v>0</v>
      </c>
      <c r="Q310" s="228">
        <v>0</v>
      </c>
      <c r="R310" s="228">
        <f>Q310*H310</f>
        <v>0</v>
      </c>
      <c r="S310" s="228">
        <v>0</v>
      </c>
      <c r="T310" s="229">
        <f>S310*H310</f>
        <v>0</v>
      </c>
      <c r="AR310" s="22" t="s">
        <v>160</v>
      </c>
      <c r="AT310" s="22" t="s">
        <v>155</v>
      </c>
      <c r="AU310" s="22" t="s">
        <v>82</v>
      </c>
      <c r="AY310" s="22" t="s">
        <v>153</v>
      </c>
      <c r="BE310" s="230">
        <f>IF(N310="základní",J310,0)</f>
        <v>0</v>
      </c>
      <c r="BF310" s="230">
        <f>IF(N310="snížená",J310,0)</f>
        <v>0</v>
      </c>
      <c r="BG310" s="230">
        <f>IF(N310="zákl. přenesená",J310,0)</f>
        <v>0</v>
      </c>
      <c r="BH310" s="230">
        <f>IF(N310="sníž. přenesená",J310,0)</f>
        <v>0</v>
      </c>
      <c r="BI310" s="230">
        <f>IF(N310="nulová",J310,0)</f>
        <v>0</v>
      </c>
      <c r="BJ310" s="22" t="s">
        <v>24</v>
      </c>
      <c r="BK310" s="230">
        <f>ROUND(I310*H310,2)</f>
        <v>0</v>
      </c>
      <c r="BL310" s="22" t="s">
        <v>160</v>
      </c>
      <c r="BM310" s="22" t="s">
        <v>486</v>
      </c>
    </row>
    <row r="311" spans="2:47" s="1" customFormat="1" ht="13.5">
      <c r="B311" s="44"/>
      <c r="C311" s="72"/>
      <c r="D311" s="231" t="s">
        <v>162</v>
      </c>
      <c r="E311" s="72"/>
      <c r="F311" s="232" t="s">
        <v>487</v>
      </c>
      <c r="G311" s="72"/>
      <c r="H311" s="72"/>
      <c r="I311" s="189"/>
      <c r="J311" s="72"/>
      <c r="K311" s="72"/>
      <c r="L311" s="70"/>
      <c r="M311" s="233"/>
      <c r="N311" s="45"/>
      <c r="O311" s="45"/>
      <c r="P311" s="45"/>
      <c r="Q311" s="45"/>
      <c r="R311" s="45"/>
      <c r="S311" s="45"/>
      <c r="T311" s="93"/>
      <c r="AT311" s="22" t="s">
        <v>162</v>
      </c>
      <c r="AU311" s="22" t="s">
        <v>82</v>
      </c>
    </row>
    <row r="312" spans="2:47" s="1" customFormat="1" ht="13.5">
      <c r="B312" s="44"/>
      <c r="C312" s="72"/>
      <c r="D312" s="231" t="s">
        <v>164</v>
      </c>
      <c r="E312" s="72"/>
      <c r="F312" s="234" t="s">
        <v>488</v>
      </c>
      <c r="G312" s="72"/>
      <c r="H312" s="72"/>
      <c r="I312" s="189"/>
      <c r="J312" s="72"/>
      <c r="K312" s="72"/>
      <c r="L312" s="70"/>
      <c r="M312" s="233"/>
      <c r="N312" s="45"/>
      <c r="O312" s="45"/>
      <c r="P312" s="45"/>
      <c r="Q312" s="45"/>
      <c r="R312" s="45"/>
      <c r="S312" s="45"/>
      <c r="T312" s="93"/>
      <c r="AT312" s="22" t="s">
        <v>164</v>
      </c>
      <c r="AU312" s="22" t="s">
        <v>82</v>
      </c>
    </row>
    <row r="313" spans="2:47" s="1" customFormat="1" ht="13.5">
      <c r="B313" s="44"/>
      <c r="C313" s="72"/>
      <c r="D313" s="231" t="s">
        <v>166</v>
      </c>
      <c r="E313" s="72"/>
      <c r="F313" s="234" t="s">
        <v>194</v>
      </c>
      <c r="G313" s="72"/>
      <c r="H313" s="72"/>
      <c r="I313" s="189"/>
      <c r="J313" s="72"/>
      <c r="K313" s="72"/>
      <c r="L313" s="70"/>
      <c r="M313" s="233"/>
      <c r="N313" s="45"/>
      <c r="O313" s="45"/>
      <c r="P313" s="45"/>
      <c r="Q313" s="45"/>
      <c r="R313" s="45"/>
      <c r="S313" s="45"/>
      <c r="T313" s="93"/>
      <c r="AT313" s="22" t="s">
        <v>166</v>
      </c>
      <c r="AU313" s="22" t="s">
        <v>82</v>
      </c>
    </row>
    <row r="314" spans="2:51" s="11" customFormat="1" ht="13.5">
      <c r="B314" s="235"/>
      <c r="C314" s="236"/>
      <c r="D314" s="231" t="s">
        <v>180</v>
      </c>
      <c r="E314" s="237" t="s">
        <v>22</v>
      </c>
      <c r="F314" s="238" t="s">
        <v>489</v>
      </c>
      <c r="G314" s="236"/>
      <c r="H314" s="239">
        <v>19.8</v>
      </c>
      <c r="I314" s="240"/>
      <c r="J314" s="236"/>
      <c r="K314" s="236"/>
      <c r="L314" s="241"/>
      <c r="M314" s="242"/>
      <c r="N314" s="243"/>
      <c r="O314" s="243"/>
      <c r="P314" s="243"/>
      <c r="Q314" s="243"/>
      <c r="R314" s="243"/>
      <c r="S314" s="243"/>
      <c r="T314" s="244"/>
      <c r="AT314" s="245" t="s">
        <v>180</v>
      </c>
      <c r="AU314" s="245" t="s">
        <v>82</v>
      </c>
      <c r="AV314" s="11" t="s">
        <v>82</v>
      </c>
      <c r="AW314" s="11" t="s">
        <v>37</v>
      </c>
      <c r="AX314" s="11" t="s">
        <v>73</v>
      </c>
      <c r="AY314" s="245" t="s">
        <v>153</v>
      </c>
    </row>
    <row r="315" spans="2:65" s="1" customFormat="1" ht="25.5" customHeight="1">
      <c r="B315" s="44"/>
      <c r="C315" s="219" t="s">
        <v>490</v>
      </c>
      <c r="D315" s="219" t="s">
        <v>155</v>
      </c>
      <c r="E315" s="220" t="s">
        <v>491</v>
      </c>
      <c r="F315" s="221" t="s">
        <v>492</v>
      </c>
      <c r="G315" s="222" t="s">
        <v>158</v>
      </c>
      <c r="H315" s="223">
        <v>1</v>
      </c>
      <c r="I315" s="224"/>
      <c r="J315" s="225">
        <f>ROUND(I315*H315,2)</f>
        <v>0</v>
      </c>
      <c r="K315" s="221" t="s">
        <v>159</v>
      </c>
      <c r="L315" s="70"/>
      <c r="M315" s="226" t="s">
        <v>22</v>
      </c>
      <c r="N315" s="227" t="s">
        <v>44</v>
      </c>
      <c r="O315" s="45"/>
      <c r="P315" s="228">
        <f>O315*H315</f>
        <v>0</v>
      </c>
      <c r="Q315" s="228">
        <v>0.082</v>
      </c>
      <c r="R315" s="228">
        <f>Q315*H315</f>
        <v>0.082</v>
      </c>
      <c r="S315" s="228">
        <v>0</v>
      </c>
      <c r="T315" s="229">
        <f>S315*H315</f>
        <v>0</v>
      </c>
      <c r="AR315" s="22" t="s">
        <v>160</v>
      </c>
      <c r="AT315" s="22" t="s">
        <v>155</v>
      </c>
      <c r="AU315" s="22" t="s">
        <v>82</v>
      </c>
      <c r="AY315" s="22" t="s">
        <v>153</v>
      </c>
      <c r="BE315" s="230">
        <f>IF(N315="základní",J315,0)</f>
        <v>0</v>
      </c>
      <c r="BF315" s="230">
        <f>IF(N315="snížená",J315,0)</f>
        <v>0</v>
      </c>
      <c r="BG315" s="230">
        <f>IF(N315="zákl. přenesená",J315,0)</f>
        <v>0</v>
      </c>
      <c r="BH315" s="230">
        <f>IF(N315="sníž. přenesená",J315,0)</f>
        <v>0</v>
      </c>
      <c r="BI315" s="230">
        <f>IF(N315="nulová",J315,0)</f>
        <v>0</v>
      </c>
      <c r="BJ315" s="22" t="s">
        <v>24</v>
      </c>
      <c r="BK315" s="230">
        <f>ROUND(I315*H315,2)</f>
        <v>0</v>
      </c>
      <c r="BL315" s="22" t="s">
        <v>160</v>
      </c>
      <c r="BM315" s="22" t="s">
        <v>493</v>
      </c>
    </row>
    <row r="316" spans="2:47" s="1" customFormat="1" ht="13.5">
      <c r="B316" s="44"/>
      <c r="C316" s="72"/>
      <c r="D316" s="231" t="s">
        <v>162</v>
      </c>
      <c r="E316" s="72"/>
      <c r="F316" s="232" t="s">
        <v>494</v>
      </c>
      <c r="G316" s="72"/>
      <c r="H316" s="72"/>
      <c r="I316" s="189"/>
      <c r="J316" s="72"/>
      <c r="K316" s="72"/>
      <c r="L316" s="70"/>
      <c r="M316" s="233"/>
      <c r="N316" s="45"/>
      <c r="O316" s="45"/>
      <c r="P316" s="45"/>
      <c r="Q316" s="45"/>
      <c r="R316" s="45"/>
      <c r="S316" s="45"/>
      <c r="T316" s="93"/>
      <c r="AT316" s="22" t="s">
        <v>162</v>
      </c>
      <c r="AU316" s="22" t="s">
        <v>82</v>
      </c>
    </row>
    <row r="317" spans="2:47" s="1" customFormat="1" ht="13.5">
      <c r="B317" s="44"/>
      <c r="C317" s="72"/>
      <c r="D317" s="231" t="s">
        <v>164</v>
      </c>
      <c r="E317" s="72"/>
      <c r="F317" s="234" t="s">
        <v>495</v>
      </c>
      <c r="G317" s="72"/>
      <c r="H317" s="72"/>
      <c r="I317" s="189"/>
      <c r="J317" s="72"/>
      <c r="K317" s="72"/>
      <c r="L317" s="70"/>
      <c r="M317" s="233"/>
      <c r="N317" s="45"/>
      <c r="O317" s="45"/>
      <c r="P317" s="45"/>
      <c r="Q317" s="45"/>
      <c r="R317" s="45"/>
      <c r="S317" s="45"/>
      <c r="T317" s="93"/>
      <c r="AT317" s="22" t="s">
        <v>164</v>
      </c>
      <c r="AU317" s="22" t="s">
        <v>82</v>
      </c>
    </row>
    <row r="318" spans="2:47" s="1" customFormat="1" ht="13.5">
      <c r="B318" s="44"/>
      <c r="C318" s="72"/>
      <c r="D318" s="231" t="s">
        <v>166</v>
      </c>
      <c r="E318" s="72"/>
      <c r="F318" s="234" t="s">
        <v>194</v>
      </c>
      <c r="G318" s="72"/>
      <c r="H318" s="72"/>
      <c r="I318" s="189"/>
      <c r="J318" s="72"/>
      <c r="K318" s="72"/>
      <c r="L318" s="70"/>
      <c r="M318" s="233"/>
      <c r="N318" s="45"/>
      <c r="O318" s="45"/>
      <c r="P318" s="45"/>
      <c r="Q318" s="45"/>
      <c r="R318" s="45"/>
      <c r="S318" s="45"/>
      <c r="T318" s="93"/>
      <c r="AT318" s="22" t="s">
        <v>166</v>
      </c>
      <c r="AU318" s="22" t="s">
        <v>82</v>
      </c>
    </row>
    <row r="319" spans="2:51" s="11" customFormat="1" ht="13.5">
      <c r="B319" s="235"/>
      <c r="C319" s="236"/>
      <c r="D319" s="231" t="s">
        <v>180</v>
      </c>
      <c r="E319" s="237" t="s">
        <v>22</v>
      </c>
      <c r="F319" s="238" t="s">
        <v>425</v>
      </c>
      <c r="G319" s="236"/>
      <c r="H319" s="239">
        <v>1</v>
      </c>
      <c r="I319" s="240"/>
      <c r="J319" s="236"/>
      <c r="K319" s="236"/>
      <c r="L319" s="241"/>
      <c r="M319" s="242"/>
      <c r="N319" s="243"/>
      <c r="O319" s="243"/>
      <c r="P319" s="243"/>
      <c r="Q319" s="243"/>
      <c r="R319" s="243"/>
      <c r="S319" s="243"/>
      <c r="T319" s="244"/>
      <c r="AT319" s="245" t="s">
        <v>180</v>
      </c>
      <c r="AU319" s="245" t="s">
        <v>82</v>
      </c>
      <c r="AV319" s="11" t="s">
        <v>82</v>
      </c>
      <c r="AW319" s="11" t="s">
        <v>37</v>
      </c>
      <c r="AX319" s="11" t="s">
        <v>73</v>
      </c>
      <c r="AY319" s="245" t="s">
        <v>153</v>
      </c>
    </row>
    <row r="320" spans="2:63" s="10" customFormat="1" ht="29.85" customHeight="1">
      <c r="B320" s="203"/>
      <c r="C320" s="204"/>
      <c r="D320" s="205" t="s">
        <v>72</v>
      </c>
      <c r="E320" s="217" t="s">
        <v>496</v>
      </c>
      <c r="F320" s="217" t="s">
        <v>497</v>
      </c>
      <c r="G320" s="204"/>
      <c r="H320" s="204"/>
      <c r="I320" s="207"/>
      <c r="J320" s="218">
        <f>BK320</f>
        <v>0</v>
      </c>
      <c r="K320" s="204"/>
      <c r="L320" s="209"/>
      <c r="M320" s="210"/>
      <c r="N320" s="211"/>
      <c r="O320" s="211"/>
      <c r="P320" s="212">
        <f>SUM(P321:P340)</f>
        <v>0</v>
      </c>
      <c r="Q320" s="211"/>
      <c r="R320" s="212">
        <f>SUM(R321:R340)</f>
        <v>0</v>
      </c>
      <c r="S320" s="211"/>
      <c r="T320" s="213">
        <f>SUM(T321:T340)</f>
        <v>85.1414</v>
      </c>
      <c r="AR320" s="214" t="s">
        <v>24</v>
      </c>
      <c r="AT320" s="215" t="s">
        <v>72</v>
      </c>
      <c r="AU320" s="215" t="s">
        <v>24</v>
      </c>
      <c r="AY320" s="214" t="s">
        <v>153</v>
      </c>
      <c r="BK320" s="216">
        <f>SUM(BK321:BK340)</f>
        <v>0</v>
      </c>
    </row>
    <row r="321" spans="2:65" s="1" customFormat="1" ht="16.5" customHeight="1">
      <c r="B321" s="44"/>
      <c r="C321" s="219" t="s">
        <v>498</v>
      </c>
      <c r="D321" s="219" t="s">
        <v>155</v>
      </c>
      <c r="E321" s="220" t="s">
        <v>499</v>
      </c>
      <c r="F321" s="221" t="s">
        <v>500</v>
      </c>
      <c r="G321" s="222" t="s">
        <v>239</v>
      </c>
      <c r="H321" s="223">
        <v>99.75</v>
      </c>
      <c r="I321" s="224"/>
      <c r="J321" s="225">
        <f>ROUND(I321*H321,2)</f>
        <v>0</v>
      </c>
      <c r="K321" s="221" t="s">
        <v>159</v>
      </c>
      <c r="L321" s="70"/>
      <c r="M321" s="226" t="s">
        <v>22</v>
      </c>
      <c r="N321" s="227" t="s">
        <v>44</v>
      </c>
      <c r="O321" s="45"/>
      <c r="P321" s="228">
        <f>O321*H321</f>
        <v>0</v>
      </c>
      <c r="Q321" s="228">
        <v>0</v>
      </c>
      <c r="R321" s="228">
        <f>Q321*H321</f>
        <v>0</v>
      </c>
      <c r="S321" s="228">
        <v>0.235</v>
      </c>
      <c r="T321" s="229">
        <f>S321*H321</f>
        <v>23.44125</v>
      </c>
      <c r="AR321" s="22" t="s">
        <v>160</v>
      </c>
      <c r="AT321" s="22" t="s">
        <v>155</v>
      </c>
      <c r="AU321" s="22" t="s">
        <v>82</v>
      </c>
      <c r="AY321" s="22" t="s">
        <v>153</v>
      </c>
      <c r="BE321" s="230">
        <f>IF(N321="základní",J321,0)</f>
        <v>0</v>
      </c>
      <c r="BF321" s="230">
        <f>IF(N321="snížená",J321,0)</f>
        <v>0</v>
      </c>
      <c r="BG321" s="230">
        <f>IF(N321="zákl. přenesená",J321,0)</f>
        <v>0</v>
      </c>
      <c r="BH321" s="230">
        <f>IF(N321="sníž. přenesená",J321,0)</f>
        <v>0</v>
      </c>
      <c r="BI321" s="230">
        <f>IF(N321="nulová",J321,0)</f>
        <v>0</v>
      </c>
      <c r="BJ321" s="22" t="s">
        <v>24</v>
      </c>
      <c r="BK321" s="230">
        <f>ROUND(I321*H321,2)</f>
        <v>0</v>
      </c>
      <c r="BL321" s="22" t="s">
        <v>160</v>
      </c>
      <c r="BM321" s="22" t="s">
        <v>501</v>
      </c>
    </row>
    <row r="322" spans="2:47" s="1" customFormat="1" ht="13.5">
      <c r="B322" s="44"/>
      <c r="C322" s="72"/>
      <c r="D322" s="231" t="s">
        <v>162</v>
      </c>
      <c r="E322" s="72"/>
      <c r="F322" s="232" t="s">
        <v>502</v>
      </c>
      <c r="G322" s="72"/>
      <c r="H322" s="72"/>
      <c r="I322" s="189"/>
      <c r="J322" s="72"/>
      <c r="K322" s="72"/>
      <c r="L322" s="70"/>
      <c r="M322" s="233"/>
      <c r="N322" s="45"/>
      <c r="O322" s="45"/>
      <c r="P322" s="45"/>
      <c r="Q322" s="45"/>
      <c r="R322" s="45"/>
      <c r="S322" s="45"/>
      <c r="T322" s="93"/>
      <c r="AT322" s="22" t="s">
        <v>162</v>
      </c>
      <c r="AU322" s="22" t="s">
        <v>82</v>
      </c>
    </row>
    <row r="323" spans="2:47" s="1" customFormat="1" ht="13.5">
      <c r="B323" s="44"/>
      <c r="C323" s="72"/>
      <c r="D323" s="231" t="s">
        <v>164</v>
      </c>
      <c r="E323" s="72"/>
      <c r="F323" s="234" t="s">
        <v>503</v>
      </c>
      <c r="G323" s="72"/>
      <c r="H323" s="72"/>
      <c r="I323" s="189"/>
      <c r="J323" s="72"/>
      <c r="K323" s="72"/>
      <c r="L323" s="70"/>
      <c r="M323" s="233"/>
      <c r="N323" s="45"/>
      <c r="O323" s="45"/>
      <c r="P323" s="45"/>
      <c r="Q323" s="45"/>
      <c r="R323" s="45"/>
      <c r="S323" s="45"/>
      <c r="T323" s="93"/>
      <c r="AT323" s="22" t="s">
        <v>164</v>
      </c>
      <c r="AU323" s="22" t="s">
        <v>82</v>
      </c>
    </row>
    <row r="324" spans="2:51" s="11" customFormat="1" ht="13.5">
      <c r="B324" s="235"/>
      <c r="C324" s="236"/>
      <c r="D324" s="231" t="s">
        <v>180</v>
      </c>
      <c r="E324" s="237" t="s">
        <v>22</v>
      </c>
      <c r="F324" s="238" t="s">
        <v>504</v>
      </c>
      <c r="G324" s="236"/>
      <c r="H324" s="239">
        <v>99.75</v>
      </c>
      <c r="I324" s="240"/>
      <c r="J324" s="236"/>
      <c r="K324" s="236"/>
      <c r="L324" s="241"/>
      <c r="M324" s="242"/>
      <c r="N324" s="243"/>
      <c r="O324" s="243"/>
      <c r="P324" s="243"/>
      <c r="Q324" s="243"/>
      <c r="R324" s="243"/>
      <c r="S324" s="243"/>
      <c r="T324" s="244"/>
      <c r="AT324" s="245" t="s">
        <v>180</v>
      </c>
      <c r="AU324" s="245" t="s">
        <v>82</v>
      </c>
      <c r="AV324" s="11" t="s">
        <v>82</v>
      </c>
      <c r="AW324" s="11" t="s">
        <v>37</v>
      </c>
      <c r="AX324" s="11" t="s">
        <v>73</v>
      </c>
      <c r="AY324" s="245" t="s">
        <v>153</v>
      </c>
    </row>
    <row r="325" spans="2:65" s="1" customFormat="1" ht="16.5" customHeight="1">
      <c r="B325" s="44"/>
      <c r="C325" s="219" t="s">
        <v>505</v>
      </c>
      <c r="D325" s="219" t="s">
        <v>155</v>
      </c>
      <c r="E325" s="220" t="s">
        <v>506</v>
      </c>
      <c r="F325" s="221" t="s">
        <v>507</v>
      </c>
      <c r="G325" s="222" t="s">
        <v>239</v>
      </c>
      <c r="H325" s="223">
        <v>99.75</v>
      </c>
      <c r="I325" s="224"/>
      <c r="J325" s="225">
        <f>ROUND(I325*H325,2)</f>
        <v>0</v>
      </c>
      <c r="K325" s="221" t="s">
        <v>159</v>
      </c>
      <c r="L325" s="70"/>
      <c r="M325" s="226" t="s">
        <v>22</v>
      </c>
      <c r="N325" s="227" t="s">
        <v>44</v>
      </c>
      <c r="O325" s="45"/>
      <c r="P325" s="228">
        <f>O325*H325</f>
        <v>0</v>
      </c>
      <c r="Q325" s="228">
        <v>0</v>
      </c>
      <c r="R325" s="228">
        <f>Q325*H325</f>
        <v>0</v>
      </c>
      <c r="S325" s="228">
        <v>0.181</v>
      </c>
      <c r="T325" s="229">
        <f>S325*H325</f>
        <v>18.05475</v>
      </c>
      <c r="AR325" s="22" t="s">
        <v>160</v>
      </c>
      <c r="AT325" s="22" t="s">
        <v>155</v>
      </c>
      <c r="AU325" s="22" t="s">
        <v>82</v>
      </c>
      <c r="AY325" s="22" t="s">
        <v>153</v>
      </c>
      <c r="BE325" s="230">
        <f>IF(N325="základní",J325,0)</f>
        <v>0</v>
      </c>
      <c r="BF325" s="230">
        <f>IF(N325="snížená",J325,0)</f>
        <v>0</v>
      </c>
      <c r="BG325" s="230">
        <f>IF(N325="zákl. přenesená",J325,0)</f>
        <v>0</v>
      </c>
      <c r="BH325" s="230">
        <f>IF(N325="sníž. přenesená",J325,0)</f>
        <v>0</v>
      </c>
      <c r="BI325" s="230">
        <f>IF(N325="nulová",J325,0)</f>
        <v>0</v>
      </c>
      <c r="BJ325" s="22" t="s">
        <v>24</v>
      </c>
      <c r="BK325" s="230">
        <f>ROUND(I325*H325,2)</f>
        <v>0</v>
      </c>
      <c r="BL325" s="22" t="s">
        <v>160</v>
      </c>
      <c r="BM325" s="22" t="s">
        <v>508</v>
      </c>
    </row>
    <row r="326" spans="2:47" s="1" customFormat="1" ht="13.5">
      <c r="B326" s="44"/>
      <c r="C326" s="72"/>
      <c r="D326" s="231" t="s">
        <v>162</v>
      </c>
      <c r="E326" s="72"/>
      <c r="F326" s="232" t="s">
        <v>509</v>
      </c>
      <c r="G326" s="72"/>
      <c r="H326" s="72"/>
      <c r="I326" s="189"/>
      <c r="J326" s="72"/>
      <c r="K326" s="72"/>
      <c r="L326" s="70"/>
      <c r="M326" s="233"/>
      <c r="N326" s="45"/>
      <c r="O326" s="45"/>
      <c r="P326" s="45"/>
      <c r="Q326" s="45"/>
      <c r="R326" s="45"/>
      <c r="S326" s="45"/>
      <c r="T326" s="93"/>
      <c r="AT326" s="22" t="s">
        <v>162</v>
      </c>
      <c r="AU326" s="22" t="s">
        <v>82</v>
      </c>
    </row>
    <row r="327" spans="2:47" s="1" customFormat="1" ht="13.5">
      <c r="B327" s="44"/>
      <c r="C327" s="72"/>
      <c r="D327" s="231" t="s">
        <v>164</v>
      </c>
      <c r="E327" s="72"/>
      <c r="F327" s="234" t="s">
        <v>503</v>
      </c>
      <c r="G327" s="72"/>
      <c r="H327" s="72"/>
      <c r="I327" s="189"/>
      <c r="J327" s="72"/>
      <c r="K327" s="72"/>
      <c r="L327" s="70"/>
      <c r="M327" s="233"/>
      <c r="N327" s="45"/>
      <c r="O327" s="45"/>
      <c r="P327" s="45"/>
      <c r="Q327" s="45"/>
      <c r="R327" s="45"/>
      <c r="S327" s="45"/>
      <c r="T327" s="93"/>
      <c r="AT327" s="22" t="s">
        <v>164</v>
      </c>
      <c r="AU327" s="22" t="s">
        <v>82</v>
      </c>
    </row>
    <row r="328" spans="2:51" s="11" customFormat="1" ht="13.5">
      <c r="B328" s="235"/>
      <c r="C328" s="236"/>
      <c r="D328" s="231" t="s">
        <v>180</v>
      </c>
      <c r="E328" s="237" t="s">
        <v>22</v>
      </c>
      <c r="F328" s="238" t="s">
        <v>504</v>
      </c>
      <c r="G328" s="236"/>
      <c r="H328" s="239">
        <v>99.75</v>
      </c>
      <c r="I328" s="240"/>
      <c r="J328" s="236"/>
      <c r="K328" s="236"/>
      <c r="L328" s="241"/>
      <c r="M328" s="242"/>
      <c r="N328" s="243"/>
      <c r="O328" s="243"/>
      <c r="P328" s="243"/>
      <c r="Q328" s="243"/>
      <c r="R328" s="243"/>
      <c r="S328" s="243"/>
      <c r="T328" s="244"/>
      <c r="AT328" s="245" t="s">
        <v>180</v>
      </c>
      <c r="AU328" s="245" t="s">
        <v>82</v>
      </c>
      <c r="AV328" s="11" t="s">
        <v>82</v>
      </c>
      <c r="AW328" s="11" t="s">
        <v>37</v>
      </c>
      <c r="AX328" s="11" t="s">
        <v>73</v>
      </c>
      <c r="AY328" s="245" t="s">
        <v>153</v>
      </c>
    </row>
    <row r="329" spans="2:65" s="1" customFormat="1" ht="16.5" customHeight="1">
      <c r="B329" s="44"/>
      <c r="C329" s="219" t="s">
        <v>510</v>
      </c>
      <c r="D329" s="219" t="s">
        <v>155</v>
      </c>
      <c r="E329" s="220" t="s">
        <v>511</v>
      </c>
      <c r="F329" s="221" t="s">
        <v>512</v>
      </c>
      <c r="G329" s="222" t="s">
        <v>239</v>
      </c>
      <c r="H329" s="223">
        <v>99.75</v>
      </c>
      <c r="I329" s="224"/>
      <c r="J329" s="225">
        <f>ROUND(I329*H329,2)</f>
        <v>0</v>
      </c>
      <c r="K329" s="221" t="s">
        <v>159</v>
      </c>
      <c r="L329" s="70"/>
      <c r="M329" s="226" t="s">
        <v>22</v>
      </c>
      <c r="N329" s="227" t="s">
        <v>44</v>
      </c>
      <c r="O329" s="45"/>
      <c r="P329" s="228">
        <f>O329*H329</f>
        <v>0</v>
      </c>
      <c r="Q329" s="228">
        <v>0</v>
      </c>
      <c r="R329" s="228">
        <f>Q329*H329</f>
        <v>0</v>
      </c>
      <c r="S329" s="228">
        <v>0.316</v>
      </c>
      <c r="T329" s="229">
        <f>S329*H329</f>
        <v>31.521</v>
      </c>
      <c r="AR329" s="22" t="s">
        <v>160</v>
      </c>
      <c r="AT329" s="22" t="s">
        <v>155</v>
      </c>
      <c r="AU329" s="22" t="s">
        <v>82</v>
      </c>
      <c r="AY329" s="22" t="s">
        <v>153</v>
      </c>
      <c r="BE329" s="230">
        <f>IF(N329="základní",J329,0)</f>
        <v>0</v>
      </c>
      <c r="BF329" s="230">
        <f>IF(N329="snížená",J329,0)</f>
        <v>0</v>
      </c>
      <c r="BG329" s="230">
        <f>IF(N329="zákl. přenesená",J329,0)</f>
        <v>0</v>
      </c>
      <c r="BH329" s="230">
        <f>IF(N329="sníž. přenesená",J329,0)</f>
        <v>0</v>
      </c>
      <c r="BI329" s="230">
        <f>IF(N329="nulová",J329,0)</f>
        <v>0</v>
      </c>
      <c r="BJ329" s="22" t="s">
        <v>24</v>
      </c>
      <c r="BK329" s="230">
        <f>ROUND(I329*H329,2)</f>
        <v>0</v>
      </c>
      <c r="BL329" s="22" t="s">
        <v>160</v>
      </c>
      <c r="BM329" s="22" t="s">
        <v>513</v>
      </c>
    </row>
    <row r="330" spans="2:47" s="1" customFormat="1" ht="13.5">
      <c r="B330" s="44"/>
      <c r="C330" s="72"/>
      <c r="D330" s="231" t="s">
        <v>162</v>
      </c>
      <c r="E330" s="72"/>
      <c r="F330" s="232" t="s">
        <v>514</v>
      </c>
      <c r="G330" s="72"/>
      <c r="H330" s="72"/>
      <c r="I330" s="189"/>
      <c r="J330" s="72"/>
      <c r="K330" s="72"/>
      <c r="L330" s="70"/>
      <c r="M330" s="233"/>
      <c r="N330" s="45"/>
      <c r="O330" s="45"/>
      <c r="P330" s="45"/>
      <c r="Q330" s="45"/>
      <c r="R330" s="45"/>
      <c r="S330" s="45"/>
      <c r="T330" s="93"/>
      <c r="AT330" s="22" t="s">
        <v>162</v>
      </c>
      <c r="AU330" s="22" t="s">
        <v>82</v>
      </c>
    </row>
    <row r="331" spans="2:47" s="1" customFormat="1" ht="13.5">
      <c r="B331" s="44"/>
      <c r="C331" s="72"/>
      <c r="D331" s="231" t="s">
        <v>164</v>
      </c>
      <c r="E331" s="72"/>
      <c r="F331" s="234" t="s">
        <v>503</v>
      </c>
      <c r="G331" s="72"/>
      <c r="H331" s="72"/>
      <c r="I331" s="189"/>
      <c r="J331" s="72"/>
      <c r="K331" s="72"/>
      <c r="L331" s="70"/>
      <c r="M331" s="233"/>
      <c r="N331" s="45"/>
      <c r="O331" s="45"/>
      <c r="P331" s="45"/>
      <c r="Q331" s="45"/>
      <c r="R331" s="45"/>
      <c r="S331" s="45"/>
      <c r="T331" s="93"/>
      <c r="AT331" s="22" t="s">
        <v>164</v>
      </c>
      <c r="AU331" s="22" t="s">
        <v>82</v>
      </c>
    </row>
    <row r="332" spans="2:51" s="11" customFormat="1" ht="13.5">
      <c r="B332" s="235"/>
      <c r="C332" s="236"/>
      <c r="D332" s="231" t="s">
        <v>180</v>
      </c>
      <c r="E332" s="237" t="s">
        <v>22</v>
      </c>
      <c r="F332" s="238" t="s">
        <v>504</v>
      </c>
      <c r="G332" s="236"/>
      <c r="H332" s="239">
        <v>99.75</v>
      </c>
      <c r="I332" s="240"/>
      <c r="J332" s="236"/>
      <c r="K332" s="236"/>
      <c r="L332" s="241"/>
      <c r="M332" s="242"/>
      <c r="N332" s="243"/>
      <c r="O332" s="243"/>
      <c r="P332" s="243"/>
      <c r="Q332" s="243"/>
      <c r="R332" s="243"/>
      <c r="S332" s="243"/>
      <c r="T332" s="244"/>
      <c r="AT332" s="245" t="s">
        <v>180</v>
      </c>
      <c r="AU332" s="245" t="s">
        <v>82</v>
      </c>
      <c r="AV332" s="11" t="s">
        <v>82</v>
      </c>
      <c r="AW332" s="11" t="s">
        <v>37</v>
      </c>
      <c r="AX332" s="11" t="s">
        <v>73</v>
      </c>
      <c r="AY332" s="245" t="s">
        <v>153</v>
      </c>
    </row>
    <row r="333" spans="2:65" s="1" customFormat="1" ht="16.5" customHeight="1">
      <c r="B333" s="44"/>
      <c r="C333" s="219" t="s">
        <v>515</v>
      </c>
      <c r="D333" s="219" t="s">
        <v>155</v>
      </c>
      <c r="E333" s="220" t="s">
        <v>516</v>
      </c>
      <c r="F333" s="221" t="s">
        <v>517</v>
      </c>
      <c r="G333" s="222" t="s">
        <v>351</v>
      </c>
      <c r="H333" s="223">
        <v>14</v>
      </c>
      <c r="I333" s="224"/>
      <c r="J333" s="225">
        <f>ROUND(I333*H333,2)</f>
        <v>0</v>
      </c>
      <c r="K333" s="221" t="s">
        <v>429</v>
      </c>
      <c r="L333" s="70"/>
      <c r="M333" s="226" t="s">
        <v>22</v>
      </c>
      <c r="N333" s="227" t="s">
        <v>44</v>
      </c>
      <c r="O333" s="45"/>
      <c r="P333" s="228">
        <f>O333*H333</f>
        <v>0</v>
      </c>
      <c r="Q333" s="228">
        <v>0</v>
      </c>
      <c r="R333" s="228">
        <f>Q333*H333</f>
        <v>0</v>
      </c>
      <c r="S333" s="228">
        <v>0.205</v>
      </c>
      <c r="T333" s="229">
        <f>S333*H333</f>
        <v>2.8699999999999997</v>
      </c>
      <c r="AR333" s="22" t="s">
        <v>160</v>
      </c>
      <c r="AT333" s="22" t="s">
        <v>155</v>
      </c>
      <c r="AU333" s="22" t="s">
        <v>82</v>
      </c>
      <c r="AY333" s="22" t="s">
        <v>153</v>
      </c>
      <c r="BE333" s="230">
        <f>IF(N333="základní",J333,0)</f>
        <v>0</v>
      </c>
      <c r="BF333" s="230">
        <f>IF(N333="snížená",J333,0)</f>
        <v>0</v>
      </c>
      <c r="BG333" s="230">
        <f>IF(N333="zákl. přenesená",J333,0)</f>
        <v>0</v>
      </c>
      <c r="BH333" s="230">
        <f>IF(N333="sníž. přenesená",J333,0)</f>
        <v>0</v>
      </c>
      <c r="BI333" s="230">
        <f>IF(N333="nulová",J333,0)</f>
        <v>0</v>
      </c>
      <c r="BJ333" s="22" t="s">
        <v>24</v>
      </c>
      <c r="BK333" s="230">
        <f>ROUND(I333*H333,2)</f>
        <v>0</v>
      </c>
      <c r="BL333" s="22" t="s">
        <v>160</v>
      </c>
      <c r="BM333" s="22" t="s">
        <v>518</v>
      </c>
    </row>
    <row r="334" spans="2:47" s="1" customFormat="1" ht="13.5">
      <c r="B334" s="44"/>
      <c r="C334" s="72"/>
      <c r="D334" s="231" t="s">
        <v>162</v>
      </c>
      <c r="E334" s="72"/>
      <c r="F334" s="232" t="s">
        <v>519</v>
      </c>
      <c r="G334" s="72"/>
      <c r="H334" s="72"/>
      <c r="I334" s="189"/>
      <c r="J334" s="72"/>
      <c r="K334" s="72"/>
      <c r="L334" s="70"/>
      <c r="M334" s="233"/>
      <c r="N334" s="45"/>
      <c r="O334" s="45"/>
      <c r="P334" s="45"/>
      <c r="Q334" s="45"/>
      <c r="R334" s="45"/>
      <c r="S334" s="45"/>
      <c r="T334" s="93"/>
      <c r="AT334" s="22" t="s">
        <v>162</v>
      </c>
      <c r="AU334" s="22" t="s">
        <v>82</v>
      </c>
    </row>
    <row r="335" spans="2:47" s="1" customFormat="1" ht="13.5">
      <c r="B335" s="44"/>
      <c r="C335" s="72"/>
      <c r="D335" s="231" t="s">
        <v>164</v>
      </c>
      <c r="E335" s="72"/>
      <c r="F335" s="234" t="s">
        <v>520</v>
      </c>
      <c r="G335" s="72"/>
      <c r="H335" s="72"/>
      <c r="I335" s="189"/>
      <c r="J335" s="72"/>
      <c r="K335" s="72"/>
      <c r="L335" s="70"/>
      <c r="M335" s="233"/>
      <c r="N335" s="45"/>
      <c r="O335" s="45"/>
      <c r="P335" s="45"/>
      <c r="Q335" s="45"/>
      <c r="R335" s="45"/>
      <c r="S335" s="45"/>
      <c r="T335" s="93"/>
      <c r="AT335" s="22" t="s">
        <v>164</v>
      </c>
      <c r="AU335" s="22" t="s">
        <v>82</v>
      </c>
    </row>
    <row r="336" spans="2:51" s="11" customFormat="1" ht="13.5">
      <c r="B336" s="235"/>
      <c r="C336" s="236"/>
      <c r="D336" s="231" t="s">
        <v>180</v>
      </c>
      <c r="E336" s="237" t="s">
        <v>22</v>
      </c>
      <c r="F336" s="238" t="s">
        <v>521</v>
      </c>
      <c r="G336" s="236"/>
      <c r="H336" s="239">
        <v>14</v>
      </c>
      <c r="I336" s="240"/>
      <c r="J336" s="236"/>
      <c r="K336" s="236"/>
      <c r="L336" s="241"/>
      <c r="M336" s="242"/>
      <c r="N336" s="243"/>
      <c r="O336" s="243"/>
      <c r="P336" s="243"/>
      <c r="Q336" s="243"/>
      <c r="R336" s="243"/>
      <c r="S336" s="243"/>
      <c r="T336" s="244"/>
      <c r="AT336" s="245" t="s">
        <v>180</v>
      </c>
      <c r="AU336" s="245" t="s">
        <v>82</v>
      </c>
      <c r="AV336" s="11" t="s">
        <v>82</v>
      </c>
      <c r="AW336" s="11" t="s">
        <v>37</v>
      </c>
      <c r="AX336" s="11" t="s">
        <v>73</v>
      </c>
      <c r="AY336" s="245" t="s">
        <v>153</v>
      </c>
    </row>
    <row r="337" spans="2:65" s="1" customFormat="1" ht="16.5" customHeight="1">
      <c r="B337" s="44"/>
      <c r="C337" s="219" t="s">
        <v>522</v>
      </c>
      <c r="D337" s="219" t="s">
        <v>155</v>
      </c>
      <c r="E337" s="220" t="s">
        <v>523</v>
      </c>
      <c r="F337" s="221" t="s">
        <v>524</v>
      </c>
      <c r="G337" s="222" t="s">
        <v>176</v>
      </c>
      <c r="H337" s="223">
        <v>3.84</v>
      </c>
      <c r="I337" s="224"/>
      <c r="J337" s="225">
        <f>ROUND(I337*H337,2)</f>
        <v>0</v>
      </c>
      <c r="K337" s="221" t="s">
        <v>429</v>
      </c>
      <c r="L337" s="70"/>
      <c r="M337" s="226" t="s">
        <v>22</v>
      </c>
      <c r="N337" s="227" t="s">
        <v>44</v>
      </c>
      <c r="O337" s="45"/>
      <c r="P337" s="228">
        <f>O337*H337</f>
        <v>0</v>
      </c>
      <c r="Q337" s="228">
        <v>0</v>
      </c>
      <c r="R337" s="228">
        <f>Q337*H337</f>
        <v>0</v>
      </c>
      <c r="S337" s="228">
        <v>2.41</v>
      </c>
      <c r="T337" s="229">
        <f>S337*H337</f>
        <v>9.2544</v>
      </c>
      <c r="AR337" s="22" t="s">
        <v>160</v>
      </c>
      <c r="AT337" s="22" t="s">
        <v>155</v>
      </c>
      <c r="AU337" s="22" t="s">
        <v>82</v>
      </c>
      <c r="AY337" s="22" t="s">
        <v>153</v>
      </c>
      <c r="BE337" s="230">
        <f>IF(N337="základní",J337,0)</f>
        <v>0</v>
      </c>
      <c r="BF337" s="230">
        <f>IF(N337="snížená",J337,0)</f>
        <v>0</v>
      </c>
      <c r="BG337" s="230">
        <f>IF(N337="zákl. přenesená",J337,0)</f>
        <v>0</v>
      </c>
      <c r="BH337" s="230">
        <f>IF(N337="sníž. přenesená",J337,0)</f>
        <v>0</v>
      </c>
      <c r="BI337" s="230">
        <f>IF(N337="nulová",J337,0)</f>
        <v>0</v>
      </c>
      <c r="BJ337" s="22" t="s">
        <v>24</v>
      </c>
      <c r="BK337" s="230">
        <f>ROUND(I337*H337,2)</f>
        <v>0</v>
      </c>
      <c r="BL337" s="22" t="s">
        <v>160</v>
      </c>
      <c r="BM337" s="22" t="s">
        <v>525</v>
      </c>
    </row>
    <row r="338" spans="2:47" s="1" customFormat="1" ht="13.5">
      <c r="B338" s="44"/>
      <c r="C338" s="72"/>
      <c r="D338" s="231" t="s">
        <v>162</v>
      </c>
      <c r="E338" s="72"/>
      <c r="F338" s="232" t="s">
        <v>526</v>
      </c>
      <c r="G338" s="72"/>
      <c r="H338" s="72"/>
      <c r="I338" s="189"/>
      <c r="J338" s="72"/>
      <c r="K338" s="72"/>
      <c r="L338" s="70"/>
      <c r="M338" s="233"/>
      <c r="N338" s="45"/>
      <c r="O338" s="45"/>
      <c r="P338" s="45"/>
      <c r="Q338" s="45"/>
      <c r="R338" s="45"/>
      <c r="S338" s="45"/>
      <c r="T338" s="93"/>
      <c r="AT338" s="22" t="s">
        <v>162</v>
      </c>
      <c r="AU338" s="22" t="s">
        <v>82</v>
      </c>
    </row>
    <row r="339" spans="2:47" s="1" customFormat="1" ht="13.5">
      <c r="B339" s="44"/>
      <c r="C339" s="72"/>
      <c r="D339" s="231" t="s">
        <v>164</v>
      </c>
      <c r="E339" s="72"/>
      <c r="F339" s="234" t="s">
        <v>527</v>
      </c>
      <c r="G339" s="72"/>
      <c r="H339" s="72"/>
      <c r="I339" s="189"/>
      <c r="J339" s="72"/>
      <c r="K339" s="72"/>
      <c r="L339" s="70"/>
      <c r="M339" s="233"/>
      <c r="N339" s="45"/>
      <c r="O339" s="45"/>
      <c r="P339" s="45"/>
      <c r="Q339" s="45"/>
      <c r="R339" s="45"/>
      <c r="S339" s="45"/>
      <c r="T339" s="93"/>
      <c r="AT339" s="22" t="s">
        <v>164</v>
      </c>
      <c r="AU339" s="22" t="s">
        <v>82</v>
      </c>
    </row>
    <row r="340" spans="2:51" s="11" customFormat="1" ht="13.5">
      <c r="B340" s="235"/>
      <c r="C340" s="236"/>
      <c r="D340" s="231" t="s">
        <v>180</v>
      </c>
      <c r="E340" s="237" t="s">
        <v>22</v>
      </c>
      <c r="F340" s="238" t="s">
        <v>528</v>
      </c>
      <c r="G340" s="236"/>
      <c r="H340" s="239">
        <v>3.84</v>
      </c>
      <c r="I340" s="240"/>
      <c r="J340" s="236"/>
      <c r="K340" s="236"/>
      <c r="L340" s="241"/>
      <c r="M340" s="242"/>
      <c r="N340" s="243"/>
      <c r="O340" s="243"/>
      <c r="P340" s="243"/>
      <c r="Q340" s="243"/>
      <c r="R340" s="243"/>
      <c r="S340" s="243"/>
      <c r="T340" s="244"/>
      <c r="AT340" s="245" t="s">
        <v>180</v>
      </c>
      <c r="AU340" s="245" t="s">
        <v>82</v>
      </c>
      <c r="AV340" s="11" t="s">
        <v>82</v>
      </c>
      <c r="AW340" s="11" t="s">
        <v>37</v>
      </c>
      <c r="AX340" s="11" t="s">
        <v>73</v>
      </c>
      <c r="AY340" s="245" t="s">
        <v>153</v>
      </c>
    </row>
    <row r="341" spans="2:63" s="10" customFormat="1" ht="29.85" customHeight="1">
      <c r="B341" s="203"/>
      <c r="C341" s="204"/>
      <c r="D341" s="205" t="s">
        <v>72</v>
      </c>
      <c r="E341" s="217" t="s">
        <v>529</v>
      </c>
      <c r="F341" s="217" t="s">
        <v>530</v>
      </c>
      <c r="G341" s="204"/>
      <c r="H341" s="204"/>
      <c r="I341" s="207"/>
      <c r="J341" s="218">
        <f>BK341</f>
        <v>0</v>
      </c>
      <c r="K341" s="204"/>
      <c r="L341" s="209"/>
      <c r="M341" s="210"/>
      <c r="N341" s="211"/>
      <c r="O341" s="211"/>
      <c r="P341" s="212">
        <f>SUM(P342:P369)</f>
        <v>0</v>
      </c>
      <c r="Q341" s="211"/>
      <c r="R341" s="212">
        <f>SUM(R342:R369)</f>
        <v>0</v>
      </c>
      <c r="S341" s="211"/>
      <c r="T341" s="213">
        <f>SUM(T342:T369)</f>
        <v>0</v>
      </c>
      <c r="AR341" s="214" t="s">
        <v>24</v>
      </c>
      <c r="AT341" s="215" t="s">
        <v>72</v>
      </c>
      <c r="AU341" s="215" t="s">
        <v>24</v>
      </c>
      <c r="AY341" s="214" t="s">
        <v>153</v>
      </c>
      <c r="BK341" s="216">
        <f>SUM(BK342:BK369)</f>
        <v>0</v>
      </c>
    </row>
    <row r="342" spans="2:65" s="1" customFormat="1" ht="16.5" customHeight="1">
      <c r="B342" s="44"/>
      <c r="C342" s="219" t="s">
        <v>531</v>
      </c>
      <c r="D342" s="219" t="s">
        <v>155</v>
      </c>
      <c r="E342" s="220" t="s">
        <v>532</v>
      </c>
      <c r="F342" s="221" t="s">
        <v>533</v>
      </c>
      <c r="G342" s="222" t="s">
        <v>231</v>
      </c>
      <c r="H342" s="223">
        <v>23.441</v>
      </c>
      <c r="I342" s="224"/>
      <c r="J342" s="225">
        <f>ROUND(I342*H342,2)</f>
        <v>0</v>
      </c>
      <c r="K342" s="221" t="s">
        <v>159</v>
      </c>
      <c r="L342" s="70"/>
      <c r="M342" s="226" t="s">
        <v>22</v>
      </c>
      <c r="N342" s="227" t="s">
        <v>44</v>
      </c>
      <c r="O342" s="45"/>
      <c r="P342" s="228">
        <f>O342*H342</f>
        <v>0</v>
      </c>
      <c r="Q342" s="228">
        <v>0</v>
      </c>
      <c r="R342" s="228">
        <f>Q342*H342</f>
        <v>0</v>
      </c>
      <c r="S342" s="228">
        <v>0</v>
      </c>
      <c r="T342" s="229">
        <f>S342*H342</f>
        <v>0</v>
      </c>
      <c r="AR342" s="22" t="s">
        <v>160</v>
      </c>
      <c r="AT342" s="22" t="s">
        <v>155</v>
      </c>
      <c r="AU342" s="22" t="s">
        <v>82</v>
      </c>
      <c r="AY342" s="22" t="s">
        <v>153</v>
      </c>
      <c r="BE342" s="230">
        <f>IF(N342="základní",J342,0)</f>
        <v>0</v>
      </c>
      <c r="BF342" s="230">
        <f>IF(N342="snížená",J342,0)</f>
        <v>0</v>
      </c>
      <c r="BG342" s="230">
        <f>IF(N342="zákl. přenesená",J342,0)</f>
        <v>0</v>
      </c>
      <c r="BH342" s="230">
        <f>IF(N342="sníž. přenesená",J342,0)</f>
        <v>0</v>
      </c>
      <c r="BI342" s="230">
        <f>IF(N342="nulová",J342,0)</f>
        <v>0</v>
      </c>
      <c r="BJ342" s="22" t="s">
        <v>24</v>
      </c>
      <c r="BK342" s="230">
        <f>ROUND(I342*H342,2)</f>
        <v>0</v>
      </c>
      <c r="BL342" s="22" t="s">
        <v>160</v>
      </c>
      <c r="BM342" s="22" t="s">
        <v>534</v>
      </c>
    </row>
    <row r="343" spans="2:47" s="1" customFormat="1" ht="13.5">
      <c r="B343" s="44"/>
      <c r="C343" s="72"/>
      <c r="D343" s="231" t="s">
        <v>162</v>
      </c>
      <c r="E343" s="72"/>
      <c r="F343" s="232" t="s">
        <v>535</v>
      </c>
      <c r="G343" s="72"/>
      <c r="H343" s="72"/>
      <c r="I343" s="189"/>
      <c r="J343" s="72"/>
      <c r="K343" s="72"/>
      <c r="L343" s="70"/>
      <c r="M343" s="233"/>
      <c r="N343" s="45"/>
      <c r="O343" s="45"/>
      <c r="P343" s="45"/>
      <c r="Q343" s="45"/>
      <c r="R343" s="45"/>
      <c r="S343" s="45"/>
      <c r="T343" s="93"/>
      <c r="AT343" s="22" t="s">
        <v>162</v>
      </c>
      <c r="AU343" s="22" t="s">
        <v>82</v>
      </c>
    </row>
    <row r="344" spans="2:47" s="1" customFormat="1" ht="13.5">
      <c r="B344" s="44"/>
      <c r="C344" s="72"/>
      <c r="D344" s="231" t="s">
        <v>164</v>
      </c>
      <c r="E344" s="72"/>
      <c r="F344" s="234" t="s">
        <v>536</v>
      </c>
      <c r="G344" s="72"/>
      <c r="H344" s="72"/>
      <c r="I344" s="189"/>
      <c r="J344" s="72"/>
      <c r="K344" s="72"/>
      <c r="L344" s="70"/>
      <c r="M344" s="233"/>
      <c r="N344" s="45"/>
      <c r="O344" s="45"/>
      <c r="P344" s="45"/>
      <c r="Q344" s="45"/>
      <c r="R344" s="45"/>
      <c r="S344" s="45"/>
      <c r="T344" s="93"/>
      <c r="AT344" s="22" t="s">
        <v>164</v>
      </c>
      <c r="AU344" s="22" t="s">
        <v>82</v>
      </c>
    </row>
    <row r="345" spans="2:65" s="1" customFormat="1" ht="16.5" customHeight="1">
      <c r="B345" s="44"/>
      <c r="C345" s="219" t="s">
        <v>537</v>
      </c>
      <c r="D345" s="219" t="s">
        <v>155</v>
      </c>
      <c r="E345" s="220" t="s">
        <v>538</v>
      </c>
      <c r="F345" s="221" t="s">
        <v>539</v>
      </c>
      <c r="G345" s="222" t="s">
        <v>231</v>
      </c>
      <c r="H345" s="223">
        <v>164.087</v>
      </c>
      <c r="I345" s="224"/>
      <c r="J345" s="225">
        <f>ROUND(I345*H345,2)</f>
        <v>0</v>
      </c>
      <c r="K345" s="221" t="s">
        <v>159</v>
      </c>
      <c r="L345" s="70"/>
      <c r="M345" s="226" t="s">
        <v>22</v>
      </c>
      <c r="N345" s="227" t="s">
        <v>44</v>
      </c>
      <c r="O345" s="45"/>
      <c r="P345" s="228">
        <f>O345*H345</f>
        <v>0</v>
      </c>
      <c r="Q345" s="228">
        <v>0</v>
      </c>
      <c r="R345" s="228">
        <f>Q345*H345</f>
        <v>0</v>
      </c>
      <c r="S345" s="228">
        <v>0</v>
      </c>
      <c r="T345" s="229">
        <f>S345*H345</f>
        <v>0</v>
      </c>
      <c r="AR345" s="22" t="s">
        <v>160</v>
      </c>
      <c r="AT345" s="22" t="s">
        <v>155</v>
      </c>
      <c r="AU345" s="22" t="s">
        <v>82</v>
      </c>
      <c r="AY345" s="22" t="s">
        <v>153</v>
      </c>
      <c r="BE345" s="230">
        <f>IF(N345="základní",J345,0)</f>
        <v>0</v>
      </c>
      <c r="BF345" s="230">
        <f>IF(N345="snížená",J345,0)</f>
        <v>0</v>
      </c>
      <c r="BG345" s="230">
        <f>IF(N345="zákl. přenesená",J345,0)</f>
        <v>0</v>
      </c>
      <c r="BH345" s="230">
        <f>IF(N345="sníž. přenesená",J345,0)</f>
        <v>0</v>
      </c>
      <c r="BI345" s="230">
        <f>IF(N345="nulová",J345,0)</f>
        <v>0</v>
      </c>
      <c r="BJ345" s="22" t="s">
        <v>24</v>
      </c>
      <c r="BK345" s="230">
        <f>ROUND(I345*H345,2)</f>
        <v>0</v>
      </c>
      <c r="BL345" s="22" t="s">
        <v>160</v>
      </c>
      <c r="BM345" s="22" t="s">
        <v>540</v>
      </c>
    </row>
    <row r="346" spans="2:47" s="1" customFormat="1" ht="13.5">
      <c r="B346" s="44"/>
      <c r="C346" s="72"/>
      <c r="D346" s="231" t="s">
        <v>162</v>
      </c>
      <c r="E346" s="72"/>
      <c r="F346" s="232" t="s">
        <v>541</v>
      </c>
      <c r="G346" s="72"/>
      <c r="H346" s="72"/>
      <c r="I346" s="189"/>
      <c r="J346" s="72"/>
      <c r="K346" s="72"/>
      <c r="L346" s="70"/>
      <c r="M346" s="233"/>
      <c r="N346" s="45"/>
      <c r="O346" s="45"/>
      <c r="P346" s="45"/>
      <c r="Q346" s="45"/>
      <c r="R346" s="45"/>
      <c r="S346" s="45"/>
      <c r="T346" s="93"/>
      <c r="AT346" s="22" t="s">
        <v>162</v>
      </c>
      <c r="AU346" s="22" t="s">
        <v>82</v>
      </c>
    </row>
    <row r="347" spans="2:47" s="1" customFormat="1" ht="13.5">
      <c r="B347" s="44"/>
      <c r="C347" s="72"/>
      <c r="D347" s="231" t="s">
        <v>164</v>
      </c>
      <c r="E347" s="72"/>
      <c r="F347" s="234" t="s">
        <v>536</v>
      </c>
      <c r="G347" s="72"/>
      <c r="H347" s="72"/>
      <c r="I347" s="189"/>
      <c r="J347" s="72"/>
      <c r="K347" s="72"/>
      <c r="L347" s="70"/>
      <c r="M347" s="233"/>
      <c r="N347" s="45"/>
      <c r="O347" s="45"/>
      <c r="P347" s="45"/>
      <c r="Q347" s="45"/>
      <c r="R347" s="45"/>
      <c r="S347" s="45"/>
      <c r="T347" s="93"/>
      <c r="AT347" s="22" t="s">
        <v>164</v>
      </c>
      <c r="AU347" s="22" t="s">
        <v>82</v>
      </c>
    </row>
    <row r="348" spans="2:47" s="1" customFormat="1" ht="13.5">
      <c r="B348" s="44"/>
      <c r="C348" s="72"/>
      <c r="D348" s="231" t="s">
        <v>166</v>
      </c>
      <c r="E348" s="72"/>
      <c r="F348" s="234" t="s">
        <v>542</v>
      </c>
      <c r="G348" s="72"/>
      <c r="H348" s="72"/>
      <c r="I348" s="189"/>
      <c r="J348" s="72"/>
      <c r="K348" s="72"/>
      <c r="L348" s="70"/>
      <c r="M348" s="233"/>
      <c r="N348" s="45"/>
      <c r="O348" s="45"/>
      <c r="P348" s="45"/>
      <c r="Q348" s="45"/>
      <c r="R348" s="45"/>
      <c r="S348" s="45"/>
      <c r="T348" s="93"/>
      <c r="AT348" s="22" t="s">
        <v>166</v>
      </c>
      <c r="AU348" s="22" t="s">
        <v>82</v>
      </c>
    </row>
    <row r="349" spans="2:51" s="11" customFormat="1" ht="13.5">
      <c r="B349" s="235"/>
      <c r="C349" s="236"/>
      <c r="D349" s="231" t="s">
        <v>180</v>
      </c>
      <c r="E349" s="236"/>
      <c r="F349" s="238" t="s">
        <v>543</v>
      </c>
      <c r="G349" s="236"/>
      <c r="H349" s="239">
        <v>164.087</v>
      </c>
      <c r="I349" s="240"/>
      <c r="J349" s="236"/>
      <c r="K349" s="236"/>
      <c r="L349" s="241"/>
      <c r="M349" s="242"/>
      <c r="N349" s="243"/>
      <c r="O349" s="243"/>
      <c r="P349" s="243"/>
      <c r="Q349" s="243"/>
      <c r="R349" s="243"/>
      <c r="S349" s="243"/>
      <c r="T349" s="244"/>
      <c r="AT349" s="245" t="s">
        <v>180</v>
      </c>
      <c r="AU349" s="245" t="s">
        <v>82</v>
      </c>
      <c r="AV349" s="11" t="s">
        <v>82</v>
      </c>
      <c r="AW349" s="11" t="s">
        <v>6</v>
      </c>
      <c r="AX349" s="11" t="s">
        <v>24</v>
      </c>
      <c r="AY349" s="245" t="s">
        <v>153</v>
      </c>
    </row>
    <row r="350" spans="2:65" s="1" customFormat="1" ht="16.5" customHeight="1">
      <c r="B350" s="44"/>
      <c r="C350" s="219" t="s">
        <v>544</v>
      </c>
      <c r="D350" s="219" t="s">
        <v>155</v>
      </c>
      <c r="E350" s="220" t="s">
        <v>545</v>
      </c>
      <c r="F350" s="221" t="s">
        <v>546</v>
      </c>
      <c r="G350" s="222" t="s">
        <v>231</v>
      </c>
      <c r="H350" s="223">
        <v>61.7</v>
      </c>
      <c r="I350" s="224"/>
      <c r="J350" s="225">
        <f>ROUND(I350*H350,2)</f>
        <v>0</v>
      </c>
      <c r="K350" s="221" t="s">
        <v>159</v>
      </c>
      <c r="L350" s="70"/>
      <c r="M350" s="226" t="s">
        <v>22</v>
      </c>
      <c r="N350" s="227" t="s">
        <v>44</v>
      </c>
      <c r="O350" s="45"/>
      <c r="P350" s="228">
        <f>O350*H350</f>
        <v>0</v>
      </c>
      <c r="Q350" s="228">
        <v>0</v>
      </c>
      <c r="R350" s="228">
        <f>Q350*H350</f>
        <v>0</v>
      </c>
      <c r="S350" s="228">
        <v>0</v>
      </c>
      <c r="T350" s="229">
        <f>S350*H350</f>
        <v>0</v>
      </c>
      <c r="AR350" s="22" t="s">
        <v>160</v>
      </c>
      <c r="AT350" s="22" t="s">
        <v>155</v>
      </c>
      <c r="AU350" s="22" t="s">
        <v>82</v>
      </c>
      <c r="AY350" s="22" t="s">
        <v>153</v>
      </c>
      <c r="BE350" s="230">
        <f>IF(N350="základní",J350,0)</f>
        <v>0</v>
      </c>
      <c r="BF350" s="230">
        <f>IF(N350="snížená",J350,0)</f>
        <v>0</v>
      </c>
      <c r="BG350" s="230">
        <f>IF(N350="zákl. přenesená",J350,0)</f>
        <v>0</v>
      </c>
      <c r="BH350" s="230">
        <f>IF(N350="sníž. přenesená",J350,0)</f>
        <v>0</v>
      </c>
      <c r="BI350" s="230">
        <f>IF(N350="nulová",J350,0)</f>
        <v>0</v>
      </c>
      <c r="BJ350" s="22" t="s">
        <v>24</v>
      </c>
      <c r="BK350" s="230">
        <f>ROUND(I350*H350,2)</f>
        <v>0</v>
      </c>
      <c r="BL350" s="22" t="s">
        <v>160</v>
      </c>
      <c r="BM350" s="22" t="s">
        <v>547</v>
      </c>
    </row>
    <row r="351" spans="2:47" s="1" customFormat="1" ht="13.5">
      <c r="B351" s="44"/>
      <c r="C351" s="72"/>
      <c r="D351" s="231" t="s">
        <v>162</v>
      </c>
      <c r="E351" s="72"/>
      <c r="F351" s="232" t="s">
        <v>548</v>
      </c>
      <c r="G351" s="72"/>
      <c r="H351" s="72"/>
      <c r="I351" s="189"/>
      <c r="J351" s="72"/>
      <c r="K351" s="72"/>
      <c r="L351" s="70"/>
      <c r="M351" s="233"/>
      <c r="N351" s="45"/>
      <c r="O351" s="45"/>
      <c r="P351" s="45"/>
      <c r="Q351" s="45"/>
      <c r="R351" s="45"/>
      <c r="S351" s="45"/>
      <c r="T351" s="93"/>
      <c r="AT351" s="22" t="s">
        <v>162</v>
      </c>
      <c r="AU351" s="22" t="s">
        <v>82</v>
      </c>
    </row>
    <row r="352" spans="2:47" s="1" customFormat="1" ht="13.5">
      <c r="B352" s="44"/>
      <c r="C352" s="72"/>
      <c r="D352" s="231" t="s">
        <v>164</v>
      </c>
      <c r="E352" s="72"/>
      <c r="F352" s="234" t="s">
        <v>536</v>
      </c>
      <c r="G352" s="72"/>
      <c r="H352" s="72"/>
      <c r="I352" s="189"/>
      <c r="J352" s="72"/>
      <c r="K352" s="72"/>
      <c r="L352" s="70"/>
      <c r="M352" s="233"/>
      <c r="N352" s="45"/>
      <c r="O352" s="45"/>
      <c r="P352" s="45"/>
      <c r="Q352" s="45"/>
      <c r="R352" s="45"/>
      <c r="S352" s="45"/>
      <c r="T352" s="93"/>
      <c r="AT352" s="22" t="s">
        <v>164</v>
      </c>
      <c r="AU352" s="22" t="s">
        <v>82</v>
      </c>
    </row>
    <row r="353" spans="2:65" s="1" customFormat="1" ht="16.5" customHeight="1">
      <c r="B353" s="44"/>
      <c r="C353" s="219" t="s">
        <v>549</v>
      </c>
      <c r="D353" s="219" t="s">
        <v>155</v>
      </c>
      <c r="E353" s="220" t="s">
        <v>550</v>
      </c>
      <c r="F353" s="221" t="s">
        <v>551</v>
      </c>
      <c r="G353" s="222" t="s">
        <v>231</v>
      </c>
      <c r="H353" s="223">
        <v>431.9</v>
      </c>
      <c r="I353" s="224"/>
      <c r="J353" s="225">
        <f>ROUND(I353*H353,2)</f>
        <v>0</v>
      </c>
      <c r="K353" s="221" t="s">
        <v>159</v>
      </c>
      <c r="L353" s="70"/>
      <c r="M353" s="226" t="s">
        <v>22</v>
      </c>
      <c r="N353" s="227" t="s">
        <v>44</v>
      </c>
      <c r="O353" s="45"/>
      <c r="P353" s="228">
        <f>O353*H353</f>
        <v>0</v>
      </c>
      <c r="Q353" s="228">
        <v>0</v>
      </c>
      <c r="R353" s="228">
        <f>Q353*H353</f>
        <v>0</v>
      </c>
      <c r="S353" s="228">
        <v>0</v>
      </c>
      <c r="T353" s="229">
        <f>S353*H353</f>
        <v>0</v>
      </c>
      <c r="AR353" s="22" t="s">
        <v>160</v>
      </c>
      <c r="AT353" s="22" t="s">
        <v>155</v>
      </c>
      <c r="AU353" s="22" t="s">
        <v>82</v>
      </c>
      <c r="AY353" s="22" t="s">
        <v>153</v>
      </c>
      <c r="BE353" s="230">
        <f>IF(N353="základní",J353,0)</f>
        <v>0</v>
      </c>
      <c r="BF353" s="230">
        <f>IF(N353="snížená",J353,0)</f>
        <v>0</v>
      </c>
      <c r="BG353" s="230">
        <f>IF(N353="zákl. přenesená",J353,0)</f>
        <v>0</v>
      </c>
      <c r="BH353" s="230">
        <f>IF(N353="sníž. přenesená",J353,0)</f>
        <v>0</v>
      </c>
      <c r="BI353" s="230">
        <f>IF(N353="nulová",J353,0)</f>
        <v>0</v>
      </c>
      <c r="BJ353" s="22" t="s">
        <v>24</v>
      </c>
      <c r="BK353" s="230">
        <f>ROUND(I353*H353,2)</f>
        <v>0</v>
      </c>
      <c r="BL353" s="22" t="s">
        <v>160</v>
      </c>
      <c r="BM353" s="22" t="s">
        <v>552</v>
      </c>
    </row>
    <row r="354" spans="2:47" s="1" customFormat="1" ht="13.5">
      <c r="B354" s="44"/>
      <c r="C354" s="72"/>
      <c r="D354" s="231" t="s">
        <v>162</v>
      </c>
      <c r="E354" s="72"/>
      <c r="F354" s="232" t="s">
        <v>541</v>
      </c>
      <c r="G354" s="72"/>
      <c r="H354" s="72"/>
      <c r="I354" s="189"/>
      <c r="J354" s="72"/>
      <c r="K354" s="72"/>
      <c r="L354" s="70"/>
      <c r="M354" s="233"/>
      <c r="N354" s="45"/>
      <c r="O354" s="45"/>
      <c r="P354" s="45"/>
      <c r="Q354" s="45"/>
      <c r="R354" s="45"/>
      <c r="S354" s="45"/>
      <c r="T354" s="93"/>
      <c r="AT354" s="22" t="s">
        <v>162</v>
      </c>
      <c r="AU354" s="22" t="s">
        <v>82</v>
      </c>
    </row>
    <row r="355" spans="2:47" s="1" customFormat="1" ht="13.5">
      <c r="B355" s="44"/>
      <c r="C355" s="72"/>
      <c r="D355" s="231" t="s">
        <v>164</v>
      </c>
      <c r="E355" s="72"/>
      <c r="F355" s="234" t="s">
        <v>536</v>
      </c>
      <c r="G355" s="72"/>
      <c r="H355" s="72"/>
      <c r="I355" s="189"/>
      <c r="J355" s="72"/>
      <c r="K355" s="72"/>
      <c r="L355" s="70"/>
      <c r="M355" s="233"/>
      <c r="N355" s="45"/>
      <c r="O355" s="45"/>
      <c r="P355" s="45"/>
      <c r="Q355" s="45"/>
      <c r="R355" s="45"/>
      <c r="S355" s="45"/>
      <c r="T355" s="93"/>
      <c r="AT355" s="22" t="s">
        <v>164</v>
      </c>
      <c r="AU355" s="22" t="s">
        <v>82</v>
      </c>
    </row>
    <row r="356" spans="2:47" s="1" customFormat="1" ht="13.5">
      <c r="B356" s="44"/>
      <c r="C356" s="72"/>
      <c r="D356" s="231" t="s">
        <v>166</v>
      </c>
      <c r="E356" s="72"/>
      <c r="F356" s="234" t="s">
        <v>542</v>
      </c>
      <c r="G356" s="72"/>
      <c r="H356" s="72"/>
      <c r="I356" s="189"/>
      <c r="J356" s="72"/>
      <c r="K356" s="72"/>
      <c r="L356" s="70"/>
      <c r="M356" s="233"/>
      <c r="N356" s="45"/>
      <c r="O356" s="45"/>
      <c r="P356" s="45"/>
      <c r="Q356" s="45"/>
      <c r="R356" s="45"/>
      <c r="S356" s="45"/>
      <c r="T356" s="93"/>
      <c r="AT356" s="22" t="s">
        <v>166</v>
      </c>
      <c r="AU356" s="22" t="s">
        <v>82</v>
      </c>
    </row>
    <row r="357" spans="2:51" s="11" customFormat="1" ht="13.5">
      <c r="B357" s="235"/>
      <c r="C357" s="236"/>
      <c r="D357" s="231" t="s">
        <v>180</v>
      </c>
      <c r="E357" s="236"/>
      <c r="F357" s="238" t="s">
        <v>553</v>
      </c>
      <c r="G357" s="236"/>
      <c r="H357" s="239">
        <v>431.9</v>
      </c>
      <c r="I357" s="240"/>
      <c r="J357" s="236"/>
      <c r="K357" s="236"/>
      <c r="L357" s="241"/>
      <c r="M357" s="242"/>
      <c r="N357" s="243"/>
      <c r="O357" s="243"/>
      <c r="P357" s="243"/>
      <c r="Q357" s="243"/>
      <c r="R357" s="243"/>
      <c r="S357" s="243"/>
      <c r="T357" s="244"/>
      <c r="AT357" s="245" t="s">
        <v>180</v>
      </c>
      <c r="AU357" s="245" t="s">
        <v>82</v>
      </c>
      <c r="AV357" s="11" t="s">
        <v>82</v>
      </c>
      <c r="AW357" s="11" t="s">
        <v>6</v>
      </c>
      <c r="AX357" s="11" t="s">
        <v>24</v>
      </c>
      <c r="AY357" s="245" t="s">
        <v>153</v>
      </c>
    </row>
    <row r="358" spans="2:65" s="1" customFormat="1" ht="16.5" customHeight="1">
      <c r="B358" s="44"/>
      <c r="C358" s="219" t="s">
        <v>554</v>
      </c>
      <c r="D358" s="219" t="s">
        <v>155</v>
      </c>
      <c r="E358" s="220" t="s">
        <v>555</v>
      </c>
      <c r="F358" s="221" t="s">
        <v>556</v>
      </c>
      <c r="G358" s="222" t="s">
        <v>231</v>
      </c>
      <c r="H358" s="223">
        <v>85.241</v>
      </c>
      <c r="I358" s="224"/>
      <c r="J358" s="225">
        <f>ROUND(I358*H358,2)</f>
        <v>0</v>
      </c>
      <c r="K358" s="221" t="s">
        <v>159</v>
      </c>
      <c r="L358" s="70"/>
      <c r="M358" s="226" t="s">
        <v>22</v>
      </c>
      <c r="N358" s="227" t="s">
        <v>44</v>
      </c>
      <c r="O358" s="45"/>
      <c r="P358" s="228">
        <f>O358*H358</f>
        <v>0</v>
      </c>
      <c r="Q358" s="228">
        <v>0</v>
      </c>
      <c r="R358" s="228">
        <f>Q358*H358</f>
        <v>0</v>
      </c>
      <c r="S358" s="228">
        <v>0</v>
      </c>
      <c r="T358" s="229">
        <f>S358*H358</f>
        <v>0</v>
      </c>
      <c r="AR358" s="22" t="s">
        <v>160</v>
      </c>
      <c r="AT358" s="22" t="s">
        <v>155</v>
      </c>
      <c r="AU358" s="22" t="s">
        <v>82</v>
      </c>
      <c r="AY358" s="22" t="s">
        <v>153</v>
      </c>
      <c r="BE358" s="230">
        <f>IF(N358="základní",J358,0)</f>
        <v>0</v>
      </c>
      <c r="BF358" s="230">
        <f>IF(N358="snížená",J358,0)</f>
        <v>0</v>
      </c>
      <c r="BG358" s="230">
        <f>IF(N358="zákl. přenesená",J358,0)</f>
        <v>0</v>
      </c>
      <c r="BH358" s="230">
        <f>IF(N358="sníž. přenesená",J358,0)</f>
        <v>0</v>
      </c>
      <c r="BI358" s="230">
        <f>IF(N358="nulová",J358,0)</f>
        <v>0</v>
      </c>
      <c r="BJ358" s="22" t="s">
        <v>24</v>
      </c>
      <c r="BK358" s="230">
        <f>ROUND(I358*H358,2)</f>
        <v>0</v>
      </c>
      <c r="BL358" s="22" t="s">
        <v>160</v>
      </c>
      <c r="BM358" s="22" t="s">
        <v>557</v>
      </c>
    </row>
    <row r="359" spans="2:47" s="1" customFormat="1" ht="13.5">
      <c r="B359" s="44"/>
      <c r="C359" s="72"/>
      <c r="D359" s="231" t="s">
        <v>162</v>
      </c>
      <c r="E359" s="72"/>
      <c r="F359" s="232" t="s">
        <v>558</v>
      </c>
      <c r="G359" s="72"/>
      <c r="H359" s="72"/>
      <c r="I359" s="189"/>
      <c r="J359" s="72"/>
      <c r="K359" s="72"/>
      <c r="L359" s="70"/>
      <c r="M359" s="233"/>
      <c r="N359" s="45"/>
      <c r="O359" s="45"/>
      <c r="P359" s="45"/>
      <c r="Q359" s="45"/>
      <c r="R359" s="45"/>
      <c r="S359" s="45"/>
      <c r="T359" s="93"/>
      <c r="AT359" s="22" t="s">
        <v>162</v>
      </c>
      <c r="AU359" s="22" t="s">
        <v>82</v>
      </c>
    </row>
    <row r="360" spans="2:47" s="1" customFormat="1" ht="13.5">
      <c r="B360" s="44"/>
      <c r="C360" s="72"/>
      <c r="D360" s="231" t="s">
        <v>164</v>
      </c>
      <c r="E360" s="72"/>
      <c r="F360" s="234" t="s">
        <v>559</v>
      </c>
      <c r="G360" s="72"/>
      <c r="H360" s="72"/>
      <c r="I360" s="189"/>
      <c r="J360" s="72"/>
      <c r="K360" s="72"/>
      <c r="L360" s="70"/>
      <c r="M360" s="233"/>
      <c r="N360" s="45"/>
      <c r="O360" s="45"/>
      <c r="P360" s="45"/>
      <c r="Q360" s="45"/>
      <c r="R360" s="45"/>
      <c r="S360" s="45"/>
      <c r="T360" s="93"/>
      <c r="AT360" s="22" t="s">
        <v>164</v>
      </c>
      <c r="AU360" s="22" t="s">
        <v>82</v>
      </c>
    </row>
    <row r="361" spans="2:65" s="1" customFormat="1" ht="16.5" customHeight="1">
      <c r="B361" s="44"/>
      <c r="C361" s="219" t="s">
        <v>560</v>
      </c>
      <c r="D361" s="219" t="s">
        <v>155</v>
      </c>
      <c r="E361" s="220" t="s">
        <v>561</v>
      </c>
      <c r="F361" s="221" t="s">
        <v>562</v>
      </c>
      <c r="G361" s="222" t="s">
        <v>231</v>
      </c>
      <c r="H361" s="223">
        <v>12.124</v>
      </c>
      <c r="I361" s="224"/>
      <c r="J361" s="225">
        <f>ROUND(I361*H361,2)</f>
        <v>0</v>
      </c>
      <c r="K361" s="221" t="s">
        <v>429</v>
      </c>
      <c r="L361" s="70"/>
      <c r="M361" s="226" t="s">
        <v>22</v>
      </c>
      <c r="N361" s="227" t="s">
        <v>44</v>
      </c>
      <c r="O361" s="45"/>
      <c r="P361" s="228">
        <f>O361*H361</f>
        <v>0</v>
      </c>
      <c r="Q361" s="228">
        <v>0</v>
      </c>
      <c r="R361" s="228">
        <f>Q361*H361</f>
        <v>0</v>
      </c>
      <c r="S361" s="228">
        <v>0</v>
      </c>
      <c r="T361" s="229">
        <f>S361*H361</f>
        <v>0</v>
      </c>
      <c r="AR361" s="22" t="s">
        <v>160</v>
      </c>
      <c r="AT361" s="22" t="s">
        <v>155</v>
      </c>
      <c r="AU361" s="22" t="s">
        <v>82</v>
      </c>
      <c r="AY361" s="22" t="s">
        <v>153</v>
      </c>
      <c r="BE361" s="230">
        <f>IF(N361="základní",J361,0)</f>
        <v>0</v>
      </c>
      <c r="BF361" s="230">
        <f>IF(N361="snížená",J361,0)</f>
        <v>0</v>
      </c>
      <c r="BG361" s="230">
        <f>IF(N361="zákl. přenesená",J361,0)</f>
        <v>0</v>
      </c>
      <c r="BH361" s="230">
        <f>IF(N361="sníž. přenesená",J361,0)</f>
        <v>0</v>
      </c>
      <c r="BI361" s="230">
        <f>IF(N361="nulová",J361,0)</f>
        <v>0</v>
      </c>
      <c r="BJ361" s="22" t="s">
        <v>24</v>
      </c>
      <c r="BK361" s="230">
        <f>ROUND(I361*H361,2)</f>
        <v>0</v>
      </c>
      <c r="BL361" s="22" t="s">
        <v>160</v>
      </c>
      <c r="BM361" s="22" t="s">
        <v>563</v>
      </c>
    </row>
    <row r="362" spans="2:47" s="1" customFormat="1" ht="13.5">
      <c r="B362" s="44"/>
      <c r="C362" s="72"/>
      <c r="D362" s="231" t="s">
        <v>162</v>
      </c>
      <c r="E362" s="72"/>
      <c r="F362" s="232" t="s">
        <v>564</v>
      </c>
      <c r="G362" s="72"/>
      <c r="H362" s="72"/>
      <c r="I362" s="189"/>
      <c r="J362" s="72"/>
      <c r="K362" s="72"/>
      <c r="L362" s="70"/>
      <c r="M362" s="233"/>
      <c r="N362" s="45"/>
      <c r="O362" s="45"/>
      <c r="P362" s="45"/>
      <c r="Q362" s="45"/>
      <c r="R362" s="45"/>
      <c r="S362" s="45"/>
      <c r="T362" s="93"/>
      <c r="AT362" s="22" t="s">
        <v>162</v>
      </c>
      <c r="AU362" s="22" t="s">
        <v>82</v>
      </c>
    </row>
    <row r="363" spans="2:47" s="1" customFormat="1" ht="13.5">
      <c r="B363" s="44"/>
      <c r="C363" s="72"/>
      <c r="D363" s="231" t="s">
        <v>164</v>
      </c>
      <c r="E363" s="72"/>
      <c r="F363" s="234" t="s">
        <v>565</v>
      </c>
      <c r="G363" s="72"/>
      <c r="H363" s="72"/>
      <c r="I363" s="189"/>
      <c r="J363" s="72"/>
      <c r="K363" s="72"/>
      <c r="L363" s="70"/>
      <c r="M363" s="233"/>
      <c r="N363" s="45"/>
      <c r="O363" s="45"/>
      <c r="P363" s="45"/>
      <c r="Q363" s="45"/>
      <c r="R363" s="45"/>
      <c r="S363" s="45"/>
      <c r="T363" s="93"/>
      <c r="AT363" s="22" t="s">
        <v>164</v>
      </c>
      <c r="AU363" s="22" t="s">
        <v>82</v>
      </c>
    </row>
    <row r="364" spans="2:65" s="1" customFormat="1" ht="16.5" customHeight="1">
      <c r="B364" s="44"/>
      <c r="C364" s="219" t="s">
        <v>566</v>
      </c>
      <c r="D364" s="219" t="s">
        <v>155</v>
      </c>
      <c r="E364" s="220" t="s">
        <v>567</v>
      </c>
      <c r="F364" s="221" t="s">
        <v>568</v>
      </c>
      <c r="G364" s="222" t="s">
        <v>231</v>
      </c>
      <c r="H364" s="223">
        <v>49.576</v>
      </c>
      <c r="I364" s="224"/>
      <c r="J364" s="225">
        <f>ROUND(I364*H364,2)</f>
        <v>0</v>
      </c>
      <c r="K364" s="221" t="s">
        <v>159</v>
      </c>
      <c r="L364" s="70"/>
      <c r="M364" s="226" t="s">
        <v>22</v>
      </c>
      <c r="N364" s="227" t="s">
        <v>44</v>
      </c>
      <c r="O364" s="45"/>
      <c r="P364" s="228">
        <f>O364*H364</f>
        <v>0</v>
      </c>
      <c r="Q364" s="228">
        <v>0</v>
      </c>
      <c r="R364" s="228">
        <f>Q364*H364</f>
        <v>0</v>
      </c>
      <c r="S364" s="228">
        <v>0</v>
      </c>
      <c r="T364" s="229">
        <f>S364*H364</f>
        <v>0</v>
      </c>
      <c r="AR364" s="22" t="s">
        <v>160</v>
      </c>
      <c r="AT364" s="22" t="s">
        <v>155</v>
      </c>
      <c r="AU364" s="22" t="s">
        <v>82</v>
      </c>
      <c r="AY364" s="22" t="s">
        <v>153</v>
      </c>
      <c r="BE364" s="230">
        <f>IF(N364="základní",J364,0)</f>
        <v>0</v>
      </c>
      <c r="BF364" s="230">
        <f>IF(N364="snížená",J364,0)</f>
        <v>0</v>
      </c>
      <c r="BG364" s="230">
        <f>IF(N364="zákl. přenesená",J364,0)</f>
        <v>0</v>
      </c>
      <c r="BH364" s="230">
        <f>IF(N364="sníž. přenesená",J364,0)</f>
        <v>0</v>
      </c>
      <c r="BI364" s="230">
        <f>IF(N364="nulová",J364,0)</f>
        <v>0</v>
      </c>
      <c r="BJ364" s="22" t="s">
        <v>24</v>
      </c>
      <c r="BK364" s="230">
        <f>ROUND(I364*H364,2)</f>
        <v>0</v>
      </c>
      <c r="BL364" s="22" t="s">
        <v>160</v>
      </c>
      <c r="BM364" s="22" t="s">
        <v>569</v>
      </c>
    </row>
    <row r="365" spans="2:47" s="1" customFormat="1" ht="13.5">
      <c r="B365" s="44"/>
      <c r="C365" s="72"/>
      <c r="D365" s="231" t="s">
        <v>162</v>
      </c>
      <c r="E365" s="72"/>
      <c r="F365" s="232" t="s">
        <v>570</v>
      </c>
      <c r="G365" s="72"/>
      <c r="H365" s="72"/>
      <c r="I365" s="189"/>
      <c r="J365" s="72"/>
      <c r="K365" s="72"/>
      <c r="L365" s="70"/>
      <c r="M365" s="233"/>
      <c r="N365" s="45"/>
      <c r="O365" s="45"/>
      <c r="P365" s="45"/>
      <c r="Q365" s="45"/>
      <c r="R365" s="45"/>
      <c r="S365" s="45"/>
      <c r="T365" s="93"/>
      <c r="AT365" s="22" t="s">
        <v>162</v>
      </c>
      <c r="AU365" s="22" t="s">
        <v>82</v>
      </c>
    </row>
    <row r="366" spans="2:47" s="1" customFormat="1" ht="13.5">
      <c r="B366" s="44"/>
      <c r="C366" s="72"/>
      <c r="D366" s="231" t="s">
        <v>164</v>
      </c>
      <c r="E366" s="72"/>
      <c r="F366" s="234" t="s">
        <v>565</v>
      </c>
      <c r="G366" s="72"/>
      <c r="H366" s="72"/>
      <c r="I366" s="189"/>
      <c r="J366" s="72"/>
      <c r="K366" s="72"/>
      <c r="L366" s="70"/>
      <c r="M366" s="233"/>
      <c r="N366" s="45"/>
      <c r="O366" s="45"/>
      <c r="P366" s="45"/>
      <c r="Q366" s="45"/>
      <c r="R366" s="45"/>
      <c r="S366" s="45"/>
      <c r="T366" s="93"/>
      <c r="AT366" s="22" t="s">
        <v>164</v>
      </c>
      <c r="AU366" s="22" t="s">
        <v>82</v>
      </c>
    </row>
    <row r="367" spans="2:65" s="1" customFormat="1" ht="16.5" customHeight="1">
      <c r="B367" s="44"/>
      <c r="C367" s="219" t="s">
        <v>571</v>
      </c>
      <c r="D367" s="219" t="s">
        <v>155</v>
      </c>
      <c r="E367" s="220" t="s">
        <v>572</v>
      </c>
      <c r="F367" s="221" t="s">
        <v>573</v>
      </c>
      <c r="G367" s="222" t="s">
        <v>231</v>
      </c>
      <c r="H367" s="223">
        <v>23.441</v>
      </c>
      <c r="I367" s="224"/>
      <c r="J367" s="225">
        <f>ROUND(I367*H367,2)</f>
        <v>0</v>
      </c>
      <c r="K367" s="221" t="s">
        <v>159</v>
      </c>
      <c r="L367" s="70"/>
      <c r="M367" s="226" t="s">
        <v>22</v>
      </c>
      <c r="N367" s="227" t="s">
        <v>44</v>
      </c>
      <c r="O367" s="45"/>
      <c r="P367" s="228">
        <f>O367*H367</f>
        <v>0</v>
      </c>
      <c r="Q367" s="228">
        <v>0</v>
      </c>
      <c r="R367" s="228">
        <f>Q367*H367</f>
        <v>0</v>
      </c>
      <c r="S367" s="228">
        <v>0</v>
      </c>
      <c r="T367" s="229">
        <f>S367*H367</f>
        <v>0</v>
      </c>
      <c r="AR367" s="22" t="s">
        <v>160</v>
      </c>
      <c r="AT367" s="22" t="s">
        <v>155</v>
      </c>
      <c r="AU367" s="22" t="s">
        <v>82</v>
      </c>
      <c r="AY367" s="22" t="s">
        <v>153</v>
      </c>
      <c r="BE367" s="230">
        <f>IF(N367="základní",J367,0)</f>
        <v>0</v>
      </c>
      <c r="BF367" s="230">
        <f>IF(N367="snížená",J367,0)</f>
        <v>0</v>
      </c>
      <c r="BG367" s="230">
        <f>IF(N367="zákl. přenesená",J367,0)</f>
        <v>0</v>
      </c>
      <c r="BH367" s="230">
        <f>IF(N367="sníž. přenesená",J367,0)</f>
        <v>0</v>
      </c>
      <c r="BI367" s="230">
        <f>IF(N367="nulová",J367,0)</f>
        <v>0</v>
      </c>
      <c r="BJ367" s="22" t="s">
        <v>24</v>
      </c>
      <c r="BK367" s="230">
        <f>ROUND(I367*H367,2)</f>
        <v>0</v>
      </c>
      <c r="BL367" s="22" t="s">
        <v>160</v>
      </c>
      <c r="BM367" s="22" t="s">
        <v>574</v>
      </c>
    </row>
    <row r="368" spans="2:47" s="1" customFormat="1" ht="13.5">
      <c r="B368" s="44"/>
      <c r="C368" s="72"/>
      <c r="D368" s="231" t="s">
        <v>162</v>
      </c>
      <c r="E368" s="72"/>
      <c r="F368" s="232" t="s">
        <v>575</v>
      </c>
      <c r="G368" s="72"/>
      <c r="H368" s="72"/>
      <c r="I368" s="189"/>
      <c r="J368" s="72"/>
      <c r="K368" s="72"/>
      <c r="L368" s="70"/>
      <c r="M368" s="233"/>
      <c r="N368" s="45"/>
      <c r="O368" s="45"/>
      <c r="P368" s="45"/>
      <c r="Q368" s="45"/>
      <c r="R368" s="45"/>
      <c r="S368" s="45"/>
      <c r="T368" s="93"/>
      <c r="AT368" s="22" t="s">
        <v>162</v>
      </c>
      <c r="AU368" s="22" t="s">
        <v>82</v>
      </c>
    </row>
    <row r="369" spans="2:47" s="1" customFormat="1" ht="13.5">
      <c r="B369" s="44"/>
      <c r="C369" s="72"/>
      <c r="D369" s="231" t="s">
        <v>164</v>
      </c>
      <c r="E369" s="72"/>
      <c r="F369" s="234" t="s">
        <v>565</v>
      </c>
      <c r="G369" s="72"/>
      <c r="H369" s="72"/>
      <c r="I369" s="189"/>
      <c r="J369" s="72"/>
      <c r="K369" s="72"/>
      <c r="L369" s="70"/>
      <c r="M369" s="233"/>
      <c r="N369" s="45"/>
      <c r="O369" s="45"/>
      <c r="P369" s="45"/>
      <c r="Q369" s="45"/>
      <c r="R369" s="45"/>
      <c r="S369" s="45"/>
      <c r="T369" s="93"/>
      <c r="AT369" s="22" t="s">
        <v>164</v>
      </c>
      <c r="AU369" s="22" t="s">
        <v>82</v>
      </c>
    </row>
    <row r="370" spans="2:63" s="10" customFormat="1" ht="29.85" customHeight="1">
      <c r="B370" s="203"/>
      <c r="C370" s="204"/>
      <c r="D370" s="205" t="s">
        <v>72</v>
      </c>
      <c r="E370" s="217" t="s">
        <v>576</v>
      </c>
      <c r="F370" s="217" t="s">
        <v>577</v>
      </c>
      <c r="G370" s="204"/>
      <c r="H370" s="204"/>
      <c r="I370" s="207"/>
      <c r="J370" s="218">
        <f>BK370</f>
        <v>0</v>
      </c>
      <c r="K370" s="204"/>
      <c r="L370" s="209"/>
      <c r="M370" s="210"/>
      <c r="N370" s="211"/>
      <c r="O370" s="211"/>
      <c r="P370" s="212">
        <f>SUM(P371:P373)</f>
        <v>0</v>
      </c>
      <c r="Q370" s="211"/>
      <c r="R370" s="212">
        <f>SUM(R371:R373)</f>
        <v>0</v>
      </c>
      <c r="S370" s="211"/>
      <c r="T370" s="213">
        <f>SUM(T371:T373)</f>
        <v>0</v>
      </c>
      <c r="AR370" s="214" t="s">
        <v>24</v>
      </c>
      <c r="AT370" s="215" t="s">
        <v>72</v>
      </c>
      <c r="AU370" s="215" t="s">
        <v>24</v>
      </c>
      <c r="AY370" s="214" t="s">
        <v>153</v>
      </c>
      <c r="BK370" s="216">
        <f>SUM(BK371:BK373)</f>
        <v>0</v>
      </c>
    </row>
    <row r="371" spans="2:65" s="1" customFormat="1" ht="25.5" customHeight="1">
      <c r="B371" s="44"/>
      <c r="C371" s="219" t="s">
        <v>578</v>
      </c>
      <c r="D371" s="219" t="s">
        <v>155</v>
      </c>
      <c r="E371" s="220" t="s">
        <v>579</v>
      </c>
      <c r="F371" s="221" t="s">
        <v>580</v>
      </c>
      <c r="G371" s="222" t="s">
        <v>231</v>
      </c>
      <c r="H371" s="223">
        <v>70.924</v>
      </c>
      <c r="I371" s="224"/>
      <c r="J371" s="225">
        <f>ROUND(I371*H371,2)</f>
        <v>0</v>
      </c>
      <c r="K371" s="221" t="s">
        <v>159</v>
      </c>
      <c r="L371" s="70"/>
      <c r="M371" s="226" t="s">
        <v>22</v>
      </c>
      <c r="N371" s="227" t="s">
        <v>44</v>
      </c>
      <c r="O371" s="45"/>
      <c r="P371" s="228">
        <f>O371*H371</f>
        <v>0</v>
      </c>
      <c r="Q371" s="228">
        <v>0</v>
      </c>
      <c r="R371" s="228">
        <f>Q371*H371</f>
        <v>0</v>
      </c>
      <c r="S371" s="228">
        <v>0</v>
      </c>
      <c r="T371" s="229">
        <f>S371*H371</f>
        <v>0</v>
      </c>
      <c r="AR371" s="22" t="s">
        <v>160</v>
      </c>
      <c r="AT371" s="22" t="s">
        <v>155</v>
      </c>
      <c r="AU371" s="22" t="s">
        <v>82</v>
      </c>
      <c r="AY371" s="22" t="s">
        <v>153</v>
      </c>
      <c r="BE371" s="230">
        <f>IF(N371="základní",J371,0)</f>
        <v>0</v>
      </c>
      <c r="BF371" s="230">
        <f>IF(N371="snížená",J371,0)</f>
        <v>0</v>
      </c>
      <c r="BG371" s="230">
        <f>IF(N371="zákl. přenesená",J371,0)</f>
        <v>0</v>
      </c>
      <c r="BH371" s="230">
        <f>IF(N371="sníž. přenesená",J371,0)</f>
        <v>0</v>
      </c>
      <c r="BI371" s="230">
        <f>IF(N371="nulová",J371,0)</f>
        <v>0</v>
      </c>
      <c r="BJ371" s="22" t="s">
        <v>24</v>
      </c>
      <c r="BK371" s="230">
        <f>ROUND(I371*H371,2)</f>
        <v>0</v>
      </c>
      <c r="BL371" s="22" t="s">
        <v>160</v>
      </c>
      <c r="BM371" s="22" t="s">
        <v>581</v>
      </c>
    </row>
    <row r="372" spans="2:47" s="1" customFormat="1" ht="13.5">
      <c r="B372" s="44"/>
      <c r="C372" s="72"/>
      <c r="D372" s="231" t="s">
        <v>162</v>
      </c>
      <c r="E372" s="72"/>
      <c r="F372" s="232" t="s">
        <v>582</v>
      </c>
      <c r="G372" s="72"/>
      <c r="H372" s="72"/>
      <c r="I372" s="189"/>
      <c r="J372" s="72"/>
      <c r="K372" s="72"/>
      <c r="L372" s="70"/>
      <c r="M372" s="233"/>
      <c r="N372" s="45"/>
      <c r="O372" s="45"/>
      <c r="P372" s="45"/>
      <c r="Q372" s="45"/>
      <c r="R372" s="45"/>
      <c r="S372" s="45"/>
      <c r="T372" s="93"/>
      <c r="AT372" s="22" t="s">
        <v>162</v>
      </c>
      <c r="AU372" s="22" t="s">
        <v>82</v>
      </c>
    </row>
    <row r="373" spans="2:47" s="1" customFormat="1" ht="13.5">
      <c r="B373" s="44"/>
      <c r="C373" s="72"/>
      <c r="D373" s="231" t="s">
        <v>164</v>
      </c>
      <c r="E373" s="72"/>
      <c r="F373" s="234" t="s">
        <v>583</v>
      </c>
      <c r="G373" s="72"/>
      <c r="H373" s="72"/>
      <c r="I373" s="189"/>
      <c r="J373" s="72"/>
      <c r="K373" s="72"/>
      <c r="L373" s="70"/>
      <c r="M373" s="256"/>
      <c r="N373" s="257"/>
      <c r="O373" s="257"/>
      <c r="P373" s="257"/>
      <c r="Q373" s="257"/>
      <c r="R373" s="257"/>
      <c r="S373" s="257"/>
      <c r="T373" s="258"/>
      <c r="AT373" s="22" t="s">
        <v>164</v>
      </c>
      <c r="AU373" s="22" t="s">
        <v>82</v>
      </c>
    </row>
    <row r="374" spans="2:12" s="1" customFormat="1" ht="6.95" customHeight="1">
      <c r="B374" s="65"/>
      <c r="C374" s="66"/>
      <c r="D374" s="66"/>
      <c r="E374" s="66"/>
      <c r="F374" s="66"/>
      <c r="G374" s="66"/>
      <c r="H374" s="66"/>
      <c r="I374" s="164"/>
      <c r="J374" s="66"/>
      <c r="K374" s="66"/>
      <c r="L374" s="70"/>
    </row>
  </sheetData>
  <sheetProtection password="CC35" sheet="1" objects="1" scenarios="1" formatColumns="0" formatRows="0" autoFilter="0"/>
  <autoFilter ref="C85:K37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86</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584</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ROUND(J86,2)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ROUND(SUM(BE86:BE252),2)</f>
        <v>0</v>
      </c>
      <c r="G30" s="45"/>
      <c r="H30" s="45"/>
      <c r="I30" s="156">
        <v>0.21</v>
      </c>
      <c r="J30" s="155">
        <f>ROUND(ROUND((SUM(BE86:BE252)),2)*I30,2)</f>
        <v>0</v>
      </c>
      <c r="K30" s="49"/>
    </row>
    <row r="31" spans="2:11" s="1" customFormat="1" ht="14.4" customHeight="1">
      <c r="B31" s="44"/>
      <c r="C31" s="45"/>
      <c r="D31" s="45"/>
      <c r="E31" s="53" t="s">
        <v>45</v>
      </c>
      <c r="F31" s="155">
        <f>ROUND(SUM(BF86:BF252),2)</f>
        <v>0</v>
      </c>
      <c r="G31" s="45"/>
      <c r="H31" s="45"/>
      <c r="I31" s="156">
        <v>0.15</v>
      </c>
      <c r="J31" s="155">
        <f>ROUND(ROUND((SUM(BF86:BF252)),2)*I31,2)</f>
        <v>0</v>
      </c>
      <c r="K31" s="49"/>
    </row>
    <row r="32" spans="2:11" s="1" customFormat="1" ht="14.4" customHeight="1" hidden="1">
      <c r="B32" s="44"/>
      <c r="C32" s="45"/>
      <c r="D32" s="45"/>
      <c r="E32" s="53" t="s">
        <v>46</v>
      </c>
      <c r="F32" s="155">
        <f>ROUND(SUM(BG86:BG252),2)</f>
        <v>0</v>
      </c>
      <c r="G32" s="45"/>
      <c r="H32" s="45"/>
      <c r="I32" s="156">
        <v>0.21</v>
      </c>
      <c r="J32" s="155">
        <v>0</v>
      </c>
      <c r="K32" s="49"/>
    </row>
    <row r="33" spans="2:11" s="1" customFormat="1" ht="14.4" customHeight="1" hidden="1">
      <c r="B33" s="44"/>
      <c r="C33" s="45"/>
      <c r="D33" s="45"/>
      <c r="E33" s="53" t="s">
        <v>47</v>
      </c>
      <c r="F33" s="155">
        <f>ROUND(SUM(BH86:BH252),2)</f>
        <v>0</v>
      </c>
      <c r="G33" s="45"/>
      <c r="H33" s="45"/>
      <c r="I33" s="156">
        <v>0.15</v>
      </c>
      <c r="J33" s="155">
        <v>0</v>
      </c>
      <c r="K33" s="49"/>
    </row>
    <row r="34" spans="2:11" s="1" customFormat="1" ht="14.4" customHeight="1" hidden="1">
      <c r="B34" s="44"/>
      <c r="C34" s="45"/>
      <c r="D34" s="45"/>
      <c r="E34" s="53" t="s">
        <v>48</v>
      </c>
      <c r="F34" s="155">
        <f>ROUND(SUM(BI86:BI252),2)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IO 202 - Přípojka jednotné kanalizace</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J86</f>
        <v>0</v>
      </c>
      <c r="K56" s="49"/>
      <c r="AU56" s="22" t="s">
        <v>126</v>
      </c>
    </row>
    <row r="57" spans="2:11" s="7" customFormat="1" ht="24.95" customHeight="1">
      <c r="B57" s="175"/>
      <c r="C57" s="176"/>
      <c r="D57" s="177" t="s">
        <v>127</v>
      </c>
      <c r="E57" s="178"/>
      <c r="F57" s="178"/>
      <c r="G57" s="178"/>
      <c r="H57" s="178"/>
      <c r="I57" s="179"/>
      <c r="J57" s="180">
        <f>J87</f>
        <v>0</v>
      </c>
      <c r="K57" s="181"/>
    </row>
    <row r="58" spans="2:11" s="8" customFormat="1" ht="19.9" customHeight="1">
      <c r="B58" s="182"/>
      <c r="C58" s="183"/>
      <c r="D58" s="184" t="s">
        <v>128</v>
      </c>
      <c r="E58" s="185"/>
      <c r="F58" s="185"/>
      <c r="G58" s="185"/>
      <c r="H58" s="185"/>
      <c r="I58" s="186"/>
      <c r="J58" s="187">
        <f>J88</f>
        <v>0</v>
      </c>
      <c r="K58" s="188"/>
    </row>
    <row r="59" spans="2:11" s="8" customFormat="1" ht="19.9" customHeight="1">
      <c r="B59" s="182"/>
      <c r="C59" s="183"/>
      <c r="D59" s="184" t="s">
        <v>585</v>
      </c>
      <c r="E59" s="185"/>
      <c r="F59" s="185"/>
      <c r="G59" s="185"/>
      <c r="H59" s="185"/>
      <c r="I59" s="186"/>
      <c r="J59" s="187">
        <f>J136</f>
        <v>0</v>
      </c>
      <c r="K59" s="188"/>
    </row>
    <row r="60" spans="2:11" s="8" customFormat="1" ht="19.9" customHeight="1">
      <c r="B60" s="182"/>
      <c r="C60" s="183"/>
      <c r="D60" s="184" t="s">
        <v>129</v>
      </c>
      <c r="E60" s="185"/>
      <c r="F60" s="185"/>
      <c r="G60" s="185"/>
      <c r="H60" s="185"/>
      <c r="I60" s="186"/>
      <c r="J60" s="187">
        <f>J141</f>
        <v>0</v>
      </c>
      <c r="K60" s="188"/>
    </row>
    <row r="61" spans="2:11" s="8" customFormat="1" ht="19.9" customHeight="1">
      <c r="B61" s="182"/>
      <c r="C61" s="183"/>
      <c r="D61" s="184" t="s">
        <v>130</v>
      </c>
      <c r="E61" s="185"/>
      <c r="F61" s="185"/>
      <c r="G61" s="185"/>
      <c r="H61" s="185"/>
      <c r="I61" s="186"/>
      <c r="J61" s="187">
        <f>J148</f>
        <v>0</v>
      </c>
      <c r="K61" s="188"/>
    </row>
    <row r="62" spans="2:11" s="8" customFormat="1" ht="19.9" customHeight="1">
      <c r="B62" s="182"/>
      <c r="C62" s="183"/>
      <c r="D62" s="184" t="s">
        <v>132</v>
      </c>
      <c r="E62" s="185"/>
      <c r="F62" s="185"/>
      <c r="G62" s="185"/>
      <c r="H62" s="185"/>
      <c r="I62" s="186"/>
      <c r="J62" s="187">
        <f>J161</f>
        <v>0</v>
      </c>
      <c r="K62" s="188"/>
    </row>
    <row r="63" spans="2:11" s="8" customFormat="1" ht="19.9" customHeight="1">
      <c r="B63" s="182"/>
      <c r="C63" s="183"/>
      <c r="D63" s="184" t="s">
        <v>133</v>
      </c>
      <c r="E63" s="185"/>
      <c r="F63" s="185"/>
      <c r="G63" s="185"/>
      <c r="H63" s="185"/>
      <c r="I63" s="186"/>
      <c r="J63" s="187">
        <f>J202</f>
        <v>0</v>
      </c>
      <c r="K63" s="188"/>
    </row>
    <row r="64" spans="2:11" s="8" customFormat="1" ht="19.9" customHeight="1">
      <c r="B64" s="182"/>
      <c r="C64" s="183"/>
      <c r="D64" s="184" t="s">
        <v>134</v>
      </c>
      <c r="E64" s="185"/>
      <c r="F64" s="185"/>
      <c r="G64" s="185"/>
      <c r="H64" s="185"/>
      <c r="I64" s="186"/>
      <c r="J64" s="187">
        <f>J216</f>
        <v>0</v>
      </c>
      <c r="K64" s="188"/>
    </row>
    <row r="65" spans="2:11" s="8" customFormat="1" ht="19.9" customHeight="1">
      <c r="B65" s="182"/>
      <c r="C65" s="183"/>
      <c r="D65" s="184" t="s">
        <v>135</v>
      </c>
      <c r="E65" s="185"/>
      <c r="F65" s="185"/>
      <c r="G65" s="185"/>
      <c r="H65" s="185"/>
      <c r="I65" s="186"/>
      <c r="J65" s="187">
        <f>J229</f>
        <v>0</v>
      </c>
      <c r="K65" s="188"/>
    </row>
    <row r="66" spans="2:11" s="8" customFormat="1" ht="19.9" customHeight="1">
      <c r="B66" s="182"/>
      <c r="C66" s="183"/>
      <c r="D66" s="184" t="s">
        <v>136</v>
      </c>
      <c r="E66" s="185"/>
      <c r="F66" s="185"/>
      <c r="G66" s="185"/>
      <c r="H66" s="185"/>
      <c r="I66" s="186"/>
      <c r="J66" s="187">
        <f>J250</f>
        <v>0</v>
      </c>
      <c r="K66" s="188"/>
    </row>
    <row r="67" spans="2:11" s="1" customFormat="1" ht="21.8" customHeight="1">
      <c r="B67" s="44"/>
      <c r="C67" s="45"/>
      <c r="D67" s="45"/>
      <c r="E67" s="45"/>
      <c r="F67" s="45"/>
      <c r="G67" s="45"/>
      <c r="H67" s="45"/>
      <c r="I67" s="142"/>
      <c r="J67" s="45"/>
      <c r="K67" s="49"/>
    </row>
    <row r="68" spans="2:11" s="1" customFormat="1" ht="6.95" customHeight="1">
      <c r="B68" s="65"/>
      <c r="C68" s="66"/>
      <c r="D68" s="66"/>
      <c r="E68" s="66"/>
      <c r="F68" s="66"/>
      <c r="G68" s="66"/>
      <c r="H68" s="66"/>
      <c r="I68" s="164"/>
      <c r="J68" s="66"/>
      <c r="K68" s="67"/>
    </row>
    <row r="72" spans="2:12" s="1" customFormat="1" ht="6.95" customHeight="1">
      <c r="B72" s="68"/>
      <c r="C72" s="69"/>
      <c r="D72" s="69"/>
      <c r="E72" s="69"/>
      <c r="F72" s="69"/>
      <c r="G72" s="69"/>
      <c r="H72" s="69"/>
      <c r="I72" s="167"/>
      <c r="J72" s="69"/>
      <c r="K72" s="69"/>
      <c r="L72" s="70"/>
    </row>
    <row r="73" spans="2:12" s="1" customFormat="1" ht="36.95" customHeight="1">
      <c r="B73" s="44"/>
      <c r="C73" s="71" t="s">
        <v>137</v>
      </c>
      <c r="D73" s="72"/>
      <c r="E73" s="72"/>
      <c r="F73" s="72"/>
      <c r="G73" s="72"/>
      <c r="H73" s="72"/>
      <c r="I73" s="189"/>
      <c r="J73" s="72"/>
      <c r="K73" s="72"/>
      <c r="L73" s="70"/>
    </row>
    <row r="74" spans="2:12" s="1" customFormat="1" ht="6.95" customHeight="1">
      <c r="B74" s="44"/>
      <c r="C74" s="72"/>
      <c r="D74" s="72"/>
      <c r="E74" s="72"/>
      <c r="F74" s="72"/>
      <c r="G74" s="72"/>
      <c r="H74" s="72"/>
      <c r="I74" s="189"/>
      <c r="J74" s="72"/>
      <c r="K74" s="72"/>
      <c r="L74" s="70"/>
    </row>
    <row r="75" spans="2:12" s="1" customFormat="1" ht="14.4" customHeight="1">
      <c r="B75" s="44"/>
      <c r="C75" s="74" t="s">
        <v>18</v>
      </c>
      <c r="D75" s="72"/>
      <c r="E75" s="72"/>
      <c r="F75" s="72"/>
      <c r="G75" s="72"/>
      <c r="H75" s="72"/>
      <c r="I75" s="189"/>
      <c r="J75" s="72"/>
      <c r="K75" s="72"/>
      <c r="L75" s="70"/>
    </row>
    <row r="76" spans="2:12" s="1" customFormat="1" ht="16.5" customHeight="1">
      <c r="B76" s="44"/>
      <c r="C76" s="72"/>
      <c r="D76" s="72"/>
      <c r="E76" s="190" t="str">
        <f>E7</f>
        <v>Nemocnice Teplice - nízkoprahový urgentní příjem</v>
      </c>
      <c r="F76" s="74"/>
      <c r="G76" s="74"/>
      <c r="H76" s="74"/>
      <c r="I76" s="189"/>
      <c r="J76" s="72"/>
      <c r="K76" s="72"/>
      <c r="L76" s="70"/>
    </row>
    <row r="77" spans="2:12" s="1" customFormat="1" ht="14.4" customHeight="1">
      <c r="B77" s="44"/>
      <c r="C77" s="74" t="s">
        <v>120</v>
      </c>
      <c r="D77" s="72"/>
      <c r="E77" s="72"/>
      <c r="F77" s="72"/>
      <c r="G77" s="72"/>
      <c r="H77" s="72"/>
      <c r="I77" s="189"/>
      <c r="J77" s="72"/>
      <c r="K77" s="72"/>
      <c r="L77" s="70"/>
    </row>
    <row r="78" spans="2:12" s="1" customFormat="1" ht="17.25" customHeight="1">
      <c r="B78" s="44"/>
      <c r="C78" s="72"/>
      <c r="D78" s="72"/>
      <c r="E78" s="80" t="str">
        <f>E9</f>
        <v>IO 202 - Přípojka jednotné kanalizace</v>
      </c>
      <c r="F78" s="72"/>
      <c r="G78" s="72"/>
      <c r="H78" s="72"/>
      <c r="I78" s="189"/>
      <c r="J78" s="72"/>
      <c r="K78" s="72"/>
      <c r="L78" s="70"/>
    </row>
    <row r="79" spans="2:12" s="1" customFormat="1" ht="6.95" customHeight="1">
      <c r="B79" s="44"/>
      <c r="C79" s="72"/>
      <c r="D79" s="72"/>
      <c r="E79" s="72"/>
      <c r="F79" s="72"/>
      <c r="G79" s="72"/>
      <c r="H79" s="72"/>
      <c r="I79" s="189"/>
      <c r="J79" s="72"/>
      <c r="K79" s="72"/>
      <c r="L79" s="70"/>
    </row>
    <row r="80" spans="2:12" s="1" customFormat="1" ht="18" customHeight="1">
      <c r="B80" s="44"/>
      <c r="C80" s="74" t="s">
        <v>25</v>
      </c>
      <c r="D80" s="72"/>
      <c r="E80" s="72"/>
      <c r="F80" s="191" t="str">
        <f>F12</f>
        <v xml:space="preserve"> </v>
      </c>
      <c r="G80" s="72"/>
      <c r="H80" s="72"/>
      <c r="I80" s="192" t="s">
        <v>27</v>
      </c>
      <c r="J80" s="83" t="str">
        <f>IF(J12="","",J12)</f>
        <v>21. 3. 2016</v>
      </c>
      <c r="K80" s="72"/>
      <c r="L80" s="70"/>
    </row>
    <row r="81" spans="2:12" s="1" customFormat="1" ht="6.95" customHeight="1">
      <c r="B81" s="44"/>
      <c r="C81" s="72"/>
      <c r="D81" s="72"/>
      <c r="E81" s="72"/>
      <c r="F81" s="72"/>
      <c r="G81" s="72"/>
      <c r="H81" s="72"/>
      <c r="I81" s="189"/>
      <c r="J81" s="72"/>
      <c r="K81" s="72"/>
      <c r="L81" s="70"/>
    </row>
    <row r="82" spans="2:12" s="1" customFormat="1" ht="13.5">
      <c r="B82" s="44"/>
      <c r="C82" s="74" t="s">
        <v>31</v>
      </c>
      <c r="D82" s="72"/>
      <c r="E82" s="72"/>
      <c r="F82" s="191" t="str">
        <f>E15</f>
        <v xml:space="preserve"> </v>
      </c>
      <c r="G82" s="72"/>
      <c r="H82" s="72"/>
      <c r="I82" s="192" t="s">
        <v>36</v>
      </c>
      <c r="J82" s="191" t="str">
        <f>E21</f>
        <v xml:space="preserve"> </v>
      </c>
      <c r="K82" s="72"/>
      <c r="L82" s="70"/>
    </row>
    <row r="83" spans="2:12" s="1" customFormat="1" ht="14.4" customHeight="1">
      <c r="B83" s="44"/>
      <c r="C83" s="74" t="s">
        <v>34</v>
      </c>
      <c r="D83" s="72"/>
      <c r="E83" s="72"/>
      <c r="F83" s="191" t="str">
        <f>IF(E18="","",E18)</f>
        <v/>
      </c>
      <c r="G83" s="72"/>
      <c r="H83" s="72"/>
      <c r="I83" s="189"/>
      <c r="J83" s="72"/>
      <c r="K83" s="72"/>
      <c r="L83" s="70"/>
    </row>
    <row r="84" spans="2:12" s="1" customFormat="1" ht="10.3" customHeight="1">
      <c r="B84" s="44"/>
      <c r="C84" s="72"/>
      <c r="D84" s="72"/>
      <c r="E84" s="72"/>
      <c r="F84" s="72"/>
      <c r="G84" s="72"/>
      <c r="H84" s="72"/>
      <c r="I84" s="189"/>
      <c r="J84" s="72"/>
      <c r="K84" s="72"/>
      <c r="L84" s="70"/>
    </row>
    <row r="85" spans="2:20" s="9" customFormat="1" ht="29.25" customHeight="1">
      <c r="B85" s="193"/>
      <c r="C85" s="194" t="s">
        <v>138</v>
      </c>
      <c r="D85" s="195" t="s">
        <v>58</v>
      </c>
      <c r="E85" s="195" t="s">
        <v>54</v>
      </c>
      <c r="F85" s="195" t="s">
        <v>139</v>
      </c>
      <c r="G85" s="195" t="s">
        <v>140</v>
      </c>
      <c r="H85" s="195" t="s">
        <v>141</v>
      </c>
      <c r="I85" s="196" t="s">
        <v>142</v>
      </c>
      <c r="J85" s="195" t="s">
        <v>124</v>
      </c>
      <c r="K85" s="197" t="s">
        <v>143</v>
      </c>
      <c r="L85" s="198"/>
      <c r="M85" s="100" t="s">
        <v>144</v>
      </c>
      <c r="N85" s="101" t="s">
        <v>43</v>
      </c>
      <c r="O85" s="101" t="s">
        <v>145</v>
      </c>
      <c r="P85" s="101" t="s">
        <v>146</v>
      </c>
      <c r="Q85" s="101" t="s">
        <v>147</v>
      </c>
      <c r="R85" s="101" t="s">
        <v>148</v>
      </c>
      <c r="S85" s="101" t="s">
        <v>149</v>
      </c>
      <c r="T85" s="102" t="s">
        <v>150</v>
      </c>
    </row>
    <row r="86" spans="2:63" s="1" customFormat="1" ht="29.25" customHeight="1">
      <c r="B86" s="44"/>
      <c r="C86" s="106" t="s">
        <v>125</v>
      </c>
      <c r="D86" s="72"/>
      <c r="E86" s="72"/>
      <c r="F86" s="72"/>
      <c r="G86" s="72"/>
      <c r="H86" s="72"/>
      <c r="I86" s="189"/>
      <c r="J86" s="199">
        <f>BK86</f>
        <v>0</v>
      </c>
      <c r="K86" s="72"/>
      <c r="L86" s="70"/>
      <c r="M86" s="103"/>
      <c r="N86" s="104"/>
      <c r="O86" s="104"/>
      <c r="P86" s="200">
        <f>P87</f>
        <v>0</v>
      </c>
      <c r="Q86" s="104"/>
      <c r="R86" s="200">
        <f>R87</f>
        <v>59.437796850000005</v>
      </c>
      <c r="S86" s="104"/>
      <c r="T86" s="201">
        <f>T87</f>
        <v>45.25542</v>
      </c>
      <c r="AT86" s="22" t="s">
        <v>72</v>
      </c>
      <c r="AU86" s="22" t="s">
        <v>126</v>
      </c>
      <c r="BK86" s="202">
        <f>BK87</f>
        <v>0</v>
      </c>
    </row>
    <row r="87" spans="2:63" s="10" customFormat="1" ht="37.4" customHeight="1">
      <c r="B87" s="203"/>
      <c r="C87" s="204"/>
      <c r="D87" s="205" t="s">
        <v>72</v>
      </c>
      <c r="E87" s="206" t="s">
        <v>151</v>
      </c>
      <c r="F87" s="206" t="s">
        <v>152</v>
      </c>
      <c r="G87" s="204"/>
      <c r="H87" s="204"/>
      <c r="I87" s="207"/>
      <c r="J87" s="208">
        <f>BK87</f>
        <v>0</v>
      </c>
      <c r="K87" s="204"/>
      <c r="L87" s="209"/>
      <c r="M87" s="210"/>
      <c r="N87" s="211"/>
      <c r="O87" s="211"/>
      <c r="P87" s="212">
        <f>P88+P136+P141+P148+P161+P202+P216+P229+P250</f>
        <v>0</v>
      </c>
      <c r="Q87" s="211"/>
      <c r="R87" s="212">
        <f>R88+R136+R141+R148+R161+R202+R216+R229+R250</f>
        <v>59.437796850000005</v>
      </c>
      <c r="S87" s="211"/>
      <c r="T87" s="213">
        <f>T88+T136+T141+T148+T161+T202+T216+T229+T250</f>
        <v>45.25542</v>
      </c>
      <c r="AR87" s="214" t="s">
        <v>24</v>
      </c>
      <c r="AT87" s="215" t="s">
        <v>72</v>
      </c>
      <c r="AU87" s="215" t="s">
        <v>73</v>
      </c>
      <c r="AY87" s="214" t="s">
        <v>153</v>
      </c>
      <c r="BK87" s="216">
        <f>BK88+BK136+BK141+BK148+BK161+BK202+BK216+BK229+BK250</f>
        <v>0</v>
      </c>
    </row>
    <row r="88" spans="2:63" s="10" customFormat="1" ht="19.9" customHeight="1">
      <c r="B88" s="203"/>
      <c r="C88" s="204"/>
      <c r="D88" s="205" t="s">
        <v>72</v>
      </c>
      <c r="E88" s="217" t="s">
        <v>24</v>
      </c>
      <c r="F88" s="217" t="s">
        <v>154</v>
      </c>
      <c r="G88" s="204"/>
      <c r="H88" s="204"/>
      <c r="I88" s="207"/>
      <c r="J88" s="218">
        <f>BK88</f>
        <v>0</v>
      </c>
      <c r="K88" s="204"/>
      <c r="L88" s="209"/>
      <c r="M88" s="210"/>
      <c r="N88" s="211"/>
      <c r="O88" s="211"/>
      <c r="P88" s="212">
        <f>SUM(P89:P135)</f>
        <v>0</v>
      </c>
      <c r="Q88" s="211"/>
      <c r="R88" s="212">
        <f>SUM(R89:R135)</f>
        <v>0</v>
      </c>
      <c r="S88" s="211"/>
      <c r="T88" s="213">
        <f>SUM(T89:T135)</f>
        <v>0</v>
      </c>
      <c r="AR88" s="214" t="s">
        <v>24</v>
      </c>
      <c r="AT88" s="215" t="s">
        <v>72</v>
      </c>
      <c r="AU88" s="215" t="s">
        <v>24</v>
      </c>
      <c r="AY88" s="214" t="s">
        <v>153</v>
      </c>
      <c r="BK88" s="216">
        <f>SUM(BK89:BK135)</f>
        <v>0</v>
      </c>
    </row>
    <row r="89" spans="2:65" s="1" customFormat="1" ht="16.5" customHeight="1">
      <c r="B89" s="44"/>
      <c r="C89" s="219" t="s">
        <v>24</v>
      </c>
      <c r="D89" s="219" t="s">
        <v>155</v>
      </c>
      <c r="E89" s="220" t="s">
        <v>586</v>
      </c>
      <c r="F89" s="221" t="s">
        <v>587</v>
      </c>
      <c r="G89" s="222" t="s">
        <v>176</v>
      </c>
      <c r="H89" s="223">
        <v>9.484</v>
      </c>
      <c r="I89" s="224"/>
      <c r="J89" s="225">
        <f>ROUND(I89*H89,2)</f>
        <v>0</v>
      </c>
      <c r="K89" s="221" t="s">
        <v>159</v>
      </c>
      <c r="L89" s="70"/>
      <c r="M89" s="226" t="s">
        <v>22</v>
      </c>
      <c r="N89" s="227" t="s">
        <v>44</v>
      </c>
      <c r="O89" s="45"/>
      <c r="P89" s="228">
        <f>O89*H89</f>
        <v>0</v>
      </c>
      <c r="Q89" s="228">
        <v>0</v>
      </c>
      <c r="R89" s="228">
        <f>Q89*H89</f>
        <v>0</v>
      </c>
      <c r="S89" s="228">
        <v>0</v>
      </c>
      <c r="T89" s="229">
        <f>S89*H89</f>
        <v>0</v>
      </c>
      <c r="AR89" s="22" t="s">
        <v>160</v>
      </c>
      <c r="AT89" s="22" t="s">
        <v>155</v>
      </c>
      <c r="AU89" s="22" t="s">
        <v>82</v>
      </c>
      <c r="AY89" s="22" t="s">
        <v>153</v>
      </c>
      <c r="BE89" s="230">
        <f>IF(N89="základní",J89,0)</f>
        <v>0</v>
      </c>
      <c r="BF89" s="230">
        <f>IF(N89="snížená",J89,0)</f>
        <v>0</v>
      </c>
      <c r="BG89" s="230">
        <f>IF(N89="zákl. přenesená",J89,0)</f>
        <v>0</v>
      </c>
      <c r="BH89" s="230">
        <f>IF(N89="sníž. přenesená",J89,0)</f>
        <v>0</v>
      </c>
      <c r="BI89" s="230">
        <f>IF(N89="nulová",J89,0)</f>
        <v>0</v>
      </c>
      <c r="BJ89" s="22" t="s">
        <v>24</v>
      </c>
      <c r="BK89" s="230">
        <f>ROUND(I89*H89,2)</f>
        <v>0</v>
      </c>
      <c r="BL89" s="22" t="s">
        <v>160</v>
      </c>
      <c r="BM89" s="22" t="s">
        <v>588</v>
      </c>
    </row>
    <row r="90" spans="2:47" s="1" customFormat="1" ht="13.5">
      <c r="B90" s="44"/>
      <c r="C90" s="72"/>
      <c r="D90" s="231" t="s">
        <v>162</v>
      </c>
      <c r="E90" s="72"/>
      <c r="F90" s="232" t="s">
        <v>589</v>
      </c>
      <c r="G90" s="72"/>
      <c r="H90" s="72"/>
      <c r="I90" s="189"/>
      <c r="J90" s="72"/>
      <c r="K90" s="72"/>
      <c r="L90" s="70"/>
      <c r="M90" s="233"/>
      <c r="N90" s="45"/>
      <c r="O90" s="45"/>
      <c r="P90" s="45"/>
      <c r="Q90" s="45"/>
      <c r="R90" s="45"/>
      <c r="S90" s="45"/>
      <c r="T90" s="93"/>
      <c r="AT90" s="22" t="s">
        <v>162</v>
      </c>
      <c r="AU90" s="22" t="s">
        <v>82</v>
      </c>
    </row>
    <row r="91" spans="2:47" s="1" customFormat="1" ht="13.5">
      <c r="B91" s="44"/>
      <c r="C91" s="72"/>
      <c r="D91" s="231" t="s">
        <v>166</v>
      </c>
      <c r="E91" s="72"/>
      <c r="F91" s="234" t="s">
        <v>590</v>
      </c>
      <c r="G91" s="72"/>
      <c r="H91" s="72"/>
      <c r="I91" s="189"/>
      <c r="J91" s="72"/>
      <c r="K91" s="72"/>
      <c r="L91" s="70"/>
      <c r="M91" s="233"/>
      <c r="N91" s="45"/>
      <c r="O91" s="45"/>
      <c r="P91" s="45"/>
      <c r="Q91" s="45"/>
      <c r="R91" s="45"/>
      <c r="S91" s="45"/>
      <c r="T91" s="93"/>
      <c r="AT91" s="22" t="s">
        <v>166</v>
      </c>
      <c r="AU91" s="22" t="s">
        <v>82</v>
      </c>
    </row>
    <row r="92" spans="2:51" s="11" customFormat="1" ht="13.5">
      <c r="B92" s="235"/>
      <c r="C92" s="236"/>
      <c r="D92" s="231" t="s">
        <v>180</v>
      </c>
      <c r="E92" s="237" t="s">
        <v>22</v>
      </c>
      <c r="F92" s="238" t="s">
        <v>591</v>
      </c>
      <c r="G92" s="236"/>
      <c r="H92" s="239">
        <v>9.484</v>
      </c>
      <c r="I92" s="240"/>
      <c r="J92" s="236"/>
      <c r="K92" s="236"/>
      <c r="L92" s="241"/>
      <c r="M92" s="242"/>
      <c r="N92" s="243"/>
      <c r="O92" s="243"/>
      <c r="P92" s="243"/>
      <c r="Q92" s="243"/>
      <c r="R92" s="243"/>
      <c r="S92" s="243"/>
      <c r="T92" s="244"/>
      <c r="AT92" s="245" t="s">
        <v>180</v>
      </c>
      <c r="AU92" s="245" t="s">
        <v>82</v>
      </c>
      <c r="AV92" s="11" t="s">
        <v>82</v>
      </c>
      <c r="AW92" s="11" t="s">
        <v>37</v>
      </c>
      <c r="AX92" s="11" t="s">
        <v>73</v>
      </c>
      <c r="AY92" s="245" t="s">
        <v>153</v>
      </c>
    </row>
    <row r="93" spans="2:65" s="1" customFormat="1" ht="16.5" customHeight="1">
      <c r="B93" s="44"/>
      <c r="C93" s="219" t="s">
        <v>82</v>
      </c>
      <c r="D93" s="219" t="s">
        <v>155</v>
      </c>
      <c r="E93" s="220" t="s">
        <v>592</v>
      </c>
      <c r="F93" s="221" t="s">
        <v>593</v>
      </c>
      <c r="G93" s="222" t="s">
        <v>176</v>
      </c>
      <c r="H93" s="223">
        <v>47.418</v>
      </c>
      <c r="I93" s="224"/>
      <c r="J93" s="225">
        <f>ROUND(I93*H93,2)</f>
        <v>0</v>
      </c>
      <c r="K93" s="221" t="s">
        <v>159</v>
      </c>
      <c r="L93" s="70"/>
      <c r="M93" s="226" t="s">
        <v>22</v>
      </c>
      <c r="N93" s="227" t="s">
        <v>44</v>
      </c>
      <c r="O93" s="45"/>
      <c r="P93" s="228">
        <f>O93*H93</f>
        <v>0</v>
      </c>
      <c r="Q93" s="228">
        <v>0</v>
      </c>
      <c r="R93" s="228">
        <f>Q93*H93</f>
        <v>0</v>
      </c>
      <c r="S93" s="228">
        <v>0</v>
      </c>
      <c r="T93" s="229">
        <f>S93*H93</f>
        <v>0</v>
      </c>
      <c r="AR93" s="22" t="s">
        <v>160</v>
      </c>
      <c r="AT93" s="22" t="s">
        <v>155</v>
      </c>
      <c r="AU93" s="22" t="s">
        <v>82</v>
      </c>
      <c r="AY93" s="22" t="s">
        <v>153</v>
      </c>
      <c r="BE93" s="230">
        <f>IF(N93="základní",J93,0)</f>
        <v>0</v>
      </c>
      <c r="BF93" s="230">
        <f>IF(N93="snížená",J93,0)</f>
        <v>0</v>
      </c>
      <c r="BG93" s="230">
        <f>IF(N93="zákl. přenesená",J93,0)</f>
        <v>0</v>
      </c>
      <c r="BH93" s="230">
        <f>IF(N93="sníž. přenesená",J93,0)</f>
        <v>0</v>
      </c>
      <c r="BI93" s="230">
        <f>IF(N93="nulová",J93,0)</f>
        <v>0</v>
      </c>
      <c r="BJ93" s="22" t="s">
        <v>24</v>
      </c>
      <c r="BK93" s="230">
        <f>ROUND(I93*H93,2)</f>
        <v>0</v>
      </c>
      <c r="BL93" s="22" t="s">
        <v>160</v>
      </c>
      <c r="BM93" s="22" t="s">
        <v>594</v>
      </c>
    </row>
    <row r="94" spans="2:47" s="1" customFormat="1" ht="13.5">
      <c r="B94" s="44"/>
      <c r="C94" s="72"/>
      <c r="D94" s="231" t="s">
        <v>162</v>
      </c>
      <c r="E94" s="72"/>
      <c r="F94" s="232" t="s">
        <v>595</v>
      </c>
      <c r="G94" s="72"/>
      <c r="H94" s="72"/>
      <c r="I94" s="189"/>
      <c r="J94" s="72"/>
      <c r="K94" s="72"/>
      <c r="L94" s="70"/>
      <c r="M94" s="233"/>
      <c r="N94" s="45"/>
      <c r="O94" s="45"/>
      <c r="P94" s="45"/>
      <c r="Q94" s="45"/>
      <c r="R94" s="45"/>
      <c r="S94" s="45"/>
      <c r="T94" s="93"/>
      <c r="AT94" s="22" t="s">
        <v>162</v>
      </c>
      <c r="AU94" s="22" t="s">
        <v>82</v>
      </c>
    </row>
    <row r="95" spans="2:47" s="1" customFormat="1" ht="13.5">
      <c r="B95" s="44"/>
      <c r="C95" s="72"/>
      <c r="D95" s="231" t="s">
        <v>166</v>
      </c>
      <c r="E95" s="72"/>
      <c r="F95" s="234" t="s">
        <v>590</v>
      </c>
      <c r="G95" s="72"/>
      <c r="H95" s="72"/>
      <c r="I95" s="189"/>
      <c r="J95" s="72"/>
      <c r="K95" s="72"/>
      <c r="L95" s="70"/>
      <c r="M95" s="233"/>
      <c r="N95" s="45"/>
      <c r="O95" s="45"/>
      <c r="P95" s="45"/>
      <c r="Q95" s="45"/>
      <c r="R95" s="45"/>
      <c r="S95" s="45"/>
      <c r="T95" s="93"/>
      <c r="AT95" s="22" t="s">
        <v>166</v>
      </c>
      <c r="AU95" s="22" t="s">
        <v>82</v>
      </c>
    </row>
    <row r="96" spans="2:51" s="11" customFormat="1" ht="13.5">
      <c r="B96" s="235"/>
      <c r="C96" s="236"/>
      <c r="D96" s="231" t="s">
        <v>180</v>
      </c>
      <c r="E96" s="237" t="s">
        <v>22</v>
      </c>
      <c r="F96" s="238" t="s">
        <v>596</v>
      </c>
      <c r="G96" s="236"/>
      <c r="H96" s="239">
        <v>35.616</v>
      </c>
      <c r="I96" s="240"/>
      <c r="J96" s="236"/>
      <c r="K96" s="236"/>
      <c r="L96" s="241"/>
      <c r="M96" s="242"/>
      <c r="N96" s="243"/>
      <c r="O96" s="243"/>
      <c r="P96" s="243"/>
      <c r="Q96" s="243"/>
      <c r="R96" s="243"/>
      <c r="S96" s="243"/>
      <c r="T96" s="244"/>
      <c r="AT96" s="245" t="s">
        <v>180</v>
      </c>
      <c r="AU96" s="245" t="s">
        <v>82</v>
      </c>
      <c r="AV96" s="11" t="s">
        <v>82</v>
      </c>
      <c r="AW96" s="11" t="s">
        <v>37</v>
      </c>
      <c r="AX96" s="11" t="s">
        <v>73</v>
      </c>
      <c r="AY96" s="245" t="s">
        <v>153</v>
      </c>
    </row>
    <row r="97" spans="2:51" s="11" customFormat="1" ht="13.5">
      <c r="B97" s="235"/>
      <c r="C97" s="236"/>
      <c r="D97" s="231" t="s">
        <v>180</v>
      </c>
      <c r="E97" s="237" t="s">
        <v>22</v>
      </c>
      <c r="F97" s="238" t="s">
        <v>597</v>
      </c>
      <c r="G97" s="236"/>
      <c r="H97" s="239">
        <v>4.993</v>
      </c>
      <c r="I97" s="240"/>
      <c r="J97" s="236"/>
      <c r="K97" s="236"/>
      <c r="L97" s="241"/>
      <c r="M97" s="242"/>
      <c r="N97" s="243"/>
      <c r="O97" s="243"/>
      <c r="P97" s="243"/>
      <c r="Q97" s="243"/>
      <c r="R97" s="243"/>
      <c r="S97" s="243"/>
      <c r="T97" s="244"/>
      <c r="AT97" s="245" t="s">
        <v>180</v>
      </c>
      <c r="AU97" s="245" t="s">
        <v>82</v>
      </c>
      <c r="AV97" s="11" t="s">
        <v>82</v>
      </c>
      <c r="AW97" s="11" t="s">
        <v>37</v>
      </c>
      <c r="AX97" s="11" t="s">
        <v>73</v>
      </c>
      <c r="AY97" s="245" t="s">
        <v>153</v>
      </c>
    </row>
    <row r="98" spans="2:51" s="11" customFormat="1" ht="13.5">
      <c r="B98" s="235"/>
      <c r="C98" s="236"/>
      <c r="D98" s="231" t="s">
        <v>180</v>
      </c>
      <c r="E98" s="237" t="s">
        <v>22</v>
      </c>
      <c r="F98" s="238" t="s">
        <v>598</v>
      </c>
      <c r="G98" s="236"/>
      <c r="H98" s="239">
        <v>6.809</v>
      </c>
      <c r="I98" s="240"/>
      <c r="J98" s="236"/>
      <c r="K98" s="236"/>
      <c r="L98" s="241"/>
      <c r="M98" s="242"/>
      <c r="N98" s="243"/>
      <c r="O98" s="243"/>
      <c r="P98" s="243"/>
      <c r="Q98" s="243"/>
      <c r="R98" s="243"/>
      <c r="S98" s="243"/>
      <c r="T98" s="244"/>
      <c r="AT98" s="245" t="s">
        <v>180</v>
      </c>
      <c r="AU98" s="245" t="s">
        <v>82</v>
      </c>
      <c r="AV98" s="11" t="s">
        <v>82</v>
      </c>
      <c r="AW98" s="11" t="s">
        <v>37</v>
      </c>
      <c r="AX98" s="11" t="s">
        <v>73</v>
      </c>
      <c r="AY98" s="245" t="s">
        <v>153</v>
      </c>
    </row>
    <row r="99" spans="2:65" s="1" customFormat="1" ht="16.5" customHeight="1">
      <c r="B99" s="44"/>
      <c r="C99" s="219" t="s">
        <v>173</v>
      </c>
      <c r="D99" s="219" t="s">
        <v>155</v>
      </c>
      <c r="E99" s="220" t="s">
        <v>599</v>
      </c>
      <c r="F99" s="221" t="s">
        <v>600</v>
      </c>
      <c r="G99" s="222" t="s">
        <v>176</v>
      </c>
      <c r="H99" s="223">
        <v>11.855</v>
      </c>
      <c r="I99" s="224"/>
      <c r="J99" s="225">
        <f>ROUND(I99*H99,2)</f>
        <v>0</v>
      </c>
      <c r="K99" s="221" t="s">
        <v>159</v>
      </c>
      <c r="L99" s="70"/>
      <c r="M99" s="226" t="s">
        <v>22</v>
      </c>
      <c r="N99" s="227" t="s">
        <v>44</v>
      </c>
      <c r="O99" s="45"/>
      <c r="P99" s="228">
        <f>O99*H99</f>
        <v>0</v>
      </c>
      <c r="Q99" s="228">
        <v>0</v>
      </c>
      <c r="R99" s="228">
        <f>Q99*H99</f>
        <v>0</v>
      </c>
      <c r="S99" s="228">
        <v>0</v>
      </c>
      <c r="T99" s="229">
        <f>S99*H99</f>
        <v>0</v>
      </c>
      <c r="AR99" s="22" t="s">
        <v>160</v>
      </c>
      <c r="AT99" s="22" t="s">
        <v>155</v>
      </c>
      <c r="AU99" s="22" t="s">
        <v>82</v>
      </c>
      <c r="AY99" s="22" t="s">
        <v>153</v>
      </c>
      <c r="BE99" s="230">
        <f>IF(N99="základní",J99,0)</f>
        <v>0</v>
      </c>
      <c r="BF99" s="230">
        <f>IF(N99="snížená",J99,0)</f>
        <v>0</v>
      </c>
      <c r="BG99" s="230">
        <f>IF(N99="zákl. přenesená",J99,0)</f>
        <v>0</v>
      </c>
      <c r="BH99" s="230">
        <f>IF(N99="sníž. přenesená",J99,0)</f>
        <v>0</v>
      </c>
      <c r="BI99" s="230">
        <f>IF(N99="nulová",J99,0)</f>
        <v>0</v>
      </c>
      <c r="BJ99" s="22" t="s">
        <v>24</v>
      </c>
      <c r="BK99" s="230">
        <f>ROUND(I99*H99,2)</f>
        <v>0</v>
      </c>
      <c r="BL99" s="22" t="s">
        <v>160</v>
      </c>
      <c r="BM99" s="22" t="s">
        <v>601</v>
      </c>
    </row>
    <row r="100" spans="2:47" s="1" customFormat="1" ht="13.5">
      <c r="B100" s="44"/>
      <c r="C100" s="72"/>
      <c r="D100" s="231" t="s">
        <v>162</v>
      </c>
      <c r="E100" s="72"/>
      <c r="F100" s="232" t="s">
        <v>602</v>
      </c>
      <c r="G100" s="72"/>
      <c r="H100" s="72"/>
      <c r="I100" s="189"/>
      <c r="J100" s="72"/>
      <c r="K100" s="72"/>
      <c r="L100" s="70"/>
      <c r="M100" s="233"/>
      <c r="N100" s="45"/>
      <c r="O100" s="45"/>
      <c r="P100" s="45"/>
      <c r="Q100" s="45"/>
      <c r="R100" s="45"/>
      <c r="S100" s="45"/>
      <c r="T100" s="93"/>
      <c r="AT100" s="22" t="s">
        <v>162</v>
      </c>
      <c r="AU100" s="22" t="s">
        <v>82</v>
      </c>
    </row>
    <row r="101" spans="2:51" s="11" customFormat="1" ht="13.5">
      <c r="B101" s="235"/>
      <c r="C101" s="236"/>
      <c r="D101" s="231" t="s">
        <v>180</v>
      </c>
      <c r="E101" s="237" t="s">
        <v>22</v>
      </c>
      <c r="F101" s="238" t="s">
        <v>603</v>
      </c>
      <c r="G101" s="236"/>
      <c r="H101" s="239">
        <v>11.855</v>
      </c>
      <c r="I101" s="240"/>
      <c r="J101" s="236"/>
      <c r="K101" s="236"/>
      <c r="L101" s="241"/>
      <c r="M101" s="242"/>
      <c r="N101" s="243"/>
      <c r="O101" s="243"/>
      <c r="P101" s="243"/>
      <c r="Q101" s="243"/>
      <c r="R101" s="243"/>
      <c r="S101" s="243"/>
      <c r="T101" s="244"/>
      <c r="AT101" s="245" t="s">
        <v>180</v>
      </c>
      <c r="AU101" s="245" t="s">
        <v>82</v>
      </c>
      <c r="AV101" s="11" t="s">
        <v>82</v>
      </c>
      <c r="AW101" s="11" t="s">
        <v>37</v>
      </c>
      <c r="AX101" s="11" t="s">
        <v>73</v>
      </c>
      <c r="AY101" s="245" t="s">
        <v>153</v>
      </c>
    </row>
    <row r="102" spans="2:65" s="1" customFormat="1" ht="25.5" customHeight="1">
      <c r="B102" s="44"/>
      <c r="C102" s="219" t="s">
        <v>160</v>
      </c>
      <c r="D102" s="219" t="s">
        <v>155</v>
      </c>
      <c r="E102" s="220" t="s">
        <v>604</v>
      </c>
      <c r="F102" s="221" t="s">
        <v>605</v>
      </c>
      <c r="G102" s="222" t="s">
        <v>239</v>
      </c>
      <c r="H102" s="223">
        <v>81.784</v>
      </c>
      <c r="I102" s="224"/>
      <c r="J102" s="225">
        <f>ROUND(I102*H102,2)</f>
        <v>0</v>
      </c>
      <c r="K102" s="221" t="s">
        <v>159</v>
      </c>
      <c r="L102" s="70"/>
      <c r="M102" s="226" t="s">
        <v>22</v>
      </c>
      <c r="N102" s="227" t="s">
        <v>44</v>
      </c>
      <c r="O102" s="45"/>
      <c r="P102" s="228">
        <f>O102*H102</f>
        <v>0</v>
      </c>
      <c r="Q102" s="228">
        <v>0</v>
      </c>
      <c r="R102" s="228">
        <f>Q102*H102</f>
        <v>0</v>
      </c>
      <c r="S102" s="228">
        <v>0</v>
      </c>
      <c r="T102" s="229">
        <f>S102*H102</f>
        <v>0</v>
      </c>
      <c r="AR102" s="22" t="s">
        <v>160</v>
      </c>
      <c r="AT102" s="22" t="s">
        <v>155</v>
      </c>
      <c r="AU102" s="22" t="s">
        <v>82</v>
      </c>
      <c r="AY102" s="22" t="s">
        <v>153</v>
      </c>
      <c r="BE102" s="230">
        <f>IF(N102="základní",J102,0)</f>
        <v>0</v>
      </c>
      <c r="BF102" s="230">
        <f>IF(N102="snížená",J102,0)</f>
        <v>0</v>
      </c>
      <c r="BG102" s="230">
        <f>IF(N102="zákl. přenesená",J102,0)</f>
        <v>0</v>
      </c>
      <c r="BH102" s="230">
        <f>IF(N102="sníž. přenesená",J102,0)</f>
        <v>0</v>
      </c>
      <c r="BI102" s="230">
        <f>IF(N102="nulová",J102,0)</f>
        <v>0</v>
      </c>
      <c r="BJ102" s="22" t="s">
        <v>24</v>
      </c>
      <c r="BK102" s="230">
        <f>ROUND(I102*H102,2)</f>
        <v>0</v>
      </c>
      <c r="BL102" s="22" t="s">
        <v>160</v>
      </c>
      <c r="BM102" s="22" t="s">
        <v>606</v>
      </c>
    </row>
    <row r="103" spans="2:47" s="1" customFormat="1" ht="13.5">
      <c r="B103" s="44"/>
      <c r="C103" s="72"/>
      <c r="D103" s="231" t="s">
        <v>162</v>
      </c>
      <c r="E103" s="72"/>
      <c r="F103" s="232" t="s">
        <v>607</v>
      </c>
      <c r="G103" s="72"/>
      <c r="H103" s="72"/>
      <c r="I103" s="189"/>
      <c r="J103" s="72"/>
      <c r="K103" s="72"/>
      <c r="L103" s="70"/>
      <c r="M103" s="233"/>
      <c r="N103" s="45"/>
      <c r="O103" s="45"/>
      <c r="P103" s="45"/>
      <c r="Q103" s="45"/>
      <c r="R103" s="45"/>
      <c r="S103" s="45"/>
      <c r="T103" s="93"/>
      <c r="AT103" s="22" t="s">
        <v>162</v>
      </c>
      <c r="AU103" s="22" t="s">
        <v>82</v>
      </c>
    </row>
    <row r="104" spans="2:47" s="1" customFormat="1" ht="13.5">
      <c r="B104" s="44"/>
      <c r="C104" s="72"/>
      <c r="D104" s="231" t="s">
        <v>166</v>
      </c>
      <c r="E104" s="72"/>
      <c r="F104" s="234" t="s">
        <v>590</v>
      </c>
      <c r="G104" s="72"/>
      <c r="H104" s="72"/>
      <c r="I104" s="189"/>
      <c r="J104" s="72"/>
      <c r="K104" s="72"/>
      <c r="L104" s="70"/>
      <c r="M104" s="233"/>
      <c r="N104" s="45"/>
      <c r="O104" s="45"/>
      <c r="P104" s="45"/>
      <c r="Q104" s="45"/>
      <c r="R104" s="45"/>
      <c r="S104" s="45"/>
      <c r="T104" s="93"/>
      <c r="AT104" s="22" t="s">
        <v>166</v>
      </c>
      <c r="AU104" s="22" t="s">
        <v>82</v>
      </c>
    </row>
    <row r="105" spans="2:51" s="11" customFormat="1" ht="13.5">
      <c r="B105" s="235"/>
      <c r="C105" s="236"/>
      <c r="D105" s="231" t="s">
        <v>180</v>
      </c>
      <c r="E105" s="237" t="s">
        <v>22</v>
      </c>
      <c r="F105" s="238" t="s">
        <v>608</v>
      </c>
      <c r="G105" s="236"/>
      <c r="H105" s="239">
        <v>61.348</v>
      </c>
      <c r="I105" s="240"/>
      <c r="J105" s="236"/>
      <c r="K105" s="236"/>
      <c r="L105" s="241"/>
      <c r="M105" s="242"/>
      <c r="N105" s="243"/>
      <c r="O105" s="243"/>
      <c r="P105" s="243"/>
      <c r="Q105" s="243"/>
      <c r="R105" s="243"/>
      <c r="S105" s="243"/>
      <c r="T105" s="244"/>
      <c r="AT105" s="245" t="s">
        <v>180</v>
      </c>
      <c r="AU105" s="245" t="s">
        <v>82</v>
      </c>
      <c r="AV105" s="11" t="s">
        <v>82</v>
      </c>
      <c r="AW105" s="11" t="s">
        <v>37</v>
      </c>
      <c r="AX105" s="11" t="s">
        <v>73</v>
      </c>
      <c r="AY105" s="245" t="s">
        <v>153</v>
      </c>
    </row>
    <row r="106" spans="2:51" s="11" customFormat="1" ht="13.5">
      <c r="B106" s="235"/>
      <c r="C106" s="236"/>
      <c r="D106" s="231" t="s">
        <v>180</v>
      </c>
      <c r="E106" s="237" t="s">
        <v>22</v>
      </c>
      <c r="F106" s="238" t="s">
        <v>609</v>
      </c>
      <c r="G106" s="236"/>
      <c r="H106" s="239">
        <v>8.646</v>
      </c>
      <c r="I106" s="240"/>
      <c r="J106" s="236"/>
      <c r="K106" s="236"/>
      <c r="L106" s="241"/>
      <c r="M106" s="242"/>
      <c r="N106" s="243"/>
      <c r="O106" s="243"/>
      <c r="P106" s="243"/>
      <c r="Q106" s="243"/>
      <c r="R106" s="243"/>
      <c r="S106" s="243"/>
      <c r="T106" s="244"/>
      <c r="AT106" s="245" t="s">
        <v>180</v>
      </c>
      <c r="AU106" s="245" t="s">
        <v>82</v>
      </c>
      <c r="AV106" s="11" t="s">
        <v>82</v>
      </c>
      <c r="AW106" s="11" t="s">
        <v>37</v>
      </c>
      <c r="AX106" s="11" t="s">
        <v>73</v>
      </c>
      <c r="AY106" s="245" t="s">
        <v>153</v>
      </c>
    </row>
    <row r="107" spans="2:51" s="11" customFormat="1" ht="13.5">
      <c r="B107" s="235"/>
      <c r="C107" s="236"/>
      <c r="D107" s="231" t="s">
        <v>180</v>
      </c>
      <c r="E107" s="237" t="s">
        <v>22</v>
      </c>
      <c r="F107" s="238" t="s">
        <v>610</v>
      </c>
      <c r="G107" s="236"/>
      <c r="H107" s="239">
        <v>11.79</v>
      </c>
      <c r="I107" s="240"/>
      <c r="J107" s="236"/>
      <c r="K107" s="236"/>
      <c r="L107" s="241"/>
      <c r="M107" s="242"/>
      <c r="N107" s="243"/>
      <c r="O107" s="243"/>
      <c r="P107" s="243"/>
      <c r="Q107" s="243"/>
      <c r="R107" s="243"/>
      <c r="S107" s="243"/>
      <c r="T107" s="244"/>
      <c r="AT107" s="245" t="s">
        <v>180</v>
      </c>
      <c r="AU107" s="245" t="s">
        <v>82</v>
      </c>
      <c r="AV107" s="11" t="s">
        <v>82</v>
      </c>
      <c r="AW107" s="11" t="s">
        <v>37</v>
      </c>
      <c r="AX107" s="11" t="s">
        <v>73</v>
      </c>
      <c r="AY107" s="245" t="s">
        <v>153</v>
      </c>
    </row>
    <row r="108" spans="2:65" s="1" customFormat="1" ht="25.5" customHeight="1">
      <c r="B108" s="44"/>
      <c r="C108" s="219" t="s">
        <v>188</v>
      </c>
      <c r="D108" s="219" t="s">
        <v>155</v>
      </c>
      <c r="E108" s="220" t="s">
        <v>611</v>
      </c>
      <c r="F108" s="221" t="s">
        <v>612</v>
      </c>
      <c r="G108" s="222" t="s">
        <v>239</v>
      </c>
      <c r="H108" s="223">
        <v>81.784</v>
      </c>
      <c r="I108" s="224"/>
      <c r="J108" s="225">
        <f>ROUND(I108*H108,2)</f>
        <v>0</v>
      </c>
      <c r="K108" s="221" t="s">
        <v>159</v>
      </c>
      <c r="L108" s="70"/>
      <c r="M108" s="226" t="s">
        <v>22</v>
      </c>
      <c r="N108" s="227" t="s">
        <v>44</v>
      </c>
      <c r="O108" s="45"/>
      <c r="P108" s="228">
        <f>O108*H108</f>
        <v>0</v>
      </c>
      <c r="Q108" s="228">
        <v>0</v>
      </c>
      <c r="R108" s="228">
        <f>Q108*H108</f>
        <v>0</v>
      </c>
      <c r="S108" s="228">
        <v>0</v>
      </c>
      <c r="T108" s="229">
        <f>S108*H108</f>
        <v>0</v>
      </c>
      <c r="AR108" s="22" t="s">
        <v>160</v>
      </c>
      <c r="AT108" s="22" t="s">
        <v>155</v>
      </c>
      <c r="AU108" s="22" t="s">
        <v>82</v>
      </c>
      <c r="AY108" s="22" t="s">
        <v>153</v>
      </c>
      <c r="BE108" s="230">
        <f>IF(N108="základní",J108,0)</f>
        <v>0</v>
      </c>
      <c r="BF108" s="230">
        <f>IF(N108="snížená",J108,0)</f>
        <v>0</v>
      </c>
      <c r="BG108" s="230">
        <f>IF(N108="zákl. přenesená",J108,0)</f>
        <v>0</v>
      </c>
      <c r="BH108" s="230">
        <f>IF(N108="sníž. přenesená",J108,0)</f>
        <v>0</v>
      </c>
      <c r="BI108" s="230">
        <f>IF(N108="nulová",J108,0)</f>
        <v>0</v>
      </c>
      <c r="BJ108" s="22" t="s">
        <v>24</v>
      </c>
      <c r="BK108" s="230">
        <f>ROUND(I108*H108,2)</f>
        <v>0</v>
      </c>
      <c r="BL108" s="22" t="s">
        <v>160</v>
      </c>
      <c r="BM108" s="22" t="s">
        <v>613</v>
      </c>
    </row>
    <row r="109" spans="2:47" s="1" customFormat="1" ht="13.5">
      <c r="B109" s="44"/>
      <c r="C109" s="72"/>
      <c r="D109" s="231" t="s">
        <v>162</v>
      </c>
      <c r="E109" s="72"/>
      <c r="F109" s="232" t="s">
        <v>614</v>
      </c>
      <c r="G109" s="72"/>
      <c r="H109" s="72"/>
      <c r="I109" s="189"/>
      <c r="J109" s="72"/>
      <c r="K109" s="72"/>
      <c r="L109" s="70"/>
      <c r="M109" s="233"/>
      <c r="N109" s="45"/>
      <c r="O109" s="45"/>
      <c r="P109" s="45"/>
      <c r="Q109" s="45"/>
      <c r="R109" s="45"/>
      <c r="S109" s="45"/>
      <c r="T109" s="93"/>
      <c r="AT109" s="22" t="s">
        <v>162</v>
      </c>
      <c r="AU109" s="22" t="s">
        <v>82</v>
      </c>
    </row>
    <row r="110" spans="2:65" s="1" customFormat="1" ht="16.5" customHeight="1">
      <c r="B110" s="44"/>
      <c r="C110" s="219" t="s">
        <v>197</v>
      </c>
      <c r="D110" s="219" t="s">
        <v>155</v>
      </c>
      <c r="E110" s="220" t="s">
        <v>615</v>
      </c>
      <c r="F110" s="221" t="s">
        <v>616</v>
      </c>
      <c r="G110" s="222" t="s">
        <v>176</v>
      </c>
      <c r="H110" s="223">
        <v>47.418</v>
      </c>
      <c r="I110" s="224"/>
      <c r="J110" s="225">
        <f>ROUND(I110*H110,2)</f>
        <v>0</v>
      </c>
      <c r="K110" s="221" t="s">
        <v>159</v>
      </c>
      <c r="L110" s="70"/>
      <c r="M110" s="226" t="s">
        <v>22</v>
      </c>
      <c r="N110" s="227" t="s">
        <v>44</v>
      </c>
      <c r="O110" s="45"/>
      <c r="P110" s="228">
        <f>O110*H110</f>
        <v>0</v>
      </c>
      <c r="Q110" s="228">
        <v>0</v>
      </c>
      <c r="R110" s="228">
        <f>Q110*H110</f>
        <v>0</v>
      </c>
      <c r="S110" s="228">
        <v>0</v>
      </c>
      <c r="T110" s="229">
        <f>S110*H110</f>
        <v>0</v>
      </c>
      <c r="AR110" s="22" t="s">
        <v>160</v>
      </c>
      <c r="AT110" s="22" t="s">
        <v>155</v>
      </c>
      <c r="AU110" s="22" t="s">
        <v>82</v>
      </c>
      <c r="AY110" s="22" t="s">
        <v>153</v>
      </c>
      <c r="BE110" s="230">
        <f>IF(N110="základní",J110,0)</f>
        <v>0</v>
      </c>
      <c r="BF110" s="230">
        <f>IF(N110="snížená",J110,0)</f>
        <v>0</v>
      </c>
      <c r="BG110" s="230">
        <f>IF(N110="zákl. přenesená",J110,0)</f>
        <v>0</v>
      </c>
      <c r="BH110" s="230">
        <f>IF(N110="sníž. přenesená",J110,0)</f>
        <v>0</v>
      </c>
      <c r="BI110" s="230">
        <f>IF(N110="nulová",J110,0)</f>
        <v>0</v>
      </c>
      <c r="BJ110" s="22" t="s">
        <v>24</v>
      </c>
      <c r="BK110" s="230">
        <f>ROUND(I110*H110,2)</f>
        <v>0</v>
      </c>
      <c r="BL110" s="22" t="s">
        <v>160</v>
      </c>
      <c r="BM110" s="22" t="s">
        <v>617</v>
      </c>
    </row>
    <row r="111" spans="2:47" s="1" customFormat="1" ht="13.5">
      <c r="B111" s="44"/>
      <c r="C111" s="72"/>
      <c r="D111" s="231" t="s">
        <v>162</v>
      </c>
      <c r="E111" s="72"/>
      <c r="F111" s="232" t="s">
        <v>618</v>
      </c>
      <c r="G111" s="72"/>
      <c r="H111" s="72"/>
      <c r="I111" s="189"/>
      <c r="J111" s="72"/>
      <c r="K111" s="72"/>
      <c r="L111" s="70"/>
      <c r="M111" s="233"/>
      <c r="N111" s="45"/>
      <c r="O111" s="45"/>
      <c r="P111" s="45"/>
      <c r="Q111" s="45"/>
      <c r="R111" s="45"/>
      <c r="S111" s="45"/>
      <c r="T111" s="93"/>
      <c r="AT111" s="22" t="s">
        <v>162</v>
      </c>
      <c r="AU111" s="22" t="s">
        <v>82</v>
      </c>
    </row>
    <row r="112" spans="2:47" s="1" customFormat="1" ht="13.5">
      <c r="B112" s="44"/>
      <c r="C112" s="72"/>
      <c r="D112" s="231" t="s">
        <v>166</v>
      </c>
      <c r="E112" s="72"/>
      <c r="F112" s="234" t="s">
        <v>590</v>
      </c>
      <c r="G112" s="72"/>
      <c r="H112" s="72"/>
      <c r="I112" s="189"/>
      <c r="J112" s="72"/>
      <c r="K112" s="72"/>
      <c r="L112" s="70"/>
      <c r="M112" s="233"/>
      <c r="N112" s="45"/>
      <c r="O112" s="45"/>
      <c r="P112" s="45"/>
      <c r="Q112" s="45"/>
      <c r="R112" s="45"/>
      <c r="S112" s="45"/>
      <c r="T112" s="93"/>
      <c r="AT112" s="22" t="s">
        <v>166</v>
      </c>
      <c r="AU112" s="22" t="s">
        <v>82</v>
      </c>
    </row>
    <row r="113" spans="2:51" s="11" customFormat="1" ht="13.5">
      <c r="B113" s="235"/>
      <c r="C113" s="236"/>
      <c r="D113" s="231" t="s">
        <v>180</v>
      </c>
      <c r="E113" s="237" t="s">
        <v>22</v>
      </c>
      <c r="F113" s="238" t="s">
        <v>619</v>
      </c>
      <c r="G113" s="236"/>
      <c r="H113" s="239">
        <v>47.418</v>
      </c>
      <c r="I113" s="240"/>
      <c r="J113" s="236"/>
      <c r="K113" s="236"/>
      <c r="L113" s="241"/>
      <c r="M113" s="242"/>
      <c r="N113" s="243"/>
      <c r="O113" s="243"/>
      <c r="P113" s="243"/>
      <c r="Q113" s="243"/>
      <c r="R113" s="243"/>
      <c r="S113" s="243"/>
      <c r="T113" s="244"/>
      <c r="AT113" s="245" t="s">
        <v>180</v>
      </c>
      <c r="AU113" s="245" t="s">
        <v>82</v>
      </c>
      <c r="AV113" s="11" t="s">
        <v>82</v>
      </c>
      <c r="AW113" s="11" t="s">
        <v>37</v>
      </c>
      <c r="AX113" s="11" t="s">
        <v>73</v>
      </c>
      <c r="AY113" s="245" t="s">
        <v>153</v>
      </c>
    </row>
    <row r="114" spans="2:65" s="1" customFormat="1" ht="16.5" customHeight="1">
      <c r="B114" s="44"/>
      <c r="C114" s="219" t="s">
        <v>203</v>
      </c>
      <c r="D114" s="219" t="s">
        <v>155</v>
      </c>
      <c r="E114" s="220" t="s">
        <v>223</v>
      </c>
      <c r="F114" s="221" t="s">
        <v>224</v>
      </c>
      <c r="G114" s="222" t="s">
        <v>176</v>
      </c>
      <c r="H114" s="223">
        <v>20.385</v>
      </c>
      <c r="I114" s="224"/>
      <c r="J114" s="225">
        <f>ROUND(I114*H114,2)</f>
        <v>0</v>
      </c>
      <c r="K114" s="221" t="s">
        <v>159</v>
      </c>
      <c r="L114" s="70"/>
      <c r="M114" s="226" t="s">
        <v>22</v>
      </c>
      <c r="N114" s="227" t="s">
        <v>44</v>
      </c>
      <c r="O114" s="45"/>
      <c r="P114" s="228">
        <f>O114*H114</f>
        <v>0</v>
      </c>
      <c r="Q114" s="228">
        <v>0</v>
      </c>
      <c r="R114" s="228">
        <f>Q114*H114</f>
        <v>0</v>
      </c>
      <c r="S114" s="228">
        <v>0</v>
      </c>
      <c r="T114" s="229">
        <f>S114*H114</f>
        <v>0</v>
      </c>
      <c r="AR114" s="22" t="s">
        <v>160</v>
      </c>
      <c r="AT114" s="22" t="s">
        <v>155</v>
      </c>
      <c r="AU114" s="22" t="s">
        <v>82</v>
      </c>
      <c r="AY114" s="22" t="s">
        <v>153</v>
      </c>
      <c r="BE114" s="230">
        <f>IF(N114="základní",J114,0)</f>
        <v>0</v>
      </c>
      <c r="BF114" s="230">
        <f>IF(N114="snížená",J114,0)</f>
        <v>0</v>
      </c>
      <c r="BG114" s="230">
        <f>IF(N114="zákl. přenesená",J114,0)</f>
        <v>0</v>
      </c>
      <c r="BH114" s="230">
        <f>IF(N114="sníž. přenesená",J114,0)</f>
        <v>0</v>
      </c>
      <c r="BI114" s="230">
        <f>IF(N114="nulová",J114,0)</f>
        <v>0</v>
      </c>
      <c r="BJ114" s="22" t="s">
        <v>24</v>
      </c>
      <c r="BK114" s="230">
        <f>ROUND(I114*H114,2)</f>
        <v>0</v>
      </c>
      <c r="BL114" s="22" t="s">
        <v>160</v>
      </c>
      <c r="BM114" s="22" t="s">
        <v>620</v>
      </c>
    </row>
    <row r="115" spans="2:47" s="1" customFormat="1" ht="13.5">
      <c r="B115" s="44"/>
      <c r="C115" s="72"/>
      <c r="D115" s="231" t="s">
        <v>162</v>
      </c>
      <c r="E115" s="72"/>
      <c r="F115" s="232" t="s">
        <v>226</v>
      </c>
      <c r="G115" s="72"/>
      <c r="H115" s="72"/>
      <c r="I115" s="189"/>
      <c r="J115" s="72"/>
      <c r="K115" s="72"/>
      <c r="L115" s="70"/>
      <c r="M115" s="233"/>
      <c r="N115" s="45"/>
      <c r="O115" s="45"/>
      <c r="P115" s="45"/>
      <c r="Q115" s="45"/>
      <c r="R115" s="45"/>
      <c r="S115" s="45"/>
      <c r="T115" s="93"/>
      <c r="AT115" s="22" t="s">
        <v>162</v>
      </c>
      <c r="AU115" s="22" t="s">
        <v>82</v>
      </c>
    </row>
    <row r="116" spans="2:51" s="11" customFormat="1" ht="13.5">
      <c r="B116" s="235"/>
      <c r="C116" s="236"/>
      <c r="D116" s="231" t="s">
        <v>180</v>
      </c>
      <c r="E116" s="237" t="s">
        <v>22</v>
      </c>
      <c r="F116" s="238" t="s">
        <v>621</v>
      </c>
      <c r="G116" s="236"/>
      <c r="H116" s="239">
        <v>5.262</v>
      </c>
      <c r="I116" s="240"/>
      <c r="J116" s="236"/>
      <c r="K116" s="236"/>
      <c r="L116" s="241"/>
      <c r="M116" s="242"/>
      <c r="N116" s="243"/>
      <c r="O116" s="243"/>
      <c r="P116" s="243"/>
      <c r="Q116" s="243"/>
      <c r="R116" s="243"/>
      <c r="S116" s="243"/>
      <c r="T116" s="244"/>
      <c r="AT116" s="245" t="s">
        <v>180</v>
      </c>
      <c r="AU116" s="245" t="s">
        <v>82</v>
      </c>
      <c r="AV116" s="11" t="s">
        <v>82</v>
      </c>
      <c r="AW116" s="11" t="s">
        <v>37</v>
      </c>
      <c r="AX116" s="11" t="s">
        <v>73</v>
      </c>
      <c r="AY116" s="245" t="s">
        <v>153</v>
      </c>
    </row>
    <row r="117" spans="2:51" s="11" customFormat="1" ht="13.5">
      <c r="B117" s="235"/>
      <c r="C117" s="236"/>
      <c r="D117" s="231" t="s">
        <v>180</v>
      </c>
      <c r="E117" s="237" t="s">
        <v>22</v>
      </c>
      <c r="F117" s="238" t="s">
        <v>622</v>
      </c>
      <c r="G117" s="236"/>
      <c r="H117" s="239">
        <v>15.123</v>
      </c>
      <c r="I117" s="240"/>
      <c r="J117" s="236"/>
      <c r="K117" s="236"/>
      <c r="L117" s="241"/>
      <c r="M117" s="242"/>
      <c r="N117" s="243"/>
      <c r="O117" s="243"/>
      <c r="P117" s="243"/>
      <c r="Q117" s="243"/>
      <c r="R117" s="243"/>
      <c r="S117" s="243"/>
      <c r="T117" s="244"/>
      <c r="AT117" s="245" t="s">
        <v>180</v>
      </c>
      <c r="AU117" s="245" t="s">
        <v>82</v>
      </c>
      <c r="AV117" s="11" t="s">
        <v>82</v>
      </c>
      <c r="AW117" s="11" t="s">
        <v>37</v>
      </c>
      <c r="AX117" s="11" t="s">
        <v>73</v>
      </c>
      <c r="AY117" s="245" t="s">
        <v>153</v>
      </c>
    </row>
    <row r="118" spans="2:51" s="12" customFormat="1" ht="13.5">
      <c r="B118" s="259"/>
      <c r="C118" s="260"/>
      <c r="D118" s="231" t="s">
        <v>180</v>
      </c>
      <c r="E118" s="261" t="s">
        <v>22</v>
      </c>
      <c r="F118" s="262" t="s">
        <v>623</v>
      </c>
      <c r="G118" s="260"/>
      <c r="H118" s="261" t="s">
        <v>22</v>
      </c>
      <c r="I118" s="263"/>
      <c r="J118" s="260"/>
      <c r="K118" s="260"/>
      <c r="L118" s="264"/>
      <c r="M118" s="265"/>
      <c r="N118" s="266"/>
      <c r="O118" s="266"/>
      <c r="P118" s="266"/>
      <c r="Q118" s="266"/>
      <c r="R118" s="266"/>
      <c r="S118" s="266"/>
      <c r="T118" s="267"/>
      <c r="AT118" s="268" t="s">
        <v>180</v>
      </c>
      <c r="AU118" s="268" t="s">
        <v>82</v>
      </c>
      <c r="AV118" s="12" t="s">
        <v>24</v>
      </c>
      <c r="AW118" s="12" t="s">
        <v>37</v>
      </c>
      <c r="AX118" s="12" t="s">
        <v>73</v>
      </c>
      <c r="AY118" s="268" t="s">
        <v>153</v>
      </c>
    </row>
    <row r="119" spans="2:65" s="1" customFormat="1" ht="16.5" customHeight="1">
      <c r="B119" s="44"/>
      <c r="C119" s="219" t="s">
        <v>210</v>
      </c>
      <c r="D119" s="219" t="s">
        <v>155</v>
      </c>
      <c r="E119" s="220" t="s">
        <v>229</v>
      </c>
      <c r="F119" s="221" t="s">
        <v>230</v>
      </c>
      <c r="G119" s="222" t="s">
        <v>231</v>
      </c>
      <c r="H119" s="223">
        <v>33.635</v>
      </c>
      <c r="I119" s="224"/>
      <c r="J119" s="225">
        <f>ROUND(I119*H119,2)</f>
        <v>0</v>
      </c>
      <c r="K119" s="221" t="s">
        <v>159</v>
      </c>
      <c r="L119" s="70"/>
      <c r="M119" s="226" t="s">
        <v>22</v>
      </c>
      <c r="N119" s="227" t="s">
        <v>44</v>
      </c>
      <c r="O119" s="45"/>
      <c r="P119" s="228">
        <f>O119*H119</f>
        <v>0</v>
      </c>
      <c r="Q119" s="228">
        <v>0</v>
      </c>
      <c r="R119" s="228">
        <f>Q119*H119</f>
        <v>0</v>
      </c>
      <c r="S119" s="228">
        <v>0</v>
      </c>
      <c r="T119" s="229">
        <f>S119*H119</f>
        <v>0</v>
      </c>
      <c r="AR119" s="22" t="s">
        <v>160</v>
      </c>
      <c r="AT119" s="22" t="s">
        <v>155</v>
      </c>
      <c r="AU119" s="22" t="s">
        <v>82</v>
      </c>
      <c r="AY119" s="22" t="s">
        <v>153</v>
      </c>
      <c r="BE119" s="230">
        <f>IF(N119="základní",J119,0)</f>
        <v>0</v>
      </c>
      <c r="BF119" s="230">
        <f>IF(N119="snížená",J119,0)</f>
        <v>0</v>
      </c>
      <c r="BG119" s="230">
        <f>IF(N119="zákl. přenesená",J119,0)</f>
        <v>0</v>
      </c>
      <c r="BH119" s="230">
        <f>IF(N119="sníž. přenesená",J119,0)</f>
        <v>0</v>
      </c>
      <c r="BI119" s="230">
        <f>IF(N119="nulová",J119,0)</f>
        <v>0</v>
      </c>
      <c r="BJ119" s="22" t="s">
        <v>24</v>
      </c>
      <c r="BK119" s="230">
        <f>ROUND(I119*H119,2)</f>
        <v>0</v>
      </c>
      <c r="BL119" s="22" t="s">
        <v>160</v>
      </c>
      <c r="BM119" s="22" t="s">
        <v>624</v>
      </c>
    </row>
    <row r="120" spans="2:47" s="1" customFormat="1" ht="13.5">
      <c r="B120" s="44"/>
      <c r="C120" s="72"/>
      <c r="D120" s="231" t="s">
        <v>162</v>
      </c>
      <c r="E120" s="72"/>
      <c r="F120" s="232" t="s">
        <v>233</v>
      </c>
      <c r="G120" s="72"/>
      <c r="H120" s="72"/>
      <c r="I120" s="189"/>
      <c r="J120" s="72"/>
      <c r="K120" s="72"/>
      <c r="L120" s="70"/>
      <c r="M120" s="233"/>
      <c r="N120" s="45"/>
      <c r="O120" s="45"/>
      <c r="P120" s="45"/>
      <c r="Q120" s="45"/>
      <c r="R120" s="45"/>
      <c r="S120" s="45"/>
      <c r="T120" s="93"/>
      <c r="AT120" s="22" t="s">
        <v>162</v>
      </c>
      <c r="AU120" s="22" t="s">
        <v>82</v>
      </c>
    </row>
    <row r="121" spans="2:51" s="11" customFormat="1" ht="13.5">
      <c r="B121" s="235"/>
      <c r="C121" s="236"/>
      <c r="D121" s="231" t="s">
        <v>180</v>
      </c>
      <c r="E121" s="236"/>
      <c r="F121" s="238" t="s">
        <v>625</v>
      </c>
      <c r="G121" s="236"/>
      <c r="H121" s="239">
        <v>33.635</v>
      </c>
      <c r="I121" s="240"/>
      <c r="J121" s="236"/>
      <c r="K121" s="236"/>
      <c r="L121" s="241"/>
      <c r="M121" s="242"/>
      <c r="N121" s="243"/>
      <c r="O121" s="243"/>
      <c r="P121" s="243"/>
      <c r="Q121" s="243"/>
      <c r="R121" s="243"/>
      <c r="S121" s="243"/>
      <c r="T121" s="244"/>
      <c r="AT121" s="245" t="s">
        <v>180</v>
      </c>
      <c r="AU121" s="245" t="s">
        <v>82</v>
      </c>
      <c r="AV121" s="11" t="s">
        <v>82</v>
      </c>
      <c r="AW121" s="11" t="s">
        <v>6</v>
      </c>
      <c r="AX121" s="11" t="s">
        <v>24</v>
      </c>
      <c r="AY121" s="245" t="s">
        <v>153</v>
      </c>
    </row>
    <row r="122" spans="2:65" s="1" customFormat="1" ht="16.5" customHeight="1">
      <c r="B122" s="44"/>
      <c r="C122" s="219" t="s">
        <v>216</v>
      </c>
      <c r="D122" s="219" t="s">
        <v>155</v>
      </c>
      <c r="E122" s="220" t="s">
        <v>626</v>
      </c>
      <c r="F122" s="221" t="s">
        <v>627</v>
      </c>
      <c r="G122" s="222" t="s">
        <v>176</v>
      </c>
      <c r="H122" s="223">
        <v>27.033</v>
      </c>
      <c r="I122" s="224"/>
      <c r="J122" s="225">
        <f>ROUND(I122*H122,2)</f>
        <v>0</v>
      </c>
      <c r="K122" s="221" t="s">
        <v>159</v>
      </c>
      <c r="L122" s="70"/>
      <c r="M122" s="226" t="s">
        <v>22</v>
      </c>
      <c r="N122" s="227" t="s">
        <v>44</v>
      </c>
      <c r="O122" s="45"/>
      <c r="P122" s="228">
        <f>O122*H122</f>
        <v>0</v>
      </c>
      <c r="Q122" s="228">
        <v>0</v>
      </c>
      <c r="R122" s="228">
        <f>Q122*H122</f>
        <v>0</v>
      </c>
      <c r="S122" s="228">
        <v>0</v>
      </c>
      <c r="T122" s="229">
        <f>S122*H122</f>
        <v>0</v>
      </c>
      <c r="AR122" s="22" t="s">
        <v>160</v>
      </c>
      <c r="AT122" s="22" t="s">
        <v>155</v>
      </c>
      <c r="AU122" s="22" t="s">
        <v>82</v>
      </c>
      <c r="AY122" s="22" t="s">
        <v>153</v>
      </c>
      <c r="BE122" s="230">
        <f>IF(N122="základní",J122,0)</f>
        <v>0</v>
      </c>
      <c r="BF122" s="230">
        <f>IF(N122="snížená",J122,0)</f>
        <v>0</v>
      </c>
      <c r="BG122" s="230">
        <f>IF(N122="zákl. přenesená",J122,0)</f>
        <v>0</v>
      </c>
      <c r="BH122" s="230">
        <f>IF(N122="sníž. přenesená",J122,0)</f>
        <v>0</v>
      </c>
      <c r="BI122" s="230">
        <f>IF(N122="nulová",J122,0)</f>
        <v>0</v>
      </c>
      <c r="BJ122" s="22" t="s">
        <v>24</v>
      </c>
      <c r="BK122" s="230">
        <f>ROUND(I122*H122,2)</f>
        <v>0</v>
      </c>
      <c r="BL122" s="22" t="s">
        <v>160</v>
      </c>
      <c r="BM122" s="22" t="s">
        <v>628</v>
      </c>
    </row>
    <row r="123" spans="2:47" s="1" customFormat="1" ht="13.5">
      <c r="B123" s="44"/>
      <c r="C123" s="72"/>
      <c r="D123" s="231" t="s">
        <v>162</v>
      </c>
      <c r="E123" s="72"/>
      <c r="F123" s="232" t="s">
        <v>629</v>
      </c>
      <c r="G123" s="72"/>
      <c r="H123" s="72"/>
      <c r="I123" s="189"/>
      <c r="J123" s="72"/>
      <c r="K123" s="72"/>
      <c r="L123" s="70"/>
      <c r="M123" s="233"/>
      <c r="N123" s="45"/>
      <c r="O123" s="45"/>
      <c r="P123" s="45"/>
      <c r="Q123" s="45"/>
      <c r="R123" s="45"/>
      <c r="S123" s="45"/>
      <c r="T123" s="93"/>
      <c r="AT123" s="22" t="s">
        <v>162</v>
      </c>
      <c r="AU123" s="22" t="s">
        <v>82</v>
      </c>
    </row>
    <row r="124" spans="2:47" s="1" customFormat="1" ht="13.5">
      <c r="B124" s="44"/>
      <c r="C124" s="72"/>
      <c r="D124" s="231" t="s">
        <v>166</v>
      </c>
      <c r="E124" s="72"/>
      <c r="F124" s="234" t="s">
        <v>590</v>
      </c>
      <c r="G124" s="72"/>
      <c r="H124" s="72"/>
      <c r="I124" s="189"/>
      <c r="J124" s="72"/>
      <c r="K124" s="72"/>
      <c r="L124" s="70"/>
      <c r="M124" s="233"/>
      <c r="N124" s="45"/>
      <c r="O124" s="45"/>
      <c r="P124" s="45"/>
      <c r="Q124" s="45"/>
      <c r="R124" s="45"/>
      <c r="S124" s="45"/>
      <c r="T124" s="93"/>
      <c r="AT124" s="22" t="s">
        <v>166</v>
      </c>
      <c r="AU124" s="22" t="s">
        <v>82</v>
      </c>
    </row>
    <row r="125" spans="2:51" s="11" customFormat="1" ht="13.5">
      <c r="B125" s="235"/>
      <c r="C125" s="236"/>
      <c r="D125" s="231" t="s">
        <v>180</v>
      </c>
      <c r="E125" s="237" t="s">
        <v>22</v>
      </c>
      <c r="F125" s="238" t="s">
        <v>630</v>
      </c>
      <c r="G125" s="236"/>
      <c r="H125" s="239">
        <v>27.033</v>
      </c>
      <c r="I125" s="240"/>
      <c r="J125" s="236"/>
      <c r="K125" s="236"/>
      <c r="L125" s="241"/>
      <c r="M125" s="242"/>
      <c r="N125" s="243"/>
      <c r="O125" s="243"/>
      <c r="P125" s="243"/>
      <c r="Q125" s="243"/>
      <c r="R125" s="243"/>
      <c r="S125" s="243"/>
      <c r="T125" s="244"/>
      <c r="AT125" s="245" t="s">
        <v>180</v>
      </c>
      <c r="AU125" s="245" t="s">
        <v>82</v>
      </c>
      <c r="AV125" s="11" t="s">
        <v>82</v>
      </c>
      <c r="AW125" s="11" t="s">
        <v>37</v>
      </c>
      <c r="AX125" s="11" t="s">
        <v>73</v>
      </c>
      <c r="AY125" s="245" t="s">
        <v>153</v>
      </c>
    </row>
    <row r="126" spans="2:65" s="1" customFormat="1" ht="16.5" customHeight="1">
      <c r="B126" s="44"/>
      <c r="C126" s="219" t="s">
        <v>29</v>
      </c>
      <c r="D126" s="219" t="s">
        <v>155</v>
      </c>
      <c r="E126" s="220" t="s">
        <v>631</v>
      </c>
      <c r="F126" s="221" t="s">
        <v>632</v>
      </c>
      <c r="G126" s="222" t="s">
        <v>176</v>
      </c>
      <c r="H126" s="223">
        <v>13.393</v>
      </c>
      <c r="I126" s="224"/>
      <c r="J126" s="225">
        <f>ROUND(I126*H126,2)</f>
        <v>0</v>
      </c>
      <c r="K126" s="221" t="s">
        <v>159</v>
      </c>
      <c r="L126" s="70"/>
      <c r="M126" s="226" t="s">
        <v>22</v>
      </c>
      <c r="N126" s="227" t="s">
        <v>44</v>
      </c>
      <c r="O126" s="45"/>
      <c r="P126" s="228">
        <f>O126*H126</f>
        <v>0</v>
      </c>
      <c r="Q126" s="228">
        <v>0</v>
      </c>
      <c r="R126" s="228">
        <f>Q126*H126</f>
        <v>0</v>
      </c>
      <c r="S126" s="228">
        <v>0</v>
      </c>
      <c r="T126" s="229">
        <f>S126*H126</f>
        <v>0</v>
      </c>
      <c r="AR126" s="22" t="s">
        <v>160</v>
      </c>
      <c r="AT126" s="22" t="s">
        <v>155</v>
      </c>
      <c r="AU126" s="22" t="s">
        <v>82</v>
      </c>
      <c r="AY126" s="22" t="s">
        <v>153</v>
      </c>
      <c r="BE126" s="230">
        <f>IF(N126="základní",J126,0)</f>
        <v>0</v>
      </c>
      <c r="BF126" s="230">
        <f>IF(N126="snížená",J126,0)</f>
        <v>0</v>
      </c>
      <c r="BG126" s="230">
        <f>IF(N126="zákl. přenesená",J126,0)</f>
        <v>0</v>
      </c>
      <c r="BH126" s="230">
        <f>IF(N126="sníž. přenesená",J126,0)</f>
        <v>0</v>
      </c>
      <c r="BI126" s="230">
        <f>IF(N126="nulová",J126,0)</f>
        <v>0</v>
      </c>
      <c r="BJ126" s="22" t="s">
        <v>24</v>
      </c>
      <c r="BK126" s="230">
        <f>ROUND(I126*H126,2)</f>
        <v>0</v>
      </c>
      <c r="BL126" s="22" t="s">
        <v>160</v>
      </c>
      <c r="BM126" s="22" t="s">
        <v>633</v>
      </c>
    </row>
    <row r="127" spans="2:47" s="1" customFormat="1" ht="13.5">
      <c r="B127" s="44"/>
      <c r="C127" s="72"/>
      <c r="D127" s="231" t="s">
        <v>162</v>
      </c>
      <c r="E127" s="72"/>
      <c r="F127" s="232" t="s">
        <v>634</v>
      </c>
      <c r="G127" s="72"/>
      <c r="H127" s="72"/>
      <c r="I127" s="189"/>
      <c r="J127" s="72"/>
      <c r="K127" s="72"/>
      <c r="L127" s="70"/>
      <c r="M127" s="233"/>
      <c r="N127" s="45"/>
      <c r="O127" s="45"/>
      <c r="P127" s="45"/>
      <c r="Q127" s="45"/>
      <c r="R127" s="45"/>
      <c r="S127" s="45"/>
      <c r="T127" s="93"/>
      <c r="AT127" s="22" t="s">
        <v>162</v>
      </c>
      <c r="AU127" s="22" t="s">
        <v>82</v>
      </c>
    </row>
    <row r="128" spans="2:47" s="1" customFormat="1" ht="13.5">
      <c r="B128" s="44"/>
      <c r="C128" s="72"/>
      <c r="D128" s="231" t="s">
        <v>166</v>
      </c>
      <c r="E128" s="72"/>
      <c r="F128" s="234" t="s">
        <v>590</v>
      </c>
      <c r="G128" s="72"/>
      <c r="H128" s="72"/>
      <c r="I128" s="189"/>
      <c r="J128" s="72"/>
      <c r="K128" s="72"/>
      <c r="L128" s="70"/>
      <c r="M128" s="233"/>
      <c r="N128" s="45"/>
      <c r="O128" s="45"/>
      <c r="P128" s="45"/>
      <c r="Q128" s="45"/>
      <c r="R128" s="45"/>
      <c r="S128" s="45"/>
      <c r="T128" s="93"/>
      <c r="AT128" s="22" t="s">
        <v>166</v>
      </c>
      <c r="AU128" s="22" t="s">
        <v>82</v>
      </c>
    </row>
    <row r="129" spans="2:51" s="11" customFormat="1" ht="13.5">
      <c r="B129" s="235"/>
      <c r="C129" s="236"/>
      <c r="D129" s="231" t="s">
        <v>180</v>
      </c>
      <c r="E129" s="237" t="s">
        <v>22</v>
      </c>
      <c r="F129" s="238" t="s">
        <v>635</v>
      </c>
      <c r="G129" s="236"/>
      <c r="H129" s="239">
        <v>10.353</v>
      </c>
      <c r="I129" s="240"/>
      <c r="J129" s="236"/>
      <c r="K129" s="236"/>
      <c r="L129" s="241"/>
      <c r="M129" s="242"/>
      <c r="N129" s="243"/>
      <c r="O129" s="243"/>
      <c r="P129" s="243"/>
      <c r="Q129" s="243"/>
      <c r="R129" s="243"/>
      <c r="S129" s="243"/>
      <c r="T129" s="244"/>
      <c r="AT129" s="245" t="s">
        <v>180</v>
      </c>
      <c r="AU129" s="245" t="s">
        <v>82</v>
      </c>
      <c r="AV129" s="11" t="s">
        <v>82</v>
      </c>
      <c r="AW129" s="11" t="s">
        <v>37</v>
      </c>
      <c r="AX129" s="11" t="s">
        <v>73</v>
      </c>
      <c r="AY129" s="245" t="s">
        <v>153</v>
      </c>
    </row>
    <row r="130" spans="2:51" s="11" customFormat="1" ht="13.5">
      <c r="B130" s="235"/>
      <c r="C130" s="236"/>
      <c r="D130" s="231" t="s">
        <v>180</v>
      </c>
      <c r="E130" s="237" t="s">
        <v>22</v>
      </c>
      <c r="F130" s="238" t="s">
        <v>636</v>
      </c>
      <c r="G130" s="236"/>
      <c r="H130" s="239">
        <v>1.286</v>
      </c>
      <c r="I130" s="240"/>
      <c r="J130" s="236"/>
      <c r="K130" s="236"/>
      <c r="L130" s="241"/>
      <c r="M130" s="242"/>
      <c r="N130" s="243"/>
      <c r="O130" s="243"/>
      <c r="P130" s="243"/>
      <c r="Q130" s="243"/>
      <c r="R130" s="243"/>
      <c r="S130" s="243"/>
      <c r="T130" s="244"/>
      <c r="AT130" s="245" t="s">
        <v>180</v>
      </c>
      <c r="AU130" s="245" t="s">
        <v>82</v>
      </c>
      <c r="AV130" s="11" t="s">
        <v>82</v>
      </c>
      <c r="AW130" s="11" t="s">
        <v>37</v>
      </c>
      <c r="AX130" s="11" t="s">
        <v>73</v>
      </c>
      <c r="AY130" s="245" t="s">
        <v>153</v>
      </c>
    </row>
    <row r="131" spans="2:51" s="11" customFormat="1" ht="13.5">
      <c r="B131" s="235"/>
      <c r="C131" s="236"/>
      <c r="D131" s="231" t="s">
        <v>180</v>
      </c>
      <c r="E131" s="237" t="s">
        <v>22</v>
      </c>
      <c r="F131" s="238" t="s">
        <v>637</v>
      </c>
      <c r="G131" s="236"/>
      <c r="H131" s="239">
        <v>1.754</v>
      </c>
      <c r="I131" s="240"/>
      <c r="J131" s="236"/>
      <c r="K131" s="236"/>
      <c r="L131" s="241"/>
      <c r="M131" s="242"/>
      <c r="N131" s="243"/>
      <c r="O131" s="243"/>
      <c r="P131" s="243"/>
      <c r="Q131" s="243"/>
      <c r="R131" s="243"/>
      <c r="S131" s="243"/>
      <c r="T131" s="244"/>
      <c r="AT131" s="245" t="s">
        <v>180</v>
      </c>
      <c r="AU131" s="245" t="s">
        <v>82</v>
      </c>
      <c r="AV131" s="11" t="s">
        <v>82</v>
      </c>
      <c r="AW131" s="11" t="s">
        <v>37</v>
      </c>
      <c r="AX131" s="11" t="s">
        <v>73</v>
      </c>
      <c r="AY131" s="245" t="s">
        <v>153</v>
      </c>
    </row>
    <row r="132" spans="2:65" s="1" customFormat="1" ht="16.5" customHeight="1">
      <c r="B132" s="44"/>
      <c r="C132" s="246" t="s">
        <v>228</v>
      </c>
      <c r="D132" s="246" t="s">
        <v>252</v>
      </c>
      <c r="E132" s="247" t="s">
        <v>638</v>
      </c>
      <c r="F132" s="248" t="s">
        <v>639</v>
      </c>
      <c r="G132" s="249" t="s">
        <v>231</v>
      </c>
      <c r="H132" s="250">
        <v>26.786</v>
      </c>
      <c r="I132" s="251"/>
      <c r="J132" s="252">
        <f>ROUND(I132*H132,2)</f>
        <v>0</v>
      </c>
      <c r="K132" s="248" t="s">
        <v>159</v>
      </c>
      <c r="L132" s="253"/>
      <c r="M132" s="254" t="s">
        <v>22</v>
      </c>
      <c r="N132" s="255" t="s">
        <v>44</v>
      </c>
      <c r="O132" s="45"/>
      <c r="P132" s="228">
        <f>O132*H132</f>
        <v>0</v>
      </c>
      <c r="Q132" s="228">
        <v>0</v>
      </c>
      <c r="R132" s="228">
        <f>Q132*H132</f>
        <v>0</v>
      </c>
      <c r="S132" s="228">
        <v>0</v>
      </c>
      <c r="T132" s="229">
        <f>S132*H132</f>
        <v>0</v>
      </c>
      <c r="AR132" s="22" t="s">
        <v>210</v>
      </c>
      <c r="AT132" s="22" t="s">
        <v>252</v>
      </c>
      <c r="AU132" s="22" t="s">
        <v>82</v>
      </c>
      <c r="AY132" s="22" t="s">
        <v>153</v>
      </c>
      <c r="BE132" s="230">
        <f>IF(N132="základní",J132,0)</f>
        <v>0</v>
      </c>
      <c r="BF132" s="230">
        <f>IF(N132="snížená",J132,0)</f>
        <v>0</v>
      </c>
      <c r="BG132" s="230">
        <f>IF(N132="zákl. přenesená",J132,0)</f>
        <v>0</v>
      </c>
      <c r="BH132" s="230">
        <f>IF(N132="sníž. přenesená",J132,0)</f>
        <v>0</v>
      </c>
      <c r="BI132" s="230">
        <f>IF(N132="nulová",J132,0)</f>
        <v>0</v>
      </c>
      <c r="BJ132" s="22" t="s">
        <v>24</v>
      </c>
      <c r="BK132" s="230">
        <f>ROUND(I132*H132,2)</f>
        <v>0</v>
      </c>
      <c r="BL132" s="22" t="s">
        <v>160</v>
      </c>
      <c r="BM132" s="22" t="s">
        <v>640</v>
      </c>
    </row>
    <row r="133" spans="2:47" s="1" customFormat="1" ht="13.5">
      <c r="B133" s="44"/>
      <c r="C133" s="72"/>
      <c r="D133" s="231" t="s">
        <v>162</v>
      </c>
      <c r="E133" s="72"/>
      <c r="F133" s="232" t="s">
        <v>641</v>
      </c>
      <c r="G133" s="72"/>
      <c r="H133" s="72"/>
      <c r="I133" s="189"/>
      <c r="J133" s="72"/>
      <c r="K133" s="72"/>
      <c r="L133" s="70"/>
      <c r="M133" s="233"/>
      <c r="N133" s="45"/>
      <c r="O133" s="45"/>
      <c r="P133" s="45"/>
      <c r="Q133" s="45"/>
      <c r="R133" s="45"/>
      <c r="S133" s="45"/>
      <c r="T133" s="93"/>
      <c r="AT133" s="22" t="s">
        <v>162</v>
      </c>
      <c r="AU133" s="22" t="s">
        <v>82</v>
      </c>
    </row>
    <row r="134" spans="2:47" s="1" customFormat="1" ht="13.5">
      <c r="B134" s="44"/>
      <c r="C134" s="72"/>
      <c r="D134" s="231" t="s">
        <v>166</v>
      </c>
      <c r="E134" s="72"/>
      <c r="F134" s="234" t="s">
        <v>590</v>
      </c>
      <c r="G134" s="72"/>
      <c r="H134" s="72"/>
      <c r="I134" s="189"/>
      <c r="J134" s="72"/>
      <c r="K134" s="72"/>
      <c r="L134" s="70"/>
      <c r="M134" s="233"/>
      <c r="N134" s="45"/>
      <c r="O134" s="45"/>
      <c r="P134" s="45"/>
      <c r="Q134" s="45"/>
      <c r="R134" s="45"/>
      <c r="S134" s="45"/>
      <c r="T134" s="93"/>
      <c r="AT134" s="22" t="s">
        <v>166</v>
      </c>
      <c r="AU134" s="22" t="s">
        <v>82</v>
      </c>
    </row>
    <row r="135" spans="2:51" s="11" customFormat="1" ht="13.5">
      <c r="B135" s="235"/>
      <c r="C135" s="236"/>
      <c r="D135" s="231" t="s">
        <v>180</v>
      </c>
      <c r="E135" s="236"/>
      <c r="F135" s="238" t="s">
        <v>642</v>
      </c>
      <c r="G135" s="236"/>
      <c r="H135" s="239">
        <v>26.786</v>
      </c>
      <c r="I135" s="240"/>
      <c r="J135" s="236"/>
      <c r="K135" s="236"/>
      <c r="L135" s="241"/>
      <c r="M135" s="242"/>
      <c r="N135" s="243"/>
      <c r="O135" s="243"/>
      <c r="P135" s="243"/>
      <c r="Q135" s="243"/>
      <c r="R135" s="243"/>
      <c r="S135" s="243"/>
      <c r="T135" s="244"/>
      <c r="AT135" s="245" t="s">
        <v>180</v>
      </c>
      <c r="AU135" s="245" t="s">
        <v>82</v>
      </c>
      <c r="AV135" s="11" t="s">
        <v>82</v>
      </c>
      <c r="AW135" s="11" t="s">
        <v>6</v>
      </c>
      <c r="AX135" s="11" t="s">
        <v>24</v>
      </c>
      <c r="AY135" s="245" t="s">
        <v>153</v>
      </c>
    </row>
    <row r="136" spans="2:63" s="10" customFormat="1" ht="29.85" customHeight="1">
      <c r="B136" s="203"/>
      <c r="C136" s="204"/>
      <c r="D136" s="205" t="s">
        <v>72</v>
      </c>
      <c r="E136" s="217" t="s">
        <v>173</v>
      </c>
      <c r="F136" s="217" t="s">
        <v>643</v>
      </c>
      <c r="G136" s="204"/>
      <c r="H136" s="204"/>
      <c r="I136" s="207"/>
      <c r="J136" s="218">
        <f>BK136</f>
        <v>0</v>
      </c>
      <c r="K136" s="204"/>
      <c r="L136" s="209"/>
      <c r="M136" s="210"/>
      <c r="N136" s="211"/>
      <c r="O136" s="211"/>
      <c r="P136" s="212">
        <f>SUM(P137:P140)</f>
        <v>0</v>
      </c>
      <c r="Q136" s="211"/>
      <c r="R136" s="212">
        <f>SUM(R137:R140)</f>
        <v>0</v>
      </c>
      <c r="S136" s="211"/>
      <c r="T136" s="213">
        <f>SUM(T137:T140)</f>
        <v>0</v>
      </c>
      <c r="AR136" s="214" t="s">
        <v>24</v>
      </c>
      <c r="AT136" s="215" t="s">
        <v>72</v>
      </c>
      <c r="AU136" s="215" t="s">
        <v>24</v>
      </c>
      <c r="AY136" s="214" t="s">
        <v>153</v>
      </c>
      <c r="BK136" s="216">
        <f>SUM(BK137:BK140)</f>
        <v>0</v>
      </c>
    </row>
    <row r="137" spans="2:65" s="1" customFormat="1" ht="16.5" customHeight="1">
      <c r="B137" s="44"/>
      <c r="C137" s="219" t="s">
        <v>236</v>
      </c>
      <c r="D137" s="219" t="s">
        <v>155</v>
      </c>
      <c r="E137" s="220" t="s">
        <v>644</v>
      </c>
      <c r="F137" s="221" t="s">
        <v>645</v>
      </c>
      <c r="G137" s="222" t="s">
        <v>351</v>
      </c>
      <c r="H137" s="223">
        <v>61.9</v>
      </c>
      <c r="I137" s="224"/>
      <c r="J137" s="225">
        <f>ROUND(I137*H137,2)</f>
        <v>0</v>
      </c>
      <c r="K137" s="221" t="s">
        <v>159</v>
      </c>
      <c r="L137" s="70"/>
      <c r="M137" s="226" t="s">
        <v>22</v>
      </c>
      <c r="N137" s="227" t="s">
        <v>44</v>
      </c>
      <c r="O137" s="45"/>
      <c r="P137" s="228">
        <f>O137*H137</f>
        <v>0</v>
      </c>
      <c r="Q137" s="228">
        <v>0</v>
      </c>
      <c r="R137" s="228">
        <f>Q137*H137</f>
        <v>0</v>
      </c>
      <c r="S137" s="228">
        <v>0</v>
      </c>
      <c r="T137" s="229">
        <f>S137*H137</f>
        <v>0</v>
      </c>
      <c r="AR137" s="22" t="s">
        <v>160</v>
      </c>
      <c r="AT137" s="22" t="s">
        <v>155</v>
      </c>
      <c r="AU137" s="22" t="s">
        <v>82</v>
      </c>
      <c r="AY137" s="22" t="s">
        <v>153</v>
      </c>
      <c r="BE137" s="230">
        <f>IF(N137="základní",J137,0)</f>
        <v>0</v>
      </c>
      <c r="BF137" s="230">
        <f>IF(N137="snížená",J137,0)</f>
        <v>0</v>
      </c>
      <c r="BG137" s="230">
        <f>IF(N137="zákl. přenesená",J137,0)</f>
        <v>0</v>
      </c>
      <c r="BH137" s="230">
        <f>IF(N137="sníž. přenesená",J137,0)</f>
        <v>0</v>
      </c>
      <c r="BI137" s="230">
        <f>IF(N137="nulová",J137,0)</f>
        <v>0</v>
      </c>
      <c r="BJ137" s="22" t="s">
        <v>24</v>
      </c>
      <c r="BK137" s="230">
        <f>ROUND(I137*H137,2)</f>
        <v>0</v>
      </c>
      <c r="BL137" s="22" t="s">
        <v>160</v>
      </c>
      <c r="BM137" s="22" t="s">
        <v>646</v>
      </c>
    </row>
    <row r="138" spans="2:47" s="1" customFormat="1" ht="13.5">
      <c r="B138" s="44"/>
      <c r="C138" s="72"/>
      <c r="D138" s="231" t="s">
        <v>162</v>
      </c>
      <c r="E138" s="72"/>
      <c r="F138" s="232" t="s">
        <v>647</v>
      </c>
      <c r="G138" s="72"/>
      <c r="H138" s="72"/>
      <c r="I138" s="189"/>
      <c r="J138" s="72"/>
      <c r="K138" s="72"/>
      <c r="L138" s="70"/>
      <c r="M138" s="233"/>
      <c r="N138" s="45"/>
      <c r="O138" s="45"/>
      <c r="P138" s="45"/>
      <c r="Q138" s="45"/>
      <c r="R138" s="45"/>
      <c r="S138" s="45"/>
      <c r="T138" s="93"/>
      <c r="AT138" s="22" t="s">
        <v>162</v>
      </c>
      <c r="AU138" s="22" t="s">
        <v>82</v>
      </c>
    </row>
    <row r="139" spans="2:47" s="1" customFormat="1" ht="13.5">
      <c r="B139" s="44"/>
      <c r="C139" s="72"/>
      <c r="D139" s="231" t="s">
        <v>166</v>
      </c>
      <c r="E139" s="72"/>
      <c r="F139" s="234" t="s">
        <v>648</v>
      </c>
      <c r="G139" s="72"/>
      <c r="H139" s="72"/>
      <c r="I139" s="189"/>
      <c r="J139" s="72"/>
      <c r="K139" s="72"/>
      <c r="L139" s="70"/>
      <c r="M139" s="233"/>
      <c r="N139" s="45"/>
      <c r="O139" s="45"/>
      <c r="P139" s="45"/>
      <c r="Q139" s="45"/>
      <c r="R139" s="45"/>
      <c r="S139" s="45"/>
      <c r="T139" s="93"/>
      <c r="AT139" s="22" t="s">
        <v>166</v>
      </c>
      <c r="AU139" s="22" t="s">
        <v>82</v>
      </c>
    </row>
    <row r="140" spans="2:51" s="11" customFormat="1" ht="13.5">
      <c r="B140" s="235"/>
      <c r="C140" s="236"/>
      <c r="D140" s="231" t="s">
        <v>180</v>
      </c>
      <c r="E140" s="237" t="s">
        <v>22</v>
      </c>
      <c r="F140" s="238" t="s">
        <v>649</v>
      </c>
      <c r="G140" s="236"/>
      <c r="H140" s="239">
        <v>61.9</v>
      </c>
      <c r="I140" s="240"/>
      <c r="J140" s="236"/>
      <c r="K140" s="236"/>
      <c r="L140" s="241"/>
      <c r="M140" s="242"/>
      <c r="N140" s="243"/>
      <c r="O140" s="243"/>
      <c r="P140" s="243"/>
      <c r="Q140" s="243"/>
      <c r="R140" s="243"/>
      <c r="S140" s="243"/>
      <c r="T140" s="244"/>
      <c r="AT140" s="245" t="s">
        <v>180</v>
      </c>
      <c r="AU140" s="245" t="s">
        <v>82</v>
      </c>
      <c r="AV140" s="11" t="s">
        <v>82</v>
      </c>
      <c r="AW140" s="11" t="s">
        <v>37</v>
      </c>
      <c r="AX140" s="11" t="s">
        <v>73</v>
      </c>
      <c r="AY140" s="245" t="s">
        <v>153</v>
      </c>
    </row>
    <row r="141" spans="2:63" s="10" customFormat="1" ht="29.85" customHeight="1">
      <c r="B141" s="203"/>
      <c r="C141" s="204"/>
      <c r="D141" s="205" t="s">
        <v>72</v>
      </c>
      <c r="E141" s="217" t="s">
        <v>160</v>
      </c>
      <c r="F141" s="217" t="s">
        <v>274</v>
      </c>
      <c r="G141" s="204"/>
      <c r="H141" s="204"/>
      <c r="I141" s="207"/>
      <c r="J141" s="218">
        <f>BK141</f>
        <v>0</v>
      </c>
      <c r="K141" s="204"/>
      <c r="L141" s="209"/>
      <c r="M141" s="210"/>
      <c r="N141" s="211"/>
      <c r="O141" s="211"/>
      <c r="P141" s="212">
        <f>SUM(P142:P147)</f>
        <v>0</v>
      </c>
      <c r="Q141" s="211"/>
      <c r="R141" s="212">
        <f>SUM(R142:R147)</f>
        <v>0</v>
      </c>
      <c r="S141" s="211"/>
      <c r="T141" s="213">
        <f>SUM(T142:T147)</f>
        <v>0</v>
      </c>
      <c r="AR141" s="214" t="s">
        <v>24</v>
      </c>
      <c r="AT141" s="215" t="s">
        <v>72</v>
      </c>
      <c r="AU141" s="215" t="s">
        <v>24</v>
      </c>
      <c r="AY141" s="214" t="s">
        <v>153</v>
      </c>
      <c r="BK141" s="216">
        <f>SUM(BK142:BK147)</f>
        <v>0</v>
      </c>
    </row>
    <row r="142" spans="2:65" s="1" customFormat="1" ht="16.5" customHeight="1">
      <c r="B142" s="44"/>
      <c r="C142" s="219" t="s">
        <v>245</v>
      </c>
      <c r="D142" s="219" t="s">
        <v>155</v>
      </c>
      <c r="E142" s="220" t="s">
        <v>650</v>
      </c>
      <c r="F142" s="221" t="s">
        <v>651</v>
      </c>
      <c r="G142" s="222" t="s">
        <v>176</v>
      </c>
      <c r="H142" s="223">
        <v>5.262</v>
      </c>
      <c r="I142" s="224"/>
      <c r="J142" s="225">
        <f>ROUND(I142*H142,2)</f>
        <v>0</v>
      </c>
      <c r="K142" s="221" t="s">
        <v>159</v>
      </c>
      <c r="L142" s="70"/>
      <c r="M142" s="226" t="s">
        <v>22</v>
      </c>
      <c r="N142" s="227" t="s">
        <v>44</v>
      </c>
      <c r="O142" s="45"/>
      <c r="P142" s="228">
        <f>O142*H142</f>
        <v>0</v>
      </c>
      <c r="Q142" s="228">
        <v>0</v>
      </c>
      <c r="R142" s="228">
        <f>Q142*H142</f>
        <v>0</v>
      </c>
      <c r="S142" s="228">
        <v>0</v>
      </c>
      <c r="T142" s="229">
        <f>S142*H142</f>
        <v>0</v>
      </c>
      <c r="AR142" s="22" t="s">
        <v>160</v>
      </c>
      <c r="AT142" s="22" t="s">
        <v>155</v>
      </c>
      <c r="AU142" s="22" t="s">
        <v>82</v>
      </c>
      <c r="AY142" s="22" t="s">
        <v>153</v>
      </c>
      <c r="BE142" s="230">
        <f>IF(N142="základní",J142,0)</f>
        <v>0</v>
      </c>
      <c r="BF142" s="230">
        <f>IF(N142="snížená",J142,0)</f>
        <v>0</v>
      </c>
      <c r="BG142" s="230">
        <f>IF(N142="zákl. přenesená",J142,0)</f>
        <v>0</v>
      </c>
      <c r="BH142" s="230">
        <f>IF(N142="sníž. přenesená",J142,0)</f>
        <v>0</v>
      </c>
      <c r="BI142" s="230">
        <f>IF(N142="nulová",J142,0)</f>
        <v>0</v>
      </c>
      <c r="BJ142" s="22" t="s">
        <v>24</v>
      </c>
      <c r="BK142" s="230">
        <f>ROUND(I142*H142,2)</f>
        <v>0</v>
      </c>
      <c r="BL142" s="22" t="s">
        <v>160</v>
      </c>
      <c r="BM142" s="22" t="s">
        <v>652</v>
      </c>
    </row>
    <row r="143" spans="2:47" s="1" customFormat="1" ht="13.5">
      <c r="B143" s="44"/>
      <c r="C143" s="72"/>
      <c r="D143" s="231" t="s">
        <v>162</v>
      </c>
      <c r="E143" s="72"/>
      <c r="F143" s="232" t="s">
        <v>653</v>
      </c>
      <c r="G143" s="72"/>
      <c r="H143" s="72"/>
      <c r="I143" s="189"/>
      <c r="J143" s="72"/>
      <c r="K143" s="72"/>
      <c r="L143" s="70"/>
      <c r="M143" s="233"/>
      <c r="N143" s="45"/>
      <c r="O143" s="45"/>
      <c r="P143" s="45"/>
      <c r="Q143" s="45"/>
      <c r="R143" s="45"/>
      <c r="S143" s="45"/>
      <c r="T143" s="93"/>
      <c r="AT143" s="22" t="s">
        <v>162</v>
      </c>
      <c r="AU143" s="22" t="s">
        <v>82</v>
      </c>
    </row>
    <row r="144" spans="2:47" s="1" customFormat="1" ht="13.5">
      <c r="B144" s="44"/>
      <c r="C144" s="72"/>
      <c r="D144" s="231" t="s">
        <v>166</v>
      </c>
      <c r="E144" s="72"/>
      <c r="F144" s="234" t="s">
        <v>590</v>
      </c>
      <c r="G144" s="72"/>
      <c r="H144" s="72"/>
      <c r="I144" s="189"/>
      <c r="J144" s="72"/>
      <c r="K144" s="72"/>
      <c r="L144" s="70"/>
      <c r="M144" s="233"/>
      <c r="N144" s="45"/>
      <c r="O144" s="45"/>
      <c r="P144" s="45"/>
      <c r="Q144" s="45"/>
      <c r="R144" s="45"/>
      <c r="S144" s="45"/>
      <c r="T144" s="93"/>
      <c r="AT144" s="22" t="s">
        <v>166</v>
      </c>
      <c r="AU144" s="22" t="s">
        <v>82</v>
      </c>
    </row>
    <row r="145" spans="2:51" s="11" customFormat="1" ht="13.5">
      <c r="B145" s="235"/>
      <c r="C145" s="236"/>
      <c r="D145" s="231" t="s">
        <v>180</v>
      </c>
      <c r="E145" s="237" t="s">
        <v>22</v>
      </c>
      <c r="F145" s="238" t="s">
        <v>654</v>
      </c>
      <c r="G145" s="236"/>
      <c r="H145" s="239">
        <v>3.936</v>
      </c>
      <c r="I145" s="240"/>
      <c r="J145" s="236"/>
      <c r="K145" s="236"/>
      <c r="L145" s="241"/>
      <c r="M145" s="242"/>
      <c r="N145" s="243"/>
      <c r="O145" s="243"/>
      <c r="P145" s="243"/>
      <c r="Q145" s="243"/>
      <c r="R145" s="243"/>
      <c r="S145" s="243"/>
      <c r="T145" s="244"/>
      <c r="AT145" s="245" t="s">
        <v>180</v>
      </c>
      <c r="AU145" s="245" t="s">
        <v>82</v>
      </c>
      <c r="AV145" s="11" t="s">
        <v>82</v>
      </c>
      <c r="AW145" s="11" t="s">
        <v>37</v>
      </c>
      <c r="AX145" s="11" t="s">
        <v>73</v>
      </c>
      <c r="AY145" s="245" t="s">
        <v>153</v>
      </c>
    </row>
    <row r="146" spans="2:51" s="11" customFormat="1" ht="13.5">
      <c r="B146" s="235"/>
      <c r="C146" s="236"/>
      <c r="D146" s="231" t="s">
        <v>180</v>
      </c>
      <c r="E146" s="237" t="s">
        <v>22</v>
      </c>
      <c r="F146" s="238" t="s">
        <v>655</v>
      </c>
      <c r="G146" s="236"/>
      <c r="H146" s="239">
        <v>0.561</v>
      </c>
      <c r="I146" s="240"/>
      <c r="J146" s="236"/>
      <c r="K146" s="236"/>
      <c r="L146" s="241"/>
      <c r="M146" s="242"/>
      <c r="N146" s="243"/>
      <c r="O146" s="243"/>
      <c r="P146" s="243"/>
      <c r="Q146" s="243"/>
      <c r="R146" s="243"/>
      <c r="S146" s="243"/>
      <c r="T146" s="244"/>
      <c r="AT146" s="245" t="s">
        <v>180</v>
      </c>
      <c r="AU146" s="245" t="s">
        <v>82</v>
      </c>
      <c r="AV146" s="11" t="s">
        <v>82</v>
      </c>
      <c r="AW146" s="11" t="s">
        <v>37</v>
      </c>
      <c r="AX146" s="11" t="s">
        <v>73</v>
      </c>
      <c r="AY146" s="245" t="s">
        <v>153</v>
      </c>
    </row>
    <row r="147" spans="2:51" s="11" customFormat="1" ht="13.5">
      <c r="B147" s="235"/>
      <c r="C147" s="236"/>
      <c r="D147" s="231" t="s">
        <v>180</v>
      </c>
      <c r="E147" s="237" t="s">
        <v>22</v>
      </c>
      <c r="F147" s="238" t="s">
        <v>656</v>
      </c>
      <c r="G147" s="236"/>
      <c r="H147" s="239">
        <v>0.765</v>
      </c>
      <c r="I147" s="240"/>
      <c r="J147" s="236"/>
      <c r="K147" s="236"/>
      <c r="L147" s="241"/>
      <c r="M147" s="242"/>
      <c r="N147" s="243"/>
      <c r="O147" s="243"/>
      <c r="P147" s="243"/>
      <c r="Q147" s="243"/>
      <c r="R147" s="243"/>
      <c r="S147" s="243"/>
      <c r="T147" s="244"/>
      <c r="AT147" s="245" t="s">
        <v>180</v>
      </c>
      <c r="AU147" s="245" t="s">
        <v>82</v>
      </c>
      <c r="AV147" s="11" t="s">
        <v>82</v>
      </c>
      <c r="AW147" s="11" t="s">
        <v>37</v>
      </c>
      <c r="AX147" s="11" t="s">
        <v>73</v>
      </c>
      <c r="AY147" s="245" t="s">
        <v>153</v>
      </c>
    </row>
    <row r="148" spans="2:63" s="10" customFormat="1" ht="29.85" customHeight="1">
      <c r="B148" s="203"/>
      <c r="C148" s="204"/>
      <c r="D148" s="205" t="s">
        <v>72</v>
      </c>
      <c r="E148" s="217" t="s">
        <v>188</v>
      </c>
      <c r="F148" s="217" t="s">
        <v>286</v>
      </c>
      <c r="G148" s="204"/>
      <c r="H148" s="204"/>
      <c r="I148" s="207"/>
      <c r="J148" s="218">
        <f>BK148</f>
        <v>0</v>
      </c>
      <c r="K148" s="204"/>
      <c r="L148" s="209"/>
      <c r="M148" s="210"/>
      <c r="N148" s="211"/>
      <c r="O148" s="211"/>
      <c r="P148" s="212">
        <f>SUM(P149:P160)</f>
        <v>0</v>
      </c>
      <c r="Q148" s="211"/>
      <c r="R148" s="212">
        <f>SUM(R149:R160)</f>
        <v>57.725247350000004</v>
      </c>
      <c r="S148" s="211"/>
      <c r="T148" s="213">
        <f>SUM(T149:T160)</f>
        <v>0</v>
      </c>
      <c r="AR148" s="214" t="s">
        <v>24</v>
      </c>
      <c r="AT148" s="215" t="s">
        <v>72</v>
      </c>
      <c r="AU148" s="215" t="s">
        <v>24</v>
      </c>
      <c r="AY148" s="214" t="s">
        <v>153</v>
      </c>
      <c r="BK148" s="216">
        <f>SUM(BK149:BK160)</f>
        <v>0</v>
      </c>
    </row>
    <row r="149" spans="2:65" s="1" customFormat="1" ht="25.5" customHeight="1">
      <c r="B149" s="44"/>
      <c r="C149" s="219" t="s">
        <v>251</v>
      </c>
      <c r="D149" s="219" t="s">
        <v>155</v>
      </c>
      <c r="E149" s="220" t="s">
        <v>657</v>
      </c>
      <c r="F149" s="221" t="s">
        <v>658</v>
      </c>
      <c r="G149" s="222" t="s">
        <v>239</v>
      </c>
      <c r="H149" s="223">
        <v>52.615</v>
      </c>
      <c r="I149" s="224"/>
      <c r="J149" s="225">
        <f>ROUND(I149*H149,2)</f>
        <v>0</v>
      </c>
      <c r="K149" s="221" t="s">
        <v>159</v>
      </c>
      <c r="L149" s="70"/>
      <c r="M149" s="226" t="s">
        <v>22</v>
      </c>
      <c r="N149" s="227" t="s">
        <v>44</v>
      </c>
      <c r="O149" s="45"/>
      <c r="P149" s="228">
        <f>O149*H149</f>
        <v>0</v>
      </c>
      <c r="Q149" s="228">
        <v>0.34763</v>
      </c>
      <c r="R149" s="228">
        <f>Q149*H149</f>
        <v>18.29055245</v>
      </c>
      <c r="S149" s="228">
        <v>0</v>
      </c>
      <c r="T149" s="229">
        <f>S149*H149</f>
        <v>0</v>
      </c>
      <c r="AR149" s="22" t="s">
        <v>160</v>
      </c>
      <c r="AT149" s="22" t="s">
        <v>155</v>
      </c>
      <c r="AU149" s="22" t="s">
        <v>82</v>
      </c>
      <c r="AY149" s="22" t="s">
        <v>153</v>
      </c>
      <c r="BE149" s="230">
        <f>IF(N149="základní",J149,0)</f>
        <v>0</v>
      </c>
      <c r="BF149" s="230">
        <f>IF(N149="snížená",J149,0)</f>
        <v>0</v>
      </c>
      <c r="BG149" s="230">
        <f>IF(N149="zákl. přenesená",J149,0)</f>
        <v>0</v>
      </c>
      <c r="BH149" s="230">
        <f>IF(N149="sníž. přenesená",J149,0)</f>
        <v>0</v>
      </c>
      <c r="BI149" s="230">
        <f>IF(N149="nulová",J149,0)</f>
        <v>0</v>
      </c>
      <c r="BJ149" s="22" t="s">
        <v>24</v>
      </c>
      <c r="BK149" s="230">
        <f>ROUND(I149*H149,2)</f>
        <v>0</v>
      </c>
      <c r="BL149" s="22" t="s">
        <v>160</v>
      </c>
      <c r="BM149" s="22" t="s">
        <v>659</v>
      </c>
    </row>
    <row r="150" spans="2:47" s="1" customFormat="1" ht="13.5">
      <c r="B150" s="44"/>
      <c r="C150" s="72"/>
      <c r="D150" s="231" t="s">
        <v>162</v>
      </c>
      <c r="E150" s="72"/>
      <c r="F150" s="232" t="s">
        <v>660</v>
      </c>
      <c r="G150" s="72"/>
      <c r="H150" s="72"/>
      <c r="I150" s="189"/>
      <c r="J150" s="72"/>
      <c r="K150" s="72"/>
      <c r="L150" s="70"/>
      <c r="M150" s="233"/>
      <c r="N150" s="45"/>
      <c r="O150" s="45"/>
      <c r="P150" s="45"/>
      <c r="Q150" s="45"/>
      <c r="R150" s="45"/>
      <c r="S150" s="45"/>
      <c r="T150" s="93"/>
      <c r="AT150" s="22" t="s">
        <v>162</v>
      </c>
      <c r="AU150" s="22" t="s">
        <v>82</v>
      </c>
    </row>
    <row r="151" spans="2:47" s="1" customFormat="1" ht="13.5">
      <c r="B151" s="44"/>
      <c r="C151" s="72"/>
      <c r="D151" s="231" t="s">
        <v>166</v>
      </c>
      <c r="E151" s="72"/>
      <c r="F151" s="234" t="s">
        <v>661</v>
      </c>
      <c r="G151" s="72"/>
      <c r="H151" s="72"/>
      <c r="I151" s="189"/>
      <c r="J151" s="72"/>
      <c r="K151" s="72"/>
      <c r="L151" s="70"/>
      <c r="M151" s="233"/>
      <c r="N151" s="45"/>
      <c r="O151" s="45"/>
      <c r="P151" s="45"/>
      <c r="Q151" s="45"/>
      <c r="R151" s="45"/>
      <c r="S151" s="45"/>
      <c r="T151" s="93"/>
      <c r="AT151" s="22" t="s">
        <v>166</v>
      </c>
      <c r="AU151" s="22" t="s">
        <v>82</v>
      </c>
    </row>
    <row r="152" spans="2:51" s="11" customFormat="1" ht="13.5">
      <c r="B152" s="235"/>
      <c r="C152" s="236"/>
      <c r="D152" s="231" t="s">
        <v>180</v>
      </c>
      <c r="E152" s="237" t="s">
        <v>22</v>
      </c>
      <c r="F152" s="238" t="s">
        <v>662</v>
      </c>
      <c r="G152" s="236"/>
      <c r="H152" s="239">
        <v>52.615</v>
      </c>
      <c r="I152" s="240"/>
      <c r="J152" s="236"/>
      <c r="K152" s="236"/>
      <c r="L152" s="241"/>
      <c r="M152" s="242"/>
      <c r="N152" s="243"/>
      <c r="O152" s="243"/>
      <c r="P152" s="243"/>
      <c r="Q152" s="243"/>
      <c r="R152" s="243"/>
      <c r="S152" s="243"/>
      <c r="T152" s="244"/>
      <c r="AT152" s="245" t="s">
        <v>180</v>
      </c>
      <c r="AU152" s="245" t="s">
        <v>82</v>
      </c>
      <c r="AV152" s="11" t="s">
        <v>82</v>
      </c>
      <c r="AW152" s="11" t="s">
        <v>37</v>
      </c>
      <c r="AX152" s="11" t="s">
        <v>73</v>
      </c>
      <c r="AY152" s="245" t="s">
        <v>153</v>
      </c>
    </row>
    <row r="153" spans="2:65" s="1" customFormat="1" ht="25.5" customHeight="1">
      <c r="B153" s="44"/>
      <c r="C153" s="219" t="s">
        <v>10</v>
      </c>
      <c r="D153" s="219" t="s">
        <v>155</v>
      </c>
      <c r="E153" s="220" t="s">
        <v>663</v>
      </c>
      <c r="F153" s="221" t="s">
        <v>664</v>
      </c>
      <c r="G153" s="222" t="s">
        <v>239</v>
      </c>
      <c r="H153" s="223">
        <v>52.615</v>
      </c>
      <c r="I153" s="224"/>
      <c r="J153" s="225">
        <f>ROUND(I153*H153,2)</f>
        <v>0</v>
      </c>
      <c r="K153" s="221" t="s">
        <v>159</v>
      </c>
      <c r="L153" s="70"/>
      <c r="M153" s="226" t="s">
        <v>22</v>
      </c>
      <c r="N153" s="227" t="s">
        <v>44</v>
      </c>
      <c r="O153" s="45"/>
      <c r="P153" s="228">
        <f>O153*H153</f>
        <v>0</v>
      </c>
      <c r="Q153" s="228">
        <v>0.39561</v>
      </c>
      <c r="R153" s="228">
        <f>Q153*H153</f>
        <v>20.815020150000002</v>
      </c>
      <c r="S153" s="228">
        <v>0</v>
      </c>
      <c r="T153" s="229">
        <f>S153*H153</f>
        <v>0</v>
      </c>
      <c r="AR153" s="22" t="s">
        <v>160</v>
      </c>
      <c r="AT153" s="22" t="s">
        <v>155</v>
      </c>
      <c r="AU153" s="22" t="s">
        <v>82</v>
      </c>
      <c r="AY153" s="22" t="s">
        <v>153</v>
      </c>
      <c r="BE153" s="230">
        <f>IF(N153="základní",J153,0)</f>
        <v>0</v>
      </c>
      <c r="BF153" s="230">
        <f>IF(N153="snížená",J153,0)</f>
        <v>0</v>
      </c>
      <c r="BG153" s="230">
        <f>IF(N153="zákl. přenesená",J153,0)</f>
        <v>0</v>
      </c>
      <c r="BH153" s="230">
        <f>IF(N153="sníž. přenesená",J153,0)</f>
        <v>0</v>
      </c>
      <c r="BI153" s="230">
        <f>IF(N153="nulová",J153,0)</f>
        <v>0</v>
      </c>
      <c r="BJ153" s="22" t="s">
        <v>24</v>
      </c>
      <c r="BK153" s="230">
        <f>ROUND(I153*H153,2)</f>
        <v>0</v>
      </c>
      <c r="BL153" s="22" t="s">
        <v>160</v>
      </c>
      <c r="BM153" s="22" t="s">
        <v>665</v>
      </c>
    </row>
    <row r="154" spans="2:47" s="1" customFormat="1" ht="13.5">
      <c r="B154" s="44"/>
      <c r="C154" s="72"/>
      <c r="D154" s="231" t="s">
        <v>162</v>
      </c>
      <c r="E154" s="72"/>
      <c r="F154" s="232" t="s">
        <v>666</v>
      </c>
      <c r="G154" s="72"/>
      <c r="H154" s="72"/>
      <c r="I154" s="189"/>
      <c r="J154" s="72"/>
      <c r="K154" s="72"/>
      <c r="L154" s="70"/>
      <c r="M154" s="233"/>
      <c r="N154" s="45"/>
      <c r="O154" s="45"/>
      <c r="P154" s="45"/>
      <c r="Q154" s="45"/>
      <c r="R154" s="45"/>
      <c r="S154" s="45"/>
      <c r="T154" s="93"/>
      <c r="AT154" s="22" t="s">
        <v>162</v>
      </c>
      <c r="AU154" s="22" t="s">
        <v>82</v>
      </c>
    </row>
    <row r="155" spans="2:47" s="1" customFormat="1" ht="13.5">
      <c r="B155" s="44"/>
      <c r="C155" s="72"/>
      <c r="D155" s="231" t="s">
        <v>166</v>
      </c>
      <c r="E155" s="72"/>
      <c r="F155" s="234" t="s">
        <v>661</v>
      </c>
      <c r="G155" s="72"/>
      <c r="H155" s="72"/>
      <c r="I155" s="189"/>
      <c r="J155" s="72"/>
      <c r="K155" s="72"/>
      <c r="L155" s="70"/>
      <c r="M155" s="233"/>
      <c r="N155" s="45"/>
      <c r="O155" s="45"/>
      <c r="P155" s="45"/>
      <c r="Q155" s="45"/>
      <c r="R155" s="45"/>
      <c r="S155" s="45"/>
      <c r="T155" s="93"/>
      <c r="AT155" s="22" t="s">
        <v>166</v>
      </c>
      <c r="AU155" s="22" t="s">
        <v>82</v>
      </c>
    </row>
    <row r="156" spans="2:51" s="11" customFormat="1" ht="13.5">
      <c r="B156" s="235"/>
      <c r="C156" s="236"/>
      <c r="D156" s="231" t="s">
        <v>180</v>
      </c>
      <c r="E156" s="237" t="s">
        <v>22</v>
      </c>
      <c r="F156" s="238" t="s">
        <v>667</v>
      </c>
      <c r="G156" s="236"/>
      <c r="H156" s="239">
        <v>52.615</v>
      </c>
      <c r="I156" s="240"/>
      <c r="J156" s="236"/>
      <c r="K156" s="236"/>
      <c r="L156" s="241"/>
      <c r="M156" s="242"/>
      <c r="N156" s="243"/>
      <c r="O156" s="243"/>
      <c r="P156" s="243"/>
      <c r="Q156" s="243"/>
      <c r="R156" s="243"/>
      <c r="S156" s="243"/>
      <c r="T156" s="244"/>
      <c r="AT156" s="245" t="s">
        <v>180</v>
      </c>
      <c r="AU156" s="245" t="s">
        <v>82</v>
      </c>
      <c r="AV156" s="11" t="s">
        <v>82</v>
      </c>
      <c r="AW156" s="11" t="s">
        <v>37</v>
      </c>
      <c r="AX156" s="11" t="s">
        <v>73</v>
      </c>
      <c r="AY156" s="245" t="s">
        <v>153</v>
      </c>
    </row>
    <row r="157" spans="2:65" s="1" customFormat="1" ht="25.5" customHeight="1">
      <c r="B157" s="44"/>
      <c r="C157" s="219" t="s">
        <v>266</v>
      </c>
      <c r="D157" s="219" t="s">
        <v>155</v>
      </c>
      <c r="E157" s="220" t="s">
        <v>668</v>
      </c>
      <c r="F157" s="221" t="s">
        <v>669</v>
      </c>
      <c r="G157" s="222" t="s">
        <v>239</v>
      </c>
      <c r="H157" s="223">
        <v>89.755</v>
      </c>
      <c r="I157" s="224"/>
      <c r="J157" s="225">
        <f>ROUND(I157*H157,2)</f>
        <v>0</v>
      </c>
      <c r="K157" s="221" t="s">
        <v>159</v>
      </c>
      <c r="L157" s="70"/>
      <c r="M157" s="226" t="s">
        <v>22</v>
      </c>
      <c r="N157" s="227" t="s">
        <v>44</v>
      </c>
      <c r="O157" s="45"/>
      <c r="P157" s="228">
        <f>O157*H157</f>
        <v>0</v>
      </c>
      <c r="Q157" s="228">
        <v>0.20745</v>
      </c>
      <c r="R157" s="228">
        <f>Q157*H157</f>
        <v>18.619674749999998</v>
      </c>
      <c r="S157" s="228">
        <v>0</v>
      </c>
      <c r="T157" s="229">
        <f>S157*H157</f>
        <v>0</v>
      </c>
      <c r="AR157" s="22" t="s">
        <v>160</v>
      </c>
      <c r="AT157" s="22" t="s">
        <v>155</v>
      </c>
      <c r="AU157" s="22" t="s">
        <v>82</v>
      </c>
      <c r="AY157" s="22" t="s">
        <v>153</v>
      </c>
      <c r="BE157" s="230">
        <f>IF(N157="základní",J157,0)</f>
        <v>0</v>
      </c>
      <c r="BF157" s="230">
        <f>IF(N157="snížená",J157,0)</f>
        <v>0</v>
      </c>
      <c r="BG157" s="230">
        <f>IF(N157="zákl. přenesená",J157,0)</f>
        <v>0</v>
      </c>
      <c r="BH157" s="230">
        <f>IF(N157="sníž. přenesená",J157,0)</f>
        <v>0</v>
      </c>
      <c r="BI157" s="230">
        <f>IF(N157="nulová",J157,0)</f>
        <v>0</v>
      </c>
      <c r="BJ157" s="22" t="s">
        <v>24</v>
      </c>
      <c r="BK157" s="230">
        <f>ROUND(I157*H157,2)</f>
        <v>0</v>
      </c>
      <c r="BL157" s="22" t="s">
        <v>160</v>
      </c>
      <c r="BM157" s="22" t="s">
        <v>670</v>
      </c>
    </row>
    <row r="158" spans="2:47" s="1" customFormat="1" ht="13.5">
      <c r="B158" s="44"/>
      <c r="C158" s="72"/>
      <c r="D158" s="231" t="s">
        <v>162</v>
      </c>
      <c r="E158" s="72"/>
      <c r="F158" s="232" t="s">
        <v>671</v>
      </c>
      <c r="G158" s="72"/>
      <c r="H158" s="72"/>
      <c r="I158" s="189"/>
      <c r="J158" s="72"/>
      <c r="K158" s="72"/>
      <c r="L158" s="70"/>
      <c r="M158" s="233"/>
      <c r="N158" s="45"/>
      <c r="O158" s="45"/>
      <c r="P158" s="45"/>
      <c r="Q158" s="45"/>
      <c r="R158" s="45"/>
      <c r="S158" s="45"/>
      <c r="T158" s="93"/>
      <c r="AT158" s="22" t="s">
        <v>162</v>
      </c>
      <c r="AU158" s="22" t="s">
        <v>82</v>
      </c>
    </row>
    <row r="159" spans="2:47" s="1" customFormat="1" ht="13.5">
      <c r="B159" s="44"/>
      <c r="C159" s="72"/>
      <c r="D159" s="231" t="s">
        <v>166</v>
      </c>
      <c r="E159" s="72"/>
      <c r="F159" s="234" t="s">
        <v>661</v>
      </c>
      <c r="G159" s="72"/>
      <c r="H159" s="72"/>
      <c r="I159" s="189"/>
      <c r="J159" s="72"/>
      <c r="K159" s="72"/>
      <c r="L159" s="70"/>
      <c r="M159" s="233"/>
      <c r="N159" s="45"/>
      <c r="O159" s="45"/>
      <c r="P159" s="45"/>
      <c r="Q159" s="45"/>
      <c r="R159" s="45"/>
      <c r="S159" s="45"/>
      <c r="T159" s="93"/>
      <c r="AT159" s="22" t="s">
        <v>166</v>
      </c>
      <c r="AU159" s="22" t="s">
        <v>82</v>
      </c>
    </row>
    <row r="160" spans="2:51" s="11" customFormat="1" ht="13.5">
      <c r="B160" s="235"/>
      <c r="C160" s="236"/>
      <c r="D160" s="231" t="s">
        <v>180</v>
      </c>
      <c r="E160" s="237" t="s">
        <v>22</v>
      </c>
      <c r="F160" s="238" t="s">
        <v>672</v>
      </c>
      <c r="G160" s="236"/>
      <c r="H160" s="239">
        <v>89.755</v>
      </c>
      <c r="I160" s="240"/>
      <c r="J160" s="236"/>
      <c r="K160" s="236"/>
      <c r="L160" s="241"/>
      <c r="M160" s="242"/>
      <c r="N160" s="243"/>
      <c r="O160" s="243"/>
      <c r="P160" s="243"/>
      <c r="Q160" s="243"/>
      <c r="R160" s="243"/>
      <c r="S160" s="243"/>
      <c r="T160" s="244"/>
      <c r="AT160" s="245" t="s">
        <v>180</v>
      </c>
      <c r="AU160" s="245" t="s">
        <v>82</v>
      </c>
      <c r="AV160" s="11" t="s">
        <v>82</v>
      </c>
      <c r="AW160" s="11" t="s">
        <v>37</v>
      </c>
      <c r="AX160" s="11" t="s">
        <v>73</v>
      </c>
      <c r="AY160" s="245" t="s">
        <v>153</v>
      </c>
    </row>
    <row r="161" spans="2:63" s="10" customFormat="1" ht="29.85" customHeight="1">
      <c r="B161" s="203"/>
      <c r="C161" s="204"/>
      <c r="D161" s="205" t="s">
        <v>72</v>
      </c>
      <c r="E161" s="217" t="s">
        <v>210</v>
      </c>
      <c r="F161" s="217" t="s">
        <v>347</v>
      </c>
      <c r="G161" s="204"/>
      <c r="H161" s="204"/>
      <c r="I161" s="207"/>
      <c r="J161" s="218">
        <f>BK161</f>
        <v>0</v>
      </c>
      <c r="K161" s="204"/>
      <c r="L161" s="209"/>
      <c r="M161" s="210"/>
      <c r="N161" s="211"/>
      <c r="O161" s="211"/>
      <c r="P161" s="212">
        <f>SUM(P162:P201)</f>
        <v>0</v>
      </c>
      <c r="Q161" s="211"/>
      <c r="R161" s="212">
        <f>SUM(R162:R201)</f>
        <v>1.712086</v>
      </c>
      <c r="S161" s="211"/>
      <c r="T161" s="213">
        <f>SUM(T162:T201)</f>
        <v>0</v>
      </c>
      <c r="AR161" s="214" t="s">
        <v>24</v>
      </c>
      <c r="AT161" s="215" t="s">
        <v>72</v>
      </c>
      <c r="AU161" s="215" t="s">
        <v>24</v>
      </c>
      <c r="AY161" s="214" t="s">
        <v>153</v>
      </c>
      <c r="BK161" s="216">
        <f>SUM(BK162:BK201)</f>
        <v>0</v>
      </c>
    </row>
    <row r="162" spans="2:65" s="1" customFormat="1" ht="16.5" customHeight="1">
      <c r="B162" s="44"/>
      <c r="C162" s="219" t="s">
        <v>275</v>
      </c>
      <c r="D162" s="219" t="s">
        <v>155</v>
      </c>
      <c r="E162" s="220" t="s">
        <v>673</v>
      </c>
      <c r="F162" s="221" t="s">
        <v>674</v>
      </c>
      <c r="G162" s="222" t="s">
        <v>351</v>
      </c>
      <c r="H162" s="223">
        <v>15.6</v>
      </c>
      <c r="I162" s="224"/>
      <c r="J162" s="225">
        <f>ROUND(I162*H162,2)</f>
        <v>0</v>
      </c>
      <c r="K162" s="221" t="s">
        <v>159</v>
      </c>
      <c r="L162" s="70"/>
      <c r="M162" s="226" t="s">
        <v>22</v>
      </c>
      <c r="N162" s="227" t="s">
        <v>44</v>
      </c>
      <c r="O162" s="45"/>
      <c r="P162" s="228">
        <f>O162*H162</f>
        <v>0</v>
      </c>
      <c r="Q162" s="228">
        <v>0.0033</v>
      </c>
      <c r="R162" s="228">
        <f>Q162*H162</f>
        <v>0.05148</v>
      </c>
      <c r="S162" s="228">
        <v>0</v>
      </c>
      <c r="T162" s="229">
        <f>S162*H162</f>
        <v>0</v>
      </c>
      <c r="AR162" s="22" t="s">
        <v>160</v>
      </c>
      <c r="AT162" s="22" t="s">
        <v>155</v>
      </c>
      <c r="AU162" s="22" t="s">
        <v>82</v>
      </c>
      <c r="AY162" s="22" t="s">
        <v>153</v>
      </c>
      <c r="BE162" s="230">
        <f>IF(N162="základní",J162,0)</f>
        <v>0</v>
      </c>
      <c r="BF162" s="230">
        <f>IF(N162="snížená",J162,0)</f>
        <v>0</v>
      </c>
      <c r="BG162" s="230">
        <f>IF(N162="zákl. přenesená",J162,0)</f>
        <v>0</v>
      </c>
      <c r="BH162" s="230">
        <f>IF(N162="sníž. přenesená",J162,0)</f>
        <v>0</v>
      </c>
      <c r="BI162" s="230">
        <f>IF(N162="nulová",J162,0)</f>
        <v>0</v>
      </c>
      <c r="BJ162" s="22" t="s">
        <v>24</v>
      </c>
      <c r="BK162" s="230">
        <f>ROUND(I162*H162,2)</f>
        <v>0</v>
      </c>
      <c r="BL162" s="22" t="s">
        <v>160</v>
      </c>
      <c r="BM162" s="22" t="s">
        <v>675</v>
      </c>
    </row>
    <row r="163" spans="2:47" s="1" customFormat="1" ht="13.5">
      <c r="B163" s="44"/>
      <c r="C163" s="72"/>
      <c r="D163" s="231" t="s">
        <v>162</v>
      </c>
      <c r="E163" s="72"/>
      <c r="F163" s="232" t="s">
        <v>676</v>
      </c>
      <c r="G163" s="72"/>
      <c r="H163" s="72"/>
      <c r="I163" s="189"/>
      <c r="J163" s="72"/>
      <c r="K163" s="72"/>
      <c r="L163" s="70"/>
      <c r="M163" s="233"/>
      <c r="N163" s="45"/>
      <c r="O163" s="45"/>
      <c r="P163" s="45"/>
      <c r="Q163" s="45"/>
      <c r="R163" s="45"/>
      <c r="S163" s="45"/>
      <c r="T163" s="93"/>
      <c r="AT163" s="22" t="s">
        <v>162</v>
      </c>
      <c r="AU163" s="22" t="s">
        <v>82</v>
      </c>
    </row>
    <row r="164" spans="2:47" s="1" customFormat="1" ht="13.5">
      <c r="B164" s="44"/>
      <c r="C164" s="72"/>
      <c r="D164" s="231" t="s">
        <v>166</v>
      </c>
      <c r="E164" s="72"/>
      <c r="F164" s="234" t="s">
        <v>661</v>
      </c>
      <c r="G164" s="72"/>
      <c r="H164" s="72"/>
      <c r="I164" s="189"/>
      <c r="J164" s="72"/>
      <c r="K164" s="72"/>
      <c r="L164" s="70"/>
      <c r="M164" s="233"/>
      <c r="N164" s="45"/>
      <c r="O164" s="45"/>
      <c r="P164" s="45"/>
      <c r="Q164" s="45"/>
      <c r="R164" s="45"/>
      <c r="S164" s="45"/>
      <c r="T164" s="93"/>
      <c r="AT164" s="22" t="s">
        <v>166</v>
      </c>
      <c r="AU164" s="22" t="s">
        <v>82</v>
      </c>
    </row>
    <row r="165" spans="2:51" s="11" customFormat="1" ht="13.5">
      <c r="B165" s="235"/>
      <c r="C165" s="236"/>
      <c r="D165" s="231" t="s">
        <v>180</v>
      </c>
      <c r="E165" s="237" t="s">
        <v>22</v>
      </c>
      <c r="F165" s="238" t="s">
        <v>677</v>
      </c>
      <c r="G165" s="236"/>
      <c r="H165" s="239">
        <v>6.6</v>
      </c>
      <c r="I165" s="240"/>
      <c r="J165" s="236"/>
      <c r="K165" s="236"/>
      <c r="L165" s="241"/>
      <c r="M165" s="242"/>
      <c r="N165" s="243"/>
      <c r="O165" s="243"/>
      <c r="P165" s="243"/>
      <c r="Q165" s="243"/>
      <c r="R165" s="243"/>
      <c r="S165" s="243"/>
      <c r="T165" s="244"/>
      <c r="AT165" s="245" t="s">
        <v>180</v>
      </c>
      <c r="AU165" s="245" t="s">
        <v>82</v>
      </c>
      <c r="AV165" s="11" t="s">
        <v>82</v>
      </c>
      <c r="AW165" s="11" t="s">
        <v>37</v>
      </c>
      <c r="AX165" s="11" t="s">
        <v>73</v>
      </c>
      <c r="AY165" s="245" t="s">
        <v>153</v>
      </c>
    </row>
    <row r="166" spans="2:51" s="11" customFormat="1" ht="13.5">
      <c r="B166" s="235"/>
      <c r="C166" s="236"/>
      <c r="D166" s="231" t="s">
        <v>180</v>
      </c>
      <c r="E166" s="237" t="s">
        <v>22</v>
      </c>
      <c r="F166" s="238" t="s">
        <v>678</v>
      </c>
      <c r="G166" s="236"/>
      <c r="H166" s="239">
        <v>9</v>
      </c>
      <c r="I166" s="240"/>
      <c r="J166" s="236"/>
      <c r="K166" s="236"/>
      <c r="L166" s="241"/>
      <c r="M166" s="242"/>
      <c r="N166" s="243"/>
      <c r="O166" s="243"/>
      <c r="P166" s="243"/>
      <c r="Q166" s="243"/>
      <c r="R166" s="243"/>
      <c r="S166" s="243"/>
      <c r="T166" s="244"/>
      <c r="AT166" s="245" t="s">
        <v>180</v>
      </c>
      <c r="AU166" s="245" t="s">
        <v>82</v>
      </c>
      <c r="AV166" s="11" t="s">
        <v>82</v>
      </c>
      <c r="AW166" s="11" t="s">
        <v>37</v>
      </c>
      <c r="AX166" s="11" t="s">
        <v>73</v>
      </c>
      <c r="AY166" s="245" t="s">
        <v>153</v>
      </c>
    </row>
    <row r="167" spans="2:65" s="1" customFormat="1" ht="16.5" customHeight="1">
      <c r="B167" s="44"/>
      <c r="C167" s="219" t="s">
        <v>281</v>
      </c>
      <c r="D167" s="219" t="s">
        <v>155</v>
      </c>
      <c r="E167" s="220" t="s">
        <v>679</v>
      </c>
      <c r="F167" s="221" t="s">
        <v>680</v>
      </c>
      <c r="G167" s="222" t="s">
        <v>351</v>
      </c>
      <c r="H167" s="223">
        <v>46.3</v>
      </c>
      <c r="I167" s="224"/>
      <c r="J167" s="225">
        <f>ROUND(I167*H167,2)</f>
        <v>0</v>
      </c>
      <c r="K167" s="221" t="s">
        <v>159</v>
      </c>
      <c r="L167" s="70"/>
      <c r="M167" s="226" t="s">
        <v>22</v>
      </c>
      <c r="N167" s="227" t="s">
        <v>44</v>
      </c>
      <c r="O167" s="45"/>
      <c r="P167" s="228">
        <f>O167*H167</f>
        <v>0</v>
      </c>
      <c r="Q167" s="228">
        <v>0.00482</v>
      </c>
      <c r="R167" s="228">
        <f>Q167*H167</f>
        <v>0.22316599999999998</v>
      </c>
      <c r="S167" s="228">
        <v>0</v>
      </c>
      <c r="T167" s="229">
        <f>S167*H167</f>
        <v>0</v>
      </c>
      <c r="AR167" s="22" t="s">
        <v>160</v>
      </c>
      <c r="AT167" s="22" t="s">
        <v>155</v>
      </c>
      <c r="AU167" s="22" t="s">
        <v>82</v>
      </c>
      <c r="AY167" s="22" t="s">
        <v>153</v>
      </c>
      <c r="BE167" s="230">
        <f>IF(N167="základní",J167,0)</f>
        <v>0</v>
      </c>
      <c r="BF167" s="230">
        <f>IF(N167="snížená",J167,0)</f>
        <v>0</v>
      </c>
      <c r="BG167" s="230">
        <f>IF(N167="zákl. přenesená",J167,0)</f>
        <v>0</v>
      </c>
      <c r="BH167" s="230">
        <f>IF(N167="sníž. přenesená",J167,0)</f>
        <v>0</v>
      </c>
      <c r="BI167" s="230">
        <f>IF(N167="nulová",J167,0)</f>
        <v>0</v>
      </c>
      <c r="BJ167" s="22" t="s">
        <v>24</v>
      </c>
      <c r="BK167" s="230">
        <f>ROUND(I167*H167,2)</f>
        <v>0</v>
      </c>
      <c r="BL167" s="22" t="s">
        <v>160</v>
      </c>
      <c r="BM167" s="22" t="s">
        <v>681</v>
      </c>
    </row>
    <row r="168" spans="2:47" s="1" customFormat="1" ht="13.5">
      <c r="B168" s="44"/>
      <c r="C168" s="72"/>
      <c r="D168" s="231" t="s">
        <v>162</v>
      </c>
      <c r="E168" s="72"/>
      <c r="F168" s="232" t="s">
        <v>682</v>
      </c>
      <c r="G168" s="72"/>
      <c r="H168" s="72"/>
      <c r="I168" s="189"/>
      <c r="J168" s="72"/>
      <c r="K168" s="72"/>
      <c r="L168" s="70"/>
      <c r="M168" s="233"/>
      <c r="N168" s="45"/>
      <c r="O168" s="45"/>
      <c r="P168" s="45"/>
      <c r="Q168" s="45"/>
      <c r="R168" s="45"/>
      <c r="S168" s="45"/>
      <c r="T168" s="93"/>
      <c r="AT168" s="22" t="s">
        <v>162</v>
      </c>
      <c r="AU168" s="22" t="s">
        <v>82</v>
      </c>
    </row>
    <row r="169" spans="2:47" s="1" customFormat="1" ht="13.5">
      <c r="B169" s="44"/>
      <c r="C169" s="72"/>
      <c r="D169" s="231" t="s">
        <v>166</v>
      </c>
      <c r="E169" s="72"/>
      <c r="F169" s="234" t="s">
        <v>661</v>
      </c>
      <c r="G169" s="72"/>
      <c r="H169" s="72"/>
      <c r="I169" s="189"/>
      <c r="J169" s="72"/>
      <c r="K169" s="72"/>
      <c r="L169" s="70"/>
      <c r="M169" s="233"/>
      <c r="N169" s="45"/>
      <c r="O169" s="45"/>
      <c r="P169" s="45"/>
      <c r="Q169" s="45"/>
      <c r="R169" s="45"/>
      <c r="S169" s="45"/>
      <c r="T169" s="93"/>
      <c r="AT169" s="22" t="s">
        <v>166</v>
      </c>
      <c r="AU169" s="22" t="s">
        <v>82</v>
      </c>
    </row>
    <row r="170" spans="2:51" s="11" customFormat="1" ht="13.5">
      <c r="B170" s="235"/>
      <c r="C170" s="236"/>
      <c r="D170" s="231" t="s">
        <v>180</v>
      </c>
      <c r="E170" s="237" t="s">
        <v>22</v>
      </c>
      <c r="F170" s="238" t="s">
        <v>683</v>
      </c>
      <c r="G170" s="236"/>
      <c r="H170" s="239">
        <v>46.3</v>
      </c>
      <c r="I170" s="240"/>
      <c r="J170" s="236"/>
      <c r="K170" s="236"/>
      <c r="L170" s="241"/>
      <c r="M170" s="242"/>
      <c r="N170" s="243"/>
      <c r="O170" s="243"/>
      <c r="P170" s="243"/>
      <c r="Q170" s="243"/>
      <c r="R170" s="243"/>
      <c r="S170" s="243"/>
      <c r="T170" s="244"/>
      <c r="AT170" s="245" t="s">
        <v>180</v>
      </c>
      <c r="AU170" s="245" t="s">
        <v>82</v>
      </c>
      <c r="AV170" s="11" t="s">
        <v>82</v>
      </c>
      <c r="AW170" s="11" t="s">
        <v>37</v>
      </c>
      <c r="AX170" s="11" t="s">
        <v>73</v>
      </c>
      <c r="AY170" s="245" t="s">
        <v>153</v>
      </c>
    </row>
    <row r="171" spans="2:65" s="1" customFormat="1" ht="25.5" customHeight="1">
      <c r="B171" s="44"/>
      <c r="C171" s="219" t="s">
        <v>287</v>
      </c>
      <c r="D171" s="219" t="s">
        <v>155</v>
      </c>
      <c r="E171" s="220" t="s">
        <v>684</v>
      </c>
      <c r="F171" s="221" t="s">
        <v>685</v>
      </c>
      <c r="G171" s="222" t="s">
        <v>158</v>
      </c>
      <c r="H171" s="223">
        <v>4</v>
      </c>
      <c r="I171" s="224"/>
      <c r="J171" s="225">
        <f>ROUND(I171*H171,2)</f>
        <v>0</v>
      </c>
      <c r="K171" s="221" t="s">
        <v>159</v>
      </c>
      <c r="L171" s="70"/>
      <c r="M171" s="226" t="s">
        <v>22</v>
      </c>
      <c r="N171" s="227" t="s">
        <v>44</v>
      </c>
      <c r="O171" s="45"/>
      <c r="P171" s="228">
        <f>O171*H171</f>
        <v>0</v>
      </c>
      <c r="Q171" s="228">
        <v>0</v>
      </c>
      <c r="R171" s="228">
        <f>Q171*H171</f>
        <v>0</v>
      </c>
      <c r="S171" s="228">
        <v>0</v>
      </c>
      <c r="T171" s="229">
        <f>S171*H171</f>
        <v>0</v>
      </c>
      <c r="AR171" s="22" t="s">
        <v>160</v>
      </c>
      <c r="AT171" s="22" t="s">
        <v>155</v>
      </c>
      <c r="AU171" s="22" t="s">
        <v>82</v>
      </c>
      <c r="AY171" s="22" t="s">
        <v>153</v>
      </c>
      <c r="BE171" s="230">
        <f>IF(N171="základní",J171,0)</f>
        <v>0</v>
      </c>
      <c r="BF171" s="230">
        <f>IF(N171="snížená",J171,0)</f>
        <v>0</v>
      </c>
      <c r="BG171" s="230">
        <f>IF(N171="zákl. přenesená",J171,0)</f>
        <v>0</v>
      </c>
      <c r="BH171" s="230">
        <f>IF(N171="sníž. přenesená",J171,0)</f>
        <v>0</v>
      </c>
      <c r="BI171" s="230">
        <f>IF(N171="nulová",J171,0)</f>
        <v>0</v>
      </c>
      <c r="BJ171" s="22" t="s">
        <v>24</v>
      </c>
      <c r="BK171" s="230">
        <f>ROUND(I171*H171,2)</f>
        <v>0</v>
      </c>
      <c r="BL171" s="22" t="s">
        <v>160</v>
      </c>
      <c r="BM171" s="22" t="s">
        <v>686</v>
      </c>
    </row>
    <row r="172" spans="2:47" s="1" customFormat="1" ht="13.5">
      <c r="B172" s="44"/>
      <c r="C172" s="72"/>
      <c r="D172" s="231" t="s">
        <v>162</v>
      </c>
      <c r="E172" s="72"/>
      <c r="F172" s="232" t="s">
        <v>687</v>
      </c>
      <c r="G172" s="72"/>
      <c r="H172" s="72"/>
      <c r="I172" s="189"/>
      <c r="J172" s="72"/>
      <c r="K172" s="72"/>
      <c r="L172" s="70"/>
      <c r="M172" s="233"/>
      <c r="N172" s="45"/>
      <c r="O172" s="45"/>
      <c r="P172" s="45"/>
      <c r="Q172" s="45"/>
      <c r="R172" s="45"/>
      <c r="S172" s="45"/>
      <c r="T172" s="93"/>
      <c r="AT172" s="22" t="s">
        <v>162</v>
      </c>
      <c r="AU172" s="22" t="s">
        <v>82</v>
      </c>
    </row>
    <row r="173" spans="2:47" s="1" customFormat="1" ht="13.5">
      <c r="B173" s="44"/>
      <c r="C173" s="72"/>
      <c r="D173" s="231" t="s">
        <v>166</v>
      </c>
      <c r="E173" s="72"/>
      <c r="F173" s="234" t="s">
        <v>661</v>
      </c>
      <c r="G173" s="72"/>
      <c r="H173" s="72"/>
      <c r="I173" s="189"/>
      <c r="J173" s="72"/>
      <c r="K173" s="72"/>
      <c r="L173" s="70"/>
      <c r="M173" s="233"/>
      <c r="N173" s="45"/>
      <c r="O173" s="45"/>
      <c r="P173" s="45"/>
      <c r="Q173" s="45"/>
      <c r="R173" s="45"/>
      <c r="S173" s="45"/>
      <c r="T173" s="93"/>
      <c r="AT173" s="22" t="s">
        <v>166</v>
      </c>
      <c r="AU173" s="22" t="s">
        <v>82</v>
      </c>
    </row>
    <row r="174" spans="2:65" s="1" customFormat="1" ht="16.5" customHeight="1">
      <c r="B174" s="44"/>
      <c r="C174" s="246" t="s">
        <v>296</v>
      </c>
      <c r="D174" s="246" t="s">
        <v>252</v>
      </c>
      <c r="E174" s="247" t="s">
        <v>688</v>
      </c>
      <c r="F174" s="248" t="s">
        <v>689</v>
      </c>
      <c r="G174" s="249" t="s">
        <v>158</v>
      </c>
      <c r="H174" s="250">
        <v>4</v>
      </c>
      <c r="I174" s="251"/>
      <c r="J174" s="252">
        <f>ROUND(I174*H174,2)</f>
        <v>0</v>
      </c>
      <c r="K174" s="248" t="s">
        <v>159</v>
      </c>
      <c r="L174" s="253"/>
      <c r="M174" s="254" t="s">
        <v>22</v>
      </c>
      <c r="N174" s="255" t="s">
        <v>44</v>
      </c>
      <c r="O174" s="45"/>
      <c r="P174" s="228">
        <f>O174*H174</f>
        <v>0</v>
      </c>
      <c r="Q174" s="228">
        <v>0.00065</v>
      </c>
      <c r="R174" s="228">
        <f>Q174*H174</f>
        <v>0.0026</v>
      </c>
      <c r="S174" s="228">
        <v>0</v>
      </c>
      <c r="T174" s="229">
        <f>S174*H174</f>
        <v>0</v>
      </c>
      <c r="AR174" s="22" t="s">
        <v>210</v>
      </c>
      <c r="AT174" s="22" t="s">
        <v>252</v>
      </c>
      <c r="AU174" s="22" t="s">
        <v>82</v>
      </c>
      <c r="AY174" s="22" t="s">
        <v>153</v>
      </c>
      <c r="BE174" s="230">
        <f>IF(N174="základní",J174,0)</f>
        <v>0</v>
      </c>
      <c r="BF174" s="230">
        <f>IF(N174="snížená",J174,0)</f>
        <v>0</v>
      </c>
      <c r="BG174" s="230">
        <f>IF(N174="zákl. přenesená",J174,0)</f>
        <v>0</v>
      </c>
      <c r="BH174" s="230">
        <f>IF(N174="sníž. přenesená",J174,0)</f>
        <v>0</v>
      </c>
      <c r="BI174" s="230">
        <f>IF(N174="nulová",J174,0)</f>
        <v>0</v>
      </c>
      <c r="BJ174" s="22" t="s">
        <v>24</v>
      </c>
      <c r="BK174" s="230">
        <f>ROUND(I174*H174,2)</f>
        <v>0</v>
      </c>
      <c r="BL174" s="22" t="s">
        <v>160</v>
      </c>
      <c r="BM174" s="22" t="s">
        <v>690</v>
      </c>
    </row>
    <row r="175" spans="2:47" s="1" customFormat="1" ht="13.5">
      <c r="B175" s="44"/>
      <c r="C175" s="72"/>
      <c r="D175" s="231" t="s">
        <v>162</v>
      </c>
      <c r="E175" s="72"/>
      <c r="F175" s="232" t="s">
        <v>691</v>
      </c>
      <c r="G175" s="72"/>
      <c r="H175" s="72"/>
      <c r="I175" s="189"/>
      <c r="J175" s="72"/>
      <c r="K175" s="72"/>
      <c r="L175" s="70"/>
      <c r="M175" s="233"/>
      <c r="N175" s="45"/>
      <c r="O175" s="45"/>
      <c r="P175" s="45"/>
      <c r="Q175" s="45"/>
      <c r="R175" s="45"/>
      <c r="S175" s="45"/>
      <c r="T175" s="93"/>
      <c r="AT175" s="22" t="s">
        <v>162</v>
      </c>
      <c r="AU175" s="22" t="s">
        <v>82</v>
      </c>
    </row>
    <row r="176" spans="2:47" s="1" customFormat="1" ht="13.5">
      <c r="B176" s="44"/>
      <c r="C176" s="72"/>
      <c r="D176" s="231" t="s">
        <v>166</v>
      </c>
      <c r="E176" s="72"/>
      <c r="F176" s="234" t="s">
        <v>661</v>
      </c>
      <c r="G176" s="72"/>
      <c r="H176" s="72"/>
      <c r="I176" s="189"/>
      <c r="J176" s="72"/>
      <c r="K176" s="72"/>
      <c r="L176" s="70"/>
      <c r="M176" s="233"/>
      <c r="N176" s="45"/>
      <c r="O176" s="45"/>
      <c r="P176" s="45"/>
      <c r="Q176" s="45"/>
      <c r="R176" s="45"/>
      <c r="S176" s="45"/>
      <c r="T176" s="93"/>
      <c r="AT176" s="22" t="s">
        <v>166</v>
      </c>
      <c r="AU176" s="22" t="s">
        <v>82</v>
      </c>
    </row>
    <row r="177" spans="2:51" s="11" customFormat="1" ht="13.5">
      <c r="B177" s="235"/>
      <c r="C177" s="236"/>
      <c r="D177" s="231" t="s">
        <v>180</v>
      </c>
      <c r="E177" s="237" t="s">
        <v>22</v>
      </c>
      <c r="F177" s="238" t="s">
        <v>692</v>
      </c>
      <c r="G177" s="236"/>
      <c r="H177" s="239">
        <v>4</v>
      </c>
      <c r="I177" s="240"/>
      <c r="J177" s="236"/>
      <c r="K177" s="236"/>
      <c r="L177" s="241"/>
      <c r="M177" s="242"/>
      <c r="N177" s="243"/>
      <c r="O177" s="243"/>
      <c r="P177" s="243"/>
      <c r="Q177" s="243"/>
      <c r="R177" s="243"/>
      <c r="S177" s="243"/>
      <c r="T177" s="244"/>
      <c r="AT177" s="245" t="s">
        <v>180</v>
      </c>
      <c r="AU177" s="245" t="s">
        <v>82</v>
      </c>
      <c r="AV177" s="11" t="s">
        <v>82</v>
      </c>
      <c r="AW177" s="11" t="s">
        <v>37</v>
      </c>
      <c r="AX177" s="11" t="s">
        <v>73</v>
      </c>
      <c r="AY177" s="245" t="s">
        <v>153</v>
      </c>
    </row>
    <row r="178" spans="2:65" s="1" customFormat="1" ht="16.5" customHeight="1">
      <c r="B178" s="44"/>
      <c r="C178" s="219" t="s">
        <v>9</v>
      </c>
      <c r="D178" s="219" t="s">
        <v>155</v>
      </c>
      <c r="E178" s="220" t="s">
        <v>693</v>
      </c>
      <c r="F178" s="221" t="s">
        <v>694</v>
      </c>
      <c r="G178" s="222" t="s">
        <v>158</v>
      </c>
      <c r="H178" s="223">
        <v>3</v>
      </c>
      <c r="I178" s="224"/>
      <c r="J178" s="225">
        <f>ROUND(I178*H178,2)</f>
        <v>0</v>
      </c>
      <c r="K178" s="221" t="s">
        <v>159</v>
      </c>
      <c r="L178" s="70"/>
      <c r="M178" s="226" t="s">
        <v>22</v>
      </c>
      <c r="N178" s="227" t="s">
        <v>44</v>
      </c>
      <c r="O178" s="45"/>
      <c r="P178" s="228">
        <f>O178*H178</f>
        <v>0</v>
      </c>
      <c r="Q178" s="228">
        <v>0.1056</v>
      </c>
      <c r="R178" s="228">
        <f>Q178*H178</f>
        <v>0.31679999999999997</v>
      </c>
      <c r="S178" s="228">
        <v>0</v>
      </c>
      <c r="T178" s="229">
        <f>S178*H178</f>
        <v>0</v>
      </c>
      <c r="AR178" s="22" t="s">
        <v>160</v>
      </c>
      <c r="AT178" s="22" t="s">
        <v>155</v>
      </c>
      <c r="AU178" s="22" t="s">
        <v>82</v>
      </c>
      <c r="AY178" s="22" t="s">
        <v>153</v>
      </c>
      <c r="BE178" s="230">
        <f>IF(N178="základní",J178,0)</f>
        <v>0</v>
      </c>
      <c r="BF178" s="230">
        <f>IF(N178="snížená",J178,0)</f>
        <v>0</v>
      </c>
      <c r="BG178" s="230">
        <f>IF(N178="zákl. přenesená",J178,0)</f>
        <v>0</v>
      </c>
      <c r="BH178" s="230">
        <f>IF(N178="sníž. přenesená",J178,0)</f>
        <v>0</v>
      </c>
      <c r="BI178" s="230">
        <f>IF(N178="nulová",J178,0)</f>
        <v>0</v>
      </c>
      <c r="BJ178" s="22" t="s">
        <v>24</v>
      </c>
      <c r="BK178" s="230">
        <f>ROUND(I178*H178,2)</f>
        <v>0</v>
      </c>
      <c r="BL178" s="22" t="s">
        <v>160</v>
      </c>
      <c r="BM178" s="22" t="s">
        <v>695</v>
      </c>
    </row>
    <row r="179" spans="2:47" s="1" customFormat="1" ht="13.5">
      <c r="B179" s="44"/>
      <c r="C179" s="72"/>
      <c r="D179" s="231" t="s">
        <v>162</v>
      </c>
      <c r="E179" s="72"/>
      <c r="F179" s="232" t="s">
        <v>696</v>
      </c>
      <c r="G179" s="72"/>
      <c r="H179" s="72"/>
      <c r="I179" s="189"/>
      <c r="J179" s="72"/>
      <c r="K179" s="72"/>
      <c r="L179" s="70"/>
      <c r="M179" s="233"/>
      <c r="N179" s="45"/>
      <c r="O179" s="45"/>
      <c r="P179" s="45"/>
      <c r="Q179" s="45"/>
      <c r="R179" s="45"/>
      <c r="S179" s="45"/>
      <c r="T179" s="93"/>
      <c r="AT179" s="22" t="s">
        <v>162</v>
      </c>
      <c r="AU179" s="22" t="s">
        <v>82</v>
      </c>
    </row>
    <row r="180" spans="2:47" s="1" customFormat="1" ht="13.5">
      <c r="B180" s="44"/>
      <c r="C180" s="72"/>
      <c r="D180" s="231" t="s">
        <v>166</v>
      </c>
      <c r="E180" s="72"/>
      <c r="F180" s="234" t="s">
        <v>661</v>
      </c>
      <c r="G180" s="72"/>
      <c r="H180" s="72"/>
      <c r="I180" s="189"/>
      <c r="J180" s="72"/>
      <c r="K180" s="72"/>
      <c r="L180" s="70"/>
      <c r="M180" s="233"/>
      <c r="N180" s="45"/>
      <c r="O180" s="45"/>
      <c r="P180" s="45"/>
      <c r="Q180" s="45"/>
      <c r="R180" s="45"/>
      <c r="S180" s="45"/>
      <c r="T180" s="93"/>
      <c r="AT180" s="22" t="s">
        <v>166</v>
      </c>
      <c r="AU180" s="22" t="s">
        <v>82</v>
      </c>
    </row>
    <row r="181" spans="2:51" s="11" customFormat="1" ht="13.5">
      <c r="B181" s="235"/>
      <c r="C181" s="236"/>
      <c r="D181" s="231" t="s">
        <v>180</v>
      </c>
      <c r="E181" s="237" t="s">
        <v>22</v>
      </c>
      <c r="F181" s="238" t="s">
        <v>697</v>
      </c>
      <c r="G181" s="236"/>
      <c r="H181" s="239">
        <v>3</v>
      </c>
      <c r="I181" s="240"/>
      <c r="J181" s="236"/>
      <c r="K181" s="236"/>
      <c r="L181" s="241"/>
      <c r="M181" s="242"/>
      <c r="N181" s="243"/>
      <c r="O181" s="243"/>
      <c r="P181" s="243"/>
      <c r="Q181" s="243"/>
      <c r="R181" s="243"/>
      <c r="S181" s="243"/>
      <c r="T181" s="244"/>
      <c r="AT181" s="245" t="s">
        <v>180</v>
      </c>
      <c r="AU181" s="245" t="s">
        <v>82</v>
      </c>
      <c r="AV181" s="11" t="s">
        <v>82</v>
      </c>
      <c r="AW181" s="11" t="s">
        <v>37</v>
      </c>
      <c r="AX181" s="11" t="s">
        <v>73</v>
      </c>
      <c r="AY181" s="245" t="s">
        <v>153</v>
      </c>
    </row>
    <row r="182" spans="2:65" s="1" customFormat="1" ht="25.5" customHeight="1">
      <c r="B182" s="44"/>
      <c r="C182" s="219" t="s">
        <v>309</v>
      </c>
      <c r="D182" s="219" t="s">
        <v>155</v>
      </c>
      <c r="E182" s="220" t="s">
        <v>698</v>
      </c>
      <c r="F182" s="221" t="s">
        <v>699</v>
      </c>
      <c r="G182" s="222" t="s">
        <v>158</v>
      </c>
      <c r="H182" s="223">
        <v>1</v>
      </c>
      <c r="I182" s="224"/>
      <c r="J182" s="225">
        <f>ROUND(I182*H182,2)</f>
        <v>0</v>
      </c>
      <c r="K182" s="221" t="s">
        <v>159</v>
      </c>
      <c r="L182" s="70"/>
      <c r="M182" s="226" t="s">
        <v>22</v>
      </c>
      <c r="N182" s="227" t="s">
        <v>44</v>
      </c>
      <c r="O182" s="45"/>
      <c r="P182" s="228">
        <f>O182*H182</f>
        <v>0</v>
      </c>
      <c r="Q182" s="228">
        <v>0.01212</v>
      </c>
      <c r="R182" s="228">
        <f>Q182*H182</f>
        <v>0.01212</v>
      </c>
      <c r="S182" s="228">
        <v>0</v>
      </c>
      <c r="T182" s="229">
        <f>S182*H182</f>
        <v>0</v>
      </c>
      <c r="AR182" s="22" t="s">
        <v>160</v>
      </c>
      <c r="AT182" s="22" t="s">
        <v>155</v>
      </c>
      <c r="AU182" s="22" t="s">
        <v>82</v>
      </c>
      <c r="AY182" s="22" t="s">
        <v>153</v>
      </c>
      <c r="BE182" s="230">
        <f>IF(N182="základní",J182,0)</f>
        <v>0</v>
      </c>
      <c r="BF182" s="230">
        <f>IF(N182="snížená",J182,0)</f>
        <v>0</v>
      </c>
      <c r="BG182" s="230">
        <f>IF(N182="zákl. přenesená",J182,0)</f>
        <v>0</v>
      </c>
      <c r="BH182" s="230">
        <f>IF(N182="sníž. přenesená",J182,0)</f>
        <v>0</v>
      </c>
      <c r="BI182" s="230">
        <f>IF(N182="nulová",J182,0)</f>
        <v>0</v>
      </c>
      <c r="BJ182" s="22" t="s">
        <v>24</v>
      </c>
      <c r="BK182" s="230">
        <f>ROUND(I182*H182,2)</f>
        <v>0</v>
      </c>
      <c r="BL182" s="22" t="s">
        <v>160</v>
      </c>
      <c r="BM182" s="22" t="s">
        <v>700</v>
      </c>
    </row>
    <row r="183" spans="2:47" s="1" customFormat="1" ht="13.5">
      <c r="B183" s="44"/>
      <c r="C183" s="72"/>
      <c r="D183" s="231" t="s">
        <v>162</v>
      </c>
      <c r="E183" s="72"/>
      <c r="F183" s="232" t="s">
        <v>701</v>
      </c>
      <c r="G183" s="72"/>
      <c r="H183" s="72"/>
      <c r="I183" s="189"/>
      <c r="J183" s="72"/>
      <c r="K183" s="72"/>
      <c r="L183" s="70"/>
      <c r="M183" s="233"/>
      <c r="N183" s="45"/>
      <c r="O183" s="45"/>
      <c r="P183" s="45"/>
      <c r="Q183" s="45"/>
      <c r="R183" s="45"/>
      <c r="S183" s="45"/>
      <c r="T183" s="93"/>
      <c r="AT183" s="22" t="s">
        <v>162</v>
      </c>
      <c r="AU183" s="22" t="s">
        <v>82</v>
      </c>
    </row>
    <row r="184" spans="2:47" s="1" customFormat="1" ht="13.5">
      <c r="B184" s="44"/>
      <c r="C184" s="72"/>
      <c r="D184" s="231" t="s">
        <v>166</v>
      </c>
      <c r="E184" s="72"/>
      <c r="F184" s="234" t="s">
        <v>661</v>
      </c>
      <c r="G184" s="72"/>
      <c r="H184" s="72"/>
      <c r="I184" s="189"/>
      <c r="J184" s="72"/>
      <c r="K184" s="72"/>
      <c r="L184" s="70"/>
      <c r="M184" s="233"/>
      <c r="N184" s="45"/>
      <c r="O184" s="45"/>
      <c r="P184" s="45"/>
      <c r="Q184" s="45"/>
      <c r="R184" s="45"/>
      <c r="S184" s="45"/>
      <c r="T184" s="93"/>
      <c r="AT184" s="22" t="s">
        <v>166</v>
      </c>
      <c r="AU184" s="22" t="s">
        <v>82</v>
      </c>
    </row>
    <row r="185" spans="2:51" s="11" customFormat="1" ht="13.5">
      <c r="B185" s="235"/>
      <c r="C185" s="236"/>
      <c r="D185" s="231" t="s">
        <v>180</v>
      </c>
      <c r="E185" s="237" t="s">
        <v>22</v>
      </c>
      <c r="F185" s="238" t="s">
        <v>702</v>
      </c>
      <c r="G185" s="236"/>
      <c r="H185" s="239">
        <v>1</v>
      </c>
      <c r="I185" s="240"/>
      <c r="J185" s="236"/>
      <c r="K185" s="236"/>
      <c r="L185" s="241"/>
      <c r="M185" s="242"/>
      <c r="N185" s="243"/>
      <c r="O185" s="243"/>
      <c r="P185" s="243"/>
      <c r="Q185" s="243"/>
      <c r="R185" s="243"/>
      <c r="S185" s="243"/>
      <c r="T185" s="244"/>
      <c r="AT185" s="245" t="s">
        <v>180</v>
      </c>
      <c r="AU185" s="245" t="s">
        <v>82</v>
      </c>
      <c r="AV185" s="11" t="s">
        <v>82</v>
      </c>
      <c r="AW185" s="11" t="s">
        <v>37</v>
      </c>
      <c r="AX185" s="11" t="s">
        <v>73</v>
      </c>
      <c r="AY185" s="245" t="s">
        <v>153</v>
      </c>
    </row>
    <row r="186" spans="2:65" s="1" customFormat="1" ht="25.5" customHeight="1">
      <c r="B186" s="44"/>
      <c r="C186" s="219" t="s">
        <v>317</v>
      </c>
      <c r="D186" s="219" t="s">
        <v>155</v>
      </c>
      <c r="E186" s="220" t="s">
        <v>703</v>
      </c>
      <c r="F186" s="221" t="s">
        <v>704</v>
      </c>
      <c r="G186" s="222" t="s">
        <v>158</v>
      </c>
      <c r="H186" s="223">
        <v>2</v>
      </c>
      <c r="I186" s="224"/>
      <c r="J186" s="225">
        <f>ROUND(I186*H186,2)</f>
        <v>0</v>
      </c>
      <c r="K186" s="221" t="s">
        <v>159</v>
      </c>
      <c r="L186" s="70"/>
      <c r="M186" s="226" t="s">
        <v>22</v>
      </c>
      <c r="N186" s="227" t="s">
        <v>44</v>
      </c>
      <c r="O186" s="45"/>
      <c r="P186" s="228">
        <f>O186*H186</f>
        <v>0</v>
      </c>
      <c r="Q186" s="228">
        <v>0.02424</v>
      </c>
      <c r="R186" s="228">
        <f>Q186*H186</f>
        <v>0.04848</v>
      </c>
      <c r="S186" s="228">
        <v>0</v>
      </c>
      <c r="T186" s="229">
        <f>S186*H186</f>
        <v>0</v>
      </c>
      <c r="AR186" s="22" t="s">
        <v>160</v>
      </c>
      <c r="AT186" s="22" t="s">
        <v>155</v>
      </c>
      <c r="AU186" s="22" t="s">
        <v>82</v>
      </c>
      <c r="AY186" s="22" t="s">
        <v>153</v>
      </c>
      <c r="BE186" s="230">
        <f>IF(N186="základní",J186,0)</f>
        <v>0</v>
      </c>
      <c r="BF186" s="230">
        <f>IF(N186="snížená",J186,0)</f>
        <v>0</v>
      </c>
      <c r="BG186" s="230">
        <f>IF(N186="zákl. přenesená",J186,0)</f>
        <v>0</v>
      </c>
      <c r="BH186" s="230">
        <f>IF(N186="sníž. přenesená",J186,0)</f>
        <v>0</v>
      </c>
      <c r="BI186" s="230">
        <f>IF(N186="nulová",J186,0)</f>
        <v>0</v>
      </c>
      <c r="BJ186" s="22" t="s">
        <v>24</v>
      </c>
      <c r="BK186" s="230">
        <f>ROUND(I186*H186,2)</f>
        <v>0</v>
      </c>
      <c r="BL186" s="22" t="s">
        <v>160</v>
      </c>
      <c r="BM186" s="22" t="s">
        <v>705</v>
      </c>
    </row>
    <row r="187" spans="2:47" s="1" customFormat="1" ht="13.5">
      <c r="B187" s="44"/>
      <c r="C187" s="72"/>
      <c r="D187" s="231" t="s">
        <v>162</v>
      </c>
      <c r="E187" s="72"/>
      <c r="F187" s="232" t="s">
        <v>706</v>
      </c>
      <c r="G187" s="72"/>
      <c r="H187" s="72"/>
      <c r="I187" s="189"/>
      <c r="J187" s="72"/>
      <c r="K187" s="72"/>
      <c r="L187" s="70"/>
      <c r="M187" s="233"/>
      <c r="N187" s="45"/>
      <c r="O187" s="45"/>
      <c r="P187" s="45"/>
      <c r="Q187" s="45"/>
      <c r="R187" s="45"/>
      <c r="S187" s="45"/>
      <c r="T187" s="93"/>
      <c r="AT187" s="22" t="s">
        <v>162</v>
      </c>
      <c r="AU187" s="22" t="s">
        <v>82</v>
      </c>
    </row>
    <row r="188" spans="2:47" s="1" customFormat="1" ht="13.5">
      <c r="B188" s="44"/>
      <c r="C188" s="72"/>
      <c r="D188" s="231" t="s">
        <v>166</v>
      </c>
      <c r="E188" s="72"/>
      <c r="F188" s="234" t="s">
        <v>661</v>
      </c>
      <c r="G188" s="72"/>
      <c r="H188" s="72"/>
      <c r="I188" s="189"/>
      <c r="J188" s="72"/>
      <c r="K188" s="72"/>
      <c r="L188" s="70"/>
      <c r="M188" s="233"/>
      <c r="N188" s="45"/>
      <c r="O188" s="45"/>
      <c r="P188" s="45"/>
      <c r="Q188" s="45"/>
      <c r="R188" s="45"/>
      <c r="S188" s="45"/>
      <c r="T188" s="93"/>
      <c r="AT188" s="22" t="s">
        <v>166</v>
      </c>
      <c r="AU188" s="22" t="s">
        <v>82</v>
      </c>
    </row>
    <row r="189" spans="2:51" s="11" customFormat="1" ht="13.5">
      <c r="B189" s="235"/>
      <c r="C189" s="236"/>
      <c r="D189" s="231" t="s">
        <v>180</v>
      </c>
      <c r="E189" s="237" t="s">
        <v>22</v>
      </c>
      <c r="F189" s="238" t="s">
        <v>707</v>
      </c>
      <c r="G189" s="236"/>
      <c r="H189" s="239">
        <v>2</v>
      </c>
      <c r="I189" s="240"/>
      <c r="J189" s="236"/>
      <c r="K189" s="236"/>
      <c r="L189" s="241"/>
      <c r="M189" s="242"/>
      <c r="N189" s="243"/>
      <c r="O189" s="243"/>
      <c r="P189" s="243"/>
      <c r="Q189" s="243"/>
      <c r="R189" s="243"/>
      <c r="S189" s="243"/>
      <c r="T189" s="244"/>
      <c r="AT189" s="245" t="s">
        <v>180</v>
      </c>
      <c r="AU189" s="245" t="s">
        <v>82</v>
      </c>
      <c r="AV189" s="11" t="s">
        <v>82</v>
      </c>
      <c r="AW189" s="11" t="s">
        <v>37</v>
      </c>
      <c r="AX189" s="11" t="s">
        <v>73</v>
      </c>
      <c r="AY189" s="245" t="s">
        <v>153</v>
      </c>
    </row>
    <row r="190" spans="2:65" s="1" customFormat="1" ht="25.5" customHeight="1">
      <c r="B190" s="44"/>
      <c r="C190" s="219" t="s">
        <v>322</v>
      </c>
      <c r="D190" s="219" t="s">
        <v>155</v>
      </c>
      <c r="E190" s="220" t="s">
        <v>708</v>
      </c>
      <c r="F190" s="221" t="s">
        <v>709</v>
      </c>
      <c r="G190" s="222" t="s">
        <v>158</v>
      </c>
      <c r="H190" s="223">
        <v>3</v>
      </c>
      <c r="I190" s="224"/>
      <c r="J190" s="225">
        <f>ROUND(I190*H190,2)</f>
        <v>0</v>
      </c>
      <c r="K190" s="221" t="s">
        <v>159</v>
      </c>
      <c r="L190" s="70"/>
      <c r="M190" s="226" t="s">
        <v>22</v>
      </c>
      <c r="N190" s="227" t="s">
        <v>44</v>
      </c>
      <c r="O190" s="45"/>
      <c r="P190" s="228">
        <f>O190*H190</f>
        <v>0</v>
      </c>
      <c r="Q190" s="228">
        <v>0</v>
      </c>
      <c r="R190" s="228">
        <f>Q190*H190</f>
        <v>0</v>
      </c>
      <c r="S190" s="228">
        <v>0</v>
      </c>
      <c r="T190" s="229">
        <f>S190*H190</f>
        <v>0</v>
      </c>
      <c r="AR190" s="22" t="s">
        <v>160</v>
      </c>
      <c r="AT190" s="22" t="s">
        <v>155</v>
      </c>
      <c r="AU190" s="22" t="s">
        <v>82</v>
      </c>
      <c r="AY190" s="22" t="s">
        <v>153</v>
      </c>
      <c r="BE190" s="230">
        <f>IF(N190="základní",J190,0)</f>
        <v>0</v>
      </c>
      <c r="BF190" s="230">
        <f>IF(N190="snížená",J190,0)</f>
        <v>0</v>
      </c>
      <c r="BG190" s="230">
        <f>IF(N190="zákl. přenesená",J190,0)</f>
        <v>0</v>
      </c>
      <c r="BH190" s="230">
        <f>IF(N190="sníž. přenesená",J190,0)</f>
        <v>0</v>
      </c>
      <c r="BI190" s="230">
        <f>IF(N190="nulová",J190,0)</f>
        <v>0</v>
      </c>
      <c r="BJ190" s="22" t="s">
        <v>24</v>
      </c>
      <c r="BK190" s="230">
        <f>ROUND(I190*H190,2)</f>
        <v>0</v>
      </c>
      <c r="BL190" s="22" t="s">
        <v>160</v>
      </c>
      <c r="BM190" s="22" t="s">
        <v>710</v>
      </c>
    </row>
    <row r="191" spans="2:47" s="1" customFormat="1" ht="13.5">
      <c r="B191" s="44"/>
      <c r="C191" s="72"/>
      <c r="D191" s="231" t="s">
        <v>162</v>
      </c>
      <c r="E191" s="72"/>
      <c r="F191" s="232" t="s">
        <v>711</v>
      </c>
      <c r="G191" s="72"/>
      <c r="H191" s="72"/>
      <c r="I191" s="189"/>
      <c r="J191" s="72"/>
      <c r="K191" s="72"/>
      <c r="L191" s="70"/>
      <c r="M191" s="233"/>
      <c r="N191" s="45"/>
      <c r="O191" s="45"/>
      <c r="P191" s="45"/>
      <c r="Q191" s="45"/>
      <c r="R191" s="45"/>
      <c r="S191" s="45"/>
      <c r="T191" s="93"/>
      <c r="AT191" s="22" t="s">
        <v>162</v>
      </c>
      <c r="AU191" s="22" t="s">
        <v>82</v>
      </c>
    </row>
    <row r="192" spans="2:47" s="1" customFormat="1" ht="13.5">
      <c r="B192" s="44"/>
      <c r="C192" s="72"/>
      <c r="D192" s="231" t="s">
        <v>166</v>
      </c>
      <c r="E192" s="72"/>
      <c r="F192" s="234" t="s">
        <v>661</v>
      </c>
      <c r="G192" s="72"/>
      <c r="H192" s="72"/>
      <c r="I192" s="189"/>
      <c r="J192" s="72"/>
      <c r="K192" s="72"/>
      <c r="L192" s="70"/>
      <c r="M192" s="233"/>
      <c r="N192" s="45"/>
      <c r="O192" s="45"/>
      <c r="P192" s="45"/>
      <c r="Q192" s="45"/>
      <c r="R192" s="45"/>
      <c r="S192" s="45"/>
      <c r="T192" s="93"/>
      <c r="AT192" s="22" t="s">
        <v>166</v>
      </c>
      <c r="AU192" s="22" t="s">
        <v>82</v>
      </c>
    </row>
    <row r="193" spans="2:51" s="11" customFormat="1" ht="13.5">
      <c r="B193" s="235"/>
      <c r="C193" s="236"/>
      <c r="D193" s="231" t="s">
        <v>180</v>
      </c>
      <c r="E193" s="237" t="s">
        <v>22</v>
      </c>
      <c r="F193" s="238" t="s">
        <v>697</v>
      </c>
      <c r="G193" s="236"/>
      <c r="H193" s="239">
        <v>3</v>
      </c>
      <c r="I193" s="240"/>
      <c r="J193" s="236"/>
      <c r="K193" s="236"/>
      <c r="L193" s="241"/>
      <c r="M193" s="242"/>
      <c r="N193" s="243"/>
      <c r="O193" s="243"/>
      <c r="P193" s="243"/>
      <c r="Q193" s="243"/>
      <c r="R193" s="243"/>
      <c r="S193" s="243"/>
      <c r="T193" s="244"/>
      <c r="AT193" s="245" t="s">
        <v>180</v>
      </c>
      <c r="AU193" s="245" t="s">
        <v>82</v>
      </c>
      <c r="AV193" s="11" t="s">
        <v>82</v>
      </c>
      <c r="AW193" s="11" t="s">
        <v>37</v>
      </c>
      <c r="AX193" s="11" t="s">
        <v>73</v>
      </c>
      <c r="AY193" s="245" t="s">
        <v>153</v>
      </c>
    </row>
    <row r="194" spans="2:65" s="1" customFormat="1" ht="25.5" customHeight="1">
      <c r="B194" s="44"/>
      <c r="C194" s="219" t="s">
        <v>330</v>
      </c>
      <c r="D194" s="219" t="s">
        <v>155</v>
      </c>
      <c r="E194" s="220" t="s">
        <v>712</v>
      </c>
      <c r="F194" s="221" t="s">
        <v>713</v>
      </c>
      <c r="G194" s="222" t="s">
        <v>158</v>
      </c>
      <c r="H194" s="223">
        <v>3</v>
      </c>
      <c r="I194" s="224"/>
      <c r="J194" s="225">
        <f>ROUND(I194*H194,2)</f>
        <v>0</v>
      </c>
      <c r="K194" s="221" t="s">
        <v>159</v>
      </c>
      <c r="L194" s="70"/>
      <c r="M194" s="226" t="s">
        <v>22</v>
      </c>
      <c r="N194" s="227" t="s">
        <v>44</v>
      </c>
      <c r="O194" s="45"/>
      <c r="P194" s="228">
        <f>O194*H194</f>
        <v>0</v>
      </c>
      <c r="Q194" s="228">
        <v>0.35248</v>
      </c>
      <c r="R194" s="228">
        <f>Q194*H194</f>
        <v>1.0574400000000002</v>
      </c>
      <c r="S194" s="228">
        <v>0</v>
      </c>
      <c r="T194" s="229">
        <f>S194*H194</f>
        <v>0</v>
      </c>
      <c r="AR194" s="22" t="s">
        <v>160</v>
      </c>
      <c r="AT194" s="22" t="s">
        <v>155</v>
      </c>
      <c r="AU194" s="22" t="s">
        <v>82</v>
      </c>
      <c r="AY194" s="22" t="s">
        <v>153</v>
      </c>
      <c r="BE194" s="230">
        <f>IF(N194="základní",J194,0)</f>
        <v>0</v>
      </c>
      <c r="BF194" s="230">
        <f>IF(N194="snížená",J194,0)</f>
        <v>0</v>
      </c>
      <c r="BG194" s="230">
        <f>IF(N194="zákl. přenesená",J194,0)</f>
        <v>0</v>
      </c>
      <c r="BH194" s="230">
        <f>IF(N194="sníž. přenesená",J194,0)</f>
        <v>0</v>
      </c>
      <c r="BI194" s="230">
        <f>IF(N194="nulová",J194,0)</f>
        <v>0</v>
      </c>
      <c r="BJ194" s="22" t="s">
        <v>24</v>
      </c>
      <c r="BK194" s="230">
        <f>ROUND(I194*H194,2)</f>
        <v>0</v>
      </c>
      <c r="BL194" s="22" t="s">
        <v>160</v>
      </c>
      <c r="BM194" s="22" t="s">
        <v>714</v>
      </c>
    </row>
    <row r="195" spans="2:47" s="1" customFormat="1" ht="13.5">
      <c r="B195" s="44"/>
      <c r="C195" s="72"/>
      <c r="D195" s="231" t="s">
        <v>162</v>
      </c>
      <c r="E195" s="72"/>
      <c r="F195" s="232" t="s">
        <v>715</v>
      </c>
      <c r="G195" s="72"/>
      <c r="H195" s="72"/>
      <c r="I195" s="189"/>
      <c r="J195" s="72"/>
      <c r="K195" s="72"/>
      <c r="L195" s="70"/>
      <c r="M195" s="233"/>
      <c r="N195" s="45"/>
      <c r="O195" s="45"/>
      <c r="P195" s="45"/>
      <c r="Q195" s="45"/>
      <c r="R195" s="45"/>
      <c r="S195" s="45"/>
      <c r="T195" s="93"/>
      <c r="AT195" s="22" t="s">
        <v>162</v>
      </c>
      <c r="AU195" s="22" t="s">
        <v>82</v>
      </c>
    </row>
    <row r="196" spans="2:47" s="1" customFormat="1" ht="13.5">
      <c r="B196" s="44"/>
      <c r="C196" s="72"/>
      <c r="D196" s="231" t="s">
        <v>166</v>
      </c>
      <c r="E196" s="72"/>
      <c r="F196" s="234" t="s">
        <v>661</v>
      </c>
      <c r="G196" s="72"/>
      <c r="H196" s="72"/>
      <c r="I196" s="189"/>
      <c r="J196" s="72"/>
      <c r="K196" s="72"/>
      <c r="L196" s="70"/>
      <c r="M196" s="233"/>
      <c r="N196" s="45"/>
      <c r="O196" s="45"/>
      <c r="P196" s="45"/>
      <c r="Q196" s="45"/>
      <c r="R196" s="45"/>
      <c r="S196" s="45"/>
      <c r="T196" s="93"/>
      <c r="AT196" s="22" t="s">
        <v>166</v>
      </c>
      <c r="AU196" s="22" t="s">
        <v>82</v>
      </c>
    </row>
    <row r="197" spans="2:51" s="11" customFormat="1" ht="13.5">
      <c r="B197" s="235"/>
      <c r="C197" s="236"/>
      <c r="D197" s="231" t="s">
        <v>180</v>
      </c>
      <c r="E197" s="237" t="s">
        <v>22</v>
      </c>
      <c r="F197" s="238" t="s">
        <v>697</v>
      </c>
      <c r="G197" s="236"/>
      <c r="H197" s="239">
        <v>3</v>
      </c>
      <c r="I197" s="240"/>
      <c r="J197" s="236"/>
      <c r="K197" s="236"/>
      <c r="L197" s="241"/>
      <c r="M197" s="242"/>
      <c r="N197" s="243"/>
      <c r="O197" s="243"/>
      <c r="P197" s="243"/>
      <c r="Q197" s="243"/>
      <c r="R197" s="243"/>
      <c r="S197" s="243"/>
      <c r="T197" s="244"/>
      <c r="AT197" s="245" t="s">
        <v>180</v>
      </c>
      <c r="AU197" s="245" t="s">
        <v>82</v>
      </c>
      <c r="AV197" s="11" t="s">
        <v>82</v>
      </c>
      <c r="AW197" s="11" t="s">
        <v>37</v>
      </c>
      <c r="AX197" s="11" t="s">
        <v>73</v>
      </c>
      <c r="AY197" s="245" t="s">
        <v>153</v>
      </c>
    </row>
    <row r="198" spans="2:65" s="1" customFormat="1" ht="25.5" customHeight="1">
      <c r="B198" s="44"/>
      <c r="C198" s="219" t="s">
        <v>336</v>
      </c>
      <c r="D198" s="219" t="s">
        <v>155</v>
      </c>
      <c r="E198" s="220" t="s">
        <v>716</v>
      </c>
      <c r="F198" s="221" t="s">
        <v>717</v>
      </c>
      <c r="G198" s="222" t="s">
        <v>158</v>
      </c>
      <c r="H198" s="223">
        <v>3</v>
      </c>
      <c r="I198" s="224"/>
      <c r="J198" s="225">
        <f>ROUND(I198*H198,2)</f>
        <v>0</v>
      </c>
      <c r="K198" s="221" t="s">
        <v>22</v>
      </c>
      <c r="L198" s="70"/>
      <c r="M198" s="226" t="s">
        <v>22</v>
      </c>
      <c r="N198" s="227" t="s">
        <v>44</v>
      </c>
      <c r="O198" s="45"/>
      <c r="P198" s="228">
        <f>O198*H198</f>
        <v>0</v>
      </c>
      <c r="Q198" s="228">
        <v>0</v>
      </c>
      <c r="R198" s="228">
        <f>Q198*H198</f>
        <v>0</v>
      </c>
      <c r="S198" s="228">
        <v>0</v>
      </c>
      <c r="T198" s="229">
        <f>S198*H198</f>
        <v>0</v>
      </c>
      <c r="AR198" s="22" t="s">
        <v>160</v>
      </c>
      <c r="AT198" s="22" t="s">
        <v>155</v>
      </c>
      <c r="AU198" s="22" t="s">
        <v>82</v>
      </c>
      <c r="AY198" s="22" t="s">
        <v>153</v>
      </c>
      <c r="BE198" s="230">
        <f>IF(N198="základní",J198,0)</f>
        <v>0</v>
      </c>
      <c r="BF198" s="230">
        <f>IF(N198="snížená",J198,0)</f>
        <v>0</v>
      </c>
      <c r="BG198" s="230">
        <f>IF(N198="zákl. přenesená",J198,0)</f>
        <v>0</v>
      </c>
      <c r="BH198" s="230">
        <f>IF(N198="sníž. přenesená",J198,0)</f>
        <v>0</v>
      </c>
      <c r="BI198" s="230">
        <f>IF(N198="nulová",J198,0)</f>
        <v>0</v>
      </c>
      <c r="BJ198" s="22" t="s">
        <v>24</v>
      </c>
      <c r="BK198" s="230">
        <f>ROUND(I198*H198,2)</f>
        <v>0</v>
      </c>
      <c r="BL198" s="22" t="s">
        <v>160</v>
      </c>
      <c r="BM198" s="22" t="s">
        <v>718</v>
      </c>
    </row>
    <row r="199" spans="2:47" s="1" customFormat="1" ht="13.5">
      <c r="B199" s="44"/>
      <c r="C199" s="72"/>
      <c r="D199" s="231" t="s">
        <v>162</v>
      </c>
      <c r="E199" s="72"/>
      <c r="F199" s="232" t="s">
        <v>719</v>
      </c>
      <c r="G199" s="72"/>
      <c r="H199" s="72"/>
      <c r="I199" s="189"/>
      <c r="J199" s="72"/>
      <c r="K199" s="72"/>
      <c r="L199" s="70"/>
      <c r="M199" s="233"/>
      <c r="N199" s="45"/>
      <c r="O199" s="45"/>
      <c r="P199" s="45"/>
      <c r="Q199" s="45"/>
      <c r="R199" s="45"/>
      <c r="S199" s="45"/>
      <c r="T199" s="93"/>
      <c r="AT199" s="22" t="s">
        <v>162</v>
      </c>
      <c r="AU199" s="22" t="s">
        <v>82</v>
      </c>
    </row>
    <row r="200" spans="2:47" s="1" customFormat="1" ht="13.5">
      <c r="B200" s="44"/>
      <c r="C200" s="72"/>
      <c r="D200" s="231" t="s">
        <v>166</v>
      </c>
      <c r="E200" s="72"/>
      <c r="F200" s="234" t="s">
        <v>648</v>
      </c>
      <c r="G200" s="72"/>
      <c r="H200" s="72"/>
      <c r="I200" s="189"/>
      <c r="J200" s="72"/>
      <c r="K200" s="72"/>
      <c r="L200" s="70"/>
      <c r="M200" s="233"/>
      <c r="N200" s="45"/>
      <c r="O200" s="45"/>
      <c r="P200" s="45"/>
      <c r="Q200" s="45"/>
      <c r="R200" s="45"/>
      <c r="S200" s="45"/>
      <c r="T200" s="93"/>
      <c r="AT200" s="22" t="s">
        <v>166</v>
      </c>
      <c r="AU200" s="22" t="s">
        <v>82</v>
      </c>
    </row>
    <row r="201" spans="2:51" s="11" customFormat="1" ht="13.5">
      <c r="B201" s="235"/>
      <c r="C201" s="236"/>
      <c r="D201" s="231" t="s">
        <v>180</v>
      </c>
      <c r="E201" s="237" t="s">
        <v>22</v>
      </c>
      <c r="F201" s="238" t="s">
        <v>720</v>
      </c>
      <c r="G201" s="236"/>
      <c r="H201" s="239">
        <v>3</v>
      </c>
      <c r="I201" s="240"/>
      <c r="J201" s="236"/>
      <c r="K201" s="236"/>
      <c r="L201" s="241"/>
      <c r="M201" s="242"/>
      <c r="N201" s="243"/>
      <c r="O201" s="243"/>
      <c r="P201" s="243"/>
      <c r="Q201" s="243"/>
      <c r="R201" s="243"/>
      <c r="S201" s="243"/>
      <c r="T201" s="244"/>
      <c r="AT201" s="245" t="s">
        <v>180</v>
      </c>
      <c r="AU201" s="245" t="s">
        <v>82</v>
      </c>
      <c r="AV201" s="11" t="s">
        <v>82</v>
      </c>
      <c r="AW201" s="11" t="s">
        <v>37</v>
      </c>
      <c r="AX201" s="11" t="s">
        <v>73</v>
      </c>
      <c r="AY201" s="245" t="s">
        <v>153</v>
      </c>
    </row>
    <row r="202" spans="2:63" s="10" customFormat="1" ht="29.85" customHeight="1">
      <c r="B202" s="203"/>
      <c r="C202" s="204"/>
      <c r="D202" s="205" t="s">
        <v>72</v>
      </c>
      <c r="E202" s="217" t="s">
        <v>216</v>
      </c>
      <c r="F202" s="217" t="s">
        <v>410</v>
      </c>
      <c r="G202" s="204"/>
      <c r="H202" s="204"/>
      <c r="I202" s="207"/>
      <c r="J202" s="218">
        <f>BK202</f>
        <v>0</v>
      </c>
      <c r="K202" s="204"/>
      <c r="L202" s="209"/>
      <c r="M202" s="210"/>
      <c r="N202" s="211"/>
      <c r="O202" s="211"/>
      <c r="P202" s="212">
        <f>SUM(P203:P215)</f>
        <v>0</v>
      </c>
      <c r="Q202" s="211"/>
      <c r="R202" s="212">
        <f>SUM(R203:R215)</f>
        <v>0.00046349999999999994</v>
      </c>
      <c r="S202" s="211"/>
      <c r="T202" s="213">
        <f>SUM(T203:T215)</f>
        <v>0.0189</v>
      </c>
      <c r="AR202" s="214" t="s">
        <v>24</v>
      </c>
      <c r="AT202" s="215" t="s">
        <v>72</v>
      </c>
      <c r="AU202" s="215" t="s">
        <v>24</v>
      </c>
      <c r="AY202" s="214" t="s">
        <v>153</v>
      </c>
      <c r="BK202" s="216">
        <f>SUM(BK203:BK215)</f>
        <v>0</v>
      </c>
    </row>
    <row r="203" spans="2:65" s="1" customFormat="1" ht="16.5" customHeight="1">
      <c r="B203" s="44"/>
      <c r="C203" s="219" t="s">
        <v>342</v>
      </c>
      <c r="D203" s="219" t="s">
        <v>155</v>
      </c>
      <c r="E203" s="220" t="s">
        <v>478</v>
      </c>
      <c r="F203" s="221" t="s">
        <v>479</v>
      </c>
      <c r="G203" s="222" t="s">
        <v>351</v>
      </c>
      <c r="H203" s="223">
        <v>123.8</v>
      </c>
      <c r="I203" s="224"/>
      <c r="J203" s="225">
        <f>ROUND(I203*H203,2)</f>
        <v>0</v>
      </c>
      <c r="K203" s="221" t="s">
        <v>159</v>
      </c>
      <c r="L203" s="70"/>
      <c r="M203" s="226" t="s">
        <v>22</v>
      </c>
      <c r="N203" s="227" t="s">
        <v>44</v>
      </c>
      <c r="O203" s="45"/>
      <c r="P203" s="228">
        <f>O203*H203</f>
        <v>0</v>
      </c>
      <c r="Q203" s="228">
        <v>0</v>
      </c>
      <c r="R203" s="228">
        <f>Q203*H203</f>
        <v>0</v>
      </c>
      <c r="S203" s="228">
        <v>0</v>
      </c>
      <c r="T203" s="229">
        <f>S203*H203</f>
        <v>0</v>
      </c>
      <c r="AR203" s="22" t="s">
        <v>160</v>
      </c>
      <c r="AT203" s="22" t="s">
        <v>155</v>
      </c>
      <c r="AU203" s="22" t="s">
        <v>82</v>
      </c>
      <c r="AY203" s="22" t="s">
        <v>153</v>
      </c>
      <c r="BE203" s="230">
        <f>IF(N203="základní",J203,0)</f>
        <v>0</v>
      </c>
      <c r="BF203" s="230">
        <f>IF(N203="snížená",J203,0)</f>
        <v>0</v>
      </c>
      <c r="BG203" s="230">
        <f>IF(N203="zákl. přenesená",J203,0)</f>
        <v>0</v>
      </c>
      <c r="BH203" s="230">
        <f>IF(N203="sníž. přenesená",J203,0)</f>
        <v>0</v>
      </c>
      <c r="BI203" s="230">
        <f>IF(N203="nulová",J203,0)</f>
        <v>0</v>
      </c>
      <c r="BJ203" s="22" t="s">
        <v>24</v>
      </c>
      <c r="BK203" s="230">
        <f>ROUND(I203*H203,2)</f>
        <v>0</v>
      </c>
      <c r="BL203" s="22" t="s">
        <v>160</v>
      </c>
      <c r="BM203" s="22" t="s">
        <v>721</v>
      </c>
    </row>
    <row r="204" spans="2:47" s="1" customFormat="1" ht="13.5">
      <c r="B204" s="44"/>
      <c r="C204" s="72"/>
      <c r="D204" s="231" t="s">
        <v>162</v>
      </c>
      <c r="E204" s="72"/>
      <c r="F204" s="232" t="s">
        <v>481</v>
      </c>
      <c r="G204" s="72"/>
      <c r="H204" s="72"/>
      <c r="I204" s="189"/>
      <c r="J204" s="72"/>
      <c r="K204" s="72"/>
      <c r="L204" s="70"/>
      <c r="M204" s="233"/>
      <c r="N204" s="45"/>
      <c r="O204" s="45"/>
      <c r="P204" s="45"/>
      <c r="Q204" s="45"/>
      <c r="R204" s="45"/>
      <c r="S204" s="45"/>
      <c r="T204" s="93"/>
      <c r="AT204" s="22" t="s">
        <v>162</v>
      </c>
      <c r="AU204" s="22" t="s">
        <v>82</v>
      </c>
    </row>
    <row r="205" spans="2:47" s="1" customFormat="1" ht="13.5">
      <c r="B205" s="44"/>
      <c r="C205" s="72"/>
      <c r="D205" s="231" t="s">
        <v>166</v>
      </c>
      <c r="E205" s="72"/>
      <c r="F205" s="234" t="s">
        <v>661</v>
      </c>
      <c r="G205" s="72"/>
      <c r="H205" s="72"/>
      <c r="I205" s="189"/>
      <c r="J205" s="72"/>
      <c r="K205" s="72"/>
      <c r="L205" s="70"/>
      <c r="M205" s="233"/>
      <c r="N205" s="45"/>
      <c r="O205" s="45"/>
      <c r="P205" s="45"/>
      <c r="Q205" s="45"/>
      <c r="R205" s="45"/>
      <c r="S205" s="45"/>
      <c r="T205" s="93"/>
      <c r="AT205" s="22" t="s">
        <v>166</v>
      </c>
      <c r="AU205" s="22" t="s">
        <v>82</v>
      </c>
    </row>
    <row r="206" spans="2:65" s="1" customFormat="1" ht="16.5" customHeight="1">
      <c r="B206" s="44"/>
      <c r="C206" s="219" t="s">
        <v>348</v>
      </c>
      <c r="D206" s="219" t="s">
        <v>155</v>
      </c>
      <c r="E206" s="220" t="s">
        <v>484</v>
      </c>
      <c r="F206" s="221" t="s">
        <v>485</v>
      </c>
      <c r="G206" s="222" t="s">
        <v>351</v>
      </c>
      <c r="H206" s="223">
        <v>123.8</v>
      </c>
      <c r="I206" s="224"/>
      <c r="J206" s="225">
        <f>ROUND(I206*H206,2)</f>
        <v>0</v>
      </c>
      <c r="K206" s="221" t="s">
        <v>159</v>
      </c>
      <c r="L206" s="70"/>
      <c r="M206" s="226" t="s">
        <v>22</v>
      </c>
      <c r="N206" s="227" t="s">
        <v>44</v>
      </c>
      <c r="O206" s="45"/>
      <c r="P206" s="228">
        <f>O206*H206</f>
        <v>0</v>
      </c>
      <c r="Q206" s="228">
        <v>0</v>
      </c>
      <c r="R206" s="228">
        <f>Q206*H206</f>
        <v>0</v>
      </c>
      <c r="S206" s="228">
        <v>0</v>
      </c>
      <c r="T206" s="229">
        <f>S206*H206</f>
        <v>0</v>
      </c>
      <c r="AR206" s="22" t="s">
        <v>160</v>
      </c>
      <c r="AT206" s="22" t="s">
        <v>155</v>
      </c>
      <c r="AU206" s="22" t="s">
        <v>82</v>
      </c>
      <c r="AY206" s="22" t="s">
        <v>153</v>
      </c>
      <c r="BE206" s="230">
        <f>IF(N206="základní",J206,0)</f>
        <v>0</v>
      </c>
      <c r="BF206" s="230">
        <f>IF(N206="snížená",J206,0)</f>
        <v>0</v>
      </c>
      <c r="BG206" s="230">
        <f>IF(N206="zákl. přenesená",J206,0)</f>
        <v>0</v>
      </c>
      <c r="BH206" s="230">
        <f>IF(N206="sníž. přenesená",J206,0)</f>
        <v>0</v>
      </c>
      <c r="BI206" s="230">
        <f>IF(N206="nulová",J206,0)</f>
        <v>0</v>
      </c>
      <c r="BJ206" s="22" t="s">
        <v>24</v>
      </c>
      <c r="BK206" s="230">
        <f>ROUND(I206*H206,2)</f>
        <v>0</v>
      </c>
      <c r="BL206" s="22" t="s">
        <v>160</v>
      </c>
      <c r="BM206" s="22" t="s">
        <v>722</v>
      </c>
    </row>
    <row r="207" spans="2:47" s="1" customFormat="1" ht="13.5">
      <c r="B207" s="44"/>
      <c r="C207" s="72"/>
      <c r="D207" s="231" t="s">
        <v>162</v>
      </c>
      <c r="E207" s="72"/>
      <c r="F207" s="232" t="s">
        <v>487</v>
      </c>
      <c r="G207" s="72"/>
      <c r="H207" s="72"/>
      <c r="I207" s="189"/>
      <c r="J207" s="72"/>
      <c r="K207" s="72"/>
      <c r="L207" s="70"/>
      <c r="M207" s="233"/>
      <c r="N207" s="45"/>
      <c r="O207" s="45"/>
      <c r="P207" s="45"/>
      <c r="Q207" s="45"/>
      <c r="R207" s="45"/>
      <c r="S207" s="45"/>
      <c r="T207" s="93"/>
      <c r="AT207" s="22" t="s">
        <v>162</v>
      </c>
      <c r="AU207" s="22" t="s">
        <v>82</v>
      </c>
    </row>
    <row r="208" spans="2:47" s="1" customFormat="1" ht="13.5">
      <c r="B208" s="44"/>
      <c r="C208" s="72"/>
      <c r="D208" s="231" t="s">
        <v>166</v>
      </c>
      <c r="E208" s="72"/>
      <c r="F208" s="234" t="s">
        <v>661</v>
      </c>
      <c r="G208" s="72"/>
      <c r="H208" s="72"/>
      <c r="I208" s="189"/>
      <c r="J208" s="72"/>
      <c r="K208" s="72"/>
      <c r="L208" s="70"/>
      <c r="M208" s="233"/>
      <c r="N208" s="45"/>
      <c r="O208" s="45"/>
      <c r="P208" s="45"/>
      <c r="Q208" s="45"/>
      <c r="R208" s="45"/>
      <c r="S208" s="45"/>
      <c r="T208" s="93"/>
      <c r="AT208" s="22" t="s">
        <v>166</v>
      </c>
      <c r="AU208" s="22" t="s">
        <v>82</v>
      </c>
    </row>
    <row r="209" spans="2:51" s="11" customFormat="1" ht="13.5">
      <c r="B209" s="235"/>
      <c r="C209" s="236"/>
      <c r="D209" s="231" t="s">
        <v>180</v>
      </c>
      <c r="E209" s="237" t="s">
        <v>22</v>
      </c>
      <c r="F209" s="238" t="s">
        <v>723</v>
      </c>
      <c r="G209" s="236"/>
      <c r="H209" s="239">
        <v>92.6</v>
      </c>
      <c r="I209" s="240"/>
      <c r="J209" s="236"/>
      <c r="K209" s="236"/>
      <c r="L209" s="241"/>
      <c r="M209" s="242"/>
      <c r="N209" s="243"/>
      <c r="O209" s="243"/>
      <c r="P209" s="243"/>
      <c r="Q209" s="243"/>
      <c r="R209" s="243"/>
      <c r="S209" s="243"/>
      <c r="T209" s="244"/>
      <c r="AT209" s="245" t="s">
        <v>180</v>
      </c>
      <c r="AU209" s="245" t="s">
        <v>82</v>
      </c>
      <c r="AV209" s="11" t="s">
        <v>82</v>
      </c>
      <c r="AW209" s="11" t="s">
        <v>37</v>
      </c>
      <c r="AX209" s="11" t="s">
        <v>73</v>
      </c>
      <c r="AY209" s="245" t="s">
        <v>153</v>
      </c>
    </row>
    <row r="210" spans="2:51" s="11" customFormat="1" ht="13.5">
      <c r="B210" s="235"/>
      <c r="C210" s="236"/>
      <c r="D210" s="231" t="s">
        <v>180</v>
      </c>
      <c r="E210" s="237" t="s">
        <v>22</v>
      </c>
      <c r="F210" s="238" t="s">
        <v>724</v>
      </c>
      <c r="G210" s="236"/>
      <c r="H210" s="239">
        <v>13.2</v>
      </c>
      <c r="I210" s="240"/>
      <c r="J210" s="236"/>
      <c r="K210" s="236"/>
      <c r="L210" s="241"/>
      <c r="M210" s="242"/>
      <c r="N210" s="243"/>
      <c r="O210" s="243"/>
      <c r="P210" s="243"/>
      <c r="Q210" s="243"/>
      <c r="R210" s="243"/>
      <c r="S210" s="243"/>
      <c r="T210" s="244"/>
      <c r="AT210" s="245" t="s">
        <v>180</v>
      </c>
      <c r="AU210" s="245" t="s">
        <v>82</v>
      </c>
      <c r="AV210" s="11" t="s">
        <v>82</v>
      </c>
      <c r="AW210" s="11" t="s">
        <v>37</v>
      </c>
      <c r="AX210" s="11" t="s">
        <v>73</v>
      </c>
      <c r="AY210" s="245" t="s">
        <v>153</v>
      </c>
    </row>
    <row r="211" spans="2:51" s="11" customFormat="1" ht="13.5">
      <c r="B211" s="235"/>
      <c r="C211" s="236"/>
      <c r="D211" s="231" t="s">
        <v>180</v>
      </c>
      <c r="E211" s="237" t="s">
        <v>22</v>
      </c>
      <c r="F211" s="238" t="s">
        <v>725</v>
      </c>
      <c r="G211" s="236"/>
      <c r="H211" s="239">
        <v>18</v>
      </c>
      <c r="I211" s="240"/>
      <c r="J211" s="236"/>
      <c r="K211" s="236"/>
      <c r="L211" s="241"/>
      <c r="M211" s="242"/>
      <c r="N211" s="243"/>
      <c r="O211" s="243"/>
      <c r="P211" s="243"/>
      <c r="Q211" s="243"/>
      <c r="R211" s="243"/>
      <c r="S211" s="243"/>
      <c r="T211" s="244"/>
      <c r="AT211" s="245" t="s">
        <v>180</v>
      </c>
      <c r="AU211" s="245" t="s">
        <v>82</v>
      </c>
      <c r="AV211" s="11" t="s">
        <v>82</v>
      </c>
      <c r="AW211" s="11" t="s">
        <v>37</v>
      </c>
      <c r="AX211" s="11" t="s">
        <v>73</v>
      </c>
      <c r="AY211" s="245" t="s">
        <v>153</v>
      </c>
    </row>
    <row r="212" spans="2:65" s="1" customFormat="1" ht="16.5" customHeight="1">
      <c r="B212" s="44"/>
      <c r="C212" s="219" t="s">
        <v>356</v>
      </c>
      <c r="D212" s="219" t="s">
        <v>155</v>
      </c>
      <c r="E212" s="220" t="s">
        <v>726</v>
      </c>
      <c r="F212" s="221" t="s">
        <v>727</v>
      </c>
      <c r="G212" s="222" t="s">
        <v>351</v>
      </c>
      <c r="H212" s="223">
        <v>0.15</v>
      </c>
      <c r="I212" s="224"/>
      <c r="J212" s="225">
        <f>ROUND(I212*H212,2)</f>
        <v>0</v>
      </c>
      <c r="K212" s="221" t="s">
        <v>159</v>
      </c>
      <c r="L212" s="70"/>
      <c r="M212" s="226" t="s">
        <v>22</v>
      </c>
      <c r="N212" s="227" t="s">
        <v>44</v>
      </c>
      <c r="O212" s="45"/>
      <c r="P212" s="228">
        <f>O212*H212</f>
        <v>0</v>
      </c>
      <c r="Q212" s="228">
        <v>0.00309</v>
      </c>
      <c r="R212" s="228">
        <f>Q212*H212</f>
        <v>0.00046349999999999994</v>
      </c>
      <c r="S212" s="228">
        <v>0.126</v>
      </c>
      <c r="T212" s="229">
        <f>S212*H212</f>
        <v>0.0189</v>
      </c>
      <c r="AR212" s="22" t="s">
        <v>160</v>
      </c>
      <c r="AT212" s="22" t="s">
        <v>155</v>
      </c>
      <c r="AU212" s="22" t="s">
        <v>82</v>
      </c>
      <c r="AY212" s="22" t="s">
        <v>153</v>
      </c>
      <c r="BE212" s="230">
        <f>IF(N212="základní",J212,0)</f>
        <v>0</v>
      </c>
      <c r="BF212" s="230">
        <f>IF(N212="snížená",J212,0)</f>
        <v>0</v>
      </c>
      <c r="BG212" s="230">
        <f>IF(N212="zákl. přenesená",J212,0)</f>
        <v>0</v>
      </c>
      <c r="BH212" s="230">
        <f>IF(N212="sníž. přenesená",J212,0)</f>
        <v>0</v>
      </c>
      <c r="BI212" s="230">
        <f>IF(N212="nulová",J212,0)</f>
        <v>0</v>
      </c>
      <c r="BJ212" s="22" t="s">
        <v>24</v>
      </c>
      <c r="BK212" s="230">
        <f>ROUND(I212*H212,2)</f>
        <v>0</v>
      </c>
      <c r="BL212" s="22" t="s">
        <v>160</v>
      </c>
      <c r="BM212" s="22" t="s">
        <v>728</v>
      </c>
    </row>
    <row r="213" spans="2:47" s="1" customFormat="1" ht="13.5">
      <c r="B213" s="44"/>
      <c r="C213" s="72"/>
      <c r="D213" s="231" t="s">
        <v>162</v>
      </c>
      <c r="E213" s="72"/>
      <c r="F213" s="232" t="s">
        <v>729</v>
      </c>
      <c r="G213" s="72"/>
      <c r="H213" s="72"/>
      <c r="I213" s="189"/>
      <c r="J213" s="72"/>
      <c r="K213" s="72"/>
      <c r="L213" s="70"/>
      <c r="M213" s="233"/>
      <c r="N213" s="45"/>
      <c r="O213" s="45"/>
      <c r="P213" s="45"/>
      <c r="Q213" s="45"/>
      <c r="R213" s="45"/>
      <c r="S213" s="45"/>
      <c r="T213" s="93"/>
      <c r="AT213" s="22" t="s">
        <v>162</v>
      </c>
      <c r="AU213" s="22" t="s">
        <v>82</v>
      </c>
    </row>
    <row r="214" spans="2:47" s="1" customFormat="1" ht="13.5">
      <c r="B214" s="44"/>
      <c r="C214" s="72"/>
      <c r="D214" s="231" t="s">
        <v>166</v>
      </c>
      <c r="E214" s="72"/>
      <c r="F214" s="234" t="s">
        <v>648</v>
      </c>
      <c r="G214" s="72"/>
      <c r="H214" s="72"/>
      <c r="I214" s="189"/>
      <c r="J214" s="72"/>
      <c r="K214" s="72"/>
      <c r="L214" s="70"/>
      <c r="M214" s="233"/>
      <c r="N214" s="45"/>
      <c r="O214" s="45"/>
      <c r="P214" s="45"/>
      <c r="Q214" s="45"/>
      <c r="R214" s="45"/>
      <c r="S214" s="45"/>
      <c r="T214" s="93"/>
      <c r="AT214" s="22" t="s">
        <v>166</v>
      </c>
      <c r="AU214" s="22" t="s">
        <v>82</v>
      </c>
    </row>
    <row r="215" spans="2:51" s="11" customFormat="1" ht="13.5">
      <c r="B215" s="235"/>
      <c r="C215" s="236"/>
      <c r="D215" s="231" t="s">
        <v>180</v>
      </c>
      <c r="E215" s="237" t="s">
        <v>22</v>
      </c>
      <c r="F215" s="238" t="s">
        <v>730</v>
      </c>
      <c r="G215" s="236"/>
      <c r="H215" s="239">
        <v>0.15</v>
      </c>
      <c r="I215" s="240"/>
      <c r="J215" s="236"/>
      <c r="K215" s="236"/>
      <c r="L215" s="241"/>
      <c r="M215" s="242"/>
      <c r="N215" s="243"/>
      <c r="O215" s="243"/>
      <c r="P215" s="243"/>
      <c r="Q215" s="243"/>
      <c r="R215" s="243"/>
      <c r="S215" s="243"/>
      <c r="T215" s="244"/>
      <c r="AT215" s="245" t="s">
        <v>180</v>
      </c>
      <c r="AU215" s="245" t="s">
        <v>82</v>
      </c>
      <c r="AV215" s="11" t="s">
        <v>82</v>
      </c>
      <c r="AW215" s="11" t="s">
        <v>37</v>
      </c>
      <c r="AX215" s="11" t="s">
        <v>73</v>
      </c>
      <c r="AY215" s="245" t="s">
        <v>153</v>
      </c>
    </row>
    <row r="216" spans="2:63" s="10" customFormat="1" ht="29.85" customHeight="1">
      <c r="B216" s="203"/>
      <c r="C216" s="204"/>
      <c r="D216" s="205" t="s">
        <v>72</v>
      </c>
      <c r="E216" s="217" t="s">
        <v>496</v>
      </c>
      <c r="F216" s="217" t="s">
        <v>497</v>
      </c>
      <c r="G216" s="204"/>
      <c r="H216" s="204"/>
      <c r="I216" s="207"/>
      <c r="J216" s="218">
        <f>BK216</f>
        <v>0</v>
      </c>
      <c r="K216" s="204"/>
      <c r="L216" s="209"/>
      <c r="M216" s="210"/>
      <c r="N216" s="211"/>
      <c r="O216" s="211"/>
      <c r="P216" s="212">
        <f>SUM(P217:P228)</f>
        <v>0</v>
      </c>
      <c r="Q216" s="211"/>
      <c r="R216" s="212">
        <f>SUM(R217:R228)</f>
        <v>0</v>
      </c>
      <c r="S216" s="211"/>
      <c r="T216" s="213">
        <f>SUM(T217:T228)</f>
        <v>45.23652</v>
      </c>
      <c r="AR216" s="214" t="s">
        <v>24</v>
      </c>
      <c r="AT216" s="215" t="s">
        <v>72</v>
      </c>
      <c r="AU216" s="215" t="s">
        <v>24</v>
      </c>
      <c r="AY216" s="214" t="s">
        <v>153</v>
      </c>
      <c r="BK216" s="216">
        <f>SUM(BK217:BK228)</f>
        <v>0</v>
      </c>
    </row>
    <row r="217" spans="2:65" s="1" customFormat="1" ht="16.5" customHeight="1">
      <c r="B217" s="44"/>
      <c r="C217" s="219" t="s">
        <v>362</v>
      </c>
      <c r="D217" s="219" t="s">
        <v>155</v>
      </c>
      <c r="E217" s="220" t="s">
        <v>499</v>
      </c>
      <c r="F217" s="221" t="s">
        <v>500</v>
      </c>
      <c r="G217" s="222" t="s">
        <v>239</v>
      </c>
      <c r="H217" s="223">
        <v>52.615</v>
      </c>
      <c r="I217" s="224"/>
      <c r="J217" s="225">
        <f>ROUND(I217*H217,2)</f>
        <v>0</v>
      </c>
      <c r="K217" s="221" t="s">
        <v>159</v>
      </c>
      <c r="L217" s="70"/>
      <c r="M217" s="226" t="s">
        <v>22</v>
      </c>
      <c r="N217" s="227" t="s">
        <v>44</v>
      </c>
      <c r="O217" s="45"/>
      <c r="P217" s="228">
        <f>O217*H217</f>
        <v>0</v>
      </c>
      <c r="Q217" s="228">
        <v>0</v>
      </c>
      <c r="R217" s="228">
        <f>Q217*H217</f>
        <v>0</v>
      </c>
      <c r="S217" s="228">
        <v>0.235</v>
      </c>
      <c r="T217" s="229">
        <f>S217*H217</f>
        <v>12.364525</v>
      </c>
      <c r="AR217" s="22" t="s">
        <v>160</v>
      </c>
      <c r="AT217" s="22" t="s">
        <v>155</v>
      </c>
      <c r="AU217" s="22" t="s">
        <v>82</v>
      </c>
      <c r="AY217" s="22" t="s">
        <v>153</v>
      </c>
      <c r="BE217" s="230">
        <f>IF(N217="základní",J217,0)</f>
        <v>0</v>
      </c>
      <c r="BF217" s="230">
        <f>IF(N217="snížená",J217,0)</f>
        <v>0</v>
      </c>
      <c r="BG217" s="230">
        <f>IF(N217="zákl. přenesená",J217,0)</f>
        <v>0</v>
      </c>
      <c r="BH217" s="230">
        <f>IF(N217="sníž. přenesená",J217,0)</f>
        <v>0</v>
      </c>
      <c r="BI217" s="230">
        <f>IF(N217="nulová",J217,0)</f>
        <v>0</v>
      </c>
      <c r="BJ217" s="22" t="s">
        <v>24</v>
      </c>
      <c r="BK217" s="230">
        <f>ROUND(I217*H217,2)</f>
        <v>0</v>
      </c>
      <c r="BL217" s="22" t="s">
        <v>160</v>
      </c>
      <c r="BM217" s="22" t="s">
        <v>731</v>
      </c>
    </row>
    <row r="218" spans="2:47" s="1" customFormat="1" ht="13.5">
      <c r="B218" s="44"/>
      <c r="C218" s="72"/>
      <c r="D218" s="231" t="s">
        <v>162</v>
      </c>
      <c r="E218" s="72"/>
      <c r="F218" s="232" t="s">
        <v>502</v>
      </c>
      <c r="G218" s="72"/>
      <c r="H218" s="72"/>
      <c r="I218" s="189"/>
      <c r="J218" s="72"/>
      <c r="K218" s="72"/>
      <c r="L218" s="70"/>
      <c r="M218" s="233"/>
      <c r="N218" s="45"/>
      <c r="O218" s="45"/>
      <c r="P218" s="45"/>
      <c r="Q218" s="45"/>
      <c r="R218" s="45"/>
      <c r="S218" s="45"/>
      <c r="T218" s="93"/>
      <c r="AT218" s="22" t="s">
        <v>162</v>
      </c>
      <c r="AU218" s="22" t="s">
        <v>82</v>
      </c>
    </row>
    <row r="219" spans="2:47" s="1" customFormat="1" ht="13.5">
      <c r="B219" s="44"/>
      <c r="C219" s="72"/>
      <c r="D219" s="231" t="s">
        <v>166</v>
      </c>
      <c r="E219" s="72"/>
      <c r="F219" s="234" t="s">
        <v>661</v>
      </c>
      <c r="G219" s="72"/>
      <c r="H219" s="72"/>
      <c r="I219" s="189"/>
      <c r="J219" s="72"/>
      <c r="K219" s="72"/>
      <c r="L219" s="70"/>
      <c r="M219" s="233"/>
      <c r="N219" s="45"/>
      <c r="O219" s="45"/>
      <c r="P219" s="45"/>
      <c r="Q219" s="45"/>
      <c r="R219" s="45"/>
      <c r="S219" s="45"/>
      <c r="T219" s="93"/>
      <c r="AT219" s="22" t="s">
        <v>166</v>
      </c>
      <c r="AU219" s="22" t="s">
        <v>82</v>
      </c>
    </row>
    <row r="220" spans="2:51" s="11" customFormat="1" ht="13.5">
      <c r="B220" s="235"/>
      <c r="C220" s="236"/>
      <c r="D220" s="231" t="s">
        <v>180</v>
      </c>
      <c r="E220" s="237" t="s">
        <v>22</v>
      </c>
      <c r="F220" s="238" t="s">
        <v>732</v>
      </c>
      <c r="G220" s="236"/>
      <c r="H220" s="239">
        <v>52.615</v>
      </c>
      <c r="I220" s="240"/>
      <c r="J220" s="236"/>
      <c r="K220" s="236"/>
      <c r="L220" s="241"/>
      <c r="M220" s="242"/>
      <c r="N220" s="243"/>
      <c r="O220" s="243"/>
      <c r="P220" s="243"/>
      <c r="Q220" s="243"/>
      <c r="R220" s="243"/>
      <c r="S220" s="243"/>
      <c r="T220" s="244"/>
      <c r="AT220" s="245" t="s">
        <v>180</v>
      </c>
      <c r="AU220" s="245" t="s">
        <v>82</v>
      </c>
      <c r="AV220" s="11" t="s">
        <v>82</v>
      </c>
      <c r="AW220" s="11" t="s">
        <v>37</v>
      </c>
      <c r="AX220" s="11" t="s">
        <v>73</v>
      </c>
      <c r="AY220" s="245" t="s">
        <v>153</v>
      </c>
    </row>
    <row r="221" spans="2:65" s="1" customFormat="1" ht="16.5" customHeight="1">
      <c r="B221" s="44"/>
      <c r="C221" s="219" t="s">
        <v>366</v>
      </c>
      <c r="D221" s="219" t="s">
        <v>155</v>
      </c>
      <c r="E221" s="220" t="s">
        <v>506</v>
      </c>
      <c r="F221" s="221" t="s">
        <v>507</v>
      </c>
      <c r="G221" s="222" t="s">
        <v>239</v>
      </c>
      <c r="H221" s="223">
        <v>89.755</v>
      </c>
      <c r="I221" s="224"/>
      <c r="J221" s="225">
        <f>ROUND(I221*H221,2)</f>
        <v>0</v>
      </c>
      <c r="K221" s="221" t="s">
        <v>159</v>
      </c>
      <c r="L221" s="70"/>
      <c r="M221" s="226" t="s">
        <v>22</v>
      </c>
      <c r="N221" s="227" t="s">
        <v>44</v>
      </c>
      <c r="O221" s="45"/>
      <c r="P221" s="228">
        <f>O221*H221</f>
        <v>0</v>
      </c>
      <c r="Q221" s="228">
        <v>0</v>
      </c>
      <c r="R221" s="228">
        <f>Q221*H221</f>
        <v>0</v>
      </c>
      <c r="S221" s="228">
        <v>0.181</v>
      </c>
      <c r="T221" s="229">
        <f>S221*H221</f>
        <v>16.245655</v>
      </c>
      <c r="AR221" s="22" t="s">
        <v>160</v>
      </c>
      <c r="AT221" s="22" t="s">
        <v>155</v>
      </c>
      <c r="AU221" s="22" t="s">
        <v>82</v>
      </c>
      <c r="AY221" s="22" t="s">
        <v>153</v>
      </c>
      <c r="BE221" s="230">
        <f>IF(N221="základní",J221,0)</f>
        <v>0</v>
      </c>
      <c r="BF221" s="230">
        <f>IF(N221="snížená",J221,0)</f>
        <v>0</v>
      </c>
      <c r="BG221" s="230">
        <f>IF(N221="zákl. přenesená",J221,0)</f>
        <v>0</v>
      </c>
      <c r="BH221" s="230">
        <f>IF(N221="sníž. přenesená",J221,0)</f>
        <v>0</v>
      </c>
      <c r="BI221" s="230">
        <f>IF(N221="nulová",J221,0)</f>
        <v>0</v>
      </c>
      <c r="BJ221" s="22" t="s">
        <v>24</v>
      </c>
      <c r="BK221" s="230">
        <f>ROUND(I221*H221,2)</f>
        <v>0</v>
      </c>
      <c r="BL221" s="22" t="s">
        <v>160</v>
      </c>
      <c r="BM221" s="22" t="s">
        <v>733</v>
      </c>
    </row>
    <row r="222" spans="2:47" s="1" customFormat="1" ht="13.5">
      <c r="B222" s="44"/>
      <c r="C222" s="72"/>
      <c r="D222" s="231" t="s">
        <v>162</v>
      </c>
      <c r="E222" s="72"/>
      <c r="F222" s="232" t="s">
        <v>509</v>
      </c>
      <c r="G222" s="72"/>
      <c r="H222" s="72"/>
      <c r="I222" s="189"/>
      <c r="J222" s="72"/>
      <c r="K222" s="72"/>
      <c r="L222" s="70"/>
      <c r="M222" s="233"/>
      <c r="N222" s="45"/>
      <c r="O222" s="45"/>
      <c r="P222" s="45"/>
      <c r="Q222" s="45"/>
      <c r="R222" s="45"/>
      <c r="S222" s="45"/>
      <c r="T222" s="93"/>
      <c r="AT222" s="22" t="s">
        <v>162</v>
      </c>
      <c r="AU222" s="22" t="s">
        <v>82</v>
      </c>
    </row>
    <row r="223" spans="2:47" s="1" customFormat="1" ht="13.5">
      <c r="B223" s="44"/>
      <c r="C223" s="72"/>
      <c r="D223" s="231" t="s">
        <v>166</v>
      </c>
      <c r="E223" s="72"/>
      <c r="F223" s="234" t="s">
        <v>661</v>
      </c>
      <c r="G223" s="72"/>
      <c r="H223" s="72"/>
      <c r="I223" s="189"/>
      <c r="J223" s="72"/>
      <c r="K223" s="72"/>
      <c r="L223" s="70"/>
      <c r="M223" s="233"/>
      <c r="N223" s="45"/>
      <c r="O223" s="45"/>
      <c r="P223" s="45"/>
      <c r="Q223" s="45"/>
      <c r="R223" s="45"/>
      <c r="S223" s="45"/>
      <c r="T223" s="93"/>
      <c r="AT223" s="22" t="s">
        <v>166</v>
      </c>
      <c r="AU223" s="22" t="s">
        <v>82</v>
      </c>
    </row>
    <row r="224" spans="2:51" s="11" customFormat="1" ht="13.5">
      <c r="B224" s="235"/>
      <c r="C224" s="236"/>
      <c r="D224" s="231" t="s">
        <v>180</v>
      </c>
      <c r="E224" s="237" t="s">
        <v>22</v>
      </c>
      <c r="F224" s="238" t="s">
        <v>734</v>
      </c>
      <c r="G224" s="236"/>
      <c r="H224" s="239">
        <v>89.755</v>
      </c>
      <c r="I224" s="240"/>
      <c r="J224" s="236"/>
      <c r="K224" s="236"/>
      <c r="L224" s="241"/>
      <c r="M224" s="242"/>
      <c r="N224" s="243"/>
      <c r="O224" s="243"/>
      <c r="P224" s="243"/>
      <c r="Q224" s="243"/>
      <c r="R224" s="243"/>
      <c r="S224" s="243"/>
      <c r="T224" s="244"/>
      <c r="AT224" s="245" t="s">
        <v>180</v>
      </c>
      <c r="AU224" s="245" t="s">
        <v>82</v>
      </c>
      <c r="AV224" s="11" t="s">
        <v>82</v>
      </c>
      <c r="AW224" s="11" t="s">
        <v>37</v>
      </c>
      <c r="AX224" s="11" t="s">
        <v>73</v>
      </c>
      <c r="AY224" s="245" t="s">
        <v>153</v>
      </c>
    </row>
    <row r="225" spans="2:65" s="1" customFormat="1" ht="16.5" customHeight="1">
      <c r="B225" s="44"/>
      <c r="C225" s="219" t="s">
        <v>372</v>
      </c>
      <c r="D225" s="219" t="s">
        <v>155</v>
      </c>
      <c r="E225" s="220" t="s">
        <v>511</v>
      </c>
      <c r="F225" s="221" t="s">
        <v>512</v>
      </c>
      <c r="G225" s="222" t="s">
        <v>239</v>
      </c>
      <c r="H225" s="223">
        <v>52.615</v>
      </c>
      <c r="I225" s="224"/>
      <c r="J225" s="225">
        <f>ROUND(I225*H225,2)</f>
        <v>0</v>
      </c>
      <c r="K225" s="221" t="s">
        <v>159</v>
      </c>
      <c r="L225" s="70"/>
      <c r="M225" s="226" t="s">
        <v>22</v>
      </c>
      <c r="N225" s="227" t="s">
        <v>44</v>
      </c>
      <c r="O225" s="45"/>
      <c r="P225" s="228">
        <f>O225*H225</f>
        <v>0</v>
      </c>
      <c r="Q225" s="228">
        <v>0</v>
      </c>
      <c r="R225" s="228">
        <f>Q225*H225</f>
        <v>0</v>
      </c>
      <c r="S225" s="228">
        <v>0.316</v>
      </c>
      <c r="T225" s="229">
        <f>S225*H225</f>
        <v>16.626340000000003</v>
      </c>
      <c r="AR225" s="22" t="s">
        <v>160</v>
      </c>
      <c r="AT225" s="22" t="s">
        <v>155</v>
      </c>
      <c r="AU225" s="22" t="s">
        <v>82</v>
      </c>
      <c r="AY225" s="22" t="s">
        <v>153</v>
      </c>
      <c r="BE225" s="230">
        <f>IF(N225="základní",J225,0)</f>
        <v>0</v>
      </c>
      <c r="BF225" s="230">
        <f>IF(N225="snížená",J225,0)</f>
        <v>0</v>
      </c>
      <c r="BG225" s="230">
        <f>IF(N225="zákl. přenesená",J225,0)</f>
        <v>0</v>
      </c>
      <c r="BH225" s="230">
        <f>IF(N225="sníž. přenesená",J225,0)</f>
        <v>0</v>
      </c>
      <c r="BI225" s="230">
        <f>IF(N225="nulová",J225,0)</f>
        <v>0</v>
      </c>
      <c r="BJ225" s="22" t="s">
        <v>24</v>
      </c>
      <c r="BK225" s="230">
        <f>ROUND(I225*H225,2)</f>
        <v>0</v>
      </c>
      <c r="BL225" s="22" t="s">
        <v>160</v>
      </c>
      <c r="BM225" s="22" t="s">
        <v>735</v>
      </c>
    </row>
    <row r="226" spans="2:47" s="1" customFormat="1" ht="13.5">
      <c r="B226" s="44"/>
      <c r="C226" s="72"/>
      <c r="D226" s="231" t="s">
        <v>162</v>
      </c>
      <c r="E226" s="72"/>
      <c r="F226" s="232" t="s">
        <v>514</v>
      </c>
      <c r="G226" s="72"/>
      <c r="H226" s="72"/>
      <c r="I226" s="189"/>
      <c r="J226" s="72"/>
      <c r="K226" s="72"/>
      <c r="L226" s="70"/>
      <c r="M226" s="233"/>
      <c r="N226" s="45"/>
      <c r="O226" s="45"/>
      <c r="P226" s="45"/>
      <c r="Q226" s="45"/>
      <c r="R226" s="45"/>
      <c r="S226" s="45"/>
      <c r="T226" s="93"/>
      <c r="AT226" s="22" t="s">
        <v>162</v>
      </c>
      <c r="AU226" s="22" t="s">
        <v>82</v>
      </c>
    </row>
    <row r="227" spans="2:47" s="1" customFormat="1" ht="13.5">
      <c r="B227" s="44"/>
      <c r="C227" s="72"/>
      <c r="D227" s="231" t="s">
        <v>166</v>
      </c>
      <c r="E227" s="72"/>
      <c r="F227" s="234" t="s">
        <v>661</v>
      </c>
      <c r="G227" s="72"/>
      <c r="H227" s="72"/>
      <c r="I227" s="189"/>
      <c r="J227" s="72"/>
      <c r="K227" s="72"/>
      <c r="L227" s="70"/>
      <c r="M227" s="233"/>
      <c r="N227" s="45"/>
      <c r="O227" s="45"/>
      <c r="P227" s="45"/>
      <c r="Q227" s="45"/>
      <c r="R227" s="45"/>
      <c r="S227" s="45"/>
      <c r="T227" s="93"/>
      <c r="AT227" s="22" t="s">
        <v>166</v>
      </c>
      <c r="AU227" s="22" t="s">
        <v>82</v>
      </c>
    </row>
    <row r="228" spans="2:51" s="11" customFormat="1" ht="13.5">
      <c r="B228" s="235"/>
      <c r="C228" s="236"/>
      <c r="D228" s="231" t="s">
        <v>180</v>
      </c>
      <c r="E228" s="237" t="s">
        <v>22</v>
      </c>
      <c r="F228" s="238" t="s">
        <v>736</v>
      </c>
      <c r="G228" s="236"/>
      <c r="H228" s="239">
        <v>52.615</v>
      </c>
      <c r="I228" s="240"/>
      <c r="J228" s="236"/>
      <c r="K228" s="236"/>
      <c r="L228" s="241"/>
      <c r="M228" s="242"/>
      <c r="N228" s="243"/>
      <c r="O228" s="243"/>
      <c r="P228" s="243"/>
      <c r="Q228" s="243"/>
      <c r="R228" s="243"/>
      <c r="S228" s="243"/>
      <c r="T228" s="244"/>
      <c r="AT228" s="245" t="s">
        <v>180</v>
      </c>
      <c r="AU228" s="245" t="s">
        <v>82</v>
      </c>
      <c r="AV228" s="11" t="s">
        <v>82</v>
      </c>
      <c r="AW228" s="11" t="s">
        <v>37</v>
      </c>
      <c r="AX228" s="11" t="s">
        <v>73</v>
      </c>
      <c r="AY228" s="245" t="s">
        <v>153</v>
      </c>
    </row>
    <row r="229" spans="2:63" s="10" customFormat="1" ht="29.85" customHeight="1">
      <c r="B229" s="203"/>
      <c r="C229" s="204"/>
      <c r="D229" s="205" t="s">
        <v>72</v>
      </c>
      <c r="E229" s="217" t="s">
        <v>529</v>
      </c>
      <c r="F229" s="217" t="s">
        <v>530</v>
      </c>
      <c r="G229" s="204"/>
      <c r="H229" s="204"/>
      <c r="I229" s="207"/>
      <c r="J229" s="218">
        <f>BK229</f>
        <v>0</v>
      </c>
      <c r="K229" s="204"/>
      <c r="L229" s="209"/>
      <c r="M229" s="210"/>
      <c r="N229" s="211"/>
      <c r="O229" s="211"/>
      <c r="P229" s="212">
        <f>SUM(P230:P249)</f>
        <v>0</v>
      </c>
      <c r="Q229" s="211"/>
      <c r="R229" s="212">
        <f>SUM(R230:R249)</f>
        <v>0</v>
      </c>
      <c r="S229" s="211"/>
      <c r="T229" s="213">
        <f>SUM(T230:T249)</f>
        <v>0</v>
      </c>
      <c r="AR229" s="214" t="s">
        <v>24</v>
      </c>
      <c r="AT229" s="215" t="s">
        <v>72</v>
      </c>
      <c r="AU229" s="215" t="s">
        <v>24</v>
      </c>
      <c r="AY229" s="214" t="s">
        <v>153</v>
      </c>
      <c r="BK229" s="216">
        <f>SUM(BK230:BK249)</f>
        <v>0</v>
      </c>
    </row>
    <row r="230" spans="2:65" s="1" customFormat="1" ht="16.5" customHeight="1">
      <c r="B230" s="44"/>
      <c r="C230" s="219" t="s">
        <v>377</v>
      </c>
      <c r="D230" s="219" t="s">
        <v>155</v>
      </c>
      <c r="E230" s="220" t="s">
        <v>532</v>
      </c>
      <c r="F230" s="221" t="s">
        <v>533</v>
      </c>
      <c r="G230" s="222" t="s">
        <v>231</v>
      </c>
      <c r="H230" s="223">
        <v>12.365</v>
      </c>
      <c r="I230" s="224"/>
      <c r="J230" s="225">
        <f>ROUND(I230*H230,2)</f>
        <v>0</v>
      </c>
      <c r="K230" s="221" t="s">
        <v>159</v>
      </c>
      <c r="L230" s="70"/>
      <c r="M230" s="226" t="s">
        <v>22</v>
      </c>
      <c r="N230" s="227" t="s">
        <v>44</v>
      </c>
      <c r="O230" s="45"/>
      <c r="P230" s="228">
        <f>O230*H230</f>
        <v>0</v>
      </c>
      <c r="Q230" s="228">
        <v>0</v>
      </c>
      <c r="R230" s="228">
        <f>Q230*H230</f>
        <v>0</v>
      </c>
      <c r="S230" s="228">
        <v>0</v>
      </c>
      <c r="T230" s="229">
        <f>S230*H230</f>
        <v>0</v>
      </c>
      <c r="AR230" s="22" t="s">
        <v>160</v>
      </c>
      <c r="AT230" s="22" t="s">
        <v>155</v>
      </c>
      <c r="AU230" s="22" t="s">
        <v>82</v>
      </c>
      <c r="AY230" s="22" t="s">
        <v>153</v>
      </c>
      <c r="BE230" s="230">
        <f>IF(N230="základní",J230,0)</f>
        <v>0</v>
      </c>
      <c r="BF230" s="230">
        <f>IF(N230="snížená",J230,0)</f>
        <v>0</v>
      </c>
      <c r="BG230" s="230">
        <f>IF(N230="zákl. přenesená",J230,0)</f>
        <v>0</v>
      </c>
      <c r="BH230" s="230">
        <f>IF(N230="sníž. přenesená",J230,0)</f>
        <v>0</v>
      </c>
      <c r="BI230" s="230">
        <f>IF(N230="nulová",J230,0)</f>
        <v>0</v>
      </c>
      <c r="BJ230" s="22" t="s">
        <v>24</v>
      </c>
      <c r="BK230" s="230">
        <f>ROUND(I230*H230,2)</f>
        <v>0</v>
      </c>
      <c r="BL230" s="22" t="s">
        <v>160</v>
      </c>
      <c r="BM230" s="22" t="s">
        <v>737</v>
      </c>
    </row>
    <row r="231" spans="2:47" s="1" customFormat="1" ht="13.5">
      <c r="B231" s="44"/>
      <c r="C231" s="72"/>
      <c r="D231" s="231" t="s">
        <v>162</v>
      </c>
      <c r="E231" s="72"/>
      <c r="F231" s="232" t="s">
        <v>535</v>
      </c>
      <c r="G231" s="72"/>
      <c r="H231" s="72"/>
      <c r="I231" s="189"/>
      <c r="J231" s="72"/>
      <c r="K231" s="72"/>
      <c r="L231" s="70"/>
      <c r="M231" s="233"/>
      <c r="N231" s="45"/>
      <c r="O231" s="45"/>
      <c r="P231" s="45"/>
      <c r="Q231" s="45"/>
      <c r="R231" s="45"/>
      <c r="S231" s="45"/>
      <c r="T231" s="93"/>
      <c r="AT231" s="22" t="s">
        <v>162</v>
      </c>
      <c r="AU231" s="22" t="s">
        <v>82</v>
      </c>
    </row>
    <row r="232" spans="2:51" s="11" customFormat="1" ht="13.5">
      <c r="B232" s="235"/>
      <c r="C232" s="236"/>
      <c r="D232" s="231" t="s">
        <v>180</v>
      </c>
      <c r="E232" s="237" t="s">
        <v>22</v>
      </c>
      <c r="F232" s="238" t="s">
        <v>738</v>
      </c>
      <c r="G232" s="236"/>
      <c r="H232" s="239">
        <v>12.365</v>
      </c>
      <c r="I232" s="240"/>
      <c r="J232" s="236"/>
      <c r="K232" s="236"/>
      <c r="L232" s="241"/>
      <c r="M232" s="242"/>
      <c r="N232" s="243"/>
      <c r="O232" s="243"/>
      <c r="P232" s="243"/>
      <c r="Q232" s="243"/>
      <c r="R232" s="243"/>
      <c r="S232" s="243"/>
      <c r="T232" s="244"/>
      <c r="AT232" s="245" t="s">
        <v>180</v>
      </c>
      <c r="AU232" s="245" t="s">
        <v>82</v>
      </c>
      <c r="AV232" s="11" t="s">
        <v>82</v>
      </c>
      <c r="AW232" s="11" t="s">
        <v>37</v>
      </c>
      <c r="AX232" s="11" t="s">
        <v>73</v>
      </c>
      <c r="AY232" s="245" t="s">
        <v>153</v>
      </c>
    </row>
    <row r="233" spans="2:65" s="1" customFormat="1" ht="16.5" customHeight="1">
      <c r="B233" s="44"/>
      <c r="C233" s="219" t="s">
        <v>382</v>
      </c>
      <c r="D233" s="219" t="s">
        <v>155</v>
      </c>
      <c r="E233" s="220" t="s">
        <v>538</v>
      </c>
      <c r="F233" s="221" t="s">
        <v>539</v>
      </c>
      <c r="G233" s="222" t="s">
        <v>231</v>
      </c>
      <c r="H233" s="223">
        <v>86.555</v>
      </c>
      <c r="I233" s="224"/>
      <c r="J233" s="225">
        <f>ROUND(I233*H233,2)</f>
        <v>0</v>
      </c>
      <c r="K233" s="221" t="s">
        <v>159</v>
      </c>
      <c r="L233" s="70"/>
      <c r="M233" s="226" t="s">
        <v>22</v>
      </c>
      <c r="N233" s="227" t="s">
        <v>44</v>
      </c>
      <c r="O233" s="45"/>
      <c r="P233" s="228">
        <f>O233*H233</f>
        <v>0</v>
      </c>
      <c r="Q233" s="228">
        <v>0</v>
      </c>
      <c r="R233" s="228">
        <f>Q233*H233</f>
        <v>0</v>
      </c>
      <c r="S233" s="228">
        <v>0</v>
      </c>
      <c r="T233" s="229">
        <f>S233*H233</f>
        <v>0</v>
      </c>
      <c r="AR233" s="22" t="s">
        <v>160</v>
      </c>
      <c r="AT233" s="22" t="s">
        <v>155</v>
      </c>
      <c r="AU233" s="22" t="s">
        <v>82</v>
      </c>
      <c r="AY233" s="22" t="s">
        <v>153</v>
      </c>
      <c r="BE233" s="230">
        <f>IF(N233="základní",J233,0)</f>
        <v>0</v>
      </c>
      <c r="BF233" s="230">
        <f>IF(N233="snížená",J233,0)</f>
        <v>0</v>
      </c>
      <c r="BG233" s="230">
        <f>IF(N233="zákl. přenesená",J233,0)</f>
        <v>0</v>
      </c>
      <c r="BH233" s="230">
        <f>IF(N233="sníž. přenesená",J233,0)</f>
        <v>0</v>
      </c>
      <c r="BI233" s="230">
        <f>IF(N233="nulová",J233,0)</f>
        <v>0</v>
      </c>
      <c r="BJ233" s="22" t="s">
        <v>24</v>
      </c>
      <c r="BK233" s="230">
        <f>ROUND(I233*H233,2)</f>
        <v>0</v>
      </c>
      <c r="BL233" s="22" t="s">
        <v>160</v>
      </c>
      <c r="BM233" s="22" t="s">
        <v>739</v>
      </c>
    </row>
    <row r="234" spans="2:47" s="1" customFormat="1" ht="13.5">
      <c r="B234" s="44"/>
      <c r="C234" s="72"/>
      <c r="D234" s="231" t="s">
        <v>162</v>
      </c>
      <c r="E234" s="72"/>
      <c r="F234" s="232" t="s">
        <v>541</v>
      </c>
      <c r="G234" s="72"/>
      <c r="H234" s="72"/>
      <c r="I234" s="189"/>
      <c r="J234" s="72"/>
      <c r="K234" s="72"/>
      <c r="L234" s="70"/>
      <c r="M234" s="233"/>
      <c r="N234" s="45"/>
      <c r="O234" s="45"/>
      <c r="P234" s="45"/>
      <c r="Q234" s="45"/>
      <c r="R234" s="45"/>
      <c r="S234" s="45"/>
      <c r="T234" s="93"/>
      <c r="AT234" s="22" t="s">
        <v>162</v>
      </c>
      <c r="AU234" s="22" t="s">
        <v>82</v>
      </c>
    </row>
    <row r="235" spans="2:47" s="1" customFormat="1" ht="13.5">
      <c r="B235" s="44"/>
      <c r="C235" s="72"/>
      <c r="D235" s="231" t="s">
        <v>166</v>
      </c>
      <c r="E235" s="72"/>
      <c r="F235" s="234" t="s">
        <v>542</v>
      </c>
      <c r="G235" s="72"/>
      <c r="H235" s="72"/>
      <c r="I235" s="189"/>
      <c r="J235" s="72"/>
      <c r="K235" s="72"/>
      <c r="L235" s="70"/>
      <c r="M235" s="233"/>
      <c r="N235" s="45"/>
      <c r="O235" s="45"/>
      <c r="P235" s="45"/>
      <c r="Q235" s="45"/>
      <c r="R235" s="45"/>
      <c r="S235" s="45"/>
      <c r="T235" s="93"/>
      <c r="AT235" s="22" t="s">
        <v>166</v>
      </c>
      <c r="AU235" s="22" t="s">
        <v>82</v>
      </c>
    </row>
    <row r="236" spans="2:51" s="11" customFormat="1" ht="13.5">
      <c r="B236" s="235"/>
      <c r="C236" s="236"/>
      <c r="D236" s="231" t="s">
        <v>180</v>
      </c>
      <c r="E236" s="236"/>
      <c r="F236" s="238" t="s">
        <v>740</v>
      </c>
      <c r="G236" s="236"/>
      <c r="H236" s="239">
        <v>86.555</v>
      </c>
      <c r="I236" s="240"/>
      <c r="J236" s="236"/>
      <c r="K236" s="236"/>
      <c r="L236" s="241"/>
      <c r="M236" s="242"/>
      <c r="N236" s="243"/>
      <c r="O236" s="243"/>
      <c r="P236" s="243"/>
      <c r="Q236" s="243"/>
      <c r="R236" s="243"/>
      <c r="S236" s="243"/>
      <c r="T236" s="244"/>
      <c r="AT236" s="245" t="s">
        <v>180</v>
      </c>
      <c r="AU236" s="245" t="s">
        <v>82</v>
      </c>
      <c r="AV236" s="11" t="s">
        <v>82</v>
      </c>
      <c r="AW236" s="11" t="s">
        <v>6</v>
      </c>
      <c r="AX236" s="11" t="s">
        <v>24</v>
      </c>
      <c r="AY236" s="245" t="s">
        <v>153</v>
      </c>
    </row>
    <row r="237" spans="2:65" s="1" customFormat="1" ht="16.5" customHeight="1">
      <c r="B237" s="44"/>
      <c r="C237" s="219" t="s">
        <v>387</v>
      </c>
      <c r="D237" s="219" t="s">
        <v>155</v>
      </c>
      <c r="E237" s="220" t="s">
        <v>545</v>
      </c>
      <c r="F237" s="221" t="s">
        <v>546</v>
      </c>
      <c r="G237" s="222" t="s">
        <v>231</v>
      </c>
      <c r="H237" s="223">
        <v>32.872</v>
      </c>
      <c r="I237" s="224"/>
      <c r="J237" s="225">
        <f>ROUND(I237*H237,2)</f>
        <v>0</v>
      </c>
      <c r="K237" s="221" t="s">
        <v>159</v>
      </c>
      <c r="L237" s="70"/>
      <c r="M237" s="226" t="s">
        <v>22</v>
      </c>
      <c r="N237" s="227" t="s">
        <v>44</v>
      </c>
      <c r="O237" s="45"/>
      <c r="P237" s="228">
        <f>O237*H237</f>
        <v>0</v>
      </c>
      <c r="Q237" s="228">
        <v>0</v>
      </c>
      <c r="R237" s="228">
        <f>Q237*H237</f>
        <v>0</v>
      </c>
      <c r="S237" s="228">
        <v>0</v>
      </c>
      <c r="T237" s="229">
        <f>S237*H237</f>
        <v>0</v>
      </c>
      <c r="AR237" s="22" t="s">
        <v>160</v>
      </c>
      <c r="AT237" s="22" t="s">
        <v>155</v>
      </c>
      <c r="AU237" s="22" t="s">
        <v>82</v>
      </c>
      <c r="AY237" s="22" t="s">
        <v>153</v>
      </c>
      <c r="BE237" s="230">
        <f>IF(N237="základní",J237,0)</f>
        <v>0</v>
      </c>
      <c r="BF237" s="230">
        <f>IF(N237="snížená",J237,0)</f>
        <v>0</v>
      </c>
      <c r="BG237" s="230">
        <f>IF(N237="zákl. přenesená",J237,0)</f>
        <v>0</v>
      </c>
      <c r="BH237" s="230">
        <f>IF(N237="sníž. přenesená",J237,0)</f>
        <v>0</v>
      </c>
      <c r="BI237" s="230">
        <f>IF(N237="nulová",J237,0)</f>
        <v>0</v>
      </c>
      <c r="BJ237" s="22" t="s">
        <v>24</v>
      </c>
      <c r="BK237" s="230">
        <f>ROUND(I237*H237,2)</f>
        <v>0</v>
      </c>
      <c r="BL237" s="22" t="s">
        <v>160</v>
      </c>
      <c r="BM237" s="22" t="s">
        <v>741</v>
      </c>
    </row>
    <row r="238" spans="2:47" s="1" customFormat="1" ht="13.5">
      <c r="B238" s="44"/>
      <c r="C238" s="72"/>
      <c r="D238" s="231" t="s">
        <v>162</v>
      </c>
      <c r="E238" s="72"/>
      <c r="F238" s="232" t="s">
        <v>548</v>
      </c>
      <c r="G238" s="72"/>
      <c r="H238" s="72"/>
      <c r="I238" s="189"/>
      <c r="J238" s="72"/>
      <c r="K238" s="72"/>
      <c r="L238" s="70"/>
      <c r="M238" s="233"/>
      <c r="N238" s="45"/>
      <c r="O238" s="45"/>
      <c r="P238" s="45"/>
      <c r="Q238" s="45"/>
      <c r="R238" s="45"/>
      <c r="S238" s="45"/>
      <c r="T238" s="93"/>
      <c r="AT238" s="22" t="s">
        <v>162</v>
      </c>
      <c r="AU238" s="22" t="s">
        <v>82</v>
      </c>
    </row>
    <row r="239" spans="2:51" s="11" customFormat="1" ht="13.5">
      <c r="B239" s="235"/>
      <c r="C239" s="236"/>
      <c r="D239" s="231" t="s">
        <v>180</v>
      </c>
      <c r="E239" s="237" t="s">
        <v>22</v>
      </c>
      <c r="F239" s="238" t="s">
        <v>742</v>
      </c>
      <c r="G239" s="236"/>
      <c r="H239" s="239">
        <v>32.872</v>
      </c>
      <c r="I239" s="240"/>
      <c r="J239" s="236"/>
      <c r="K239" s="236"/>
      <c r="L239" s="241"/>
      <c r="M239" s="242"/>
      <c r="N239" s="243"/>
      <c r="O239" s="243"/>
      <c r="P239" s="243"/>
      <c r="Q239" s="243"/>
      <c r="R239" s="243"/>
      <c r="S239" s="243"/>
      <c r="T239" s="244"/>
      <c r="AT239" s="245" t="s">
        <v>180</v>
      </c>
      <c r="AU239" s="245" t="s">
        <v>82</v>
      </c>
      <c r="AV239" s="11" t="s">
        <v>82</v>
      </c>
      <c r="AW239" s="11" t="s">
        <v>37</v>
      </c>
      <c r="AX239" s="11" t="s">
        <v>73</v>
      </c>
      <c r="AY239" s="245" t="s">
        <v>153</v>
      </c>
    </row>
    <row r="240" spans="2:65" s="1" customFormat="1" ht="16.5" customHeight="1">
      <c r="B240" s="44"/>
      <c r="C240" s="219" t="s">
        <v>392</v>
      </c>
      <c r="D240" s="219" t="s">
        <v>155</v>
      </c>
      <c r="E240" s="220" t="s">
        <v>550</v>
      </c>
      <c r="F240" s="221" t="s">
        <v>551</v>
      </c>
      <c r="G240" s="222" t="s">
        <v>231</v>
      </c>
      <c r="H240" s="223">
        <v>230.104</v>
      </c>
      <c r="I240" s="224"/>
      <c r="J240" s="225">
        <f>ROUND(I240*H240,2)</f>
        <v>0</v>
      </c>
      <c r="K240" s="221" t="s">
        <v>159</v>
      </c>
      <c r="L240" s="70"/>
      <c r="M240" s="226" t="s">
        <v>22</v>
      </c>
      <c r="N240" s="227" t="s">
        <v>44</v>
      </c>
      <c r="O240" s="45"/>
      <c r="P240" s="228">
        <f>O240*H240</f>
        <v>0</v>
      </c>
      <c r="Q240" s="228">
        <v>0</v>
      </c>
      <c r="R240" s="228">
        <f>Q240*H240</f>
        <v>0</v>
      </c>
      <c r="S240" s="228">
        <v>0</v>
      </c>
      <c r="T240" s="229">
        <f>S240*H240</f>
        <v>0</v>
      </c>
      <c r="AR240" s="22" t="s">
        <v>160</v>
      </c>
      <c r="AT240" s="22" t="s">
        <v>155</v>
      </c>
      <c r="AU240" s="22" t="s">
        <v>82</v>
      </c>
      <c r="AY240" s="22" t="s">
        <v>153</v>
      </c>
      <c r="BE240" s="230">
        <f>IF(N240="základní",J240,0)</f>
        <v>0</v>
      </c>
      <c r="BF240" s="230">
        <f>IF(N240="snížená",J240,0)</f>
        <v>0</v>
      </c>
      <c r="BG240" s="230">
        <f>IF(N240="zákl. přenesená",J240,0)</f>
        <v>0</v>
      </c>
      <c r="BH240" s="230">
        <f>IF(N240="sníž. přenesená",J240,0)</f>
        <v>0</v>
      </c>
      <c r="BI240" s="230">
        <f>IF(N240="nulová",J240,0)</f>
        <v>0</v>
      </c>
      <c r="BJ240" s="22" t="s">
        <v>24</v>
      </c>
      <c r="BK240" s="230">
        <f>ROUND(I240*H240,2)</f>
        <v>0</v>
      </c>
      <c r="BL240" s="22" t="s">
        <v>160</v>
      </c>
      <c r="BM240" s="22" t="s">
        <v>743</v>
      </c>
    </row>
    <row r="241" spans="2:47" s="1" customFormat="1" ht="13.5">
      <c r="B241" s="44"/>
      <c r="C241" s="72"/>
      <c r="D241" s="231" t="s">
        <v>162</v>
      </c>
      <c r="E241" s="72"/>
      <c r="F241" s="232" t="s">
        <v>541</v>
      </c>
      <c r="G241" s="72"/>
      <c r="H241" s="72"/>
      <c r="I241" s="189"/>
      <c r="J241" s="72"/>
      <c r="K241" s="72"/>
      <c r="L241" s="70"/>
      <c r="M241" s="233"/>
      <c r="N241" s="45"/>
      <c r="O241" s="45"/>
      <c r="P241" s="45"/>
      <c r="Q241" s="45"/>
      <c r="R241" s="45"/>
      <c r="S241" s="45"/>
      <c r="T241" s="93"/>
      <c r="AT241" s="22" t="s">
        <v>162</v>
      </c>
      <c r="AU241" s="22" t="s">
        <v>82</v>
      </c>
    </row>
    <row r="242" spans="2:47" s="1" customFormat="1" ht="13.5">
      <c r="B242" s="44"/>
      <c r="C242" s="72"/>
      <c r="D242" s="231" t="s">
        <v>166</v>
      </c>
      <c r="E242" s="72"/>
      <c r="F242" s="234" t="s">
        <v>542</v>
      </c>
      <c r="G242" s="72"/>
      <c r="H242" s="72"/>
      <c r="I242" s="189"/>
      <c r="J242" s="72"/>
      <c r="K242" s="72"/>
      <c r="L242" s="70"/>
      <c r="M242" s="233"/>
      <c r="N242" s="45"/>
      <c r="O242" s="45"/>
      <c r="P242" s="45"/>
      <c r="Q242" s="45"/>
      <c r="R242" s="45"/>
      <c r="S242" s="45"/>
      <c r="T242" s="93"/>
      <c r="AT242" s="22" t="s">
        <v>166</v>
      </c>
      <c r="AU242" s="22" t="s">
        <v>82</v>
      </c>
    </row>
    <row r="243" spans="2:51" s="11" customFormat="1" ht="13.5">
      <c r="B243" s="235"/>
      <c r="C243" s="236"/>
      <c r="D243" s="231" t="s">
        <v>180</v>
      </c>
      <c r="E243" s="236"/>
      <c r="F243" s="238" t="s">
        <v>744</v>
      </c>
      <c r="G243" s="236"/>
      <c r="H243" s="239">
        <v>230.104</v>
      </c>
      <c r="I243" s="240"/>
      <c r="J243" s="236"/>
      <c r="K243" s="236"/>
      <c r="L243" s="241"/>
      <c r="M243" s="242"/>
      <c r="N243" s="243"/>
      <c r="O243" s="243"/>
      <c r="P243" s="243"/>
      <c r="Q243" s="243"/>
      <c r="R243" s="243"/>
      <c r="S243" s="243"/>
      <c r="T243" s="244"/>
      <c r="AT243" s="245" t="s">
        <v>180</v>
      </c>
      <c r="AU243" s="245" t="s">
        <v>82</v>
      </c>
      <c r="AV243" s="11" t="s">
        <v>82</v>
      </c>
      <c r="AW243" s="11" t="s">
        <v>6</v>
      </c>
      <c r="AX243" s="11" t="s">
        <v>24</v>
      </c>
      <c r="AY243" s="245" t="s">
        <v>153</v>
      </c>
    </row>
    <row r="244" spans="2:65" s="1" customFormat="1" ht="16.5" customHeight="1">
      <c r="B244" s="44"/>
      <c r="C244" s="219" t="s">
        <v>397</v>
      </c>
      <c r="D244" s="219" t="s">
        <v>155</v>
      </c>
      <c r="E244" s="220" t="s">
        <v>555</v>
      </c>
      <c r="F244" s="221" t="s">
        <v>556</v>
      </c>
      <c r="G244" s="222" t="s">
        <v>231</v>
      </c>
      <c r="H244" s="223">
        <v>45.255</v>
      </c>
      <c r="I244" s="224"/>
      <c r="J244" s="225">
        <f>ROUND(I244*H244,2)</f>
        <v>0</v>
      </c>
      <c r="K244" s="221" t="s">
        <v>159</v>
      </c>
      <c r="L244" s="70"/>
      <c r="M244" s="226" t="s">
        <v>22</v>
      </c>
      <c r="N244" s="227" t="s">
        <v>44</v>
      </c>
      <c r="O244" s="45"/>
      <c r="P244" s="228">
        <f>O244*H244</f>
        <v>0</v>
      </c>
      <c r="Q244" s="228">
        <v>0</v>
      </c>
      <c r="R244" s="228">
        <f>Q244*H244</f>
        <v>0</v>
      </c>
      <c r="S244" s="228">
        <v>0</v>
      </c>
      <c r="T244" s="229">
        <f>S244*H244</f>
        <v>0</v>
      </c>
      <c r="AR244" s="22" t="s">
        <v>160</v>
      </c>
      <c r="AT244" s="22" t="s">
        <v>155</v>
      </c>
      <c r="AU244" s="22" t="s">
        <v>82</v>
      </c>
      <c r="AY244" s="22" t="s">
        <v>153</v>
      </c>
      <c r="BE244" s="230">
        <f>IF(N244="základní",J244,0)</f>
        <v>0</v>
      </c>
      <c r="BF244" s="230">
        <f>IF(N244="snížená",J244,0)</f>
        <v>0</v>
      </c>
      <c r="BG244" s="230">
        <f>IF(N244="zákl. přenesená",J244,0)</f>
        <v>0</v>
      </c>
      <c r="BH244" s="230">
        <f>IF(N244="sníž. přenesená",J244,0)</f>
        <v>0</v>
      </c>
      <c r="BI244" s="230">
        <f>IF(N244="nulová",J244,0)</f>
        <v>0</v>
      </c>
      <c r="BJ244" s="22" t="s">
        <v>24</v>
      </c>
      <c r="BK244" s="230">
        <f>ROUND(I244*H244,2)</f>
        <v>0</v>
      </c>
      <c r="BL244" s="22" t="s">
        <v>160</v>
      </c>
      <c r="BM244" s="22" t="s">
        <v>745</v>
      </c>
    </row>
    <row r="245" spans="2:47" s="1" customFormat="1" ht="13.5">
      <c r="B245" s="44"/>
      <c r="C245" s="72"/>
      <c r="D245" s="231" t="s">
        <v>162</v>
      </c>
      <c r="E245" s="72"/>
      <c r="F245" s="232" t="s">
        <v>558</v>
      </c>
      <c r="G245" s="72"/>
      <c r="H245" s="72"/>
      <c r="I245" s="189"/>
      <c r="J245" s="72"/>
      <c r="K245" s="72"/>
      <c r="L245" s="70"/>
      <c r="M245" s="233"/>
      <c r="N245" s="45"/>
      <c r="O245" s="45"/>
      <c r="P245" s="45"/>
      <c r="Q245" s="45"/>
      <c r="R245" s="45"/>
      <c r="S245" s="45"/>
      <c r="T245" s="93"/>
      <c r="AT245" s="22" t="s">
        <v>162</v>
      </c>
      <c r="AU245" s="22" t="s">
        <v>82</v>
      </c>
    </row>
    <row r="246" spans="2:65" s="1" customFormat="1" ht="16.5" customHeight="1">
      <c r="B246" s="44"/>
      <c r="C246" s="219" t="s">
        <v>404</v>
      </c>
      <c r="D246" s="219" t="s">
        <v>155</v>
      </c>
      <c r="E246" s="220" t="s">
        <v>567</v>
      </c>
      <c r="F246" s="221" t="s">
        <v>568</v>
      </c>
      <c r="G246" s="222" t="s">
        <v>231</v>
      </c>
      <c r="H246" s="223">
        <v>32.872</v>
      </c>
      <c r="I246" s="224"/>
      <c r="J246" s="225">
        <f>ROUND(I246*H246,2)</f>
        <v>0</v>
      </c>
      <c r="K246" s="221" t="s">
        <v>159</v>
      </c>
      <c r="L246" s="70"/>
      <c r="M246" s="226" t="s">
        <v>22</v>
      </c>
      <c r="N246" s="227" t="s">
        <v>44</v>
      </c>
      <c r="O246" s="45"/>
      <c r="P246" s="228">
        <f>O246*H246</f>
        <v>0</v>
      </c>
      <c r="Q246" s="228">
        <v>0</v>
      </c>
      <c r="R246" s="228">
        <f>Q246*H246</f>
        <v>0</v>
      </c>
      <c r="S246" s="228">
        <v>0</v>
      </c>
      <c r="T246" s="229">
        <f>S246*H246</f>
        <v>0</v>
      </c>
      <c r="AR246" s="22" t="s">
        <v>160</v>
      </c>
      <c r="AT246" s="22" t="s">
        <v>155</v>
      </c>
      <c r="AU246" s="22" t="s">
        <v>82</v>
      </c>
      <c r="AY246" s="22" t="s">
        <v>153</v>
      </c>
      <c r="BE246" s="230">
        <f>IF(N246="základní",J246,0)</f>
        <v>0</v>
      </c>
      <c r="BF246" s="230">
        <f>IF(N246="snížená",J246,0)</f>
        <v>0</v>
      </c>
      <c r="BG246" s="230">
        <f>IF(N246="zákl. přenesená",J246,0)</f>
        <v>0</v>
      </c>
      <c r="BH246" s="230">
        <f>IF(N246="sníž. přenesená",J246,0)</f>
        <v>0</v>
      </c>
      <c r="BI246" s="230">
        <f>IF(N246="nulová",J246,0)</f>
        <v>0</v>
      </c>
      <c r="BJ246" s="22" t="s">
        <v>24</v>
      </c>
      <c r="BK246" s="230">
        <f>ROUND(I246*H246,2)</f>
        <v>0</v>
      </c>
      <c r="BL246" s="22" t="s">
        <v>160</v>
      </c>
      <c r="BM246" s="22" t="s">
        <v>746</v>
      </c>
    </row>
    <row r="247" spans="2:47" s="1" customFormat="1" ht="13.5">
      <c r="B247" s="44"/>
      <c r="C247" s="72"/>
      <c r="D247" s="231" t="s">
        <v>162</v>
      </c>
      <c r="E247" s="72"/>
      <c r="F247" s="232" t="s">
        <v>570</v>
      </c>
      <c r="G247" s="72"/>
      <c r="H247" s="72"/>
      <c r="I247" s="189"/>
      <c r="J247" s="72"/>
      <c r="K247" s="72"/>
      <c r="L247" s="70"/>
      <c r="M247" s="233"/>
      <c r="N247" s="45"/>
      <c r="O247" s="45"/>
      <c r="P247" s="45"/>
      <c r="Q247" s="45"/>
      <c r="R247" s="45"/>
      <c r="S247" s="45"/>
      <c r="T247" s="93"/>
      <c r="AT247" s="22" t="s">
        <v>162</v>
      </c>
      <c r="AU247" s="22" t="s">
        <v>82</v>
      </c>
    </row>
    <row r="248" spans="2:65" s="1" customFormat="1" ht="16.5" customHeight="1">
      <c r="B248" s="44"/>
      <c r="C248" s="219" t="s">
        <v>411</v>
      </c>
      <c r="D248" s="219" t="s">
        <v>155</v>
      </c>
      <c r="E248" s="220" t="s">
        <v>572</v>
      </c>
      <c r="F248" s="221" t="s">
        <v>573</v>
      </c>
      <c r="G248" s="222" t="s">
        <v>231</v>
      </c>
      <c r="H248" s="223">
        <v>12.365</v>
      </c>
      <c r="I248" s="224"/>
      <c r="J248" s="225">
        <f>ROUND(I248*H248,2)</f>
        <v>0</v>
      </c>
      <c r="K248" s="221" t="s">
        <v>159</v>
      </c>
      <c r="L248" s="70"/>
      <c r="M248" s="226" t="s">
        <v>22</v>
      </c>
      <c r="N248" s="227" t="s">
        <v>44</v>
      </c>
      <c r="O248" s="45"/>
      <c r="P248" s="228">
        <f>O248*H248</f>
        <v>0</v>
      </c>
      <c r="Q248" s="228">
        <v>0</v>
      </c>
      <c r="R248" s="228">
        <f>Q248*H248</f>
        <v>0</v>
      </c>
      <c r="S248" s="228">
        <v>0</v>
      </c>
      <c r="T248" s="229">
        <f>S248*H248</f>
        <v>0</v>
      </c>
      <c r="AR248" s="22" t="s">
        <v>160</v>
      </c>
      <c r="AT248" s="22" t="s">
        <v>155</v>
      </c>
      <c r="AU248" s="22" t="s">
        <v>82</v>
      </c>
      <c r="AY248" s="22" t="s">
        <v>153</v>
      </c>
      <c r="BE248" s="230">
        <f>IF(N248="základní",J248,0)</f>
        <v>0</v>
      </c>
      <c r="BF248" s="230">
        <f>IF(N248="snížená",J248,0)</f>
        <v>0</v>
      </c>
      <c r="BG248" s="230">
        <f>IF(N248="zákl. přenesená",J248,0)</f>
        <v>0</v>
      </c>
      <c r="BH248" s="230">
        <f>IF(N248="sníž. přenesená",J248,0)</f>
        <v>0</v>
      </c>
      <c r="BI248" s="230">
        <f>IF(N248="nulová",J248,0)</f>
        <v>0</v>
      </c>
      <c r="BJ248" s="22" t="s">
        <v>24</v>
      </c>
      <c r="BK248" s="230">
        <f>ROUND(I248*H248,2)</f>
        <v>0</v>
      </c>
      <c r="BL248" s="22" t="s">
        <v>160</v>
      </c>
      <c r="BM248" s="22" t="s">
        <v>747</v>
      </c>
    </row>
    <row r="249" spans="2:47" s="1" customFormat="1" ht="13.5">
      <c r="B249" s="44"/>
      <c r="C249" s="72"/>
      <c r="D249" s="231" t="s">
        <v>162</v>
      </c>
      <c r="E249" s="72"/>
      <c r="F249" s="232" t="s">
        <v>575</v>
      </c>
      <c r="G249" s="72"/>
      <c r="H249" s="72"/>
      <c r="I249" s="189"/>
      <c r="J249" s="72"/>
      <c r="K249" s="72"/>
      <c r="L249" s="70"/>
      <c r="M249" s="233"/>
      <c r="N249" s="45"/>
      <c r="O249" s="45"/>
      <c r="P249" s="45"/>
      <c r="Q249" s="45"/>
      <c r="R249" s="45"/>
      <c r="S249" s="45"/>
      <c r="T249" s="93"/>
      <c r="AT249" s="22" t="s">
        <v>162</v>
      </c>
      <c r="AU249" s="22" t="s">
        <v>82</v>
      </c>
    </row>
    <row r="250" spans="2:63" s="10" customFormat="1" ht="29.85" customHeight="1">
      <c r="B250" s="203"/>
      <c r="C250" s="204"/>
      <c r="D250" s="205" t="s">
        <v>72</v>
      </c>
      <c r="E250" s="217" t="s">
        <v>576</v>
      </c>
      <c r="F250" s="217" t="s">
        <v>577</v>
      </c>
      <c r="G250" s="204"/>
      <c r="H250" s="204"/>
      <c r="I250" s="207"/>
      <c r="J250" s="218">
        <f>BK250</f>
        <v>0</v>
      </c>
      <c r="K250" s="204"/>
      <c r="L250" s="209"/>
      <c r="M250" s="210"/>
      <c r="N250" s="211"/>
      <c r="O250" s="211"/>
      <c r="P250" s="212">
        <f>SUM(P251:P252)</f>
        <v>0</v>
      </c>
      <c r="Q250" s="211"/>
      <c r="R250" s="212">
        <f>SUM(R251:R252)</f>
        <v>0</v>
      </c>
      <c r="S250" s="211"/>
      <c r="T250" s="213">
        <f>SUM(T251:T252)</f>
        <v>0</v>
      </c>
      <c r="AR250" s="214" t="s">
        <v>24</v>
      </c>
      <c r="AT250" s="215" t="s">
        <v>72</v>
      </c>
      <c r="AU250" s="215" t="s">
        <v>24</v>
      </c>
      <c r="AY250" s="214" t="s">
        <v>153</v>
      </c>
      <c r="BK250" s="216">
        <f>SUM(BK251:BK252)</f>
        <v>0</v>
      </c>
    </row>
    <row r="251" spans="2:65" s="1" customFormat="1" ht="16.5" customHeight="1">
      <c r="B251" s="44"/>
      <c r="C251" s="219" t="s">
        <v>419</v>
      </c>
      <c r="D251" s="219" t="s">
        <v>155</v>
      </c>
      <c r="E251" s="220" t="s">
        <v>748</v>
      </c>
      <c r="F251" s="221" t="s">
        <v>749</v>
      </c>
      <c r="G251" s="222" t="s">
        <v>231</v>
      </c>
      <c r="H251" s="223">
        <v>59.438</v>
      </c>
      <c r="I251" s="224"/>
      <c r="J251" s="225">
        <f>ROUND(I251*H251,2)</f>
        <v>0</v>
      </c>
      <c r="K251" s="221" t="s">
        <v>159</v>
      </c>
      <c r="L251" s="70"/>
      <c r="M251" s="226" t="s">
        <v>22</v>
      </c>
      <c r="N251" s="227" t="s">
        <v>44</v>
      </c>
      <c r="O251" s="45"/>
      <c r="P251" s="228">
        <f>O251*H251</f>
        <v>0</v>
      </c>
      <c r="Q251" s="228">
        <v>0</v>
      </c>
      <c r="R251" s="228">
        <f>Q251*H251</f>
        <v>0</v>
      </c>
      <c r="S251" s="228">
        <v>0</v>
      </c>
      <c r="T251" s="229">
        <f>S251*H251</f>
        <v>0</v>
      </c>
      <c r="AR251" s="22" t="s">
        <v>160</v>
      </c>
      <c r="AT251" s="22" t="s">
        <v>155</v>
      </c>
      <c r="AU251" s="22" t="s">
        <v>82</v>
      </c>
      <c r="AY251" s="22" t="s">
        <v>153</v>
      </c>
      <c r="BE251" s="230">
        <f>IF(N251="základní",J251,0)</f>
        <v>0</v>
      </c>
      <c r="BF251" s="230">
        <f>IF(N251="snížená",J251,0)</f>
        <v>0</v>
      </c>
      <c r="BG251" s="230">
        <f>IF(N251="zákl. přenesená",J251,0)</f>
        <v>0</v>
      </c>
      <c r="BH251" s="230">
        <f>IF(N251="sníž. přenesená",J251,0)</f>
        <v>0</v>
      </c>
      <c r="BI251" s="230">
        <f>IF(N251="nulová",J251,0)</f>
        <v>0</v>
      </c>
      <c r="BJ251" s="22" t="s">
        <v>24</v>
      </c>
      <c r="BK251" s="230">
        <f>ROUND(I251*H251,2)</f>
        <v>0</v>
      </c>
      <c r="BL251" s="22" t="s">
        <v>160</v>
      </c>
      <c r="BM251" s="22" t="s">
        <v>750</v>
      </c>
    </row>
    <row r="252" spans="2:47" s="1" customFormat="1" ht="13.5">
      <c r="B252" s="44"/>
      <c r="C252" s="72"/>
      <c r="D252" s="231" t="s">
        <v>162</v>
      </c>
      <c r="E252" s="72"/>
      <c r="F252" s="232" t="s">
        <v>751</v>
      </c>
      <c r="G252" s="72"/>
      <c r="H252" s="72"/>
      <c r="I252" s="189"/>
      <c r="J252" s="72"/>
      <c r="K252" s="72"/>
      <c r="L252" s="70"/>
      <c r="M252" s="256"/>
      <c r="N252" s="257"/>
      <c r="O252" s="257"/>
      <c r="P252" s="257"/>
      <c r="Q252" s="257"/>
      <c r="R252" s="257"/>
      <c r="S252" s="257"/>
      <c r="T252" s="258"/>
      <c r="AT252" s="22" t="s">
        <v>162</v>
      </c>
      <c r="AU252" s="22" t="s">
        <v>82</v>
      </c>
    </row>
    <row r="253" spans="2:12" s="1" customFormat="1" ht="6.95" customHeight="1">
      <c r="B253" s="65"/>
      <c r="C253" s="66"/>
      <c r="D253" s="66"/>
      <c r="E253" s="66"/>
      <c r="F253" s="66"/>
      <c r="G253" s="66"/>
      <c r="H253" s="66"/>
      <c r="I253" s="164"/>
      <c r="J253" s="66"/>
      <c r="K253" s="66"/>
      <c r="L253" s="70"/>
    </row>
  </sheetData>
  <sheetProtection password="CC35" sheet="1" objects="1" scenarios="1" formatColumns="0" formatRows="0" autoFilter="0"/>
  <autoFilter ref="C85:K252"/>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33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89</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752</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ROUND(J105,2)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ROUND(SUM(BE105:BE1338),2)</f>
        <v>0</v>
      </c>
      <c r="G30" s="45"/>
      <c r="H30" s="45"/>
      <c r="I30" s="156">
        <v>0.21</v>
      </c>
      <c r="J30" s="155">
        <f>ROUND(ROUND((SUM(BE105:BE1338)),2)*I30,2)</f>
        <v>0</v>
      </c>
      <c r="K30" s="49"/>
    </row>
    <row r="31" spans="2:11" s="1" customFormat="1" ht="14.4" customHeight="1">
      <c r="B31" s="44"/>
      <c r="C31" s="45"/>
      <c r="D31" s="45"/>
      <c r="E31" s="53" t="s">
        <v>45</v>
      </c>
      <c r="F31" s="155">
        <f>ROUND(SUM(BF105:BF1338),2)</f>
        <v>0</v>
      </c>
      <c r="G31" s="45"/>
      <c r="H31" s="45"/>
      <c r="I31" s="156">
        <v>0.15</v>
      </c>
      <c r="J31" s="155">
        <f>ROUND(ROUND((SUM(BF105:BF1338)),2)*I31,2)</f>
        <v>0</v>
      </c>
      <c r="K31" s="49"/>
    </row>
    <row r="32" spans="2:11" s="1" customFormat="1" ht="14.4" customHeight="1" hidden="1">
      <c r="B32" s="44"/>
      <c r="C32" s="45"/>
      <c r="D32" s="45"/>
      <c r="E32" s="53" t="s">
        <v>46</v>
      </c>
      <c r="F32" s="155">
        <f>ROUND(SUM(BG105:BG1338),2)</f>
        <v>0</v>
      </c>
      <c r="G32" s="45"/>
      <c r="H32" s="45"/>
      <c r="I32" s="156">
        <v>0.21</v>
      </c>
      <c r="J32" s="155">
        <v>0</v>
      </c>
      <c r="K32" s="49"/>
    </row>
    <row r="33" spans="2:11" s="1" customFormat="1" ht="14.4" customHeight="1" hidden="1">
      <c r="B33" s="44"/>
      <c r="C33" s="45"/>
      <c r="D33" s="45"/>
      <c r="E33" s="53" t="s">
        <v>47</v>
      </c>
      <c r="F33" s="155">
        <f>ROUND(SUM(BH105:BH1338),2)</f>
        <v>0</v>
      </c>
      <c r="G33" s="45"/>
      <c r="H33" s="45"/>
      <c r="I33" s="156">
        <v>0.15</v>
      </c>
      <c r="J33" s="155">
        <v>0</v>
      </c>
      <c r="K33" s="49"/>
    </row>
    <row r="34" spans="2:11" s="1" customFormat="1" ht="14.4" customHeight="1" hidden="1">
      <c r="B34" s="44"/>
      <c r="C34" s="45"/>
      <c r="D34" s="45"/>
      <c r="E34" s="53" t="s">
        <v>48</v>
      </c>
      <c r="F34" s="155">
        <f>ROUND(SUM(BI105:BI1338),2)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101.01 - Architektonicko- stavební řešení</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J105</f>
        <v>0</v>
      </c>
      <c r="K56" s="49"/>
      <c r="AU56" s="22" t="s">
        <v>126</v>
      </c>
    </row>
    <row r="57" spans="2:11" s="7" customFormat="1" ht="24.95" customHeight="1">
      <c r="B57" s="175"/>
      <c r="C57" s="176"/>
      <c r="D57" s="177" t="s">
        <v>127</v>
      </c>
      <c r="E57" s="178"/>
      <c r="F57" s="178"/>
      <c r="G57" s="178"/>
      <c r="H57" s="178"/>
      <c r="I57" s="179"/>
      <c r="J57" s="180">
        <f>J106</f>
        <v>0</v>
      </c>
      <c r="K57" s="181"/>
    </row>
    <row r="58" spans="2:11" s="8" customFormat="1" ht="19.9" customHeight="1">
      <c r="B58" s="182"/>
      <c r="C58" s="183"/>
      <c r="D58" s="184" t="s">
        <v>128</v>
      </c>
      <c r="E58" s="185"/>
      <c r="F58" s="185"/>
      <c r="G58" s="185"/>
      <c r="H58" s="185"/>
      <c r="I58" s="186"/>
      <c r="J58" s="187">
        <f>J107</f>
        <v>0</v>
      </c>
      <c r="K58" s="188"/>
    </row>
    <row r="59" spans="2:11" s="8" customFormat="1" ht="19.9" customHeight="1">
      <c r="B59" s="182"/>
      <c r="C59" s="183"/>
      <c r="D59" s="184" t="s">
        <v>753</v>
      </c>
      <c r="E59" s="185"/>
      <c r="F59" s="185"/>
      <c r="G59" s="185"/>
      <c r="H59" s="185"/>
      <c r="I59" s="186"/>
      <c r="J59" s="187">
        <f>J189</f>
        <v>0</v>
      </c>
      <c r="K59" s="188"/>
    </row>
    <row r="60" spans="2:11" s="8" customFormat="1" ht="19.9" customHeight="1">
      <c r="B60" s="182"/>
      <c r="C60" s="183"/>
      <c r="D60" s="184" t="s">
        <v>585</v>
      </c>
      <c r="E60" s="185"/>
      <c r="F60" s="185"/>
      <c r="G60" s="185"/>
      <c r="H60" s="185"/>
      <c r="I60" s="186"/>
      <c r="J60" s="187">
        <f>J228</f>
        <v>0</v>
      </c>
      <c r="K60" s="188"/>
    </row>
    <row r="61" spans="2:11" s="8" customFormat="1" ht="19.9" customHeight="1">
      <c r="B61" s="182"/>
      <c r="C61" s="183"/>
      <c r="D61" s="184" t="s">
        <v>129</v>
      </c>
      <c r="E61" s="185"/>
      <c r="F61" s="185"/>
      <c r="G61" s="185"/>
      <c r="H61" s="185"/>
      <c r="I61" s="186"/>
      <c r="J61" s="187">
        <f>J304</f>
        <v>0</v>
      </c>
      <c r="K61" s="188"/>
    </row>
    <row r="62" spans="2:11" s="8" customFormat="1" ht="19.9" customHeight="1">
      <c r="B62" s="182"/>
      <c r="C62" s="183"/>
      <c r="D62" s="184" t="s">
        <v>131</v>
      </c>
      <c r="E62" s="185"/>
      <c r="F62" s="185"/>
      <c r="G62" s="185"/>
      <c r="H62" s="185"/>
      <c r="I62" s="186"/>
      <c r="J62" s="187">
        <f>J368</f>
        <v>0</v>
      </c>
      <c r="K62" s="188"/>
    </row>
    <row r="63" spans="2:11" s="8" customFormat="1" ht="19.9" customHeight="1">
      <c r="B63" s="182"/>
      <c r="C63" s="183"/>
      <c r="D63" s="184" t="s">
        <v>132</v>
      </c>
      <c r="E63" s="185"/>
      <c r="F63" s="185"/>
      <c r="G63" s="185"/>
      <c r="H63" s="185"/>
      <c r="I63" s="186"/>
      <c r="J63" s="187">
        <f>J505</f>
        <v>0</v>
      </c>
      <c r="K63" s="188"/>
    </row>
    <row r="64" spans="2:11" s="8" customFormat="1" ht="19.9" customHeight="1">
      <c r="B64" s="182"/>
      <c r="C64" s="183"/>
      <c r="D64" s="184" t="s">
        <v>133</v>
      </c>
      <c r="E64" s="185"/>
      <c r="F64" s="185"/>
      <c r="G64" s="185"/>
      <c r="H64" s="185"/>
      <c r="I64" s="186"/>
      <c r="J64" s="187">
        <f>J511</f>
        <v>0</v>
      </c>
      <c r="K64" s="188"/>
    </row>
    <row r="65" spans="2:11" s="8" customFormat="1" ht="19.9" customHeight="1">
      <c r="B65" s="182"/>
      <c r="C65" s="183"/>
      <c r="D65" s="184" t="s">
        <v>134</v>
      </c>
      <c r="E65" s="185"/>
      <c r="F65" s="185"/>
      <c r="G65" s="185"/>
      <c r="H65" s="185"/>
      <c r="I65" s="186"/>
      <c r="J65" s="187">
        <f>J553</f>
        <v>0</v>
      </c>
      <c r="K65" s="188"/>
    </row>
    <row r="66" spans="2:11" s="8" customFormat="1" ht="19.9" customHeight="1">
      <c r="B66" s="182"/>
      <c r="C66" s="183"/>
      <c r="D66" s="184" t="s">
        <v>135</v>
      </c>
      <c r="E66" s="185"/>
      <c r="F66" s="185"/>
      <c r="G66" s="185"/>
      <c r="H66" s="185"/>
      <c r="I66" s="186"/>
      <c r="J66" s="187">
        <f>J579</f>
        <v>0</v>
      </c>
      <c r="K66" s="188"/>
    </row>
    <row r="67" spans="2:11" s="8" customFormat="1" ht="19.9" customHeight="1">
      <c r="B67" s="182"/>
      <c r="C67" s="183"/>
      <c r="D67" s="184" t="s">
        <v>136</v>
      </c>
      <c r="E67" s="185"/>
      <c r="F67" s="185"/>
      <c r="G67" s="185"/>
      <c r="H67" s="185"/>
      <c r="I67" s="186"/>
      <c r="J67" s="187">
        <f>J598</f>
        <v>0</v>
      </c>
      <c r="K67" s="188"/>
    </row>
    <row r="68" spans="2:11" s="7" customFormat="1" ht="24.95" customHeight="1">
      <c r="B68" s="175"/>
      <c r="C68" s="176"/>
      <c r="D68" s="177" t="s">
        <v>754</v>
      </c>
      <c r="E68" s="178"/>
      <c r="F68" s="178"/>
      <c r="G68" s="178"/>
      <c r="H68" s="178"/>
      <c r="I68" s="179"/>
      <c r="J68" s="180">
        <f>J602</f>
        <v>0</v>
      </c>
      <c r="K68" s="181"/>
    </row>
    <row r="69" spans="2:11" s="8" customFormat="1" ht="19.9" customHeight="1">
      <c r="B69" s="182"/>
      <c r="C69" s="183"/>
      <c r="D69" s="184" t="s">
        <v>755</v>
      </c>
      <c r="E69" s="185"/>
      <c r="F69" s="185"/>
      <c r="G69" s="185"/>
      <c r="H69" s="185"/>
      <c r="I69" s="186"/>
      <c r="J69" s="187">
        <f>J603</f>
        <v>0</v>
      </c>
      <c r="K69" s="188"/>
    </row>
    <row r="70" spans="2:11" s="8" customFormat="1" ht="19.9" customHeight="1">
      <c r="B70" s="182"/>
      <c r="C70" s="183"/>
      <c r="D70" s="184" t="s">
        <v>756</v>
      </c>
      <c r="E70" s="185"/>
      <c r="F70" s="185"/>
      <c r="G70" s="185"/>
      <c r="H70" s="185"/>
      <c r="I70" s="186"/>
      <c r="J70" s="187">
        <f>J653</f>
        <v>0</v>
      </c>
      <c r="K70" s="188"/>
    </row>
    <row r="71" spans="2:11" s="8" customFormat="1" ht="19.9" customHeight="1">
      <c r="B71" s="182"/>
      <c r="C71" s="183"/>
      <c r="D71" s="184" t="s">
        <v>757</v>
      </c>
      <c r="E71" s="185"/>
      <c r="F71" s="185"/>
      <c r="G71" s="185"/>
      <c r="H71" s="185"/>
      <c r="I71" s="186"/>
      <c r="J71" s="187">
        <f>J691</f>
        <v>0</v>
      </c>
      <c r="K71" s="188"/>
    </row>
    <row r="72" spans="2:11" s="8" customFormat="1" ht="19.9" customHeight="1">
      <c r="B72" s="182"/>
      <c r="C72" s="183"/>
      <c r="D72" s="184" t="s">
        <v>758</v>
      </c>
      <c r="E72" s="185"/>
      <c r="F72" s="185"/>
      <c r="G72" s="185"/>
      <c r="H72" s="185"/>
      <c r="I72" s="186"/>
      <c r="J72" s="187">
        <f>J754</f>
        <v>0</v>
      </c>
      <c r="K72" s="188"/>
    </row>
    <row r="73" spans="2:11" s="8" customFormat="1" ht="19.9" customHeight="1">
      <c r="B73" s="182"/>
      <c r="C73" s="183"/>
      <c r="D73" s="184" t="s">
        <v>759</v>
      </c>
      <c r="E73" s="185"/>
      <c r="F73" s="185"/>
      <c r="G73" s="185"/>
      <c r="H73" s="185"/>
      <c r="I73" s="186"/>
      <c r="J73" s="187">
        <f>J764</f>
        <v>0</v>
      </c>
      <c r="K73" s="188"/>
    </row>
    <row r="74" spans="2:11" s="8" customFormat="1" ht="19.9" customHeight="1">
      <c r="B74" s="182"/>
      <c r="C74" s="183"/>
      <c r="D74" s="184" t="s">
        <v>760</v>
      </c>
      <c r="E74" s="185"/>
      <c r="F74" s="185"/>
      <c r="G74" s="185"/>
      <c r="H74" s="185"/>
      <c r="I74" s="186"/>
      <c r="J74" s="187">
        <f>J782</f>
        <v>0</v>
      </c>
      <c r="K74" s="188"/>
    </row>
    <row r="75" spans="2:11" s="8" customFormat="1" ht="19.9" customHeight="1">
      <c r="B75" s="182"/>
      <c r="C75" s="183"/>
      <c r="D75" s="184" t="s">
        <v>761</v>
      </c>
      <c r="E75" s="185"/>
      <c r="F75" s="185"/>
      <c r="G75" s="185"/>
      <c r="H75" s="185"/>
      <c r="I75" s="186"/>
      <c r="J75" s="187">
        <f>J807</f>
        <v>0</v>
      </c>
      <c r="K75" s="188"/>
    </row>
    <row r="76" spans="2:11" s="8" customFormat="1" ht="19.9" customHeight="1">
      <c r="B76" s="182"/>
      <c r="C76" s="183"/>
      <c r="D76" s="184" t="s">
        <v>762</v>
      </c>
      <c r="E76" s="185"/>
      <c r="F76" s="185"/>
      <c r="G76" s="185"/>
      <c r="H76" s="185"/>
      <c r="I76" s="186"/>
      <c r="J76" s="187">
        <f>J823</f>
        <v>0</v>
      </c>
      <c r="K76" s="188"/>
    </row>
    <row r="77" spans="2:11" s="8" customFormat="1" ht="19.9" customHeight="1">
      <c r="B77" s="182"/>
      <c r="C77" s="183"/>
      <c r="D77" s="184" t="s">
        <v>763</v>
      </c>
      <c r="E77" s="185"/>
      <c r="F77" s="185"/>
      <c r="G77" s="185"/>
      <c r="H77" s="185"/>
      <c r="I77" s="186"/>
      <c r="J77" s="187">
        <f>J980</f>
        <v>0</v>
      </c>
      <c r="K77" s="188"/>
    </row>
    <row r="78" spans="2:11" s="8" customFormat="1" ht="19.9" customHeight="1">
      <c r="B78" s="182"/>
      <c r="C78" s="183"/>
      <c r="D78" s="184" t="s">
        <v>764</v>
      </c>
      <c r="E78" s="185"/>
      <c r="F78" s="185"/>
      <c r="G78" s="185"/>
      <c r="H78" s="185"/>
      <c r="I78" s="186"/>
      <c r="J78" s="187">
        <f>J1030</f>
        <v>0</v>
      </c>
      <c r="K78" s="188"/>
    </row>
    <row r="79" spans="2:11" s="8" customFormat="1" ht="19.9" customHeight="1">
      <c r="B79" s="182"/>
      <c r="C79" s="183"/>
      <c r="D79" s="184" t="s">
        <v>765</v>
      </c>
      <c r="E79" s="185"/>
      <c r="F79" s="185"/>
      <c r="G79" s="185"/>
      <c r="H79" s="185"/>
      <c r="I79" s="186"/>
      <c r="J79" s="187">
        <f>J1089</f>
        <v>0</v>
      </c>
      <c r="K79" s="188"/>
    </row>
    <row r="80" spans="2:11" s="8" customFormat="1" ht="19.9" customHeight="1">
      <c r="B80" s="182"/>
      <c r="C80" s="183"/>
      <c r="D80" s="184" t="s">
        <v>766</v>
      </c>
      <c r="E80" s="185"/>
      <c r="F80" s="185"/>
      <c r="G80" s="185"/>
      <c r="H80" s="185"/>
      <c r="I80" s="186"/>
      <c r="J80" s="187">
        <f>J1149</f>
        <v>0</v>
      </c>
      <c r="K80" s="188"/>
    </row>
    <row r="81" spans="2:11" s="8" customFormat="1" ht="19.9" customHeight="1">
      <c r="B81" s="182"/>
      <c r="C81" s="183"/>
      <c r="D81" s="184" t="s">
        <v>767</v>
      </c>
      <c r="E81" s="185"/>
      <c r="F81" s="185"/>
      <c r="G81" s="185"/>
      <c r="H81" s="185"/>
      <c r="I81" s="186"/>
      <c r="J81" s="187">
        <f>J1258</f>
        <v>0</v>
      </c>
      <c r="K81" s="188"/>
    </row>
    <row r="82" spans="2:11" s="8" customFormat="1" ht="19.9" customHeight="1">
      <c r="B82" s="182"/>
      <c r="C82" s="183"/>
      <c r="D82" s="184" t="s">
        <v>768</v>
      </c>
      <c r="E82" s="185"/>
      <c r="F82" s="185"/>
      <c r="G82" s="185"/>
      <c r="H82" s="185"/>
      <c r="I82" s="186"/>
      <c r="J82" s="187">
        <f>J1285</f>
        <v>0</v>
      </c>
      <c r="K82" s="188"/>
    </row>
    <row r="83" spans="2:11" s="8" customFormat="1" ht="19.9" customHeight="1">
      <c r="B83" s="182"/>
      <c r="C83" s="183"/>
      <c r="D83" s="184" t="s">
        <v>769</v>
      </c>
      <c r="E83" s="185"/>
      <c r="F83" s="185"/>
      <c r="G83" s="185"/>
      <c r="H83" s="185"/>
      <c r="I83" s="186"/>
      <c r="J83" s="187">
        <f>J1298</f>
        <v>0</v>
      </c>
      <c r="K83" s="188"/>
    </row>
    <row r="84" spans="2:11" s="8" customFormat="1" ht="19.9" customHeight="1">
      <c r="B84" s="182"/>
      <c r="C84" s="183"/>
      <c r="D84" s="184" t="s">
        <v>770</v>
      </c>
      <c r="E84" s="185"/>
      <c r="F84" s="185"/>
      <c r="G84" s="185"/>
      <c r="H84" s="185"/>
      <c r="I84" s="186"/>
      <c r="J84" s="187">
        <f>J1313</f>
        <v>0</v>
      </c>
      <c r="K84" s="188"/>
    </row>
    <row r="85" spans="2:11" s="7" customFormat="1" ht="24.95" customHeight="1">
      <c r="B85" s="175"/>
      <c r="C85" s="176"/>
      <c r="D85" s="177" t="s">
        <v>771</v>
      </c>
      <c r="E85" s="178"/>
      <c r="F85" s="178"/>
      <c r="G85" s="178"/>
      <c r="H85" s="178"/>
      <c r="I85" s="179"/>
      <c r="J85" s="180">
        <f>J1329</f>
        <v>0</v>
      </c>
      <c r="K85" s="181"/>
    </row>
    <row r="86" spans="2:11" s="1" customFormat="1" ht="21.8" customHeight="1">
      <c r="B86" s="44"/>
      <c r="C86" s="45"/>
      <c r="D86" s="45"/>
      <c r="E86" s="45"/>
      <c r="F86" s="45"/>
      <c r="G86" s="45"/>
      <c r="H86" s="45"/>
      <c r="I86" s="142"/>
      <c r="J86" s="45"/>
      <c r="K86" s="49"/>
    </row>
    <row r="87" spans="2:11" s="1" customFormat="1" ht="6.95" customHeight="1">
      <c r="B87" s="65"/>
      <c r="C87" s="66"/>
      <c r="D87" s="66"/>
      <c r="E87" s="66"/>
      <c r="F87" s="66"/>
      <c r="G87" s="66"/>
      <c r="H87" s="66"/>
      <c r="I87" s="164"/>
      <c r="J87" s="66"/>
      <c r="K87" s="67"/>
    </row>
    <row r="91" spans="2:12" s="1" customFormat="1" ht="6.95" customHeight="1">
      <c r="B91" s="68"/>
      <c r="C91" s="69"/>
      <c r="D91" s="69"/>
      <c r="E91" s="69"/>
      <c r="F91" s="69"/>
      <c r="G91" s="69"/>
      <c r="H91" s="69"/>
      <c r="I91" s="167"/>
      <c r="J91" s="69"/>
      <c r="K91" s="69"/>
      <c r="L91" s="70"/>
    </row>
    <row r="92" spans="2:12" s="1" customFormat="1" ht="36.95" customHeight="1">
      <c r="B92" s="44"/>
      <c r="C92" s="71" t="s">
        <v>137</v>
      </c>
      <c r="D92" s="72"/>
      <c r="E92" s="72"/>
      <c r="F92" s="72"/>
      <c r="G92" s="72"/>
      <c r="H92" s="72"/>
      <c r="I92" s="189"/>
      <c r="J92" s="72"/>
      <c r="K92" s="72"/>
      <c r="L92" s="70"/>
    </row>
    <row r="93" spans="2:12" s="1" customFormat="1" ht="6.95" customHeight="1">
      <c r="B93" s="44"/>
      <c r="C93" s="72"/>
      <c r="D93" s="72"/>
      <c r="E93" s="72"/>
      <c r="F93" s="72"/>
      <c r="G93" s="72"/>
      <c r="H93" s="72"/>
      <c r="I93" s="189"/>
      <c r="J93" s="72"/>
      <c r="K93" s="72"/>
      <c r="L93" s="70"/>
    </row>
    <row r="94" spans="2:12" s="1" customFormat="1" ht="14.4" customHeight="1">
      <c r="B94" s="44"/>
      <c r="C94" s="74" t="s">
        <v>18</v>
      </c>
      <c r="D94" s="72"/>
      <c r="E94" s="72"/>
      <c r="F94" s="72"/>
      <c r="G94" s="72"/>
      <c r="H94" s="72"/>
      <c r="I94" s="189"/>
      <c r="J94" s="72"/>
      <c r="K94" s="72"/>
      <c r="L94" s="70"/>
    </row>
    <row r="95" spans="2:12" s="1" customFormat="1" ht="16.5" customHeight="1">
      <c r="B95" s="44"/>
      <c r="C95" s="72"/>
      <c r="D95" s="72"/>
      <c r="E95" s="190" t="str">
        <f>E7</f>
        <v>Nemocnice Teplice - nízkoprahový urgentní příjem</v>
      </c>
      <c r="F95" s="74"/>
      <c r="G95" s="74"/>
      <c r="H95" s="74"/>
      <c r="I95" s="189"/>
      <c r="J95" s="72"/>
      <c r="K95" s="72"/>
      <c r="L95" s="70"/>
    </row>
    <row r="96" spans="2:12" s="1" customFormat="1" ht="14.4" customHeight="1">
      <c r="B96" s="44"/>
      <c r="C96" s="74" t="s">
        <v>120</v>
      </c>
      <c r="D96" s="72"/>
      <c r="E96" s="72"/>
      <c r="F96" s="72"/>
      <c r="G96" s="72"/>
      <c r="H96" s="72"/>
      <c r="I96" s="189"/>
      <c r="J96" s="72"/>
      <c r="K96" s="72"/>
      <c r="L96" s="70"/>
    </row>
    <row r="97" spans="2:12" s="1" customFormat="1" ht="17.25" customHeight="1">
      <c r="B97" s="44"/>
      <c r="C97" s="72"/>
      <c r="D97" s="72"/>
      <c r="E97" s="80" t="str">
        <f>E9</f>
        <v>SO 101.01 - Architektonicko- stavební řešení</v>
      </c>
      <c r="F97" s="72"/>
      <c r="G97" s="72"/>
      <c r="H97" s="72"/>
      <c r="I97" s="189"/>
      <c r="J97" s="72"/>
      <c r="K97" s="72"/>
      <c r="L97" s="70"/>
    </row>
    <row r="98" spans="2:12" s="1" customFormat="1" ht="6.95" customHeight="1">
      <c r="B98" s="44"/>
      <c r="C98" s="72"/>
      <c r="D98" s="72"/>
      <c r="E98" s="72"/>
      <c r="F98" s="72"/>
      <c r="G98" s="72"/>
      <c r="H98" s="72"/>
      <c r="I98" s="189"/>
      <c r="J98" s="72"/>
      <c r="K98" s="72"/>
      <c r="L98" s="70"/>
    </row>
    <row r="99" spans="2:12" s="1" customFormat="1" ht="18" customHeight="1">
      <c r="B99" s="44"/>
      <c r="C99" s="74" t="s">
        <v>25</v>
      </c>
      <c r="D99" s="72"/>
      <c r="E99" s="72"/>
      <c r="F99" s="191" t="str">
        <f>F12</f>
        <v xml:space="preserve"> </v>
      </c>
      <c r="G99" s="72"/>
      <c r="H99" s="72"/>
      <c r="I99" s="192" t="s">
        <v>27</v>
      </c>
      <c r="J99" s="83" t="str">
        <f>IF(J12="","",J12)</f>
        <v>21. 3. 2016</v>
      </c>
      <c r="K99" s="72"/>
      <c r="L99" s="70"/>
    </row>
    <row r="100" spans="2:12" s="1" customFormat="1" ht="6.95" customHeight="1">
      <c r="B100" s="44"/>
      <c r="C100" s="72"/>
      <c r="D100" s="72"/>
      <c r="E100" s="72"/>
      <c r="F100" s="72"/>
      <c r="G100" s="72"/>
      <c r="H100" s="72"/>
      <c r="I100" s="189"/>
      <c r="J100" s="72"/>
      <c r="K100" s="72"/>
      <c r="L100" s="70"/>
    </row>
    <row r="101" spans="2:12" s="1" customFormat="1" ht="13.5">
      <c r="B101" s="44"/>
      <c r="C101" s="74" t="s">
        <v>31</v>
      </c>
      <c r="D101" s="72"/>
      <c r="E101" s="72"/>
      <c r="F101" s="191" t="str">
        <f>E15</f>
        <v xml:space="preserve"> </v>
      </c>
      <c r="G101" s="72"/>
      <c r="H101" s="72"/>
      <c r="I101" s="192" t="s">
        <v>36</v>
      </c>
      <c r="J101" s="191" t="str">
        <f>E21</f>
        <v xml:space="preserve"> </v>
      </c>
      <c r="K101" s="72"/>
      <c r="L101" s="70"/>
    </row>
    <row r="102" spans="2:12" s="1" customFormat="1" ht="14.4" customHeight="1">
      <c r="B102" s="44"/>
      <c r="C102" s="74" t="s">
        <v>34</v>
      </c>
      <c r="D102" s="72"/>
      <c r="E102" s="72"/>
      <c r="F102" s="191" t="str">
        <f>IF(E18="","",E18)</f>
        <v/>
      </c>
      <c r="G102" s="72"/>
      <c r="H102" s="72"/>
      <c r="I102" s="189"/>
      <c r="J102" s="72"/>
      <c r="K102" s="72"/>
      <c r="L102" s="70"/>
    </row>
    <row r="103" spans="2:12" s="1" customFormat="1" ht="10.3" customHeight="1">
      <c r="B103" s="44"/>
      <c r="C103" s="72"/>
      <c r="D103" s="72"/>
      <c r="E103" s="72"/>
      <c r="F103" s="72"/>
      <c r="G103" s="72"/>
      <c r="H103" s="72"/>
      <c r="I103" s="189"/>
      <c r="J103" s="72"/>
      <c r="K103" s="72"/>
      <c r="L103" s="70"/>
    </row>
    <row r="104" spans="2:20" s="9" customFormat="1" ht="29.25" customHeight="1">
      <c r="B104" s="193"/>
      <c r="C104" s="194" t="s">
        <v>138</v>
      </c>
      <c r="D104" s="195" t="s">
        <v>58</v>
      </c>
      <c r="E104" s="195" t="s">
        <v>54</v>
      </c>
      <c r="F104" s="195" t="s">
        <v>139</v>
      </c>
      <c r="G104" s="195" t="s">
        <v>140</v>
      </c>
      <c r="H104" s="195" t="s">
        <v>141</v>
      </c>
      <c r="I104" s="196" t="s">
        <v>142</v>
      </c>
      <c r="J104" s="195" t="s">
        <v>124</v>
      </c>
      <c r="K104" s="197" t="s">
        <v>143</v>
      </c>
      <c r="L104" s="198"/>
      <c r="M104" s="100" t="s">
        <v>144</v>
      </c>
      <c r="N104" s="101" t="s">
        <v>43</v>
      </c>
      <c r="O104" s="101" t="s">
        <v>145</v>
      </c>
      <c r="P104" s="101" t="s">
        <v>146</v>
      </c>
      <c r="Q104" s="101" t="s">
        <v>147</v>
      </c>
      <c r="R104" s="101" t="s">
        <v>148</v>
      </c>
      <c r="S104" s="101" t="s">
        <v>149</v>
      </c>
      <c r="T104" s="102" t="s">
        <v>150</v>
      </c>
    </row>
    <row r="105" spans="2:63" s="1" customFormat="1" ht="29.25" customHeight="1">
      <c r="B105" s="44"/>
      <c r="C105" s="106" t="s">
        <v>125</v>
      </c>
      <c r="D105" s="72"/>
      <c r="E105" s="72"/>
      <c r="F105" s="72"/>
      <c r="G105" s="72"/>
      <c r="H105" s="72"/>
      <c r="I105" s="189"/>
      <c r="J105" s="199">
        <f>BK105</f>
        <v>0</v>
      </c>
      <c r="K105" s="72"/>
      <c r="L105" s="70"/>
      <c r="M105" s="103"/>
      <c r="N105" s="104"/>
      <c r="O105" s="104"/>
      <c r="P105" s="200">
        <f>P106+P602+P1329</f>
        <v>0</v>
      </c>
      <c r="Q105" s="104"/>
      <c r="R105" s="200">
        <f>R106+R602+R1329</f>
        <v>1161.1928982800002</v>
      </c>
      <c r="S105" s="104"/>
      <c r="T105" s="201">
        <f>T106+T602+T1329</f>
        <v>58.80150000000001</v>
      </c>
      <c r="AT105" s="22" t="s">
        <v>72</v>
      </c>
      <c r="AU105" s="22" t="s">
        <v>126</v>
      </c>
      <c r="BK105" s="202">
        <f>BK106+BK602+BK1329</f>
        <v>0</v>
      </c>
    </row>
    <row r="106" spans="2:63" s="10" customFormat="1" ht="37.4" customHeight="1">
      <c r="B106" s="203"/>
      <c r="C106" s="204"/>
      <c r="D106" s="205" t="s">
        <v>72</v>
      </c>
      <c r="E106" s="206" t="s">
        <v>151</v>
      </c>
      <c r="F106" s="206" t="s">
        <v>152</v>
      </c>
      <c r="G106" s="204"/>
      <c r="H106" s="204"/>
      <c r="I106" s="207"/>
      <c r="J106" s="208">
        <f>BK106</f>
        <v>0</v>
      </c>
      <c r="K106" s="204"/>
      <c r="L106" s="209"/>
      <c r="M106" s="210"/>
      <c r="N106" s="211"/>
      <c r="O106" s="211"/>
      <c r="P106" s="212">
        <f>P107+P189+P228+P304+P368+P505+P511+P553+P579+P598</f>
        <v>0</v>
      </c>
      <c r="Q106" s="211"/>
      <c r="R106" s="212">
        <f>R107+R189+R228+R304+R368+R505+R511+R553+R579+R598</f>
        <v>1143.0368179400002</v>
      </c>
      <c r="S106" s="211"/>
      <c r="T106" s="213">
        <f>T107+T189+T228+T304+T368+T505+T511+T553+T579+T598</f>
        <v>58.80150000000001</v>
      </c>
      <c r="AR106" s="214" t="s">
        <v>24</v>
      </c>
      <c r="AT106" s="215" t="s">
        <v>72</v>
      </c>
      <c r="AU106" s="215" t="s">
        <v>73</v>
      </c>
      <c r="AY106" s="214" t="s">
        <v>153</v>
      </c>
      <c r="BK106" s="216">
        <f>BK107+BK189+BK228+BK304+BK368+BK505+BK511+BK553+BK579+BK598</f>
        <v>0</v>
      </c>
    </row>
    <row r="107" spans="2:63" s="10" customFormat="1" ht="19.9" customHeight="1">
      <c r="B107" s="203"/>
      <c r="C107" s="204"/>
      <c r="D107" s="205" t="s">
        <v>72</v>
      </c>
      <c r="E107" s="217" t="s">
        <v>24</v>
      </c>
      <c r="F107" s="217" t="s">
        <v>154</v>
      </c>
      <c r="G107" s="204"/>
      <c r="H107" s="204"/>
      <c r="I107" s="207"/>
      <c r="J107" s="218">
        <f>BK107</f>
        <v>0</v>
      </c>
      <c r="K107" s="204"/>
      <c r="L107" s="209"/>
      <c r="M107" s="210"/>
      <c r="N107" s="211"/>
      <c r="O107" s="211"/>
      <c r="P107" s="212">
        <f>SUM(P108:P188)</f>
        <v>0</v>
      </c>
      <c r="Q107" s="211"/>
      <c r="R107" s="212">
        <f>SUM(R108:R188)</f>
        <v>0.0005</v>
      </c>
      <c r="S107" s="211"/>
      <c r="T107" s="213">
        <f>SUM(T108:T188)</f>
        <v>0</v>
      </c>
      <c r="AR107" s="214" t="s">
        <v>24</v>
      </c>
      <c r="AT107" s="215" t="s">
        <v>72</v>
      </c>
      <c r="AU107" s="215" t="s">
        <v>24</v>
      </c>
      <c r="AY107" s="214" t="s">
        <v>153</v>
      </c>
      <c r="BK107" s="216">
        <f>SUM(BK108:BK188)</f>
        <v>0</v>
      </c>
    </row>
    <row r="108" spans="2:65" s="1" customFormat="1" ht="16.5" customHeight="1">
      <c r="B108" s="44"/>
      <c r="C108" s="219" t="s">
        <v>24</v>
      </c>
      <c r="D108" s="219" t="s">
        <v>155</v>
      </c>
      <c r="E108" s="220" t="s">
        <v>156</v>
      </c>
      <c r="F108" s="221" t="s">
        <v>157</v>
      </c>
      <c r="G108" s="222" t="s">
        <v>158</v>
      </c>
      <c r="H108" s="223">
        <v>2</v>
      </c>
      <c r="I108" s="224"/>
      <c r="J108" s="225">
        <f>ROUND(I108*H108,2)</f>
        <v>0</v>
      </c>
      <c r="K108" s="221" t="s">
        <v>159</v>
      </c>
      <c r="L108" s="70"/>
      <c r="M108" s="226" t="s">
        <v>22</v>
      </c>
      <c r="N108" s="227" t="s">
        <v>44</v>
      </c>
      <c r="O108" s="45"/>
      <c r="P108" s="228">
        <f>O108*H108</f>
        <v>0</v>
      </c>
      <c r="Q108" s="228">
        <v>0</v>
      </c>
      <c r="R108" s="228">
        <f>Q108*H108</f>
        <v>0</v>
      </c>
      <c r="S108" s="228">
        <v>0</v>
      </c>
      <c r="T108" s="229">
        <f>S108*H108</f>
        <v>0</v>
      </c>
      <c r="AR108" s="22" t="s">
        <v>160</v>
      </c>
      <c r="AT108" s="22" t="s">
        <v>155</v>
      </c>
      <c r="AU108" s="22" t="s">
        <v>82</v>
      </c>
      <c r="AY108" s="22" t="s">
        <v>153</v>
      </c>
      <c r="BE108" s="230">
        <f>IF(N108="základní",J108,0)</f>
        <v>0</v>
      </c>
      <c r="BF108" s="230">
        <f>IF(N108="snížená",J108,0)</f>
        <v>0</v>
      </c>
      <c r="BG108" s="230">
        <f>IF(N108="zákl. přenesená",J108,0)</f>
        <v>0</v>
      </c>
      <c r="BH108" s="230">
        <f>IF(N108="sníž. přenesená",J108,0)</f>
        <v>0</v>
      </c>
      <c r="BI108" s="230">
        <f>IF(N108="nulová",J108,0)</f>
        <v>0</v>
      </c>
      <c r="BJ108" s="22" t="s">
        <v>24</v>
      </c>
      <c r="BK108" s="230">
        <f>ROUND(I108*H108,2)</f>
        <v>0</v>
      </c>
      <c r="BL108" s="22" t="s">
        <v>160</v>
      </c>
      <c r="BM108" s="22" t="s">
        <v>772</v>
      </c>
    </row>
    <row r="109" spans="2:47" s="1" customFormat="1" ht="13.5">
      <c r="B109" s="44"/>
      <c r="C109" s="72"/>
      <c r="D109" s="231" t="s">
        <v>162</v>
      </c>
      <c r="E109" s="72"/>
      <c r="F109" s="232" t="s">
        <v>163</v>
      </c>
      <c r="G109" s="72"/>
      <c r="H109" s="72"/>
      <c r="I109" s="189"/>
      <c r="J109" s="72"/>
      <c r="K109" s="72"/>
      <c r="L109" s="70"/>
      <c r="M109" s="233"/>
      <c r="N109" s="45"/>
      <c r="O109" s="45"/>
      <c r="P109" s="45"/>
      <c r="Q109" s="45"/>
      <c r="R109" s="45"/>
      <c r="S109" s="45"/>
      <c r="T109" s="93"/>
      <c r="AT109" s="22" t="s">
        <v>162</v>
      </c>
      <c r="AU109" s="22" t="s">
        <v>82</v>
      </c>
    </row>
    <row r="110" spans="2:47" s="1" customFormat="1" ht="13.5">
      <c r="B110" s="44"/>
      <c r="C110" s="72"/>
      <c r="D110" s="231" t="s">
        <v>164</v>
      </c>
      <c r="E110" s="72"/>
      <c r="F110" s="234" t="s">
        <v>165</v>
      </c>
      <c r="G110" s="72"/>
      <c r="H110" s="72"/>
      <c r="I110" s="189"/>
      <c r="J110" s="72"/>
      <c r="K110" s="72"/>
      <c r="L110" s="70"/>
      <c r="M110" s="233"/>
      <c r="N110" s="45"/>
      <c r="O110" s="45"/>
      <c r="P110" s="45"/>
      <c r="Q110" s="45"/>
      <c r="R110" s="45"/>
      <c r="S110" s="45"/>
      <c r="T110" s="93"/>
      <c r="AT110" s="22" t="s">
        <v>164</v>
      </c>
      <c r="AU110" s="22" t="s">
        <v>82</v>
      </c>
    </row>
    <row r="111" spans="2:65" s="1" customFormat="1" ht="16.5" customHeight="1">
      <c r="B111" s="44"/>
      <c r="C111" s="219" t="s">
        <v>82</v>
      </c>
      <c r="D111" s="219" t="s">
        <v>155</v>
      </c>
      <c r="E111" s="220" t="s">
        <v>773</v>
      </c>
      <c r="F111" s="221" t="s">
        <v>774</v>
      </c>
      <c r="G111" s="222" t="s">
        <v>158</v>
      </c>
      <c r="H111" s="223">
        <v>2</v>
      </c>
      <c r="I111" s="224"/>
      <c r="J111" s="225">
        <f>ROUND(I111*H111,2)</f>
        <v>0</v>
      </c>
      <c r="K111" s="221" t="s">
        <v>159</v>
      </c>
      <c r="L111" s="70"/>
      <c r="M111" s="226" t="s">
        <v>22</v>
      </c>
      <c r="N111" s="227" t="s">
        <v>44</v>
      </c>
      <c r="O111" s="45"/>
      <c r="P111" s="228">
        <f>O111*H111</f>
        <v>0</v>
      </c>
      <c r="Q111" s="228">
        <v>0</v>
      </c>
      <c r="R111" s="228">
        <f>Q111*H111</f>
        <v>0</v>
      </c>
      <c r="S111" s="228">
        <v>0</v>
      </c>
      <c r="T111" s="229">
        <f>S111*H111</f>
        <v>0</v>
      </c>
      <c r="AR111" s="22" t="s">
        <v>160</v>
      </c>
      <c r="AT111" s="22" t="s">
        <v>155</v>
      </c>
      <c r="AU111" s="22" t="s">
        <v>82</v>
      </c>
      <c r="AY111" s="22" t="s">
        <v>153</v>
      </c>
      <c r="BE111" s="230">
        <f>IF(N111="základní",J111,0)</f>
        <v>0</v>
      </c>
      <c r="BF111" s="230">
        <f>IF(N111="snížená",J111,0)</f>
        <v>0</v>
      </c>
      <c r="BG111" s="230">
        <f>IF(N111="zákl. přenesená",J111,0)</f>
        <v>0</v>
      </c>
      <c r="BH111" s="230">
        <f>IF(N111="sníž. přenesená",J111,0)</f>
        <v>0</v>
      </c>
      <c r="BI111" s="230">
        <f>IF(N111="nulová",J111,0)</f>
        <v>0</v>
      </c>
      <c r="BJ111" s="22" t="s">
        <v>24</v>
      </c>
      <c r="BK111" s="230">
        <f>ROUND(I111*H111,2)</f>
        <v>0</v>
      </c>
      <c r="BL111" s="22" t="s">
        <v>160</v>
      </c>
      <c r="BM111" s="22" t="s">
        <v>775</v>
      </c>
    </row>
    <row r="112" spans="2:47" s="1" customFormat="1" ht="13.5">
      <c r="B112" s="44"/>
      <c r="C112" s="72"/>
      <c r="D112" s="231" t="s">
        <v>162</v>
      </c>
      <c r="E112" s="72"/>
      <c r="F112" s="232" t="s">
        <v>776</v>
      </c>
      <c r="G112" s="72"/>
      <c r="H112" s="72"/>
      <c r="I112" s="189"/>
      <c r="J112" s="72"/>
      <c r="K112" s="72"/>
      <c r="L112" s="70"/>
      <c r="M112" s="233"/>
      <c r="N112" s="45"/>
      <c r="O112" s="45"/>
      <c r="P112" s="45"/>
      <c r="Q112" s="45"/>
      <c r="R112" s="45"/>
      <c r="S112" s="45"/>
      <c r="T112" s="93"/>
      <c r="AT112" s="22" t="s">
        <v>162</v>
      </c>
      <c r="AU112" s="22" t="s">
        <v>82</v>
      </c>
    </row>
    <row r="113" spans="2:47" s="1" customFormat="1" ht="13.5">
      <c r="B113" s="44"/>
      <c r="C113" s="72"/>
      <c r="D113" s="231" t="s">
        <v>164</v>
      </c>
      <c r="E113" s="72"/>
      <c r="F113" s="234" t="s">
        <v>165</v>
      </c>
      <c r="G113" s="72"/>
      <c r="H113" s="72"/>
      <c r="I113" s="189"/>
      <c r="J113" s="72"/>
      <c r="K113" s="72"/>
      <c r="L113" s="70"/>
      <c r="M113" s="233"/>
      <c r="N113" s="45"/>
      <c r="O113" s="45"/>
      <c r="P113" s="45"/>
      <c r="Q113" s="45"/>
      <c r="R113" s="45"/>
      <c r="S113" s="45"/>
      <c r="T113" s="93"/>
      <c r="AT113" s="22" t="s">
        <v>164</v>
      </c>
      <c r="AU113" s="22" t="s">
        <v>82</v>
      </c>
    </row>
    <row r="114" spans="2:65" s="1" customFormat="1" ht="16.5" customHeight="1">
      <c r="B114" s="44"/>
      <c r="C114" s="219" t="s">
        <v>173</v>
      </c>
      <c r="D114" s="219" t="s">
        <v>155</v>
      </c>
      <c r="E114" s="220" t="s">
        <v>168</v>
      </c>
      <c r="F114" s="221" t="s">
        <v>169</v>
      </c>
      <c r="G114" s="222" t="s">
        <v>158</v>
      </c>
      <c r="H114" s="223">
        <v>2</v>
      </c>
      <c r="I114" s="224"/>
      <c r="J114" s="225">
        <f>ROUND(I114*H114,2)</f>
        <v>0</v>
      </c>
      <c r="K114" s="221" t="s">
        <v>159</v>
      </c>
      <c r="L114" s="70"/>
      <c r="M114" s="226" t="s">
        <v>22</v>
      </c>
      <c r="N114" s="227" t="s">
        <v>44</v>
      </c>
      <c r="O114" s="45"/>
      <c r="P114" s="228">
        <f>O114*H114</f>
        <v>0</v>
      </c>
      <c r="Q114" s="228">
        <v>8E-05</v>
      </c>
      <c r="R114" s="228">
        <f>Q114*H114</f>
        <v>0.00016</v>
      </c>
      <c r="S114" s="228">
        <v>0</v>
      </c>
      <c r="T114" s="229">
        <f>S114*H114</f>
        <v>0</v>
      </c>
      <c r="AR114" s="22" t="s">
        <v>160</v>
      </c>
      <c r="AT114" s="22" t="s">
        <v>155</v>
      </c>
      <c r="AU114" s="22" t="s">
        <v>82</v>
      </c>
      <c r="AY114" s="22" t="s">
        <v>153</v>
      </c>
      <c r="BE114" s="230">
        <f>IF(N114="základní",J114,0)</f>
        <v>0</v>
      </c>
      <c r="BF114" s="230">
        <f>IF(N114="snížená",J114,0)</f>
        <v>0</v>
      </c>
      <c r="BG114" s="230">
        <f>IF(N114="zákl. přenesená",J114,0)</f>
        <v>0</v>
      </c>
      <c r="BH114" s="230">
        <f>IF(N114="sníž. přenesená",J114,0)</f>
        <v>0</v>
      </c>
      <c r="BI114" s="230">
        <f>IF(N114="nulová",J114,0)</f>
        <v>0</v>
      </c>
      <c r="BJ114" s="22" t="s">
        <v>24</v>
      </c>
      <c r="BK114" s="230">
        <f>ROUND(I114*H114,2)</f>
        <v>0</v>
      </c>
      <c r="BL114" s="22" t="s">
        <v>160</v>
      </c>
      <c r="BM114" s="22" t="s">
        <v>777</v>
      </c>
    </row>
    <row r="115" spans="2:47" s="1" customFormat="1" ht="13.5">
      <c r="B115" s="44"/>
      <c r="C115" s="72"/>
      <c r="D115" s="231" t="s">
        <v>162</v>
      </c>
      <c r="E115" s="72"/>
      <c r="F115" s="232" t="s">
        <v>171</v>
      </c>
      <c r="G115" s="72"/>
      <c r="H115" s="72"/>
      <c r="I115" s="189"/>
      <c r="J115" s="72"/>
      <c r="K115" s="72"/>
      <c r="L115" s="70"/>
      <c r="M115" s="233"/>
      <c r="N115" s="45"/>
      <c r="O115" s="45"/>
      <c r="P115" s="45"/>
      <c r="Q115" s="45"/>
      <c r="R115" s="45"/>
      <c r="S115" s="45"/>
      <c r="T115" s="93"/>
      <c r="AT115" s="22" t="s">
        <v>162</v>
      </c>
      <c r="AU115" s="22" t="s">
        <v>82</v>
      </c>
    </row>
    <row r="116" spans="2:47" s="1" customFormat="1" ht="13.5">
      <c r="B116" s="44"/>
      <c r="C116" s="72"/>
      <c r="D116" s="231" t="s">
        <v>164</v>
      </c>
      <c r="E116" s="72"/>
      <c r="F116" s="234" t="s">
        <v>172</v>
      </c>
      <c r="G116" s="72"/>
      <c r="H116" s="72"/>
      <c r="I116" s="189"/>
      <c r="J116" s="72"/>
      <c r="K116" s="72"/>
      <c r="L116" s="70"/>
      <c r="M116" s="233"/>
      <c r="N116" s="45"/>
      <c r="O116" s="45"/>
      <c r="P116" s="45"/>
      <c r="Q116" s="45"/>
      <c r="R116" s="45"/>
      <c r="S116" s="45"/>
      <c r="T116" s="93"/>
      <c r="AT116" s="22" t="s">
        <v>164</v>
      </c>
      <c r="AU116" s="22" t="s">
        <v>82</v>
      </c>
    </row>
    <row r="117" spans="2:65" s="1" customFormat="1" ht="16.5" customHeight="1">
      <c r="B117" s="44"/>
      <c r="C117" s="219" t="s">
        <v>160</v>
      </c>
      <c r="D117" s="219" t="s">
        <v>155</v>
      </c>
      <c r="E117" s="220" t="s">
        <v>778</v>
      </c>
      <c r="F117" s="221" t="s">
        <v>779</v>
      </c>
      <c r="G117" s="222" t="s">
        <v>158</v>
      </c>
      <c r="H117" s="223">
        <v>2</v>
      </c>
      <c r="I117" s="224"/>
      <c r="J117" s="225">
        <f>ROUND(I117*H117,2)</f>
        <v>0</v>
      </c>
      <c r="K117" s="221" t="s">
        <v>159</v>
      </c>
      <c r="L117" s="70"/>
      <c r="M117" s="226" t="s">
        <v>22</v>
      </c>
      <c r="N117" s="227" t="s">
        <v>44</v>
      </c>
      <c r="O117" s="45"/>
      <c r="P117" s="228">
        <f>O117*H117</f>
        <v>0</v>
      </c>
      <c r="Q117" s="228">
        <v>0.00017</v>
      </c>
      <c r="R117" s="228">
        <f>Q117*H117</f>
        <v>0.00034</v>
      </c>
      <c r="S117" s="228">
        <v>0</v>
      </c>
      <c r="T117" s="229">
        <f>S117*H117</f>
        <v>0</v>
      </c>
      <c r="AR117" s="22" t="s">
        <v>160</v>
      </c>
      <c r="AT117" s="22" t="s">
        <v>155</v>
      </c>
      <c r="AU117" s="22" t="s">
        <v>82</v>
      </c>
      <c r="AY117" s="22" t="s">
        <v>153</v>
      </c>
      <c r="BE117" s="230">
        <f>IF(N117="základní",J117,0)</f>
        <v>0</v>
      </c>
      <c r="BF117" s="230">
        <f>IF(N117="snížená",J117,0)</f>
        <v>0</v>
      </c>
      <c r="BG117" s="230">
        <f>IF(N117="zákl. přenesená",J117,0)</f>
        <v>0</v>
      </c>
      <c r="BH117" s="230">
        <f>IF(N117="sníž. přenesená",J117,0)</f>
        <v>0</v>
      </c>
      <c r="BI117" s="230">
        <f>IF(N117="nulová",J117,0)</f>
        <v>0</v>
      </c>
      <c r="BJ117" s="22" t="s">
        <v>24</v>
      </c>
      <c r="BK117" s="230">
        <f>ROUND(I117*H117,2)</f>
        <v>0</v>
      </c>
      <c r="BL117" s="22" t="s">
        <v>160</v>
      </c>
      <c r="BM117" s="22" t="s">
        <v>780</v>
      </c>
    </row>
    <row r="118" spans="2:47" s="1" customFormat="1" ht="13.5">
      <c r="B118" s="44"/>
      <c r="C118" s="72"/>
      <c r="D118" s="231" t="s">
        <v>162</v>
      </c>
      <c r="E118" s="72"/>
      <c r="F118" s="232" t="s">
        <v>781</v>
      </c>
      <c r="G118" s="72"/>
      <c r="H118" s="72"/>
      <c r="I118" s="189"/>
      <c r="J118" s="72"/>
      <c r="K118" s="72"/>
      <c r="L118" s="70"/>
      <c r="M118" s="233"/>
      <c r="N118" s="45"/>
      <c r="O118" s="45"/>
      <c r="P118" s="45"/>
      <c r="Q118" s="45"/>
      <c r="R118" s="45"/>
      <c r="S118" s="45"/>
      <c r="T118" s="93"/>
      <c r="AT118" s="22" t="s">
        <v>162</v>
      </c>
      <c r="AU118" s="22" t="s">
        <v>82</v>
      </c>
    </row>
    <row r="119" spans="2:47" s="1" customFormat="1" ht="13.5">
      <c r="B119" s="44"/>
      <c r="C119" s="72"/>
      <c r="D119" s="231" t="s">
        <v>164</v>
      </c>
      <c r="E119" s="72"/>
      <c r="F119" s="234" t="s">
        <v>172</v>
      </c>
      <c r="G119" s="72"/>
      <c r="H119" s="72"/>
      <c r="I119" s="189"/>
      <c r="J119" s="72"/>
      <c r="K119" s="72"/>
      <c r="L119" s="70"/>
      <c r="M119" s="233"/>
      <c r="N119" s="45"/>
      <c r="O119" s="45"/>
      <c r="P119" s="45"/>
      <c r="Q119" s="45"/>
      <c r="R119" s="45"/>
      <c r="S119" s="45"/>
      <c r="T119" s="93"/>
      <c r="AT119" s="22" t="s">
        <v>164</v>
      </c>
      <c r="AU119" s="22" t="s">
        <v>82</v>
      </c>
    </row>
    <row r="120" spans="2:65" s="1" customFormat="1" ht="16.5" customHeight="1">
      <c r="B120" s="44"/>
      <c r="C120" s="219" t="s">
        <v>188</v>
      </c>
      <c r="D120" s="219" t="s">
        <v>155</v>
      </c>
      <c r="E120" s="220" t="s">
        <v>174</v>
      </c>
      <c r="F120" s="221" t="s">
        <v>175</v>
      </c>
      <c r="G120" s="222" t="s">
        <v>176</v>
      </c>
      <c r="H120" s="223">
        <v>67.5</v>
      </c>
      <c r="I120" s="224"/>
      <c r="J120" s="225">
        <f>ROUND(I120*H120,2)</f>
        <v>0</v>
      </c>
      <c r="K120" s="221" t="s">
        <v>159</v>
      </c>
      <c r="L120" s="70"/>
      <c r="M120" s="226" t="s">
        <v>22</v>
      </c>
      <c r="N120" s="227" t="s">
        <v>44</v>
      </c>
      <c r="O120" s="45"/>
      <c r="P120" s="228">
        <f>O120*H120</f>
        <v>0</v>
      </c>
      <c r="Q120" s="228">
        <v>0</v>
      </c>
      <c r="R120" s="228">
        <f>Q120*H120</f>
        <v>0</v>
      </c>
      <c r="S120" s="228">
        <v>0</v>
      </c>
      <c r="T120" s="229">
        <f>S120*H120</f>
        <v>0</v>
      </c>
      <c r="AR120" s="22" t="s">
        <v>160</v>
      </c>
      <c r="AT120" s="22" t="s">
        <v>155</v>
      </c>
      <c r="AU120" s="22" t="s">
        <v>82</v>
      </c>
      <c r="AY120" s="22" t="s">
        <v>153</v>
      </c>
      <c r="BE120" s="230">
        <f>IF(N120="základní",J120,0)</f>
        <v>0</v>
      </c>
      <c r="BF120" s="230">
        <f>IF(N120="snížená",J120,0)</f>
        <v>0</v>
      </c>
      <c r="BG120" s="230">
        <f>IF(N120="zákl. přenesená",J120,0)</f>
        <v>0</v>
      </c>
      <c r="BH120" s="230">
        <f>IF(N120="sníž. přenesená",J120,0)</f>
        <v>0</v>
      </c>
      <c r="BI120" s="230">
        <f>IF(N120="nulová",J120,0)</f>
        <v>0</v>
      </c>
      <c r="BJ120" s="22" t="s">
        <v>24</v>
      </c>
      <c r="BK120" s="230">
        <f>ROUND(I120*H120,2)</f>
        <v>0</v>
      </c>
      <c r="BL120" s="22" t="s">
        <v>160</v>
      </c>
      <c r="BM120" s="22" t="s">
        <v>782</v>
      </c>
    </row>
    <row r="121" spans="2:47" s="1" customFormat="1" ht="13.5">
      <c r="B121" s="44"/>
      <c r="C121" s="72"/>
      <c r="D121" s="231" t="s">
        <v>162</v>
      </c>
      <c r="E121" s="72"/>
      <c r="F121" s="232" t="s">
        <v>178</v>
      </c>
      <c r="G121" s="72"/>
      <c r="H121" s="72"/>
      <c r="I121" s="189"/>
      <c r="J121" s="72"/>
      <c r="K121" s="72"/>
      <c r="L121" s="70"/>
      <c r="M121" s="233"/>
      <c r="N121" s="45"/>
      <c r="O121" s="45"/>
      <c r="P121" s="45"/>
      <c r="Q121" s="45"/>
      <c r="R121" s="45"/>
      <c r="S121" s="45"/>
      <c r="T121" s="93"/>
      <c r="AT121" s="22" t="s">
        <v>162</v>
      </c>
      <c r="AU121" s="22" t="s">
        <v>82</v>
      </c>
    </row>
    <row r="122" spans="2:47" s="1" customFormat="1" ht="13.5">
      <c r="B122" s="44"/>
      <c r="C122" s="72"/>
      <c r="D122" s="231" t="s">
        <v>164</v>
      </c>
      <c r="E122" s="72"/>
      <c r="F122" s="234" t="s">
        <v>179</v>
      </c>
      <c r="G122" s="72"/>
      <c r="H122" s="72"/>
      <c r="I122" s="189"/>
      <c r="J122" s="72"/>
      <c r="K122" s="72"/>
      <c r="L122" s="70"/>
      <c r="M122" s="233"/>
      <c r="N122" s="45"/>
      <c r="O122" s="45"/>
      <c r="P122" s="45"/>
      <c r="Q122" s="45"/>
      <c r="R122" s="45"/>
      <c r="S122" s="45"/>
      <c r="T122" s="93"/>
      <c r="AT122" s="22" t="s">
        <v>164</v>
      </c>
      <c r="AU122" s="22" t="s">
        <v>82</v>
      </c>
    </row>
    <row r="123" spans="2:47" s="1" customFormat="1" ht="13.5">
      <c r="B123" s="44"/>
      <c r="C123" s="72"/>
      <c r="D123" s="231" t="s">
        <v>166</v>
      </c>
      <c r="E123" s="72"/>
      <c r="F123" s="234" t="s">
        <v>783</v>
      </c>
      <c r="G123" s="72"/>
      <c r="H123" s="72"/>
      <c r="I123" s="189"/>
      <c r="J123" s="72"/>
      <c r="K123" s="72"/>
      <c r="L123" s="70"/>
      <c r="M123" s="233"/>
      <c r="N123" s="45"/>
      <c r="O123" s="45"/>
      <c r="P123" s="45"/>
      <c r="Q123" s="45"/>
      <c r="R123" s="45"/>
      <c r="S123" s="45"/>
      <c r="T123" s="93"/>
      <c r="AT123" s="22" t="s">
        <v>166</v>
      </c>
      <c r="AU123" s="22" t="s">
        <v>82</v>
      </c>
    </row>
    <row r="124" spans="2:51" s="11" customFormat="1" ht="13.5">
      <c r="B124" s="235"/>
      <c r="C124" s="236"/>
      <c r="D124" s="231" t="s">
        <v>180</v>
      </c>
      <c r="E124" s="237" t="s">
        <v>22</v>
      </c>
      <c r="F124" s="238" t="s">
        <v>784</v>
      </c>
      <c r="G124" s="236"/>
      <c r="H124" s="239">
        <v>67.5</v>
      </c>
      <c r="I124" s="240"/>
      <c r="J124" s="236"/>
      <c r="K124" s="236"/>
      <c r="L124" s="241"/>
      <c r="M124" s="242"/>
      <c r="N124" s="243"/>
      <c r="O124" s="243"/>
      <c r="P124" s="243"/>
      <c r="Q124" s="243"/>
      <c r="R124" s="243"/>
      <c r="S124" s="243"/>
      <c r="T124" s="244"/>
      <c r="AT124" s="245" t="s">
        <v>180</v>
      </c>
      <c r="AU124" s="245" t="s">
        <v>82</v>
      </c>
      <c r="AV124" s="11" t="s">
        <v>82</v>
      </c>
      <c r="AW124" s="11" t="s">
        <v>37</v>
      </c>
      <c r="AX124" s="11" t="s">
        <v>73</v>
      </c>
      <c r="AY124" s="245" t="s">
        <v>153</v>
      </c>
    </row>
    <row r="125" spans="2:65" s="1" customFormat="1" ht="16.5" customHeight="1">
      <c r="B125" s="44"/>
      <c r="C125" s="219" t="s">
        <v>197</v>
      </c>
      <c r="D125" s="219" t="s">
        <v>155</v>
      </c>
      <c r="E125" s="220" t="s">
        <v>785</v>
      </c>
      <c r="F125" s="221" t="s">
        <v>786</v>
      </c>
      <c r="G125" s="222" t="s">
        <v>176</v>
      </c>
      <c r="H125" s="223">
        <v>641.25</v>
      </c>
      <c r="I125" s="224"/>
      <c r="J125" s="225">
        <f>ROUND(I125*H125,2)</f>
        <v>0</v>
      </c>
      <c r="K125" s="221" t="s">
        <v>159</v>
      </c>
      <c r="L125" s="70"/>
      <c r="M125" s="226" t="s">
        <v>22</v>
      </c>
      <c r="N125" s="227" t="s">
        <v>44</v>
      </c>
      <c r="O125" s="45"/>
      <c r="P125" s="228">
        <f>O125*H125</f>
        <v>0</v>
      </c>
      <c r="Q125" s="228">
        <v>0</v>
      </c>
      <c r="R125" s="228">
        <f>Q125*H125</f>
        <v>0</v>
      </c>
      <c r="S125" s="228">
        <v>0</v>
      </c>
      <c r="T125" s="229">
        <f>S125*H125</f>
        <v>0</v>
      </c>
      <c r="AR125" s="22" t="s">
        <v>160</v>
      </c>
      <c r="AT125" s="22" t="s">
        <v>155</v>
      </c>
      <c r="AU125" s="22" t="s">
        <v>82</v>
      </c>
      <c r="AY125" s="22" t="s">
        <v>153</v>
      </c>
      <c r="BE125" s="230">
        <f>IF(N125="základní",J125,0)</f>
        <v>0</v>
      </c>
      <c r="BF125" s="230">
        <f>IF(N125="snížená",J125,0)</f>
        <v>0</v>
      </c>
      <c r="BG125" s="230">
        <f>IF(N125="zákl. přenesená",J125,0)</f>
        <v>0</v>
      </c>
      <c r="BH125" s="230">
        <f>IF(N125="sníž. přenesená",J125,0)</f>
        <v>0</v>
      </c>
      <c r="BI125" s="230">
        <f>IF(N125="nulová",J125,0)</f>
        <v>0</v>
      </c>
      <c r="BJ125" s="22" t="s">
        <v>24</v>
      </c>
      <c r="BK125" s="230">
        <f>ROUND(I125*H125,2)</f>
        <v>0</v>
      </c>
      <c r="BL125" s="22" t="s">
        <v>160</v>
      </c>
      <c r="BM125" s="22" t="s">
        <v>787</v>
      </c>
    </row>
    <row r="126" spans="2:47" s="1" customFormat="1" ht="13.5">
      <c r="B126" s="44"/>
      <c r="C126" s="72"/>
      <c r="D126" s="231" t="s">
        <v>162</v>
      </c>
      <c r="E126" s="72"/>
      <c r="F126" s="232" t="s">
        <v>788</v>
      </c>
      <c r="G126" s="72"/>
      <c r="H126" s="72"/>
      <c r="I126" s="189"/>
      <c r="J126" s="72"/>
      <c r="K126" s="72"/>
      <c r="L126" s="70"/>
      <c r="M126" s="233"/>
      <c r="N126" s="45"/>
      <c r="O126" s="45"/>
      <c r="P126" s="45"/>
      <c r="Q126" s="45"/>
      <c r="R126" s="45"/>
      <c r="S126" s="45"/>
      <c r="T126" s="93"/>
      <c r="AT126" s="22" t="s">
        <v>162</v>
      </c>
      <c r="AU126" s="22" t="s">
        <v>82</v>
      </c>
    </row>
    <row r="127" spans="2:47" s="1" customFormat="1" ht="13.5">
      <c r="B127" s="44"/>
      <c r="C127" s="72"/>
      <c r="D127" s="231" t="s">
        <v>164</v>
      </c>
      <c r="E127" s="72"/>
      <c r="F127" s="234" t="s">
        <v>789</v>
      </c>
      <c r="G127" s="72"/>
      <c r="H127" s="72"/>
      <c r="I127" s="189"/>
      <c r="J127" s="72"/>
      <c r="K127" s="72"/>
      <c r="L127" s="70"/>
      <c r="M127" s="233"/>
      <c r="N127" s="45"/>
      <c r="O127" s="45"/>
      <c r="P127" s="45"/>
      <c r="Q127" s="45"/>
      <c r="R127" s="45"/>
      <c r="S127" s="45"/>
      <c r="T127" s="93"/>
      <c r="AT127" s="22" t="s">
        <v>164</v>
      </c>
      <c r="AU127" s="22" t="s">
        <v>82</v>
      </c>
    </row>
    <row r="128" spans="2:47" s="1" customFormat="1" ht="13.5">
      <c r="B128" s="44"/>
      <c r="C128" s="72"/>
      <c r="D128" s="231" t="s">
        <v>166</v>
      </c>
      <c r="E128" s="72"/>
      <c r="F128" s="234" t="s">
        <v>783</v>
      </c>
      <c r="G128" s="72"/>
      <c r="H128" s="72"/>
      <c r="I128" s="189"/>
      <c r="J128" s="72"/>
      <c r="K128" s="72"/>
      <c r="L128" s="70"/>
      <c r="M128" s="233"/>
      <c r="N128" s="45"/>
      <c r="O128" s="45"/>
      <c r="P128" s="45"/>
      <c r="Q128" s="45"/>
      <c r="R128" s="45"/>
      <c r="S128" s="45"/>
      <c r="T128" s="93"/>
      <c r="AT128" s="22" t="s">
        <v>166</v>
      </c>
      <c r="AU128" s="22" t="s">
        <v>82</v>
      </c>
    </row>
    <row r="129" spans="2:51" s="11" customFormat="1" ht="13.5">
      <c r="B129" s="235"/>
      <c r="C129" s="236"/>
      <c r="D129" s="231" t="s">
        <v>180</v>
      </c>
      <c r="E129" s="237" t="s">
        <v>22</v>
      </c>
      <c r="F129" s="238" t="s">
        <v>790</v>
      </c>
      <c r="G129" s="236"/>
      <c r="H129" s="239">
        <v>641.25</v>
      </c>
      <c r="I129" s="240"/>
      <c r="J129" s="236"/>
      <c r="K129" s="236"/>
      <c r="L129" s="241"/>
      <c r="M129" s="242"/>
      <c r="N129" s="243"/>
      <c r="O129" s="243"/>
      <c r="P129" s="243"/>
      <c r="Q129" s="243"/>
      <c r="R129" s="243"/>
      <c r="S129" s="243"/>
      <c r="T129" s="244"/>
      <c r="AT129" s="245" t="s">
        <v>180</v>
      </c>
      <c r="AU129" s="245" t="s">
        <v>82</v>
      </c>
      <c r="AV129" s="11" t="s">
        <v>82</v>
      </c>
      <c r="AW129" s="11" t="s">
        <v>37</v>
      </c>
      <c r="AX129" s="11" t="s">
        <v>73</v>
      </c>
      <c r="AY129" s="245" t="s">
        <v>153</v>
      </c>
    </row>
    <row r="130" spans="2:65" s="1" customFormat="1" ht="16.5" customHeight="1">
      <c r="B130" s="44"/>
      <c r="C130" s="219" t="s">
        <v>203</v>
      </c>
      <c r="D130" s="219" t="s">
        <v>155</v>
      </c>
      <c r="E130" s="220" t="s">
        <v>791</v>
      </c>
      <c r="F130" s="221" t="s">
        <v>792</v>
      </c>
      <c r="G130" s="222" t="s">
        <v>176</v>
      </c>
      <c r="H130" s="223">
        <v>320.625</v>
      </c>
      <c r="I130" s="224"/>
      <c r="J130" s="225">
        <f>ROUND(I130*H130,2)</f>
        <v>0</v>
      </c>
      <c r="K130" s="221" t="s">
        <v>159</v>
      </c>
      <c r="L130" s="70"/>
      <c r="M130" s="226" t="s">
        <v>22</v>
      </c>
      <c r="N130" s="227" t="s">
        <v>44</v>
      </c>
      <c r="O130" s="45"/>
      <c r="P130" s="228">
        <f>O130*H130</f>
        <v>0</v>
      </c>
      <c r="Q130" s="228">
        <v>0</v>
      </c>
      <c r="R130" s="228">
        <f>Q130*H130</f>
        <v>0</v>
      </c>
      <c r="S130" s="228">
        <v>0</v>
      </c>
      <c r="T130" s="229">
        <f>S130*H130</f>
        <v>0</v>
      </c>
      <c r="AR130" s="22" t="s">
        <v>160</v>
      </c>
      <c r="AT130" s="22" t="s">
        <v>155</v>
      </c>
      <c r="AU130" s="22" t="s">
        <v>82</v>
      </c>
      <c r="AY130" s="22" t="s">
        <v>153</v>
      </c>
      <c r="BE130" s="230">
        <f>IF(N130="základní",J130,0)</f>
        <v>0</v>
      </c>
      <c r="BF130" s="230">
        <f>IF(N130="snížená",J130,0)</f>
        <v>0</v>
      </c>
      <c r="BG130" s="230">
        <f>IF(N130="zákl. přenesená",J130,0)</f>
        <v>0</v>
      </c>
      <c r="BH130" s="230">
        <f>IF(N130="sníž. přenesená",J130,0)</f>
        <v>0</v>
      </c>
      <c r="BI130" s="230">
        <f>IF(N130="nulová",J130,0)</f>
        <v>0</v>
      </c>
      <c r="BJ130" s="22" t="s">
        <v>24</v>
      </c>
      <c r="BK130" s="230">
        <f>ROUND(I130*H130,2)</f>
        <v>0</v>
      </c>
      <c r="BL130" s="22" t="s">
        <v>160</v>
      </c>
      <c r="BM130" s="22" t="s">
        <v>793</v>
      </c>
    </row>
    <row r="131" spans="2:47" s="1" customFormat="1" ht="13.5">
      <c r="B131" s="44"/>
      <c r="C131" s="72"/>
      <c r="D131" s="231" t="s">
        <v>162</v>
      </c>
      <c r="E131" s="72"/>
      <c r="F131" s="232" t="s">
        <v>794</v>
      </c>
      <c r="G131" s="72"/>
      <c r="H131" s="72"/>
      <c r="I131" s="189"/>
      <c r="J131" s="72"/>
      <c r="K131" s="72"/>
      <c r="L131" s="70"/>
      <c r="M131" s="233"/>
      <c r="N131" s="45"/>
      <c r="O131" s="45"/>
      <c r="P131" s="45"/>
      <c r="Q131" s="45"/>
      <c r="R131" s="45"/>
      <c r="S131" s="45"/>
      <c r="T131" s="93"/>
      <c r="AT131" s="22" t="s">
        <v>162</v>
      </c>
      <c r="AU131" s="22" t="s">
        <v>82</v>
      </c>
    </row>
    <row r="132" spans="2:47" s="1" customFormat="1" ht="13.5">
      <c r="B132" s="44"/>
      <c r="C132" s="72"/>
      <c r="D132" s="231" t="s">
        <v>164</v>
      </c>
      <c r="E132" s="72"/>
      <c r="F132" s="234" t="s">
        <v>789</v>
      </c>
      <c r="G132" s="72"/>
      <c r="H132" s="72"/>
      <c r="I132" s="189"/>
      <c r="J132" s="72"/>
      <c r="K132" s="72"/>
      <c r="L132" s="70"/>
      <c r="M132" s="233"/>
      <c r="N132" s="45"/>
      <c r="O132" s="45"/>
      <c r="P132" s="45"/>
      <c r="Q132" s="45"/>
      <c r="R132" s="45"/>
      <c r="S132" s="45"/>
      <c r="T132" s="93"/>
      <c r="AT132" s="22" t="s">
        <v>164</v>
      </c>
      <c r="AU132" s="22" t="s">
        <v>82</v>
      </c>
    </row>
    <row r="133" spans="2:51" s="11" customFormat="1" ht="13.5">
      <c r="B133" s="235"/>
      <c r="C133" s="236"/>
      <c r="D133" s="231" t="s">
        <v>180</v>
      </c>
      <c r="E133" s="237" t="s">
        <v>22</v>
      </c>
      <c r="F133" s="238" t="s">
        <v>795</v>
      </c>
      <c r="G133" s="236"/>
      <c r="H133" s="239">
        <v>320.625</v>
      </c>
      <c r="I133" s="240"/>
      <c r="J133" s="236"/>
      <c r="K133" s="236"/>
      <c r="L133" s="241"/>
      <c r="M133" s="242"/>
      <c r="N133" s="243"/>
      <c r="O133" s="243"/>
      <c r="P133" s="243"/>
      <c r="Q133" s="243"/>
      <c r="R133" s="243"/>
      <c r="S133" s="243"/>
      <c r="T133" s="244"/>
      <c r="AT133" s="245" t="s">
        <v>180</v>
      </c>
      <c r="AU133" s="245" t="s">
        <v>82</v>
      </c>
      <c r="AV133" s="11" t="s">
        <v>82</v>
      </c>
      <c r="AW133" s="11" t="s">
        <v>37</v>
      </c>
      <c r="AX133" s="11" t="s">
        <v>73</v>
      </c>
      <c r="AY133" s="245" t="s">
        <v>153</v>
      </c>
    </row>
    <row r="134" spans="2:65" s="1" customFormat="1" ht="16.5" customHeight="1">
      <c r="B134" s="44"/>
      <c r="C134" s="219" t="s">
        <v>210</v>
      </c>
      <c r="D134" s="219" t="s">
        <v>155</v>
      </c>
      <c r="E134" s="220" t="s">
        <v>796</v>
      </c>
      <c r="F134" s="221" t="s">
        <v>797</v>
      </c>
      <c r="G134" s="222" t="s">
        <v>176</v>
      </c>
      <c r="H134" s="223">
        <v>35.988</v>
      </c>
      <c r="I134" s="224"/>
      <c r="J134" s="225">
        <f>ROUND(I134*H134,2)</f>
        <v>0</v>
      </c>
      <c r="K134" s="221" t="s">
        <v>159</v>
      </c>
      <c r="L134" s="70"/>
      <c r="M134" s="226" t="s">
        <v>22</v>
      </c>
      <c r="N134" s="227" t="s">
        <v>44</v>
      </c>
      <c r="O134" s="45"/>
      <c r="P134" s="228">
        <f>O134*H134</f>
        <v>0</v>
      </c>
      <c r="Q134" s="228">
        <v>0</v>
      </c>
      <c r="R134" s="228">
        <f>Q134*H134</f>
        <v>0</v>
      </c>
      <c r="S134" s="228">
        <v>0</v>
      </c>
      <c r="T134" s="229">
        <f>S134*H134</f>
        <v>0</v>
      </c>
      <c r="AR134" s="22" t="s">
        <v>160</v>
      </c>
      <c r="AT134" s="22" t="s">
        <v>155</v>
      </c>
      <c r="AU134" s="22" t="s">
        <v>82</v>
      </c>
      <c r="AY134" s="22" t="s">
        <v>153</v>
      </c>
      <c r="BE134" s="230">
        <f>IF(N134="základní",J134,0)</f>
        <v>0</v>
      </c>
      <c r="BF134" s="230">
        <f>IF(N134="snížená",J134,0)</f>
        <v>0</v>
      </c>
      <c r="BG134" s="230">
        <f>IF(N134="zákl. přenesená",J134,0)</f>
        <v>0</v>
      </c>
      <c r="BH134" s="230">
        <f>IF(N134="sníž. přenesená",J134,0)</f>
        <v>0</v>
      </c>
      <c r="BI134" s="230">
        <f>IF(N134="nulová",J134,0)</f>
        <v>0</v>
      </c>
      <c r="BJ134" s="22" t="s">
        <v>24</v>
      </c>
      <c r="BK134" s="230">
        <f>ROUND(I134*H134,2)</f>
        <v>0</v>
      </c>
      <c r="BL134" s="22" t="s">
        <v>160</v>
      </c>
      <c r="BM134" s="22" t="s">
        <v>798</v>
      </c>
    </row>
    <row r="135" spans="2:47" s="1" customFormat="1" ht="13.5">
      <c r="B135" s="44"/>
      <c r="C135" s="72"/>
      <c r="D135" s="231" t="s">
        <v>162</v>
      </c>
      <c r="E135" s="72"/>
      <c r="F135" s="232" t="s">
        <v>799</v>
      </c>
      <c r="G135" s="72"/>
      <c r="H135" s="72"/>
      <c r="I135" s="189"/>
      <c r="J135" s="72"/>
      <c r="K135" s="72"/>
      <c r="L135" s="70"/>
      <c r="M135" s="233"/>
      <c r="N135" s="45"/>
      <c r="O135" s="45"/>
      <c r="P135" s="45"/>
      <c r="Q135" s="45"/>
      <c r="R135" s="45"/>
      <c r="S135" s="45"/>
      <c r="T135" s="93"/>
      <c r="AT135" s="22" t="s">
        <v>162</v>
      </c>
      <c r="AU135" s="22" t="s">
        <v>82</v>
      </c>
    </row>
    <row r="136" spans="2:47" s="1" customFormat="1" ht="13.5">
      <c r="B136" s="44"/>
      <c r="C136" s="72"/>
      <c r="D136" s="231" t="s">
        <v>164</v>
      </c>
      <c r="E136" s="72"/>
      <c r="F136" s="234" t="s">
        <v>800</v>
      </c>
      <c r="G136" s="72"/>
      <c r="H136" s="72"/>
      <c r="I136" s="189"/>
      <c r="J136" s="72"/>
      <c r="K136" s="72"/>
      <c r="L136" s="70"/>
      <c r="M136" s="233"/>
      <c r="N136" s="45"/>
      <c r="O136" s="45"/>
      <c r="P136" s="45"/>
      <c r="Q136" s="45"/>
      <c r="R136" s="45"/>
      <c r="S136" s="45"/>
      <c r="T136" s="93"/>
      <c r="AT136" s="22" t="s">
        <v>164</v>
      </c>
      <c r="AU136" s="22" t="s">
        <v>82</v>
      </c>
    </row>
    <row r="137" spans="2:47" s="1" customFormat="1" ht="13.5">
      <c r="B137" s="44"/>
      <c r="C137" s="72"/>
      <c r="D137" s="231" t="s">
        <v>166</v>
      </c>
      <c r="E137" s="72"/>
      <c r="F137" s="234" t="s">
        <v>783</v>
      </c>
      <c r="G137" s="72"/>
      <c r="H137" s="72"/>
      <c r="I137" s="189"/>
      <c r="J137" s="72"/>
      <c r="K137" s="72"/>
      <c r="L137" s="70"/>
      <c r="M137" s="233"/>
      <c r="N137" s="45"/>
      <c r="O137" s="45"/>
      <c r="P137" s="45"/>
      <c r="Q137" s="45"/>
      <c r="R137" s="45"/>
      <c r="S137" s="45"/>
      <c r="T137" s="93"/>
      <c r="AT137" s="22" t="s">
        <v>166</v>
      </c>
      <c r="AU137" s="22" t="s">
        <v>82</v>
      </c>
    </row>
    <row r="138" spans="2:51" s="11" customFormat="1" ht="13.5">
      <c r="B138" s="235"/>
      <c r="C138" s="236"/>
      <c r="D138" s="231" t="s">
        <v>180</v>
      </c>
      <c r="E138" s="237" t="s">
        <v>22</v>
      </c>
      <c r="F138" s="238" t="s">
        <v>801</v>
      </c>
      <c r="G138" s="236"/>
      <c r="H138" s="239">
        <v>24.35</v>
      </c>
      <c r="I138" s="240"/>
      <c r="J138" s="236"/>
      <c r="K138" s="236"/>
      <c r="L138" s="241"/>
      <c r="M138" s="242"/>
      <c r="N138" s="243"/>
      <c r="O138" s="243"/>
      <c r="P138" s="243"/>
      <c r="Q138" s="243"/>
      <c r="R138" s="243"/>
      <c r="S138" s="243"/>
      <c r="T138" s="244"/>
      <c r="AT138" s="245" t="s">
        <v>180</v>
      </c>
      <c r="AU138" s="245" t="s">
        <v>82</v>
      </c>
      <c r="AV138" s="11" t="s">
        <v>82</v>
      </c>
      <c r="AW138" s="11" t="s">
        <v>37</v>
      </c>
      <c r="AX138" s="11" t="s">
        <v>73</v>
      </c>
      <c r="AY138" s="245" t="s">
        <v>153</v>
      </c>
    </row>
    <row r="139" spans="2:51" s="11" customFormat="1" ht="13.5">
      <c r="B139" s="235"/>
      <c r="C139" s="236"/>
      <c r="D139" s="231" t="s">
        <v>180</v>
      </c>
      <c r="E139" s="237" t="s">
        <v>22</v>
      </c>
      <c r="F139" s="238" t="s">
        <v>802</v>
      </c>
      <c r="G139" s="236"/>
      <c r="H139" s="239">
        <v>11.638</v>
      </c>
      <c r="I139" s="240"/>
      <c r="J139" s="236"/>
      <c r="K139" s="236"/>
      <c r="L139" s="241"/>
      <c r="M139" s="242"/>
      <c r="N139" s="243"/>
      <c r="O139" s="243"/>
      <c r="P139" s="243"/>
      <c r="Q139" s="243"/>
      <c r="R139" s="243"/>
      <c r="S139" s="243"/>
      <c r="T139" s="244"/>
      <c r="AT139" s="245" t="s">
        <v>180</v>
      </c>
      <c r="AU139" s="245" t="s">
        <v>82</v>
      </c>
      <c r="AV139" s="11" t="s">
        <v>82</v>
      </c>
      <c r="AW139" s="11" t="s">
        <v>37</v>
      </c>
      <c r="AX139" s="11" t="s">
        <v>73</v>
      </c>
      <c r="AY139" s="245" t="s">
        <v>153</v>
      </c>
    </row>
    <row r="140" spans="2:65" s="1" customFormat="1" ht="16.5" customHeight="1">
      <c r="B140" s="44"/>
      <c r="C140" s="219" t="s">
        <v>216</v>
      </c>
      <c r="D140" s="219" t="s">
        <v>155</v>
      </c>
      <c r="E140" s="220" t="s">
        <v>803</v>
      </c>
      <c r="F140" s="221" t="s">
        <v>804</v>
      </c>
      <c r="G140" s="222" t="s">
        <v>176</v>
      </c>
      <c r="H140" s="223">
        <v>17.994</v>
      </c>
      <c r="I140" s="224"/>
      <c r="J140" s="225">
        <f>ROUND(I140*H140,2)</f>
        <v>0</v>
      </c>
      <c r="K140" s="221" t="s">
        <v>159</v>
      </c>
      <c r="L140" s="70"/>
      <c r="M140" s="226" t="s">
        <v>22</v>
      </c>
      <c r="N140" s="227" t="s">
        <v>44</v>
      </c>
      <c r="O140" s="45"/>
      <c r="P140" s="228">
        <f>O140*H140</f>
        <v>0</v>
      </c>
      <c r="Q140" s="228">
        <v>0</v>
      </c>
      <c r="R140" s="228">
        <f>Q140*H140</f>
        <v>0</v>
      </c>
      <c r="S140" s="228">
        <v>0</v>
      </c>
      <c r="T140" s="229">
        <f>S140*H140</f>
        <v>0</v>
      </c>
      <c r="AR140" s="22" t="s">
        <v>160</v>
      </c>
      <c r="AT140" s="22" t="s">
        <v>155</v>
      </c>
      <c r="AU140" s="22" t="s">
        <v>82</v>
      </c>
      <c r="AY140" s="22" t="s">
        <v>153</v>
      </c>
      <c r="BE140" s="230">
        <f>IF(N140="základní",J140,0)</f>
        <v>0</v>
      </c>
      <c r="BF140" s="230">
        <f>IF(N140="snížená",J140,0)</f>
        <v>0</v>
      </c>
      <c r="BG140" s="230">
        <f>IF(N140="zákl. přenesená",J140,0)</f>
        <v>0</v>
      </c>
      <c r="BH140" s="230">
        <f>IF(N140="sníž. přenesená",J140,0)</f>
        <v>0</v>
      </c>
      <c r="BI140" s="230">
        <f>IF(N140="nulová",J140,0)</f>
        <v>0</v>
      </c>
      <c r="BJ140" s="22" t="s">
        <v>24</v>
      </c>
      <c r="BK140" s="230">
        <f>ROUND(I140*H140,2)</f>
        <v>0</v>
      </c>
      <c r="BL140" s="22" t="s">
        <v>160</v>
      </c>
      <c r="BM140" s="22" t="s">
        <v>805</v>
      </c>
    </row>
    <row r="141" spans="2:47" s="1" customFormat="1" ht="13.5">
      <c r="B141" s="44"/>
      <c r="C141" s="72"/>
      <c r="D141" s="231" t="s">
        <v>162</v>
      </c>
      <c r="E141" s="72"/>
      <c r="F141" s="232" t="s">
        <v>806</v>
      </c>
      <c r="G141" s="72"/>
      <c r="H141" s="72"/>
      <c r="I141" s="189"/>
      <c r="J141" s="72"/>
      <c r="K141" s="72"/>
      <c r="L141" s="70"/>
      <c r="M141" s="233"/>
      <c r="N141" s="45"/>
      <c r="O141" s="45"/>
      <c r="P141" s="45"/>
      <c r="Q141" s="45"/>
      <c r="R141" s="45"/>
      <c r="S141" s="45"/>
      <c r="T141" s="93"/>
      <c r="AT141" s="22" t="s">
        <v>162</v>
      </c>
      <c r="AU141" s="22" t="s">
        <v>82</v>
      </c>
    </row>
    <row r="142" spans="2:47" s="1" customFormat="1" ht="13.5">
      <c r="B142" s="44"/>
      <c r="C142" s="72"/>
      <c r="D142" s="231" t="s">
        <v>164</v>
      </c>
      <c r="E142" s="72"/>
      <c r="F142" s="234" t="s">
        <v>800</v>
      </c>
      <c r="G142" s="72"/>
      <c r="H142" s="72"/>
      <c r="I142" s="189"/>
      <c r="J142" s="72"/>
      <c r="K142" s="72"/>
      <c r="L142" s="70"/>
      <c r="M142" s="233"/>
      <c r="N142" s="45"/>
      <c r="O142" s="45"/>
      <c r="P142" s="45"/>
      <c r="Q142" s="45"/>
      <c r="R142" s="45"/>
      <c r="S142" s="45"/>
      <c r="T142" s="93"/>
      <c r="AT142" s="22" t="s">
        <v>164</v>
      </c>
      <c r="AU142" s="22" t="s">
        <v>82</v>
      </c>
    </row>
    <row r="143" spans="2:51" s="11" customFormat="1" ht="13.5">
      <c r="B143" s="235"/>
      <c r="C143" s="236"/>
      <c r="D143" s="231" t="s">
        <v>180</v>
      </c>
      <c r="E143" s="237" t="s">
        <v>22</v>
      </c>
      <c r="F143" s="238" t="s">
        <v>807</v>
      </c>
      <c r="G143" s="236"/>
      <c r="H143" s="239">
        <v>17.994</v>
      </c>
      <c r="I143" s="240"/>
      <c r="J143" s="236"/>
      <c r="K143" s="236"/>
      <c r="L143" s="241"/>
      <c r="M143" s="242"/>
      <c r="N143" s="243"/>
      <c r="O143" s="243"/>
      <c r="P143" s="243"/>
      <c r="Q143" s="243"/>
      <c r="R143" s="243"/>
      <c r="S143" s="243"/>
      <c r="T143" s="244"/>
      <c r="AT143" s="245" t="s">
        <v>180</v>
      </c>
      <c r="AU143" s="245" t="s">
        <v>82</v>
      </c>
      <c r="AV143" s="11" t="s">
        <v>82</v>
      </c>
      <c r="AW143" s="11" t="s">
        <v>37</v>
      </c>
      <c r="AX143" s="11" t="s">
        <v>73</v>
      </c>
      <c r="AY143" s="245" t="s">
        <v>153</v>
      </c>
    </row>
    <row r="144" spans="2:65" s="1" customFormat="1" ht="16.5" customHeight="1">
      <c r="B144" s="44"/>
      <c r="C144" s="219" t="s">
        <v>29</v>
      </c>
      <c r="D144" s="219" t="s">
        <v>155</v>
      </c>
      <c r="E144" s="220" t="s">
        <v>808</v>
      </c>
      <c r="F144" s="221" t="s">
        <v>809</v>
      </c>
      <c r="G144" s="222" t="s">
        <v>158</v>
      </c>
      <c r="H144" s="223">
        <v>2</v>
      </c>
      <c r="I144" s="224"/>
      <c r="J144" s="225">
        <f>ROUND(I144*H144,2)</f>
        <v>0</v>
      </c>
      <c r="K144" s="221" t="s">
        <v>159</v>
      </c>
      <c r="L144" s="70"/>
      <c r="M144" s="226" t="s">
        <v>22</v>
      </c>
      <c r="N144" s="227" t="s">
        <v>44</v>
      </c>
      <c r="O144" s="45"/>
      <c r="P144" s="228">
        <f>O144*H144</f>
        <v>0</v>
      </c>
      <c r="Q144" s="228">
        <v>0</v>
      </c>
      <c r="R144" s="228">
        <f>Q144*H144</f>
        <v>0</v>
      </c>
      <c r="S144" s="228">
        <v>0</v>
      </c>
      <c r="T144" s="229">
        <f>S144*H144</f>
        <v>0</v>
      </c>
      <c r="AR144" s="22" t="s">
        <v>160</v>
      </c>
      <c r="AT144" s="22" t="s">
        <v>155</v>
      </c>
      <c r="AU144" s="22" t="s">
        <v>82</v>
      </c>
      <c r="AY144" s="22" t="s">
        <v>153</v>
      </c>
      <c r="BE144" s="230">
        <f>IF(N144="základní",J144,0)</f>
        <v>0</v>
      </c>
      <c r="BF144" s="230">
        <f>IF(N144="snížená",J144,0)</f>
        <v>0</v>
      </c>
      <c r="BG144" s="230">
        <f>IF(N144="zákl. přenesená",J144,0)</f>
        <v>0</v>
      </c>
      <c r="BH144" s="230">
        <f>IF(N144="sníž. přenesená",J144,0)</f>
        <v>0</v>
      </c>
      <c r="BI144" s="230">
        <f>IF(N144="nulová",J144,0)</f>
        <v>0</v>
      </c>
      <c r="BJ144" s="22" t="s">
        <v>24</v>
      </c>
      <c r="BK144" s="230">
        <f>ROUND(I144*H144,2)</f>
        <v>0</v>
      </c>
      <c r="BL144" s="22" t="s">
        <v>160</v>
      </c>
      <c r="BM144" s="22" t="s">
        <v>810</v>
      </c>
    </row>
    <row r="145" spans="2:47" s="1" customFormat="1" ht="13.5">
      <c r="B145" s="44"/>
      <c r="C145" s="72"/>
      <c r="D145" s="231" t="s">
        <v>162</v>
      </c>
      <c r="E145" s="72"/>
      <c r="F145" s="232" t="s">
        <v>811</v>
      </c>
      <c r="G145" s="72"/>
      <c r="H145" s="72"/>
      <c r="I145" s="189"/>
      <c r="J145" s="72"/>
      <c r="K145" s="72"/>
      <c r="L145" s="70"/>
      <c r="M145" s="233"/>
      <c r="N145" s="45"/>
      <c r="O145" s="45"/>
      <c r="P145" s="45"/>
      <c r="Q145" s="45"/>
      <c r="R145" s="45"/>
      <c r="S145" s="45"/>
      <c r="T145" s="93"/>
      <c r="AT145" s="22" t="s">
        <v>162</v>
      </c>
      <c r="AU145" s="22" t="s">
        <v>82</v>
      </c>
    </row>
    <row r="146" spans="2:47" s="1" customFormat="1" ht="13.5">
      <c r="B146" s="44"/>
      <c r="C146" s="72"/>
      <c r="D146" s="231" t="s">
        <v>164</v>
      </c>
      <c r="E146" s="72"/>
      <c r="F146" s="234" t="s">
        <v>812</v>
      </c>
      <c r="G146" s="72"/>
      <c r="H146" s="72"/>
      <c r="I146" s="189"/>
      <c r="J146" s="72"/>
      <c r="K146" s="72"/>
      <c r="L146" s="70"/>
      <c r="M146" s="233"/>
      <c r="N146" s="45"/>
      <c r="O146" s="45"/>
      <c r="P146" s="45"/>
      <c r="Q146" s="45"/>
      <c r="R146" s="45"/>
      <c r="S146" s="45"/>
      <c r="T146" s="93"/>
      <c r="AT146" s="22" t="s">
        <v>164</v>
      </c>
      <c r="AU146" s="22" t="s">
        <v>82</v>
      </c>
    </row>
    <row r="147" spans="2:65" s="1" customFormat="1" ht="16.5" customHeight="1">
      <c r="B147" s="44"/>
      <c r="C147" s="219" t="s">
        <v>228</v>
      </c>
      <c r="D147" s="219" t="s">
        <v>155</v>
      </c>
      <c r="E147" s="220" t="s">
        <v>813</v>
      </c>
      <c r="F147" s="221" t="s">
        <v>814</v>
      </c>
      <c r="G147" s="222" t="s">
        <v>158</v>
      </c>
      <c r="H147" s="223">
        <v>2</v>
      </c>
      <c r="I147" s="224"/>
      <c r="J147" s="225">
        <f>ROUND(I147*H147,2)</f>
        <v>0</v>
      </c>
      <c r="K147" s="221" t="s">
        <v>159</v>
      </c>
      <c r="L147" s="70"/>
      <c r="M147" s="226" t="s">
        <v>22</v>
      </c>
      <c r="N147" s="227" t="s">
        <v>44</v>
      </c>
      <c r="O147" s="45"/>
      <c r="P147" s="228">
        <f>O147*H147</f>
        <v>0</v>
      </c>
      <c r="Q147" s="228">
        <v>0</v>
      </c>
      <c r="R147" s="228">
        <f>Q147*H147</f>
        <v>0</v>
      </c>
      <c r="S147" s="228">
        <v>0</v>
      </c>
      <c r="T147" s="229">
        <f>S147*H147</f>
        <v>0</v>
      </c>
      <c r="AR147" s="22" t="s">
        <v>160</v>
      </c>
      <c r="AT147" s="22" t="s">
        <v>155</v>
      </c>
      <c r="AU147" s="22" t="s">
        <v>82</v>
      </c>
      <c r="AY147" s="22" t="s">
        <v>153</v>
      </c>
      <c r="BE147" s="230">
        <f>IF(N147="základní",J147,0)</f>
        <v>0</v>
      </c>
      <c r="BF147" s="230">
        <f>IF(N147="snížená",J147,0)</f>
        <v>0</v>
      </c>
      <c r="BG147" s="230">
        <f>IF(N147="zákl. přenesená",J147,0)</f>
        <v>0</v>
      </c>
      <c r="BH147" s="230">
        <f>IF(N147="sníž. přenesená",J147,0)</f>
        <v>0</v>
      </c>
      <c r="BI147" s="230">
        <f>IF(N147="nulová",J147,0)</f>
        <v>0</v>
      </c>
      <c r="BJ147" s="22" t="s">
        <v>24</v>
      </c>
      <c r="BK147" s="230">
        <f>ROUND(I147*H147,2)</f>
        <v>0</v>
      </c>
      <c r="BL147" s="22" t="s">
        <v>160</v>
      </c>
      <c r="BM147" s="22" t="s">
        <v>815</v>
      </c>
    </row>
    <row r="148" spans="2:47" s="1" customFormat="1" ht="13.5">
      <c r="B148" s="44"/>
      <c r="C148" s="72"/>
      <c r="D148" s="231" t="s">
        <v>162</v>
      </c>
      <c r="E148" s="72"/>
      <c r="F148" s="232" t="s">
        <v>816</v>
      </c>
      <c r="G148" s="72"/>
      <c r="H148" s="72"/>
      <c r="I148" s="189"/>
      <c r="J148" s="72"/>
      <c r="K148" s="72"/>
      <c r="L148" s="70"/>
      <c r="M148" s="233"/>
      <c r="N148" s="45"/>
      <c r="O148" s="45"/>
      <c r="P148" s="45"/>
      <c r="Q148" s="45"/>
      <c r="R148" s="45"/>
      <c r="S148" s="45"/>
      <c r="T148" s="93"/>
      <c r="AT148" s="22" t="s">
        <v>162</v>
      </c>
      <c r="AU148" s="22" t="s">
        <v>82</v>
      </c>
    </row>
    <row r="149" spans="2:47" s="1" customFormat="1" ht="13.5">
      <c r="B149" s="44"/>
      <c r="C149" s="72"/>
      <c r="D149" s="231" t="s">
        <v>164</v>
      </c>
      <c r="E149" s="72"/>
      <c r="F149" s="234" t="s">
        <v>812</v>
      </c>
      <c r="G149" s="72"/>
      <c r="H149" s="72"/>
      <c r="I149" s="189"/>
      <c r="J149" s="72"/>
      <c r="K149" s="72"/>
      <c r="L149" s="70"/>
      <c r="M149" s="233"/>
      <c r="N149" s="45"/>
      <c r="O149" s="45"/>
      <c r="P149" s="45"/>
      <c r="Q149" s="45"/>
      <c r="R149" s="45"/>
      <c r="S149" s="45"/>
      <c r="T149" s="93"/>
      <c r="AT149" s="22" t="s">
        <v>164</v>
      </c>
      <c r="AU149" s="22" t="s">
        <v>82</v>
      </c>
    </row>
    <row r="150" spans="2:65" s="1" customFormat="1" ht="25.5" customHeight="1">
      <c r="B150" s="44"/>
      <c r="C150" s="219" t="s">
        <v>236</v>
      </c>
      <c r="D150" s="219" t="s">
        <v>155</v>
      </c>
      <c r="E150" s="220" t="s">
        <v>817</v>
      </c>
      <c r="F150" s="221" t="s">
        <v>818</v>
      </c>
      <c r="G150" s="222" t="s">
        <v>158</v>
      </c>
      <c r="H150" s="223">
        <v>2</v>
      </c>
      <c r="I150" s="224"/>
      <c r="J150" s="225">
        <f>ROUND(I150*H150,2)</f>
        <v>0</v>
      </c>
      <c r="K150" s="221" t="s">
        <v>159</v>
      </c>
      <c r="L150" s="70"/>
      <c r="M150" s="226" t="s">
        <v>22</v>
      </c>
      <c r="N150" s="227" t="s">
        <v>44</v>
      </c>
      <c r="O150" s="45"/>
      <c r="P150" s="228">
        <f>O150*H150</f>
        <v>0</v>
      </c>
      <c r="Q150" s="228">
        <v>0</v>
      </c>
      <c r="R150" s="228">
        <f>Q150*H150</f>
        <v>0</v>
      </c>
      <c r="S150" s="228">
        <v>0</v>
      </c>
      <c r="T150" s="229">
        <f>S150*H150</f>
        <v>0</v>
      </c>
      <c r="AR150" s="22" t="s">
        <v>160</v>
      </c>
      <c r="AT150" s="22" t="s">
        <v>155</v>
      </c>
      <c r="AU150" s="22" t="s">
        <v>82</v>
      </c>
      <c r="AY150" s="22" t="s">
        <v>153</v>
      </c>
      <c r="BE150" s="230">
        <f>IF(N150="základní",J150,0)</f>
        <v>0</v>
      </c>
      <c r="BF150" s="230">
        <f>IF(N150="snížená",J150,0)</f>
        <v>0</v>
      </c>
      <c r="BG150" s="230">
        <f>IF(N150="zákl. přenesená",J150,0)</f>
        <v>0</v>
      </c>
      <c r="BH150" s="230">
        <f>IF(N150="sníž. přenesená",J150,0)</f>
        <v>0</v>
      </c>
      <c r="BI150" s="230">
        <f>IF(N150="nulová",J150,0)</f>
        <v>0</v>
      </c>
      <c r="BJ150" s="22" t="s">
        <v>24</v>
      </c>
      <c r="BK150" s="230">
        <f>ROUND(I150*H150,2)</f>
        <v>0</v>
      </c>
      <c r="BL150" s="22" t="s">
        <v>160</v>
      </c>
      <c r="BM150" s="22" t="s">
        <v>819</v>
      </c>
    </row>
    <row r="151" spans="2:47" s="1" customFormat="1" ht="13.5">
      <c r="B151" s="44"/>
      <c r="C151" s="72"/>
      <c r="D151" s="231" t="s">
        <v>162</v>
      </c>
      <c r="E151" s="72"/>
      <c r="F151" s="232" t="s">
        <v>820</v>
      </c>
      <c r="G151" s="72"/>
      <c r="H151" s="72"/>
      <c r="I151" s="189"/>
      <c r="J151" s="72"/>
      <c r="K151" s="72"/>
      <c r="L151" s="70"/>
      <c r="M151" s="233"/>
      <c r="N151" s="45"/>
      <c r="O151" s="45"/>
      <c r="P151" s="45"/>
      <c r="Q151" s="45"/>
      <c r="R151" s="45"/>
      <c r="S151" s="45"/>
      <c r="T151" s="93"/>
      <c r="AT151" s="22" t="s">
        <v>162</v>
      </c>
      <c r="AU151" s="22" t="s">
        <v>82</v>
      </c>
    </row>
    <row r="152" spans="2:47" s="1" customFormat="1" ht="13.5">
      <c r="B152" s="44"/>
      <c r="C152" s="72"/>
      <c r="D152" s="231" t="s">
        <v>164</v>
      </c>
      <c r="E152" s="72"/>
      <c r="F152" s="234" t="s">
        <v>812</v>
      </c>
      <c r="G152" s="72"/>
      <c r="H152" s="72"/>
      <c r="I152" s="189"/>
      <c r="J152" s="72"/>
      <c r="K152" s="72"/>
      <c r="L152" s="70"/>
      <c r="M152" s="233"/>
      <c r="N152" s="45"/>
      <c r="O152" s="45"/>
      <c r="P152" s="45"/>
      <c r="Q152" s="45"/>
      <c r="R152" s="45"/>
      <c r="S152" s="45"/>
      <c r="T152" s="93"/>
      <c r="AT152" s="22" t="s">
        <v>164</v>
      </c>
      <c r="AU152" s="22" t="s">
        <v>82</v>
      </c>
    </row>
    <row r="153" spans="2:65" s="1" customFormat="1" ht="25.5" customHeight="1">
      <c r="B153" s="44"/>
      <c r="C153" s="219" t="s">
        <v>245</v>
      </c>
      <c r="D153" s="219" t="s">
        <v>155</v>
      </c>
      <c r="E153" s="220" t="s">
        <v>821</v>
      </c>
      <c r="F153" s="221" t="s">
        <v>822</v>
      </c>
      <c r="G153" s="222" t="s">
        <v>158</v>
      </c>
      <c r="H153" s="223">
        <v>2</v>
      </c>
      <c r="I153" s="224"/>
      <c r="J153" s="225">
        <f>ROUND(I153*H153,2)</f>
        <v>0</v>
      </c>
      <c r="K153" s="221" t="s">
        <v>159</v>
      </c>
      <c r="L153" s="70"/>
      <c r="M153" s="226" t="s">
        <v>22</v>
      </c>
      <c r="N153" s="227" t="s">
        <v>44</v>
      </c>
      <c r="O153" s="45"/>
      <c r="P153" s="228">
        <f>O153*H153</f>
        <v>0</v>
      </c>
      <c r="Q153" s="228">
        <v>0</v>
      </c>
      <c r="R153" s="228">
        <f>Q153*H153</f>
        <v>0</v>
      </c>
      <c r="S153" s="228">
        <v>0</v>
      </c>
      <c r="T153" s="229">
        <f>S153*H153</f>
        <v>0</v>
      </c>
      <c r="AR153" s="22" t="s">
        <v>160</v>
      </c>
      <c r="AT153" s="22" t="s">
        <v>155</v>
      </c>
      <c r="AU153" s="22" t="s">
        <v>82</v>
      </c>
      <c r="AY153" s="22" t="s">
        <v>153</v>
      </c>
      <c r="BE153" s="230">
        <f>IF(N153="základní",J153,0)</f>
        <v>0</v>
      </c>
      <c r="BF153" s="230">
        <f>IF(N153="snížená",J153,0)</f>
        <v>0</v>
      </c>
      <c r="BG153" s="230">
        <f>IF(N153="zákl. přenesená",J153,0)</f>
        <v>0</v>
      </c>
      <c r="BH153" s="230">
        <f>IF(N153="sníž. přenesená",J153,0)</f>
        <v>0</v>
      </c>
      <c r="BI153" s="230">
        <f>IF(N153="nulová",J153,0)</f>
        <v>0</v>
      </c>
      <c r="BJ153" s="22" t="s">
        <v>24</v>
      </c>
      <c r="BK153" s="230">
        <f>ROUND(I153*H153,2)</f>
        <v>0</v>
      </c>
      <c r="BL153" s="22" t="s">
        <v>160</v>
      </c>
      <c r="BM153" s="22" t="s">
        <v>823</v>
      </c>
    </row>
    <row r="154" spans="2:47" s="1" customFormat="1" ht="13.5">
      <c r="B154" s="44"/>
      <c r="C154" s="72"/>
      <c r="D154" s="231" t="s">
        <v>162</v>
      </c>
      <c r="E154" s="72"/>
      <c r="F154" s="232" t="s">
        <v>824</v>
      </c>
      <c r="G154" s="72"/>
      <c r="H154" s="72"/>
      <c r="I154" s="189"/>
      <c r="J154" s="72"/>
      <c r="K154" s="72"/>
      <c r="L154" s="70"/>
      <c r="M154" s="233"/>
      <c r="N154" s="45"/>
      <c r="O154" s="45"/>
      <c r="P154" s="45"/>
      <c r="Q154" s="45"/>
      <c r="R154" s="45"/>
      <c r="S154" s="45"/>
      <c r="T154" s="93"/>
      <c r="AT154" s="22" t="s">
        <v>162</v>
      </c>
      <c r="AU154" s="22" t="s">
        <v>82</v>
      </c>
    </row>
    <row r="155" spans="2:47" s="1" customFormat="1" ht="13.5">
      <c r="B155" s="44"/>
      <c r="C155" s="72"/>
      <c r="D155" s="231" t="s">
        <v>164</v>
      </c>
      <c r="E155" s="72"/>
      <c r="F155" s="234" t="s">
        <v>812</v>
      </c>
      <c r="G155" s="72"/>
      <c r="H155" s="72"/>
      <c r="I155" s="189"/>
      <c r="J155" s="72"/>
      <c r="K155" s="72"/>
      <c r="L155" s="70"/>
      <c r="M155" s="233"/>
      <c r="N155" s="45"/>
      <c r="O155" s="45"/>
      <c r="P155" s="45"/>
      <c r="Q155" s="45"/>
      <c r="R155" s="45"/>
      <c r="S155" s="45"/>
      <c r="T155" s="93"/>
      <c r="AT155" s="22" t="s">
        <v>164</v>
      </c>
      <c r="AU155" s="22" t="s">
        <v>82</v>
      </c>
    </row>
    <row r="156" spans="2:65" s="1" customFormat="1" ht="16.5" customHeight="1">
      <c r="B156" s="44"/>
      <c r="C156" s="219" t="s">
        <v>251</v>
      </c>
      <c r="D156" s="219" t="s">
        <v>155</v>
      </c>
      <c r="E156" s="220" t="s">
        <v>825</v>
      </c>
      <c r="F156" s="221" t="s">
        <v>826</v>
      </c>
      <c r="G156" s="222" t="s">
        <v>158</v>
      </c>
      <c r="H156" s="223">
        <v>2</v>
      </c>
      <c r="I156" s="224"/>
      <c r="J156" s="225">
        <f>ROUND(I156*H156,2)</f>
        <v>0</v>
      </c>
      <c r="K156" s="221" t="s">
        <v>159</v>
      </c>
      <c r="L156" s="70"/>
      <c r="M156" s="226" t="s">
        <v>22</v>
      </c>
      <c r="N156" s="227" t="s">
        <v>44</v>
      </c>
      <c r="O156" s="45"/>
      <c r="P156" s="228">
        <f>O156*H156</f>
        <v>0</v>
      </c>
      <c r="Q156" s="228">
        <v>0</v>
      </c>
      <c r="R156" s="228">
        <f>Q156*H156</f>
        <v>0</v>
      </c>
      <c r="S156" s="228">
        <v>0</v>
      </c>
      <c r="T156" s="229">
        <f>S156*H156</f>
        <v>0</v>
      </c>
      <c r="AR156" s="22" t="s">
        <v>160</v>
      </c>
      <c r="AT156" s="22" t="s">
        <v>155</v>
      </c>
      <c r="AU156" s="22" t="s">
        <v>82</v>
      </c>
      <c r="AY156" s="22" t="s">
        <v>153</v>
      </c>
      <c r="BE156" s="230">
        <f>IF(N156="základní",J156,0)</f>
        <v>0</v>
      </c>
      <c r="BF156" s="230">
        <f>IF(N156="snížená",J156,0)</f>
        <v>0</v>
      </c>
      <c r="BG156" s="230">
        <f>IF(N156="zákl. přenesená",J156,0)</f>
        <v>0</v>
      </c>
      <c r="BH156" s="230">
        <f>IF(N156="sníž. přenesená",J156,0)</f>
        <v>0</v>
      </c>
      <c r="BI156" s="230">
        <f>IF(N156="nulová",J156,0)</f>
        <v>0</v>
      </c>
      <c r="BJ156" s="22" t="s">
        <v>24</v>
      </c>
      <c r="BK156" s="230">
        <f>ROUND(I156*H156,2)</f>
        <v>0</v>
      </c>
      <c r="BL156" s="22" t="s">
        <v>160</v>
      </c>
      <c r="BM156" s="22" t="s">
        <v>827</v>
      </c>
    </row>
    <row r="157" spans="2:47" s="1" customFormat="1" ht="13.5">
      <c r="B157" s="44"/>
      <c r="C157" s="72"/>
      <c r="D157" s="231" t="s">
        <v>162</v>
      </c>
      <c r="E157" s="72"/>
      <c r="F157" s="232" t="s">
        <v>828</v>
      </c>
      <c r="G157" s="72"/>
      <c r="H157" s="72"/>
      <c r="I157" s="189"/>
      <c r="J157" s="72"/>
      <c r="K157" s="72"/>
      <c r="L157" s="70"/>
      <c r="M157" s="233"/>
      <c r="N157" s="45"/>
      <c r="O157" s="45"/>
      <c r="P157" s="45"/>
      <c r="Q157" s="45"/>
      <c r="R157" s="45"/>
      <c r="S157" s="45"/>
      <c r="T157" s="93"/>
      <c r="AT157" s="22" t="s">
        <v>162</v>
      </c>
      <c r="AU157" s="22" t="s">
        <v>82</v>
      </c>
    </row>
    <row r="158" spans="2:47" s="1" customFormat="1" ht="13.5">
      <c r="B158" s="44"/>
      <c r="C158" s="72"/>
      <c r="D158" s="231" t="s">
        <v>164</v>
      </c>
      <c r="E158" s="72"/>
      <c r="F158" s="234" t="s">
        <v>812</v>
      </c>
      <c r="G158" s="72"/>
      <c r="H158" s="72"/>
      <c r="I158" s="189"/>
      <c r="J158" s="72"/>
      <c r="K158" s="72"/>
      <c r="L158" s="70"/>
      <c r="M158" s="233"/>
      <c r="N158" s="45"/>
      <c r="O158" s="45"/>
      <c r="P158" s="45"/>
      <c r="Q158" s="45"/>
      <c r="R158" s="45"/>
      <c r="S158" s="45"/>
      <c r="T158" s="93"/>
      <c r="AT158" s="22" t="s">
        <v>164</v>
      </c>
      <c r="AU158" s="22" t="s">
        <v>82</v>
      </c>
    </row>
    <row r="159" spans="2:65" s="1" customFormat="1" ht="16.5" customHeight="1">
      <c r="B159" s="44"/>
      <c r="C159" s="219" t="s">
        <v>10</v>
      </c>
      <c r="D159" s="219" t="s">
        <v>155</v>
      </c>
      <c r="E159" s="220" t="s">
        <v>829</v>
      </c>
      <c r="F159" s="221" t="s">
        <v>830</v>
      </c>
      <c r="G159" s="222" t="s">
        <v>158</v>
      </c>
      <c r="H159" s="223">
        <v>2</v>
      </c>
      <c r="I159" s="224"/>
      <c r="J159" s="225">
        <f>ROUND(I159*H159,2)</f>
        <v>0</v>
      </c>
      <c r="K159" s="221" t="s">
        <v>159</v>
      </c>
      <c r="L159" s="70"/>
      <c r="M159" s="226" t="s">
        <v>22</v>
      </c>
      <c r="N159" s="227" t="s">
        <v>44</v>
      </c>
      <c r="O159" s="45"/>
      <c r="P159" s="228">
        <f>O159*H159</f>
        <v>0</v>
      </c>
      <c r="Q159" s="228">
        <v>0</v>
      </c>
      <c r="R159" s="228">
        <f>Q159*H159</f>
        <v>0</v>
      </c>
      <c r="S159" s="228">
        <v>0</v>
      </c>
      <c r="T159" s="229">
        <f>S159*H159</f>
        <v>0</v>
      </c>
      <c r="AR159" s="22" t="s">
        <v>160</v>
      </c>
      <c r="AT159" s="22" t="s">
        <v>155</v>
      </c>
      <c r="AU159" s="22" t="s">
        <v>82</v>
      </c>
      <c r="AY159" s="22" t="s">
        <v>153</v>
      </c>
      <c r="BE159" s="230">
        <f>IF(N159="základní",J159,0)</f>
        <v>0</v>
      </c>
      <c r="BF159" s="230">
        <f>IF(N159="snížená",J159,0)</f>
        <v>0</v>
      </c>
      <c r="BG159" s="230">
        <f>IF(N159="zákl. přenesená",J159,0)</f>
        <v>0</v>
      </c>
      <c r="BH159" s="230">
        <f>IF(N159="sníž. přenesená",J159,0)</f>
        <v>0</v>
      </c>
      <c r="BI159" s="230">
        <f>IF(N159="nulová",J159,0)</f>
        <v>0</v>
      </c>
      <c r="BJ159" s="22" t="s">
        <v>24</v>
      </c>
      <c r="BK159" s="230">
        <f>ROUND(I159*H159,2)</f>
        <v>0</v>
      </c>
      <c r="BL159" s="22" t="s">
        <v>160</v>
      </c>
      <c r="BM159" s="22" t="s">
        <v>831</v>
      </c>
    </row>
    <row r="160" spans="2:47" s="1" customFormat="1" ht="13.5">
      <c r="B160" s="44"/>
      <c r="C160" s="72"/>
      <c r="D160" s="231" t="s">
        <v>162</v>
      </c>
      <c r="E160" s="72"/>
      <c r="F160" s="232" t="s">
        <v>832</v>
      </c>
      <c r="G160" s="72"/>
      <c r="H160" s="72"/>
      <c r="I160" s="189"/>
      <c r="J160" s="72"/>
      <c r="K160" s="72"/>
      <c r="L160" s="70"/>
      <c r="M160" s="233"/>
      <c r="N160" s="45"/>
      <c r="O160" s="45"/>
      <c r="P160" s="45"/>
      <c r="Q160" s="45"/>
      <c r="R160" s="45"/>
      <c r="S160" s="45"/>
      <c r="T160" s="93"/>
      <c r="AT160" s="22" t="s">
        <v>162</v>
      </c>
      <c r="AU160" s="22" t="s">
        <v>82</v>
      </c>
    </row>
    <row r="161" spans="2:47" s="1" customFormat="1" ht="13.5">
      <c r="B161" s="44"/>
      <c r="C161" s="72"/>
      <c r="D161" s="231" t="s">
        <v>164</v>
      </c>
      <c r="E161" s="72"/>
      <c r="F161" s="234" t="s">
        <v>812</v>
      </c>
      <c r="G161" s="72"/>
      <c r="H161" s="72"/>
      <c r="I161" s="189"/>
      <c r="J161" s="72"/>
      <c r="K161" s="72"/>
      <c r="L161" s="70"/>
      <c r="M161" s="233"/>
      <c r="N161" s="45"/>
      <c r="O161" s="45"/>
      <c r="P161" s="45"/>
      <c r="Q161" s="45"/>
      <c r="R161" s="45"/>
      <c r="S161" s="45"/>
      <c r="T161" s="93"/>
      <c r="AT161" s="22" t="s">
        <v>164</v>
      </c>
      <c r="AU161" s="22" t="s">
        <v>82</v>
      </c>
    </row>
    <row r="162" spans="2:65" s="1" customFormat="1" ht="16.5" customHeight="1">
      <c r="B162" s="44"/>
      <c r="C162" s="219" t="s">
        <v>266</v>
      </c>
      <c r="D162" s="219" t="s">
        <v>155</v>
      </c>
      <c r="E162" s="220" t="s">
        <v>217</v>
      </c>
      <c r="F162" s="221" t="s">
        <v>218</v>
      </c>
      <c r="G162" s="222" t="s">
        <v>176</v>
      </c>
      <c r="H162" s="223">
        <v>964.26</v>
      </c>
      <c r="I162" s="224"/>
      <c r="J162" s="225">
        <f>ROUND(I162*H162,2)</f>
        <v>0</v>
      </c>
      <c r="K162" s="221" t="s">
        <v>159</v>
      </c>
      <c r="L162" s="70"/>
      <c r="M162" s="226" t="s">
        <v>22</v>
      </c>
      <c r="N162" s="227" t="s">
        <v>44</v>
      </c>
      <c r="O162" s="45"/>
      <c r="P162" s="228">
        <f>O162*H162</f>
        <v>0</v>
      </c>
      <c r="Q162" s="228">
        <v>0</v>
      </c>
      <c r="R162" s="228">
        <f>Q162*H162</f>
        <v>0</v>
      </c>
      <c r="S162" s="228">
        <v>0</v>
      </c>
      <c r="T162" s="229">
        <f>S162*H162</f>
        <v>0</v>
      </c>
      <c r="AR162" s="22" t="s">
        <v>160</v>
      </c>
      <c r="AT162" s="22" t="s">
        <v>155</v>
      </c>
      <c r="AU162" s="22" t="s">
        <v>82</v>
      </c>
      <c r="AY162" s="22" t="s">
        <v>153</v>
      </c>
      <c r="BE162" s="230">
        <f>IF(N162="základní",J162,0)</f>
        <v>0</v>
      </c>
      <c r="BF162" s="230">
        <f>IF(N162="snížená",J162,0)</f>
        <v>0</v>
      </c>
      <c r="BG162" s="230">
        <f>IF(N162="zákl. přenesená",J162,0)</f>
        <v>0</v>
      </c>
      <c r="BH162" s="230">
        <f>IF(N162="sníž. přenesená",J162,0)</f>
        <v>0</v>
      </c>
      <c r="BI162" s="230">
        <f>IF(N162="nulová",J162,0)</f>
        <v>0</v>
      </c>
      <c r="BJ162" s="22" t="s">
        <v>24</v>
      </c>
      <c r="BK162" s="230">
        <f>ROUND(I162*H162,2)</f>
        <v>0</v>
      </c>
      <c r="BL162" s="22" t="s">
        <v>160</v>
      </c>
      <c r="BM162" s="22" t="s">
        <v>833</v>
      </c>
    </row>
    <row r="163" spans="2:47" s="1" customFormat="1" ht="13.5">
      <c r="B163" s="44"/>
      <c r="C163" s="72"/>
      <c r="D163" s="231" t="s">
        <v>162</v>
      </c>
      <c r="E163" s="72"/>
      <c r="F163" s="232" t="s">
        <v>220</v>
      </c>
      <c r="G163" s="72"/>
      <c r="H163" s="72"/>
      <c r="I163" s="189"/>
      <c r="J163" s="72"/>
      <c r="K163" s="72"/>
      <c r="L163" s="70"/>
      <c r="M163" s="233"/>
      <c r="N163" s="45"/>
      <c r="O163" s="45"/>
      <c r="P163" s="45"/>
      <c r="Q163" s="45"/>
      <c r="R163" s="45"/>
      <c r="S163" s="45"/>
      <c r="T163" s="93"/>
      <c r="AT163" s="22" t="s">
        <v>162</v>
      </c>
      <c r="AU163" s="22" t="s">
        <v>82</v>
      </c>
    </row>
    <row r="164" spans="2:47" s="1" customFormat="1" ht="13.5">
      <c r="B164" s="44"/>
      <c r="C164" s="72"/>
      <c r="D164" s="231" t="s">
        <v>164</v>
      </c>
      <c r="E164" s="72"/>
      <c r="F164" s="234" t="s">
        <v>221</v>
      </c>
      <c r="G164" s="72"/>
      <c r="H164" s="72"/>
      <c r="I164" s="189"/>
      <c r="J164" s="72"/>
      <c r="K164" s="72"/>
      <c r="L164" s="70"/>
      <c r="M164" s="233"/>
      <c r="N164" s="45"/>
      <c r="O164" s="45"/>
      <c r="P164" s="45"/>
      <c r="Q164" s="45"/>
      <c r="R164" s="45"/>
      <c r="S164" s="45"/>
      <c r="T164" s="93"/>
      <c r="AT164" s="22" t="s">
        <v>164</v>
      </c>
      <c r="AU164" s="22" t="s">
        <v>82</v>
      </c>
    </row>
    <row r="165" spans="2:51" s="11" customFormat="1" ht="13.5">
      <c r="B165" s="235"/>
      <c r="C165" s="236"/>
      <c r="D165" s="231" t="s">
        <v>180</v>
      </c>
      <c r="E165" s="237" t="s">
        <v>22</v>
      </c>
      <c r="F165" s="238" t="s">
        <v>834</v>
      </c>
      <c r="G165" s="236"/>
      <c r="H165" s="239">
        <v>677.238</v>
      </c>
      <c r="I165" s="240"/>
      <c r="J165" s="236"/>
      <c r="K165" s="236"/>
      <c r="L165" s="241"/>
      <c r="M165" s="242"/>
      <c r="N165" s="243"/>
      <c r="O165" s="243"/>
      <c r="P165" s="243"/>
      <c r="Q165" s="243"/>
      <c r="R165" s="243"/>
      <c r="S165" s="243"/>
      <c r="T165" s="244"/>
      <c r="AT165" s="245" t="s">
        <v>180</v>
      </c>
      <c r="AU165" s="245" t="s">
        <v>82</v>
      </c>
      <c r="AV165" s="11" t="s">
        <v>82</v>
      </c>
      <c r="AW165" s="11" t="s">
        <v>37</v>
      </c>
      <c r="AX165" s="11" t="s">
        <v>73</v>
      </c>
      <c r="AY165" s="245" t="s">
        <v>153</v>
      </c>
    </row>
    <row r="166" spans="2:51" s="11" customFormat="1" ht="13.5">
      <c r="B166" s="235"/>
      <c r="C166" s="236"/>
      <c r="D166" s="231" t="s">
        <v>180</v>
      </c>
      <c r="E166" s="237" t="s">
        <v>22</v>
      </c>
      <c r="F166" s="238" t="s">
        <v>835</v>
      </c>
      <c r="G166" s="236"/>
      <c r="H166" s="239">
        <v>287.022</v>
      </c>
      <c r="I166" s="240"/>
      <c r="J166" s="236"/>
      <c r="K166" s="236"/>
      <c r="L166" s="241"/>
      <c r="M166" s="242"/>
      <c r="N166" s="243"/>
      <c r="O166" s="243"/>
      <c r="P166" s="243"/>
      <c r="Q166" s="243"/>
      <c r="R166" s="243"/>
      <c r="S166" s="243"/>
      <c r="T166" s="244"/>
      <c r="AT166" s="245" t="s">
        <v>180</v>
      </c>
      <c r="AU166" s="245" t="s">
        <v>82</v>
      </c>
      <c r="AV166" s="11" t="s">
        <v>82</v>
      </c>
      <c r="AW166" s="11" t="s">
        <v>37</v>
      </c>
      <c r="AX166" s="11" t="s">
        <v>73</v>
      </c>
      <c r="AY166" s="245" t="s">
        <v>153</v>
      </c>
    </row>
    <row r="167" spans="2:65" s="1" customFormat="1" ht="16.5" customHeight="1">
      <c r="B167" s="44"/>
      <c r="C167" s="219" t="s">
        <v>275</v>
      </c>
      <c r="D167" s="219" t="s">
        <v>155</v>
      </c>
      <c r="E167" s="220" t="s">
        <v>223</v>
      </c>
      <c r="F167" s="221" t="s">
        <v>224</v>
      </c>
      <c r="G167" s="222" t="s">
        <v>176</v>
      </c>
      <c r="H167" s="223">
        <v>390.216</v>
      </c>
      <c r="I167" s="224"/>
      <c r="J167" s="225">
        <f>ROUND(I167*H167,2)</f>
        <v>0</v>
      </c>
      <c r="K167" s="221" t="s">
        <v>159</v>
      </c>
      <c r="L167" s="70"/>
      <c r="M167" s="226" t="s">
        <v>22</v>
      </c>
      <c r="N167" s="227" t="s">
        <v>44</v>
      </c>
      <c r="O167" s="45"/>
      <c r="P167" s="228">
        <f>O167*H167</f>
        <v>0</v>
      </c>
      <c r="Q167" s="228">
        <v>0</v>
      </c>
      <c r="R167" s="228">
        <f>Q167*H167</f>
        <v>0</v>
      </c>
      <c r="S167" s="228">
        <v>0</v>
      </c>
      <c r="T167" s="229">
        <f>S167*H167</f>
        <v>0</v>
      </c>
      <c r="AR167" s="22" t="s">
        <v>160</v>
      </c>
      <c r="AT167" s="22" t="s">
        <v>155</v>
      </c>
      <c r="AU167" s="22" t="s">
        <v>82</v>
      </c>
      <c r="AY167" s="22" t="s">
        <v>153</v>
      </c>
      <c r="BE167" s="230">
        <f>IF(N167="základní",J167,0)</f>
        <v>0</v>
      </c>
      <c r="BF167" s="230">
        <f>IF(N167="snížená",J167,0)</f>
        <v>0</v>
      </c>
      <c r="BG167" s="230">
        <f>IF(N167="zákl. přenesená",J167,0)</f>
        <v>0</v>
      </c>
      <c r="BH167" s="230">
        <f>IF(N167="sníž. přenesená",J167,0)</f>
        <v>0</v>
      </c>
      <c r="BI167" s="230">
        <f>IF(N167="nulová",J167,0)</f>
        <v>0</v>
      </c>
      <c r="BJ167" s="22" t="s">
        <v>24</v>
      </c>
      <c r="BK167" s="230">
        <f>ROUND(I167*H167,2)</f>
        <v>0</v>
      </c>
      <c r="BL167" s="22" t="s">
        <v>160</v>
      </c>
      <c r="BM167" s="22" t="s">
        <v>836</v>
      </c>
    </row>
    <row r="168" spans="2:47" s="1" customFormat="1" ht="13.5">
      <c r="B168" s="44"/>
      <c r="C168" s="72"/>
      <c r="D168" s="231" t="s">
        <v>162</v>
      </c>
      <c r="E168" s="72"/>
      <c r="F168" s="232" t="s">
        <v>226</v>
      </c>
      <c r="G168" s="72"/>
      <c r="H168" s="72"/>
      <c r="I168" s="189"/>
      <c r="J168" s="72"/>
      <c r="K168" s="72"/>
      <c r="L168" s="70"/>
      <c r="M168" s="233"/>
      <c r="N168" s="45"/>
      <c r="O168" s="45"/>
      <c r="P168" s="45"/>
      <c r="Q168" s="45"/>
      <c r="R168" s="45"/>
      <c r="S168" s="45"/>
      <c r="T168" s="93"/>
      <c r="AT168" s="22" t="s">
        <v>162</v>
      </c>
      <c r="AU168" s="22" t="s">
        <v>82</v>
      </c>
    </row>
    <row r="169" spans="2:47" s="1" customFormat="1" ht="13.5">
      <c r="B169" s="44"/>
      <c r="C169" s="72"/>
      <c r="D169" s="231" t="s">
        <v>164</v>
      </c>
      <c r="E169" s="72"/>
      <c r="F169" s="234" t="s">
        <v>221</v>
      </c>
      <c r="G169" s="72"/>
      <c r="H169" s="72"/>
      <c r="I169" s="189"/>
      <c r="J169" s="72"/>
      <c r="K169" s="72"/>
      <c r="L169" s="70"/>
      <c r="M169" s="233"/>
      <c r="N169" s="45"/>
      <c r="O169" s="45"/>
      <c r="P169" s="45"/>
      <c r="Q169" s="45"/>
      <c r="R169" s="45"/>
      <c r="S169" s="45"/>
      <c r="T169" s="93"/>
      <c r="AT169" s="22" t="s">
        <v>164</v>
      </c>
      <c r="AU169" s="22" t="s">
        <v>82</v>
      </c>
    </row>
    <row r="170" spans="2:51" s="11" customFormat="1" ht="13.5">
      <c r="B170" s="235"/>
      <c r="C170" s="236"/>
      <c r="D170" s="231" t="s">
        <v>180</v>
      </c>
      <c r="E170" s="237" t="s">
        <v>22</v>
      </c>
      <c r="F170" s="238" t="s">
        <v>837</v>
      </c>
      <c r="G170" s="236"/>
      <c r="H170" s="239">
        <v>390.216</v>
      </c>
      <c r="I170" s="240"/>
      <c r="J170" s="236"/>
      <c r="K170" s="236"/>
      <c r="L170" s="241"/>
      <c r="M170" s="242"/>
      <c r="N170" s="243"/>
      <c r="O170" s="243"/>
      <c r="P170" s="243"/>
      <c r="Q170" s="243"/>
      <c r="R170" s="243"/>
      <c r="S170" s="243"/>
      <c r="T170" s="244"/>
      <c r="AT170" s="245" t="s">
        <v>180</v>
      </c>
      <c r="AU170" s="245" t="s">
        <v>82</v>
      </c>
      <c r="AV170" s="11" t="s">
        <v>82</v>
      </c>
      <c r="AW170" s="11" t="s">
        <v>37</v>
      </c>
      <c r="AX170" s="11" t="s">
        <v>73</v>
      </c>
      <c r="AY170" s="245" t="s">
        <v>153</v>
      </c>
    </row>
    <row r="171" spans="2:65" s="1" customFormat="1" ht="16.5" customHeight="1">
      <c r="B171" s="44"/>
      <c r="C171" s="219" t="s">
        <v>281</v>
      </c>
      <c r="D171" s="219" t="s">
        <v>155</v>
      </c>
      <c r="E171" s="220" t="s">
        <v>838</v>
      </c>
      <c r="F171" s="221" t="s">
        <v>839</v>
      </c>
      <c r="G171" s="222" t="s">
        <v>176</v>
      </c>
      <c r="H171" s="223">
        <v>677.238</v>
      </c>
      <c r="I171" s="224"/>
      <c r="J171" s="225">
        <f>ROUND(I171*H171,2)</f>
        <v>0</v>
      </c>
      <c r="K171" s="221" t="s">
        <v>159</v>
      </c>
      <c r="L171" s="70"/>
      <c r="M171" s="226" t="s">
        <v>22</v>
      </c>
      <c r="N171" s="227" t="s">
        <v>44</v>
      </c>
      <c r="O171" s="45"/>
      <c r="P171" s="228">
        <f>O171*H171</f>
        <v>0</v>
      </c>
      <c r="Q171" s="228">
        <v>0</v>
      </c>
      <c r="R171" s="228">
        <f>Q171*H171</f>
        <v>0</v>
      </c>
      <c r="S171" s="228">
        <v>0</v>
      </c>
      <c r="T171" s="229">
        <f>S171*H171</f>
        <v>0</v>
      </c>
      <c r="AR171" s="22" t="s">
        <v>160</v>
      </c>
      <c r="AT171" s="22" t="s">
        <v>155</v>
      </c>
      <c r="AU171" s="22" t="s">
        <v>82</v>
      </c>
      <c r="AY171" s="22" t="s">
        <v>153</v>
      </c>
      <c r="BE171" s="230">
        <f>IF(N171="základní",J171,0)</f>
        <v>0</v>
      </c>
      <c r="BF171" s="230">
        <f>IF(N171="snížená",J171,0)</f>
        <v>0</v>
      </c>
      <c r="BG171" s="230">
        <f>IF(N171="zákl. přenesená",J171,0)</f>
        <v>0</v>
      </c>
      <c r="BH171" s="230">
        <f>IF(N171="sníž. přenesená",J171,0)</f>
        <v>0</v>
      </c>
      <c r="BI171" s="230">
        <f>IF(N171="nulová",J171,0)</f>
        <v>0</v>
      </c>
      <c r="BJ171" s="22" t="s">
        <v>24</v>
      </c>
      <c r="BK171" s="230">
        <f>ROUND(I171*H171,2)</f>
        <v>0</v>
      </c>
      <c r="BL171" s="22" t="s">
        <v>160</v>
      </c>
      <c r="BM171" s="22" t="s">
        <v>840</v>
      </c>
    </row>
    <row r="172" spans="2:47" s="1" customFormat="1" ht="13.5">
      <c r="B172" s="44"/>
      <c r="C172" s="72"/>
      <c r="D172" s="231" t="s">
        <v>162</v>
      </c>
      <c r="E172" s="72"/>
      <c r="F172" s="232" t="s">
        <v>841</v>
      </c>
      <c r="G172" s="72"/>
      <c r="H172" s="72"/>
      <c r="I172" s="189"/>
      <c r="J172" s="72"/>
      <c r="K172" s="72"/>
      <c r="L172" s="70"/>
      <c r="M172" s="233"/>
      <c r="N172" s="45"/>
      <c r="O172" s="45"/>
      <c r="P172" s="45"/>
      <c r="Q172" s="45"/>
      <c r="R172" s="45"/>
      <c r="S172" s="45"/>
      <c r="T172" s="93"/>
      <c r="AT172" s="22" t="s">
        <v>162</v>
      </c>
      <c r="AU172" s="22" t="s">
        <v>82</v>
      </c>
    </row>
    <row r="173" spans="2:47" s="1" customFormat="1" ht="13.5">
      <c r="B173" s="44"/>
      <c r="C173" s="72"/>
      <c r="D173" s="231" t="s">
        <v>164</v>
      </c>
      <c r="E173" s="72"/>
      <c r="F173" s="234" t="s">
        <v>842</v>
      </c>
      <c r="G173" s="72"/>
      <c r="H173" s="72"/>
      <c r="I173" s="189"/>
      <c r="J173" s="72"/>
      <c r="K173" s="72"/>
      <c r="L173" s="70"/>
      <c r="M173" s="233"/>
      <c r="N173" s="45"/>
      <c r="O173" s="45"/>
      <c r="P173" s="45"/>
      <c r="Q173" s="45"/>
      <c r="R173" s="45"/>
      <c r="S173" s="45"/>
      <c r="T173" s="93"/>
      <c r="AT173" s="22" t="s">
        <v>164</v>
      </c>
      <c r="AU173" s="22" t="s">
        <v>82</v>
      </c>
    </row>
    <row r="174" spans="2:51" s="11" customFormat="1" ht="13.5">
      <c r="B174" s="235"/>
      <c r="C174" s="236"/>
      <c r="D174" s="231" t="s">
        <v>180</v>
      </c>
      <c r="E174" s="237" t="s">
        <v>22</v>
      </c>
      <c r="F174" s="238" t="s">
        <v>843</v>
      </c>
      <c r="G174" s="236"/>
      <c r="H174" s="239">
        <v>677.238</v>
      </c>
      <c r="I174" s="240"/>
      <c r="J174" s="236"/>
      <c r="K174" s="236"/>
      <c r="L174" s="241"/>
      <c r="M174" s="242"/>
      <c r="N174" s="243"/>
      <c r="O174" s="243"/>
      <c r="P174" s="243"/>
      <c r="Q174" s="243"/>
      <c r="R174" s="243"/>
      <c r="S174" s="243"/>
      <c r="T174" s="244"/>
      <c r="AT174" s="245" t="s">
        <v>180</v>
      </c>
      <c r="AU174" s="245" t="s">
        <v>82</v>
      </c>
      <c r="AV174" s="11" t="s">
        <v>82</v>
      </c>
      <c r="AW174" s="11" t="s">
        <v>37</v>
      </c>
      <c r="AX174" s="11" t="s">
        <v>73</v>
      </c>
      <c r="AY174" s="245" t="s">
        <v>153</v>
      </c>
    </row>
    <row r="175" spans="2:65" s="1" customFormat="1" ht="16.5" customHeight="1">
      <c r="B175" s="44"/>
      <c r="C175" s="219" t="s">
        <v>287</v>
      </c>
      <c r="D175" s="219" t="s">
        <v>155</v>
      </c>
      <c r="E175" s="220" t="s">
        <v>229</v>
      </c>
      <c r="F175" s="221" t="s">
        <v>230</v>
      </c>
      <c r="G175" s="222" t="s">
        <v>231</v>
      </c>
      <c r="H175" s="223">
        <v>643.856</v>
      </c>
      <c r="I175" s="224"/>
      <c r="J175" s="225">
        <f>ROUND(I175*H175,2)</f>
        <v>0</v>
      </c>
      <c r="K175" s="221" t="s">
        <v>159</v>
      </c>
      <c r="L175" s="70"/>
      <c r="M175" s="226" t="s">
        <v>22</v>
      </c>
      <c r="N175" s="227" t="s">
        <v>44</v>
      </c>
      <c r="O175" s="45"/>
      <c r="P175" s="228">
        <f>O175*H175</f>
        <v>0</v>
      </c>
      <c r="Q175" s="228">
        <v>0</v>
      </c>
      <c r="R175" s="228">
        <f>Q175*H175</f>
        <v>0</v>
      </c>
      <c r="S175" s="228">
        <v>0</v>
      </c>
      <c r="T175" s="229">
        <f>S175*H175</f>
        <v>0</v>
      </c>
      <c r="AR175" s="22" t="s">
        <v>160</v>
      </c>
      <c r="AT175" s="22" t="s">
        <v>155</v>
      </c>
      <c r="AU175" s="22" t="s">
        <v>82</v>
      </c>
      <c r="AY175" s="22" t="s">
        <v>153</v>
      </c>
      <c r="BE175" s="230">
        <f>IF(N175="základní",J175,0)</f>
        <v>0</v>
      </c>
      <c r="BF175" s="230">
        <f>IF(N175="snížená",J175,0)</f>
        <v>0</v>
      </c>
      <c r="BG175" s="230">
        <f>IF(N175="zákl. přenesená",J175,0)</f>
        <v>0</v>
      </c>
      <c r="BH175" s="230">
        <f>IF(N175="sníž. přenesená",J175,0)</f>
        <v>0</v>
      </c>
      <c r="BI175" s="230">
        <f>IF(N175="nulová",J175,0)</f>
        <v>0</v>
      </c>
      <c r="BJ175" s="22" t="s">
        <v>24</v>
      </c>
      <c r="BK175" s="230">
        <f>ROUND(I175*H175,2)</f>
        <v>0</v>
      </c>
      <c r="BL175" s="22" t="s">
        <v>160</v>
      </c>
      <c r="BM175" s="22" t="s">
        <v>844</v>
      </c>
    </row>
    <row r="176" spans="2:47" s="1" customFormat="1" ht="13.5">
      <c r="B176" s="44"/>
      <c r="C176" s="72"/>
      <c r="D176" s="231" t="s">
        <v>162</v>
      </c>
      <c r="E176" s="72"/>
      <c r="F176" s="232" t="s">
        <v>233</v>
      </c>
      <c r="G176" s="72"/>
      <c r="H176" s="72"/>
      <c r="I176" s="189"/>
      <c r="J176" s="72"/>
      <c r="K176" s="72"/>
      <c r="L176" s="70"/>
      <c r="M176" s="233"/>
      <c r="N176" s="45"/>
      <c r="O176" s="45"/>
      <c r="P176" s="45"/>
      <c r="Q176" s="45"/>
      <c r="R176" s="45"/>
      <c r="S176" s="45"/>
      <c r="T176" s="93"/>
      <c r="AT176" s="22" t="s">
        <v>162</v>
      </c>
      <c r="AU176" s="22" t="s">
        <v>82</v>
      </c>
    </row>
    <row r="177" spans="2:47" s="1" customFormat="1" ht="13.5">
      <c r="B177" s="44"/>
      <c r="C177" s="72"/>
      <c r="D177" s="231" t="s">
        <v>164</v>
      </c>
      <c r="E177" s="72"/>
      <c r="F177" s="234" t="s">
        <v>234</v>
      </c>
      <c r="G177" s="72"/>
      <c r="H177" s="72"/>
      <c r="I177" s="189"/>
      <c r="J177" s="72"/>
      <c r="K177" s="72"/>
      <c r="L177" s="70"/>
      <c r="M177" s="233"/>
      <c r="N177" s="45"/>
      <c r="O177" s="45"/>
      <c r="P177" s="45"/>
      <c r="Q177" s="45"/>
      <c r="R177" s="45"/>
      <c r="S177" s="45"/>
      <c r="T177" s="93"/>
      <c r="AT177" s="22" t="s">
        <v>164</v>
      </c>
      <c r="AU177" s="22" t="s">
        <v>82</v>
      </c>
    </row>
    <row r="178" spans="2:51" s="11" customFormat="1" ht="13.5">
      <c r="B178" s="235"/>
      <c r="C178" s="236"/>
      <c r="D178" s="231" t="s">
        <v>180</v>
      </c>
      <c r="E178" s="236"/>
      <c r="F178" s="238" t="s">
        <v>845</v>
      </c>
      <c r="G178" s="236"/>
      <c r="H178" s="239">
        <v>643.856</v>
      </c>
      <c r="I178" s="240"/>
      <c r="J178" s="236"/>
      <c r="K178" s="236"/>
      <c r="L178" s="241"/>
      <c r="M178" s="242"/>
      <c r="N178" s="243"/>
      <c r="O178" s="243"/>
      <c r="P178" s="243"/>
      <c r="Q178" s="243"/>
      <c r="R178" s="243"/>
      <c r="S178" s="243"/>
      <c r="T178" s="244"/>
      <c r="AT178" s="245" t="s">
        <v>180</v>
      </c>
      <c r="AU178" s="245" t="s">
        <v>82</v>
      </c>
      <c r="AV178" s="11" t="s">
        <v>82</v>
      </c>
      <c r="AW178" s="11" t="s">
        <v>6</v>
      </c>
      <c r="AX178" s="11" t="s">
        <v>24</v>
      </c>
      <c r="AY178" s="245" t="s">
        <v>153</v>
      </c>
    </row>
    <row r="179" spans="2:65" s="1" customFormat="1" ht="16.5" customHeight="1">
      <c r="B179" s="44"/>
      <c r="C179" s="219" t="s">
        <v>296</v>
      </c>
      <c r="D179" s="219" t="s">
        <v>155</v>
      </c>
      <c r="E179" s="220" t="s">
        <v>626</v>
      </c>
      <c r="F179" s="221" t="s">
        <v>627</v>
      </c>
      <c r="G179" s="222" t="s">
        <v>176</v>
      </c>
      <c r="H179" s="223">
        <v>287.022</v>
      </c>
      <c r="I179" s="224"/>
      <c r="J179" s="225">
        <f>ROUND(I179*H179,2)</f>
        <v>0</v>
      </c>
      <c r="K179" s="221" t="s">
        <v>159</v>
      </c>
      <c r="L179" s="70"/>
      <c r="M179" s="226" t="s">
        <v>22</v>
      </c>
      <c r="N179" s="227" t="s">
        <v>44</v>
      </c>
      <c r="O179" s="45"/>
      <c r="P179" s="228">
        <f>O179*H179</f>
        <v>0</v>
      </c>
      <c r="Q179" s="228">
        <v>0</v>
      </c>
      <c r="R179" s="228">
        <f>Q179*H179</f>
        <v>0</v>
      </c>
      <c r="S179" s="228">
        <v>0</v>
      </c>
      <c r="T179" s="229">
        <f>S179*H179</f>
        <v>0</v>
      </c>
      <c r="AR179" s="22" t="s">
        <v>160</v>
      </c>
      <c r="AT179" s="22" t="s">
        <v>155</v>
      </c>
      <c r="AU179" s="22" t="s">
        <v>82</v>
      </c>
      <c r="AY179" s="22" t="s">
        <v>153</v>
      </c>
      <c r="BE179" s="230">
        <f>IF(N179="základní",J179,0)</f>
        <v>0</v>
      </c>
      <c r="BF179" s="230">
        <f>IF(N179="snížená",J179,0)</f>
        <v>0</v>
      </c>
      <c r="BG179" s="230">
        <f>IF(N179="zákl. přenesená",J179,0)</f>
        <v>0</v>
      </c>
      <c r="BH179" s="230">
        <f>IF(N179="sníž. přenesená",J179,0)</f>
        <v>0</v>
      </c>
      <c r="BI179" s="230">
        <f>IF(N179="nulová",J179,0)</f>
        <v>0</v>
      </c>
      <c r="BJ179" s="22" t="s">
        <v>24</v>
      </c>
      <c r="BK179" s="230">
        <f>ROUND(I179*H179,2)</f>
        <v>0</v>
      </c>
      <c r="BL179" s="22" t="s">
        <v>160</v>
      </c>
      <c r="BM179" s="22" t="s">
        <v>846</v>
      </c>
    </row>
    <row r="180" spans="2:47" s="1" customFormat="1" ht="13.5">
      <c r="B180" s="44"/>
      <c r="C180" s="72"/>
      <c r="D180" s="231" t="s">
        <v>162</v>
      </c>
      <c r="E180" s="72"/>
      <c r="F180" s="232" t="s">
        <v>629</v>
      </c>
      <c r="G180" s="72"/>
      <c r="H180" s="72"/>
      <c r="I180" s="189"/>
      <c r="J180" s="72"/>
      <c r="K180" s="72"/>
      <c r="L180" s="70"/>
      <c r="M180" s="233"/>
      <c r="N180" s="45"/>
      <c r="O180" s="45"/>
      <c r="P180" s="45"/>
      <c r="Q180" s="45"/>
      <c r="R180" s="45"/>
      <c r="S180" s="45"/>
      <c r="T180" s="93"/>
      <c r="AT180" s="22" t="s">
        <v>162</v>
      </c>
      <c r="AU180" s="22" t="s">
        <v>82</v>
      </c>
    </row>
    <row r="181" spans="2:47" s="1" customFormat="1" ht="13.5">
      <c r="B181" s="44"/>
      <c r="C181" s="72"/>
      <c r="D181" s="231" t="s">
        <v>164</v>
      </c>
      <c r="E181" s="72"/>
      <c r="F181" s="234" t="s">
        <v>847</v>
      </c>
      <c r="G181" s="72"/>
      <c r="H181" s="72"/>
      <c r="I181" s="189"/>
      <c r="J181" s="72"/>
      <c r="K181" s="72"/>
      <c r="L181" s="70"/>
      <c r="M181" s="233"/>
      <c r="N181" s="45"/>
      <c r="O181" s="45"/>
      <c r="P181" s="45"/>
      <c r="Q181" s="45"/>
      <c r="R181" s="45"/>
      <c r="S181" s="45"/>
      <c r="T181" s="93"/>
      <c r="AT181" s="22" t="s">
        <v>164</v>
      </c>
      <c r="AU181" s="22" t="s">
        <v>82</v>
      </c>
    </row>
    <row r="182" spans="2:47" s="1" customFormat="1" ht="13.5">
      <c r="B182" s="44"/>
      <c r="C182" s="72"/>
      <c r="D182" s="231" t="s">
        <v>166</v>
      </c>
      <c r="E182" s="72"/>
      <c r="F182" s="234" t="s">
        <v>783</v>
      </c>
      <c r="G182" s="72"/>
      <c r="H182" s="72"/>
      <c r="I182" s="189"/>
      <c r="J182" s="72"/>
      <c r="K182" s="72"/>
      <c r="L182" s="70"/>
      <c r="M182" s="233"/>
      <c r="N182" s="45"/>
      <c r="O182" s="45"/>
      <c r="P182" s="45"/>
      <c r="Q182" s="45"/>
      <c r="R182" s="45"/>
      <c r="S182" s="45"/>
      <c r="T182" s="93"/>
      <c r="AT182" s="22" t="s">
        <v>166</v>
      </c>
      <c r="AU182" s="22" t="s">
        <v>82</v>
      </c>
    </row>
    <row r="183" spans="2:51" s="11" customFormat="1" ht="13.5">
      <c r="B183" s="235"/>
      <c r="C183" s="236"/>
      <c r="D183" s="231" t="s">
        <v>180</v>
      </c>
      <c r="E183" s="237" t="s">
        <v>22</v>
      </c>
      <c r="F183" s="238" t="s">
        <v>848</v>
      </c>
      <c r="G183" s="236"/>
      <c r="H183" s="239">
        <v>287.022</v>
      </c>
      <c r="I183" s="240"/>
      <c r="J183" s="236"/>
      <c r="K183" s="236"/>
      <c r="L183" s="241"/>
      <c r="M183" s="242"/>
      <c r="N183" s="243"/>
      <c r="O183" s="243"/>
      <c r="P183" s="243"/>
      <c r="Q183" s="243"/>
      <c r="R183" s="243"/>
      <c r="S183" s="243"/>
      <c r="T183" s="244"/>
      <c r="AT183" s="245" t="s">
        <v>180</v>
      </c>
      <c r="AU183" s="245" t="s">
        <v>82</v>
      </c>
      <c r="AV183" s="11" t="s">
        <v>82</v>
      </c>
      <c r="AW183" s="11" t="s">
        <v>37</v>
      </c>
      <c r="AX183" s="11" t="s">
        <v>73</v>
      </c>
      <c r="AY183" s="245" t="s">
        <v>153</v>
      </c>
    </row>
    <row r="184" spans="2:65" s="1" customFormat="1" ht="16.5" customHeight="1">
      <c r="B184" s="44"/>
      <c r="C184" s="219" t="s">
        <v>9</v>
      </c>
      <c r="D184" s="219" t="s">
        <v>155</v>
      </c>
      <c r="E184" s="220" t="s">
        <v>267</v>
      </c>
      <c r="F184" s="221" t="s">
        <v>268</v>
      </c>
      <c r="G184" s="222" t="s">
        <v>239</v>
      </c>
      <c r="H184" s="223">
        <v>450</v>
      </c>
      <c r="I184" s="224"/>
      <c r="J184" s="225">
        <f>ROUND(I184*H184,2)</f>
        <v>0</v>
      </c>
      <c r="K184" s="221" t="s">
        <v>159</v>
      </c>
      <c r="L184" s="70"/>
      <c r="M184" s="226" t="s">
        <v>22</v>
      </c>
      <c r="N184" s="227" t="s">
        <v>44</v>
      </c>
      <c r="O184" s="45"/>
      <c r="P184" s="228">
        <f>O184*H184</f>
        <v>0</v>
      </c>
      <c r="Q184" s="228">
        <v>0</v>
      </c>
      <c r="R184" s="228">
        <f>Q184*H184</f>
        <v>0</v>
      </c>
      <c r="S184" s="228">
        <v>0</v>
      </c>
      <c r="T184" s="229">
        <f>S184*H184</f>
        <v>0</v>
      </c>
      <c r="AR184" s="22" t="s">
        <v>160</v>
      </c>
      <c r="AT184" s="22" t="s">
        <v>155</v>
      </c>
      <c r="AU184" s="22" t="s">
        <v>82</v>
      </c>
      <c r="AY184" s="22" t="s">
        <v>153</v>
      </c>
      <c r="BE184" s="230">
        <f>IF(N184="základní",J184,0)</f>
        <v>0</v>
      </c>
      <c r="BF184" s="230">
        <f>IF(N184="snížená",J184,0)</f>
        <v>0</v>
      </c>
      <c r="BG184" s="230">
        <f>IF(N184="zákl. přenesená",J184,0)</f>
        <v>0</v>
      </c>
      <c r="BH184" s="230">
        <f>IF(N184="sníž. přenesená",J184,0)</f>
        <v>0</v>
      </c>
      <c r="BI184" s="230">
        <f>IF(N184="nulová",J184,0)</f>
        <v>0</v>
      </c>
      <c r="BJ184" s="22" t="s">
        <v>24</v>
      </c>
      <c r="BK184" s="230">
        <f>ROUND(I184*H184,2)</f>
        <v>0</v>
      </c>
      <c r="BL184" s="22" t="s">
        <v>160</v>
      </c>
      <c r="BM184" s="22" t="s">
        <v>849</v>
      </c>
    </row>
    <row r="185" spans="2:47" s="1" customFormat="1" ht="13.5">
      <c r="B185" s="44"/>
      <c r="C185" s="72"/>
      <c r="D185" s="231" t="s">
        <v>162</v>
      </c>
      <c r="E185" s="72"/>
      <c r="F185" s="232" t="s">
        <v>270</v>
      </c>
      <c r="G185" s="72"/>
      <c r="H185" s="72"/>
      <c r="I185" s="189"/>
      <c r="J185" s="72"/>
      <c r="K185" s="72"/>
      <c r="L185" s="70"/>
      <c r="M185" s="233"/>
      <c r="N185" s="45"/>
      <c r="O185" s="45"/>
      <c r="P185" s="45"/>
      <c r="Q185" s="45"/>
      <c r="R185" s="45"/>
      <c r="S185" s="45"/>
      <c r="T185" s="93"/>
      <c r="AT185" s="22" t="s">
        <v>162</v>
      </c>
      <c r="AU185" s="22" t="s">
        <v>82</v>
      </c>
    </row>
    <row r="186" spans="2:47" s="1" customFormat="1" ht="13.5">
      <c r="B186" s="44"/>
      <c r="C186" s="72"/>
      <c r="D186" s="231" t="s">
        <v>164</v>
      </c>
      <c r="E186" s="72"/>
      <c r="F186" s="234" t="s">
        <v>263</v>
      </c>
      <c r="G186" s="72"/>
      <c r="H186" s="72"/>
      <c r="I186" s="189"/>
      <c r="J186" s="72"/>
      <c r="K186" s="72"/>
      <c r="L186" s="70"/>
      <c r="M186" s="233"/>
      <c r="N186" s="45"/>
      <c r="O186" s="45"/>
      <c r="P186" s="45"/>
      <c r="Q186" s="45"/>
      <c r="R186" s="45"/>
      <c r="S186" s="45"/>
      <c r="T186" s="93"/>
      <c r="AT186" s="22" t="s">
        <v>164</v>
      </c>
      <c r="AU186" s="22" t="s">
        <v>82</v>
      </c>
    </row>
    <row r="187" spans="2:47" s="1" customFormat="1" ht="13.5">
      <c r="B187" s="44"/>
      <c r="C187" s="72"/>
      <c r="D187" s="231" t="s">
        <v>166</v>
      </c>
      <c r="E187" s="72"/>
      <c r="F187" s="234" t="s">
        <v>783</v>
      </c>
      <c r="G187" s="72"/>
      <c r="H187" s="72"/>
      <c r="I187" s="189"/>
      <c r="J187" s="72"/>
      <c r="K187" s="72"/>
      <c r="L187" s="70"/>
      <c r="M187" s="233"/>
      <c r="N187" s="45"/>
      <c r="O187" s="45"/>
      <c r="P187" s="45"/>
      <c r="Q187" s="45"/>
      <c r="R187" s="45"/>
      <c r="S187" s="45"/>
      <c r="T187" s="93"/>
      <c r="AT187" s="22" t="s">
        <v>166</v>
      </c>
      <c r="AU187" s="22" t="s">
        <v>82</v>
      </c>
    </row>
    <row r="188" spans="2:51" s="11" customFormat="1" ht="13.5">
      <c r="B188" s="235"/>
      <c r="C188" s="236"/>
      <c r="D188" s="231" t="s">
        <v>180</v>
      </c>
      <c r="E188" s="237" t="s">
        <v>22</v>
      </c>
      <c r="F188" s="238" t="s">
        <v>850</v>
      </c>
      <c r="G188" s="236"/>
      <c r="H188" s="239">
        <v>450</v>
      </c>
      <c r="I188" s="240"/>
      <c r="J188" s="236"/>
      <c r="K188" s="236"/>
      <c r="L188" s="241"/>
      <c r="M188" s="242"/>
      <c r="N188" s="243"/>
      <c r="O188" s="243"/>
      <c r="P188" s="243"/>
      <c r="Q188" s="243"/>
      <c r="R188" s="243"/>
      <c r="S188" s="243"/>
      <c r="T188" s="244"/>
      <c r="AT188" s="245" t="s">
        <v>180</v>
      </c>
      <c r="AU188" s="245" t="s">
        <v>82</v>
      </c>
      <c r="AV188" s="11" t="s">
        <v>82</v>
      </c>
      <c r="AW188" s="11" t="s">
        <v>37</v>
      </c>
      <c r="AX188" s="11" t="s">
        <v>73</v>
      </c>
      <c r="AY188" s="245" t="s">
        <v>153</v>
      </c>
    </row>
    <row r="189" spans="2:63" s="10" customFormat="1" ht="29.85" customHeight="1">
      <c r="B189" s="203"/>
      <c r="C189" s="204"/>
      <c r="D189" s="205" t="s">
        <v>72</v>
      </c>
      <c r="E189" s="217" t="s">
        <v>82</v>
      </c>
      <c r="F189" s="217" t="s">
        <v>851</v>
      </c>
      <c r="G189" s="204"/>
      <c r="H189" s="204"/>
      <c r="I189" s="207"/>
      <c r="J189" s="218">
        <f>BK189</f>
        <v>0</v>
      </c>
      <c r="K189" s="204"/>
      <c r="L189" s="209"/>
      <c r="M189" s="210"/>
      <c r="N189" s="211"/>
      <c r="O189" s="211"/>
      <c r="P189" s="212">
        <f>SUM(P190:P227)</f>
        <v>0</v>
      </c>
      <c r="Q189" s="211"/>
      <c r="R189" s="212">
        <f>SUM(R190:R227)</f>
        <v>522.211881</v>
      </c>
      <c r="S189" s="211"/>
      <c r="T189" s="213">
        <f>SUM(T190:T227)</f>
        <v>0</v>
      </c>
      <c r="AR189" s="214" t="s">
        <v>24</v>
      </c>
      <c r="AT189" s="215" t="s">
        <v>72</v>
      </c>
      <c r="AU189" s="215" t="s">
        <v>24</v>
      </c>
      <c r="AY189" s="214" t="s">
        <v>153</v>
      </c>
      <c r="BK189" s="216">
        <f>SUM(BK190:BK227)</f>
        <v>0</v>
      </c>
    </row>
    <row r="190" spans="2:65" s="1" customFormat="1" ht="16.5" customHeight="1">
      <c r="B190" s="44"/>
      <c r="C190" s="219" t="s">
        <v>309</v>
      </c>
      <c r="D190" s="219" t="s">
        <v>155</v>
      </c>
      <c r="E190" s="220" t="s">
        <v>852</v>
      </c>
      <c r="F190" s="221" t="s">
        <v>853</v>
      </c>
      <c r="G190" s="222" t="s">
        <v>176</v>
      </c>
      <c r="H190" s="223">
        <v>61.883</v>
      </c>
      <c r="I190" s="224"/>
      <c r="J190" s="225">
        <f>ROUND(I190*H190,2)</f>
        <v>0</v>
      </c>
      <c r="K190" s="221" t="s">
        <v>159</v>
      </c>
      <c r="L190" s="70"/>
      <c r="M190" s="226" t="s">
        <v>22</v>
      </c>
      <c r="N190" s="227" t="s">
        <v>44</v>
      </c>
      <c r="O190" s="45"/>
      <c r="P190" s="228">
        <f>O190*H190</f>
        <v>0</v>
      </c>
      <c r="Q190" s="228">
        <v>2.45329</v>
      </c>
      <c r="R190" s="228">
        <f>Q190*H190</f>
        <v>151.81694507</v>
      </c>
      <c r="S190" s="228">
        <v>0</v>
      </c>
      <c r="T190" s="229">
        <f>S190*H190</f>
        <v>0</v>
      </c>
      <c r="AR190" s="22" t="s">
        <v>160</v>
      </c>
      <c r="AT190" s="22" t="s">
        <v>155</v>
      </c>
      <c r="AU190" s="22" t="s">
        <v>82</v>
      </c>
      <c r="AY190" s="22" t="s">
        <v>153</v>
      </c>
      <c r="BE190" s="230">
        <f>IF(N190="základní",J190,0)</f>
        <v>0</v>
      </c>
      <c r="BF190" s="230">
        <f>IF(N190="snížená",J190,0)</f>
        <v>0</v>
      </c>
      <c r="BG190" s="230">
        <f>IF(N190="zákl. přenesená",J190,0)</f>
        <v>0</v>
      </c>
      <c r="BH190" s="230">
        <f>IF(N190="sníž. přenesená",J190,0)</f>
        <v>0</v>
      </c>
      <c r="BI190" s="230">
        <f>IF(N190="nulová",J190,0)</f>
        <v>0</v>
      </c>
      <c r="BJ190" s="22" t="s">
        <v>24</v>
      </c>
      <c r="BK190" s="230">
        <f>ROUND(I190*H190,2)</f>
        <v>0</v>
      </c>
      <c r="BL190" s="22" t="s">
        <v>160</v>
      </c>
      <c r="BM190" s="22" t="s">
        <v>854</v>
      </c>
    </row>
    <row r="191" spans="2:47" s="1" customFormat="1" ht="13.5">
      <c r="B191" s="44"/>
      <c r="C191" s="72"/>
      <c r="D191" s="231" t="s">
        <v>162</v>
      </c>
      <c r="E191" s="72"/>
      <c r="F191" s="232" t="s">
        <v>855</v>
      </c>
      <c r="G191" s="72"/>
      <c r="H191" s="72"/>
      <c r="I191" s="189"/>
      <c r="J191" s="72"/>
      <c r="K191" s="72"/>
      <c r="L191" s="70"/>
      <c r="M191" s="233"/>
      <c r="N191" s="45"/>
      <c r="O191" s="45"/>
      <c r="P191" s="45"/>
      <c r="Q191" s="45"/>
      <c r="R191" s="45"/>
      <c r="S191" s="45"/>
      <c r="T191" s="93"/>
      <c r="AT191" s="22" t="s">
        <v>162</v>
      </c>
      <c r="AU191" s="22" t="s">
        <v>82</v>
      </c>
    </row>
    <row r="192" spans="2:47" s="1" customFormat="1" ht="13.5">
      <c r="B192" s="44"/>
      <c r="C192" s="72"/>
      <c r="D192" s="231" t="s">
        <v>164</v>
      </c>
      <c r="E192" s="72"/>
      <c r="F192" s="234" t="s">
        <v>856</v>
      </c>
      <c r="G192" s="72"/>
      <c r="H192" s="72"/>
      <c r="I192" s="189"/>
      <c r="J192" s="72"/>
      <c r="K192" s="72"/>
      <c r="L192" s="70"/>
      <c r="M192" s="233"/>
      <c r="N192" s="45"/>
      <c r="O192" s="45"/>
      <c r="P192" s="45"/>
      <c r="Q192" s="45"/>
      <c r="R192" s="45"/>
      <c r="S192" s="45"/>
      <c r="T192" s="93"/>
      <c r="AT192" s="22" t="s">
        <v>164</v>
      </c>
      <c r="AU192" s="22" t="s">
        <v>82</v>
      </c>
    </row>
    <row r="193" spans="2:47" s="1" customFormat="1" ht="13.5">
      <c r="B193" s="44"/>
      <c r="C193" s="72"/>
      <c r="D193" s="231" t="s">
        <v>166</v>
      </c>
      <c r="E193" s="72"/>
      <c r="F193" s="234" t="s">
        <v>857</v>
      </c>
      <c r="G193" s="72"/>
      <c r="H193" s="72"/>
      <c r="I193" s="189"/>
      <c r="J193" s="72"/>
      <c r="K193" s="72"/>
      <c r="L193" s="70"/>
      <c r="M193" s="233"/>
      <c r="N193" s="45"/>
      <c r="O193" s="45"/>
      <c r="P193" s="45"/>
      <c r="Q193" s="45"/>
      <c r="R193" s="45"/>
      <c r="S193" s="45"/>
      <c r="T193" s="93"/>
      <c r="AT193" s="22" t="s">
        <v>166</v>
      </c>
      <c r="AU193" s="22" t="s">
        <v>82</v>
      </c>
    </row>
    <row r="194" spans="2:51" s="11" customFormat="1" ht="13.5">
      <c r="B194" s="235"/>
      <c r="C194" s="236"/>
      <c r="D194" s="231" t="s">
        <v>180</v>
      </c>
      <c r="E194" s="237" t="s">
        <v>22</v>
      </c>
      <c r="F194" s="238" t="s">
        <v>858</v>
      </c>
      <c r="G194" s="236"/>
      <c r="H194" s="239">
        <v>61.883</v>
      </c>
      <c r="I194" s="240"/>
      <c r="J194" s="236"/>
      <c r="K194" s="236"/>
      <c r="L194" s="241"/>
      <c r="M194" s="242"/>
      <c r="N194" s="243"/>
      <c r="O194" s="243"/>
      <c r="P194" s="243"/>
      <c r="Q194" s="243"/>
      <c r="R194" s="243"/>
      <c r="S194" s="243"/>
      <c r="T194" s="244"/>
      <c r="AT194" s="245" t="s">
        <v>180</v>
      </c>
      <c r="AU194" s="245" t="s">
        <v>82</v>
      </c>
      <c r="AV194" s="11" t="s">
        <v>82</v>
      </c>
      <c r="AW194" s="11" t="s">
        <v>37</v>
      </c>
      <c r="AX194" s="11" t="s">
        <v>73</v>
      </c>
      <c r="AY194" s="245" t="s">
        <v>153</v>
      </c>
    </row>
    <row r="195" spans="2:65" s="1" customFormat="1" ht="16.5" customHeight="1">
      <c r="B195" s="44"/>
      <c r="C195" s="219" t="s">
        <v>317</v>
      </c>
      <c r="D195" s="219" t="s">
        <v>155</v>
      </c>
      <c r="E195" s="220" t="s">
        <v>859</v>
      </c>
      <c r="F195" s="221" t="s">
        <v>860</v>
      </c>
      <c r="G195" s="222" t="s">
        <v>239</v>
      </c>
      <c r="H195" s="223">
        <v>12.945</v>
      </c>
      <c r="I195" s="224"/>
      <c r="J195" s="225">
        <f>ROUND(I195*H195,2)</f>
        <v>0</v>
      </c>
      <c r="K195" s="221" t="s">
        <v>159</v>
      </c>
      <c r="L195" s="70"/>
      <c r="M195" s="226" t="s">
        <v>22</v>
      </c>
      <c r="N195" s="227" t="s">
        <v>44</v>
      </c>
      <c r="O195" s="45"/>
      <c r="P195" s="228">
        <f>O195*H195</f>
        <v>0</v>
      </c>
      <c r="Q195" s="228">
        <v>0.00103</v>
      </c>
      <c r="R195" s="228">
        <f>Q195*H195</f>
        <v>0.01333335</v>
      </c>
      <c r="S195" s="228">
        <v>0</v>
      </c>
      <c r="T195" s="229">
        <f>S195*H195</f>
        <v>0</v>
      </c>
      <c r="AR195" s="22" t="s">
        <v>160</v>
      </c>
      <c r="AT195" s="22" t="s">
        <v>155</v>
      </c>
      <c r="AU195" s="22" t="s">
        <v>82</v>
      </c>
      <c r="AY195" s="22" t="s">
        <v>153</v>
      </c>
      <c r="BE195" s="230">
        <f>IF(N195="základní",J195,0)</f>
        <v>0</v>
      </c>
      <c r="BF195" s="230">
        <f>IF(N195="snížená",J195,0)</f>
        <v>0</v>
      </c>
      <c r="BG195" s="230">
        <f>IF(N195="zákl. přenesená",J195,0)</f>
        <v>0</v>
      </c>
      <c r="BH195" s="230">
        <f>IF(N195="sníž. přenesená",J195,0)</f>
        <v>0</v>
      </c>
      <c r="BI195" s="230">
        <f>IF(N195="nulová",J195,0)</f>
        <v>0</v>
      </c>
      <c r="BJ195" s="22" t="s">
        <v>24</v>
      </c>
      <c r="BK195" s="230">
        <f>ROUND(I195*H195,2)</f>
        <v>0</v>
      </c>
      <c r="BL195" s="22" t="s">
        <v>160</v>
      </c>
      <c r="BM195" s="22" t="s">
        <v>861</v>
      </c>
    </row>
    <row r="196" spans="2:47" s="1" customFormat="1" ht="13.5">
      <c r="B196" s="44"/>
      <c r="C196" s="72"/>
      <c r="D196" s="231" t="s">
        <v>162</v>
      </c>
      <c r="E196" s="72"/>
      <c r="F196" s="232" t="s">
        <v>862</v>
      </c>
      <c r="G196" s="72"/>
      <c r="H196" s="72"/>
      <c r="I196" s="189"/>
      <c r="J196" s="72"/>
      <c r="K196" s="72"/>
      <c r="L196" s="70"/>
      <c r="M196" s="233"/>
      <c r="N196" s="45"/>
      <c r="O196" s="45"/>
      <c r="P196" s="45"/>
      <c r="Q196" s="45"/>
      <c r="R196" s="45"/>
      <c r="S196" s="45"/>
      <c r="T196" s="93"/>
      <c r="AT196" s="22" t="s">
        <v>162</v>
      </c>
      <c r="AU196" s="22" t="s">
        <v>82</v>
      </c>
    </row>
    <row r="197" spans="2:47" s="1" customFormat="1" ht="13.5">
      <c r="B197" s="44"/>
      <c r="C197" s="72"/>
      <c r="D197" s="231" t="s">
        <v>166</v>
      </c>
      <c r="E197" s="72"/>
      <c r="F197" s="234" t="s">
        <v>857</v>
      </c>
      <c r="G197" s="72"/>
      <c r="H197" s="72"/>
      <c r="I197" s="189"/>
      <c r="J197" s="72"/>
      <c r="K197" s="72"/>
      <c r="L197" s="70"/>
      <c r="M197" s="233"/>
      <c r="N197" s="45"/>
      <c r="O197" s="45"/>
      <c r="P197" s="45"/>
      <c r="Q197" s="45"/>
      <c r="R197" s="45"/>
      <c r="S197" s="45"/>
      <c r="T197" s="93"/>
      <c r="AT197" s="22" t="s">
        <v>166</v>
      </c>
      <c r="AU197" s="22" t="s">
        <v>82</v>
      </c>
    </row>
    <row r="198" spans="2:51" s="11" customFormat="1" ht="13.5">
      <c r="B198" s="235"/>
      <c r="C198" s="236"/>
      <c r="D198" s="231" t="s">
        <v>180</v>
      </c>
      <c r="E198" s="237" t="s">
        <v>22</v>
      </c>
      <c r="F198" s="238" t="s">
        <v>863</v>
      </c>
      <c r="G198" s="236"/>
      <c r="H198" s="239">
        <v>12.945</v>
      </c>
      <c r="I198" s="240"/>
      <c r="J198" s="236"/>
      <c r="K198" s="236"/>
      <c r="L198" s="241"/>
      <c r="M198" s="242"/>
      <c r="N198" s="243"/>
      <c r="O198" s="243"/>
      <c r="P198" s="243"/>
      <c r="Q198" s="243"/>
      <c r="R198" s="243"/>
      <c r="S198" s="243"/>
      <c r="T198" s="244"/>
      <c r="AT198" s="245" t="s">
        <v>180</v>
      </c>
      <c r="AU198" s="245" t="s">
        <v>82</v>
      </c>
      <c r="AV198" s="11" t="s">
        <v>82</v>
      </c>
      <c r="AW198" s="11" t="s">
        <v>37</v>
      </c>
      <c r="AX198" s="11" t="s">
        <v>73</v>
      </c>
      <c r="AY198" s="245" t="s">
        <v>153</v>
      </c>
    </row>
    <row r="199" spans="2:65" s="1" customFormat="1" ht="16.5" customHeight="1">
      <c r="B199" s="44"/>
      <c r="C199" s="219" t="s">
        <v>322</v>
      </c>
      <c r="D199" s="219" t="s">
        <v>155</v>
      </c>
      <c r="E199" s="220" t="s">
        <v>864</v>
      </c>
      <c r="F199" s="221" t="s">
        <v>865</v>
      </c>
      <c r="G199" s="222" t="s">
        <v>239</v>
      </c>
      <c r="H199" s="223">
        <v>12.945</v>
      </c>
      <c r="I199" s="224"/>
      <c r="J199" s="225">
        <f>ROUND(I199*H199,2)</f>
        <v>0</v>
      </c>
      <c r="K199" s="221" t="s">
        <v>159</v>
      </c>
      <c r="L199" s="70"/>
      <c r="M199" s="226" t="s">
        <v>22</v>
      </c>
      <c r="N199" s="227" t="s">
        <v>44</v>
      </c>
      <c r="O199" s="45"/>
      <c r="P199" s="228">
        <f>O199*H199</f>
        <v>0</v>
      </c>
      <c r="Q199" s="228">
        <v>0</v>
      </c>
      <c r="R199" s="228">
        <f>Q199*H199</f>
        <v>0</v>
      </c>
      <c r="S199" s="228">
        <v>0</v>
      </c>
      <c r="T199" s="229">
        <f>S199*H199</f>
        <v>0</v>
      </c>
      <c r="AR199" s="22" t="s">
        <v>160</v>
      </c>
      <c r="AT199" s="22" t="s">
        <v>155</v>
      </c>
      <c r="AU199" s="22" t="s">
        <v>82</v>
      </c>
      <c r="AY199" s="22" t="s">
        <v>153</v>
      </c>
      <c r="BE199" s="230">
        <f>IF(N199="základní",J199,0)</f>
        <v>0</v>
      </c>
      <c r="BF199" s="230">
        <f>IF(N199="snížená",J199,0)</f>
        <v>0</v>
      </c>
      <c r="BG199" s="230">
        <f>IF(N199="zákl. přenesená",J199,0)</f>
        <v>0</v>
      </c>
      <c r="BH199" s="230">
        <f>IF(N199="sníž. přenesená",J199,0)</f>
        <v>0</v>
      </c>
      <c r="BI199" s="230">
        <f>IF(N199="nulová",J199,0)</f>
        <v>0</v>
      </c>
      <c r="BJ199" s="22" t="s">
        <v>24</v>
      </c>
      <c r="BK199" s="230">
        <f>ROUND(I199*H199,2)</f>
        <v>0</v>
      </c>
      <c r="BL199" s="22" t="s">
        <v>160</v>
      </c>
      <c r="BM199" s="22" t="s">
        <v>866</v>
      </c>
    </row>
    <row r="200" spans="2:47" s="1" customFormat="1" ht="13.5">
      <c r="B200" s="44"/>
      <c r="C200" s="72"/>
      <c r="D200" s="231" t="s">
        <v>162</v>
      </c>
      <c r="E200" s="72"/>
      <c r="F200" s="232" t="s">
        <v>867</v>
      </c>
      <c r="G200" s="72"/>
      <c r="H200" s="72"/>
      <c r="I200" s="189"/>
      <c r="J200" s="72"/>
      <c r="K200" s="72"/>
      <c r="L200" s="70"/>
      <c r="M200" s="233"/>
      <c r="N200" s="45"/>
      <c r="O200" s="45"/>
      <c r="P200" s="45"/>
      <c r="Q200" s="45"/>
      <c r="R200" s="45"/>
      <c r="S200" s="45"/>
      <c r="T200" s="93"/>
      <c r="AT200" s="22" t="s">
        <v>162</v>
      </c>
      <c r="AU200" s="22" t="s">
        <v>82</v>
      </c>
    </row>
    <row r="201" spans="2:47" s="1" customFormat="1" ht="13.5">
      <c r="B201" s="44"/>
      <c r="C201" s="72"/>
      <c r="D201" s="231" t="s">
        <v>166</v>
      </c>
      <c r="E201" s="72"/>
      <c r="F201" s="234" t="s">
        <v>857</v>
      </c>
      <c r="G201" s="72"/>
      <c r="H201" s="72"/>
      <c r="I201" s="189"/>
      <c r="J201" s="72"/>
      <c r="K201" s="72"/>
      <c r="L201" s="70"/>
      <c r="M201" s="233"/>
      <c r="N201" s="45"/>
      <c r="O201" s="45"/>
      <c r="P201" s="45"/>
      <c r="Q201" s="45"/>
      <c r="R201" s="45"/>
      <c r="S201" s="45"/>
      <c r="T201" s="93"/>
      <c r="AT201" s="22" t="s">
        <v>166</v>
      </c>
      <c r="AU201" s="22" t="s">
        <v>82</v>
      </c>
    </row>
    <row r="202" spans="2:65" s="1" customFormat="1" ht="16.5" customHeight="1">
      <c r="B202" s="44"/>
      <c r="C202" s="219" t="s">
        <v>330</v>
      </c>
      <c r="D202" s="219" t="s">
        <v>155</v>
      </c>
      <c r="E202" s="220" t="s">
        <v>868</v>
      </c>
      <c r="F202" s="221" t="s">
        <v>869</v>
      </c>
      <c r="G202" s="222" t="s">
        <v>231</v>
      </c>
      <c r="H202" s="223">
        <v>5.347</v>
      </c>
      <c r="I202" s="224"/>
      <c r="J202" s="225">
        <f>ROUND(I202*H202,2)</f>
        <v>0</v>
      </c>
      <c r="K202" s="221" t="s">
        <v>159</v>
      </c>
      <c r="L202" s="70"/>
      <c r="M202" s="226" t="s">
        <v>22</v>
      </c>
      <c r="N202" s="227" t="s">
        <v>44</v>
      </c>
      <c r="O202" s="45"/>
      <c r="P202" s="228">
        <f>O202*H202</f>
        <v>0</v>
      </c>
      <c r="Q202" s="228">
        <v>1.05306</v>
      </c>
      <c r="R202" s="228">
        <f>Q202*H202</f>
        <v>5.630711820000001</v>
      </c>
      <c r="S202" s="228">
        <v>0</v>
      </c>
      <c r="T202" s="229">
        <f>S202*H202</f>
        <v>0</v>
      </c>
      <c r="AR202" s="22" t="s">
        <v>160</v>
      </c>
      <c r="AT202" s="22" t="s">
        <v>155</v>
      </c>
      <c r="AU202" s="22" t="s">
        <v>82</v>
      </c>
      <c r="AY202" s="22" t="s">
        <v>153</v>
      </c>
      <c r="BE202" s="230">
        <f>IF(N202="základní",J202,0)</f>
        <v>0</v>
      </c>
      <c r="BF202" s="230">
        <f>IF(N202="snížená",J202,0)</f>
        <v>0</v>
      </c>
      <c r="BG202" s="230">
        <f>IF(N202="zákl. přenesená",J202,0)</f>
        <v>0</v>
      </c>
      <c r="BH202" s="230">
        <f>IF(N202="sníž. přenesená",J202,0)</f>
        <v>0</v>
      </c>
      <c r="BI202" s="230">
        <f>IF(N202="nulová",J202,0)</f>
        <v>0</v>
      </c>
      <c r="BJ202" s="22" t="s">
        <v>24</v>
      </c>
      <c r="BK202" s="230">
        <f>ROUND(I202*H202,2)</f>
        <v>0</v>
      </c>
      <c r="BL202" s="22" t="s">
        <v>160</v>
      </c>
      <c r="BM202" s="22" t="s">
        <v>870</v>
      </c>
    </row>
    <row r="203" spans="2:47" s="1" customFormat="1" ht="13.5">
      <c r="B203" s="44"/>
      <c r="C203" s="72"/>
      <c r="D203" s="231" t="s">
        <v>162</v>
      </c>
      <c r="E203" s="72"/>
      <c r="F203" s="232" t="s">
        <v>871</v>
      </c>
      <c r="G203" s="72"/>
      <c r="H203" s="72"/>
      <c r="I203" s="189"/>
      <c r="J203" s="72"/>
      <c r="K203" s="72"/>
      <c r="L203" s="70"/>
      <c r="M203" s="233"/>
      <c r="N203" s="45"/>
      <c r="O203" s="45"/>
      <c r="P203" s="45"/>
      <c r="Q203" s="45"/>
      <c r="R203" s="45"/>
      <c r="S203" s="45"/>
      <c r="T203" s="93"/>
      <c r="AT203" s="22" t="s">
        <v>162</v>
      </c>
      <c r="AU203" s="22" t="s">
        <v>82</v>
      </c>
    </row>
    <row r="204" spans="2:47" s="1" customFormat="1" ht="13.5">
      <c r="B204" s="44"/>
      <c r="C204" s="72"/>
      <c r="D204" s="231" t="s">
        <v>164</v>
      </c>
      <c r="E204" s="72"/>
      <c r="F204" s="234" t="s">
        <v>872</v>
      </c>
      <c r="G204" s="72"/>
      <c r="H204" s="72"/>
      <c r="I204" s="189"/>
      <c r="J204" s="72"/>
      <c r="K204" s="72"/>
      <c r="L204" s="70"/>
      <c r="M204" s="233"/>
      <c r="N204" s="45"/>
      <c r="O204" s="45"/>
      <c r="P204" s="45"/>
      <c r="Q204" s="45"/>
      <c r="R204" s="45"/>
      <c r="S204" s="45"/>
      <c r="T204" s="93"/>
      <c r="AT204" s="22" t="s">
        <v>164</v>
      </c>
      <c r="AU204" s="22" t="s">
        <v>82</v>
      </c>
    </row>
    <row r="205" spans="2:47" s="1" customFormat="1" ht="13.5">
      <c r="B205" s="44"/>
      <c r="C205" s="72"/>
      <c r="D205" s="231" t="s">
        <v>166</v>
      </c>
      <c r="E205" s="72"/>
      <c r="F205" s="234" t="s">
        <v>873</v>
      </c>
      <c r="G205" s="72"/>
      <c r="H205" s="72"/>
      <c r="I205" s="189"/>
      <c r="J205" s="72"/>
      <c r="K205" s="72"/>
      <c r="L205" s="70"/>
      <c r="M205" s="233"/>
      <c r="N205" s="45"/>
      <c r="O205" s="45"/>
      <c r="P205" s="45"/>
      <c r="Q205" s="45"/>
      <c r="R205" s="45"/>
      <c r="S205" s="45"/>
      <c r="T205" s="93"/>
      <c r="AT205" s="22" t="s">
        <v>166</v>
      </c>
      <c r="AU205" s="22" t="s">
        <v>82</v>
      </c>
    </row>
    <row r="206" spans="2:51" s="11" customFormat="1" ht="13.5">
      <c r="B206" s="235"/>
      <c r="C206" s="236"/>
      <c r="D206" s="231" t="s">
        <v>180</v>
      </c>
      <c r="E206" s="237" t="s">
        <v>22</v>
      </c>
      <c r="F206" s="238" t="s">
        <v>874</v>
      </c>
      <c r="G206" s="236"/>
      <c r="H206" s="239">
        <v>5.347</v>
      </c>
      <c r="I206" s="240"/>
      <c r="J206" s="236"/>
      <c r="K206" s="236"/>
      <c r="L206" s="241"/>
      <c r="M206" s="242"/>
      <c r="N206" s="243"/>
      <c r="O206" s="243"/>
      <c r="P206" s="243"/>
      <c r="Q206" s="243"/>
      <c r="R206" s="243"/>
      <c r="S206" s="243"/>
      <c r="T206" s="244"/>
      <c r="AT206" s="245" t="s">
        <v>180</v>
      </c>
      <c r="AU206" s="245" t="s">
        <v>82</v>
      </c>
      <c r="AV206" s="11" t="s">
        <v>82</v>
      </c>
      <c r="AW206" s="11" t="s">
        <v>37</v>
      </c>
      <c r="AX206" s="11" t="s">
        <v>73</v>
      </c>
      <c r="AY206" s="245" t="s">
        <v>153</v>
      </c>
    </row>
    <row r="207" spans="2:65" s="1" customFormat="1" ht="16.5" customHeight="1">
      <c r="B207" s="44"/>
      <c r="C207" s="219" t="s">
        <v>336</v>
      </c>
      <c r="D207" s="219" t="s">
        <v>155</v>
      </c>
      <c r="E207" s="220" t="s">
        <v>875</v>
      </c>
      <c r="F207" s="221" t="s">
        <v>876</v>
      </c>
      <c r="G207" s="222" t="s">
        <v>176</v>
      </c>
      <c r="H207" s="223">
        <v>145.614</v>
      </c>
      <c r="I207" s="224"/>
      <c r="J207" s="225">
        <f>ROUND(I207*H207,2)</f>
        <v>0</v>
      </c>
      <c r="K207" s="221" t="s">
        <v>159</v>
      </c>
      <c r="L207" s="70"/>
      <c r="M207" s="226" t="s">
        <v>22</v>
      </c>
      <c r="N207" s="227" t="s">
        <v>44</v>
      </c>
      <c r="O207" s="45"/>
      <c r="P207" s="228">
        <f>O207*H207</f>
        <v>0</v>
      </c>
      <c r="Q207" s="228">
        <v>2.45329</v>
      </c>
      <c r="R207" s="228">
        <f>Q207*H207</f>
        <v>357.23337006</v>
      </c>
      <c r="S207" s="228">
        <v>0</v>
      </c>
      <c r="T207" s="229">
        <f>S207*H207</f>
        <v>0</v>
      </c>
      <c r="AR207" s="22" t="s">
        <v>160</v>
      </c>
      <c r="AT207" s="22" t="s">
        <v>155</v>
      </c>
      <c r="AU207" s="22" t="s">
        <v>82</v>
      </c>
      <c r="AY207" s="22" t="s">
        <v>153</v>
      </c>
      <c r="BE207" s="230">
        <f>IF(N207="základní",J207,0)</f>
        <v>0</v>
      </c>
      <c r="BF207" s="230">
        <f>IF(N207="snížená",J207,0)</f>
        <v>0</v>
      </c>
      <c r="BG207" s="230">
        <f>IF(N207="zákl. přenesená",J207,0)</f>
        <v>0</v>
      </c>
      <c r="BH207" s="230">
        <f>IF(N207="sníž. přenesená",J207,0)</f>
        <v>0</v>
      </c>
      <c r="BI207" s="230">
        <f>IF(N207="nulová",J207,0)</f>
        <v>0</v>
      </c>
      <c r="BJ207" s="22" t="s">
        <v>24</v>
      </c>
      <c r="BK207" s="230">
        <f>ROUND(I207*H207,2)</f>
        <v>0</v>
      </c>
      <c r="BL207" s="22" t="s">
        <v>160</v>
      </c>
      <c r="BM207" s="22" t="s">
        <v>877</v>
      </c>
    </row>
    <row r="208" spans="2:47" s="1" customFormat="1" ht="13.5">
      <c r="B208" s="44"/>
      <c r="C208" s="72"/>
      <c r="D208" s="231" t="s">
        <v>162</v>
      </c>
      <c r="E208" s="72"/>
      <c r="F208" s="232" t="s">
        <v>878</v>
      </c>
      <c r="G208" s="72"/>
      <c r="H208" s="72"/>
      <c r="I208" s="189"/>
      <c r="J208" s="72"/>
      <c r="K208" s="72"/>
      <c r="L208" s="70"/>
      <c r="M208" s="233"/>
      <c r="N208" s="45"/>
      <c r="O208" s="45"/>
      <c r="P208" s="45"/>
      <c r="Q208" s="45"/>
      <c r="R208" s="45"/>
      <c r="S208" s="45"/>
      <c r="T208" s="93"/>
      <c r="AT208" s="22" t="s">
        <v>162</v>
      </c>
      <c r="AU208" s="22" t="s">
        <v>82</v>
      </c>
    </row>
    <row r="209" spans="2:47" s="1" customFormat="1" ht="13.5">
      <c r="B209" s="44"/>
      <c r="C209" s="72"/>
      <c r="D209" s="231" t="s">
        <v>164</v>
      </c>
      <c r="E209" s="72"/>
      <c r="F209" s="234" t="s">
        <v>856</v>
      </c>
      <c r="G209" s="72"/>
      <c r="H209" s="72"/>
      <c r="I209" s="189"/>
      <c r="J209" s="72"/>
      <c r="K209" s="72"/>
      <c r="L209" s="70"/>
      <c r="M209" s="233"/>
      <c r="N209" s="45"/>
      <c r="O209" s="45"/>
      <c r="P209" s="45"/>
      <c r="Q209" s="45"/>
      <c r="R209" s="45"/>
      <c r="S209" s="45"/>
      <c r="T209" s="93"/>
      <c r="AT209" s="22" t="s">
        <v>164</v>
      </c>
      <c r="AU209" s="22" t="s">
        <v>82</v>
      </c>
    </row>
    <row r="210" spans="2:47" s="1" customFormat="1" ht="13.5">
      <c r="B210" s="44"/>
      <c r="C210" s="72"/>
      <c r="D210" s="231" t="s">
        <v>166</v>
      </c>
      <c r="E210" s="72"/>
      <c r="F210" s="234" t="s">
        <v>783</v>
      </c>
      <c r="G210" s="72"/>
      <c r="H210" s="72"/>
      <c r="I210" s="189"/>
      <c r="J210" s="72"/>
      <c r="K210" s="72"/>
      <c r="L210" s="70"/>
      <c r="M210" s="233"/>
      <c r="N210" s="45"/>
      <c r="O210" s="45"/>
      <c r="P210" s="45"/>
      <c r="Q210" s="45"/>
      <c r="R210" s="45"/>
      <c r="S210" s="45"/>
      <c r="T210" s="93"/>
      <c r="AT210" s="22" t="s">
        <v>166</v>
      </c>
      <c r="AU210" s="22" t="s">
        <v>82</v>
      </c>
    </row>
    <row r="211" spans="2:51" s="11" customFormat="1" ht="13.5">
      <c r="B211" s="235"/>
      <c r="C211" s="236"/>
      <c r="D211" s="231" t="s">
        <v>180</v>
      </c>
      <c r="E211" s="237" t="s">
        <v>22</v>
      </c>
      <c r="F211" s="238" t="s">
        <v>879</v>
      </c>
      <c r="G211" s="236"/>
      <c r="H211" s="239">
        <v>48.701</v>
      </c>
      <c r="I211" s="240"/>
      <c r="J211" s="236"/>
      <c r="K211" s="236"/>
      <c r="L211" s="241"/>
      <c r="M211" s="242"/>
      <c r="N211" s="243"/>
      <c r="O211" s="243"/>
      <c r="P211" s="243"/>
      <c r="Q211" s="243"/>
      <c r="R211" s="243"/>
      <c r="S211" s="243"/>
      <c r="T211" s="244"/>
      <c r="AT211" s="245" t="s">
        <v>180</v>
      </c>
      <c r="AU211" s="245" t="s">
        <v>82</v>
      </c>
      <c r="AV211" s="11" t="s">
        <v>82</v>
      </c>
      <c r="AW211" s="11" t="s">
        <v>37</v>
      </c>
      <c r="AX211" s="11" t="s">
        <v>73</v>
      </c>
      <c r="AY211" s="245" t="s">
        <v>153</v>
      </c>
    </row>
    <row r="212" spans="2:51" s="11" customFormat="1" ht="13.5">
      <c r="B212" s="235"/>
      <c r="C212" s="236"/>
      <c r="D212" s="231" t="s">
        <v>180</v>
      </c>
      <c r="E212" s="237" t="s">
        <v>22</v>
      </c>
      <c r="F212" s="238" t="s">
        <v>880</v>
      </c>
      <c r="G212" s="236"/>
      <c r="H212" s="239">
        <v>37.376</v>
      </c>
      <c r="I212" s="240"/>
      <c r="J212" s="236"/>
      <c r="K212" s="236"/>
      <c r="L212" s="241"/>
      <c r="M212" s="242"/>
      <c r="N212" s="243"/>
      <c r="O212" s="243"/>
      <c r="P212" s="243"/>
      <c r="Q212" s="243"/>
      <c r="R212" s="243"/>
      <c r="S212" s="243"/>
      <c r="T212" s="244"/>
      <c r="AT212" s="245" t="s">
        <v>180</v>
      </c>
      <c r="AU212" s="245" t="s">
        <v>82</v>
      </c>
      <c r="AV212" s="11" t="s">
        <v>82</v>
      </c>
      <c r="AW212" s="11" t="s">
        <v>37</v>
      </c>
      <c r="AX212" s="11" t="s">
        <v>73</v>
      </c>
      <c r="AY212" s="245" t="s">
        <v>153</v>
      </c>
    </row>
    <row r="213" spans="2:51" s="11" customFormat="1" ht="13.5">
      <c r="B213" s="235"/>
      <c r="C213" s="236"/>
      <c r="D213" s="231" t="s">
        <v>180</v>
      </c>
      <c r="E213" s="237" t="s">
        <v>22</v>
      </c>
      <c r="F213" s="238" t="s">
        <v>881</v>
      </c>
      <c r="G213" s="236"/>
      <c r="H213" s="239">
        <v>59.537</v>
      </c>
      <c r="I213" s="240"/>
      <c r="J213" s="236"/>
      <c r="K213" s="236"/>
      <c r="L213" s="241"/>
      <c r="M213" s="242"/>
      <c r="N213" s="243"/>
      <c r="O213" s="243"/>
      <c r="P213" s="243"/>
      <c r="Q213" s="243"/>
      <c r="R213" s="243"/>
      <c r="S213" s="243"/>
      <c r="T213" s="244"/>
      <c r="AT213" s="245" t="s">
        <v>180</v>
      </c>
      <c r="AU213" s="245" t="s">
        <v>82</v>
      </c>
      <c r="AV213" s="11" t="s">
        <v>82</v>
      </c>
      <c r="AW213" s="11" t="s">
        <v>37</v>
      </c>
      <c r="AX213" s="11" t="s">
        <v>73</v>
      </c>
      <c r="AY213" s="245" t="s">
        <v>153</v>
      </c>
    </row>
    <row r="214" spans="2:65" s="1" customFormat="1" ht="16.5" customHeight="1">
      <c r="B214" s="44"/>
      <c r="C214" s="219" t="s">
        <v>342</v>
      </c>
      <c r="D214" s="219" t="s">
        <v>155</v>
      </c>
      <c r="E214" s="220" t="s">
        <v>882</v>
      </c>
      <c r="F214" s="221" t="s">
        <v>883</v>
      </c>
      <c r="G214" s="222" t="s">
        <v>239</v>
      </c>
      <c r="H214" s="223">
        <v>394.078</v>
      </c>
      <c r="I214" s="224"/>
      <c r="J214" s="225">
        <f>ROUND(I214*H214,2)</f>
        <v>0</v>
      </c>
      <c r="K214" s="221" t="s">
        <v>159</v>
      </c>
      <c r="L214" s="70"/>
      <c r="M214" s="226" t="s">
        <v>22</v>
      </c>
      <c r="N214" s="227" t="s">
        <v>44</v>
      </c>
      <c r="O214" s="45"/>
      <c r="P214" s="228">
        <f>O214*H214</f>
        <v>0</v>
      </c>
      <c r="Q214" s="228">
        <v>0.00103</v>
      </c>
      <c r="R214" s="228">
        <f>Q214*H214</f>
        <v>0.40590034</v>
      </c>
      <c r="S214" s="228">
        <v>0</v>
      </c>
      <c r="T214" s="229">
        <f>S214*H214</f>
        <v>0</v>
      </c>
      <c r="AR214" s="22" t="s">
        <v>160</v>
      </c>
      <c r="AT214" s="22" t="s">
        <v>155</v>
      </c>
      <c r="AU214" s="22" t="s">
        <v>82</v>
      </c>
      <c r="AY214" s="22" t="s">
        <v>153</v>
      </c>
      <c r="BE214" s="230">
        <f>IF(N214="základní",J214,0)</f>
        <v>0</v>
      </c>
      <c r="BF214" s="230">
        <f>IF(N214="snížená",J214,0)</f>
        <v>0</v>
      </c>
      <c r="BG214" s="230">
        <f>IF(N214="zákl. přenesená",J214,0)</f>
        <v>0</v>
      </c>
      <c r="BH214" s="230">
        <f>IF(N214="sníž. přenesená",J214,0)</f>
        <v>0</v>
      </c>
      <c r="BI214" s="230">
        <f>IF(N214="nulová",J214,0)</f>
        <v>0</v>
      </c>
      <c r="BJ214" s="22" t="s">
        <v>24</v>
      </c>
      <c r="BK214" s="230">
        <f>ROUND(I214*H214,2)</f>
        <v>0</v>
      </c>
      <c r="BL214" s="22" t="s">
        <v>160</v>
      </c>
      <c r="BM214" s="22" t="s">
        <v>884</v>
      </c>
    </row>
    <row r="215" spans="2:47" s="1" customFormat="1" ht="13.5">
      <c r="B215" s="44"/>
      <c r="C215" s="72"/>
      <c r="D215" s="231" t="s">
        <v>162</v>
      </c>
      <c r="E215" s="72"/>
      <c r="F215" s="232" t="s">
        <v>885</v>
      </c>
      <c r="G215" s="72"/>
      <c r="H215" s="72"/>
      <c r="I215" s="189"/>
      <c r="J215" s="72"/>
      <c r="K215" s="72"/>
      <c r="L215" s="70"/>
      <c r="M215" s="233"/>
      <c r="N215" s="45"/>
      <c r="O215" s="45"/>
      <c r="P215" s="45"/>
      <c r="Q215" s="45"/>
      <c r="R215" s="45"/>
      <c r="S215" s="45"/>
      <c r="T215" s="93"/>
      <c r="AT215" s="22" t="s">
        <v>162</v>
      </c>
      <c r="AU215" s="22" t="s">
        <v>82</v>
      </c>
    </row>
    <row r="216" spans="2:47" s="1" customFormat="1" ht="13.5">
      <c r="B216" s="44"/>
      <c r="C216" s="72"/>
      <c r="D216" s="231" t="s">
        <v>166</v>
      </c>
      <c r="E216" s="72"/>
      <c r="F216" s="234" t="s">
        <v>783</v>
      </c>
      <c r="G216" s="72"/>
      <c r="H216" s="72"/>
      <c r="I216" s="189"/>
      <c r="J216" s="72"/>
      <c r="K216" s="72"/>
      <c r="L216" s="70"/>
      <c r="M216" s="233"/>
      <c r="N216" s="45"/>
      <c r="O216" s="45"/>
      <c r="P216" s="45"/>
      <c r="Q216" s="45"/>
      <c r="R216" s="45"/>
      <c r="S216" s="45"/>
      <c r="T216" s="93"/>
      <c r="AT216" s="22" t="s">
        <v>166</v>
      </c>
      <c r="AU216" s="22" t="s">
        <v>82</v>
      </c>
    </row>
    <row r="217" spans="2:51" s="11" customFormat="1" ht="13.5">
      <c r="B217" s="235"/>
      <c r="C217" s="236"/>
      <c r="D217" s="231" t="s">
        <v>180</v>
      </c>
      <c r="E217" s="237" t="s">
        <v>22</v>
      </c>
      <c r="F217" s="238" t="s">
        <v>886</v>
      </c>
      <c r="G217" s="236"/>
      <c r="H217" s="239">
        <v>121.752</v>
      </c>
      <c r="I217" s="240"/>
      <c r="J217" s="236"/>
      <c r="K217" s="236"/>
      <c r="L217" s="241"/>
      <c r="M217" s="242"/>
      <c r="N217" s="243"/>
      <c r="O217" s="243"/>
      <c r="P217" s="243"/>
      <c r="Q217" s="243"/>
      <c r="R217" s="243"/>
      <c r="S217" s="243"/>
      <c r="T217" s="244"/>
      <c r="AT217" s="245" t="s">
        <v>180</v>
      </c>
      <c r="AU217" s="245" t="s">
        <v>82</v>
      </c>
      <c r="AV217" s="11" t="s">
        <v>82</v>
      </c>
      <c r="AW217" s="11" t="s">
        <v>37</v>
      </c>
      <c r="AX217" s="11" t="s">
        <v>73</v>
      </c>
      <c r="AY217" s="245" t="s">
        <v>153</v>
      </c>
    </row>
    <row r="218" spans="2:51" s="11" customFormat="1" ht="13.5">
      <c r="B218" s="235"/>
      <c r="C218" s="236"/>
      <c r="D218" s="231" t="s">
        <v>180</v>
      </c>
      <c r="E218" s="237" t="s">
        <v>22</v>
      </c>
      <c r="F218" s="238" t="s">
        <v>887</v>
      </c>
      <c r="G218" s="236"/>
      <c r="H218" s="239">
        <v>93.44</v>
      </c>
      <c r="I218" s="240"/>
      <c r="J218" s="236"/>
      <c r="K218" s="236"/>
      <c r="L218" s="241"/>
      <c r="M218" s="242"/>
      <c r="N218" s="243"/>
      <c r="O218" s="243"/>
      <c r="P218" s="243"/>
      <c r="Q218" s="243"/>
      <c r="R218" s="243"/>
      <c r="S218" s="243"/>
      <c r="T218" s="244"/>
      <c r="AT218" s="245" t="s">
        <v>180</v>
      </c>
      <c r="AU218" s="245" t="s">
        <v>82</v>
      </c>
      <c r="AV218" s="11" t="s">
        <v>82</v>
      </c>
      <c r="AW218" s="11" t="s">
        <v>37</v>
      </c>
      <c r="AX218" s="11" t="s">
        <v>73</v>
      </c>
      <c r="AY218" s="245" t="s">
        <v>153</v>
      </c>
    </row>
    <row r="219" spans="2:51" s="11" customFormat="1" ht="13.5">
      <c r="B219" s="235"/>
      <c r="C219" s="236"/>
      <c r="D219" s="231" t="s">
        <v>180</v>
      </c>
      <c r="E219" s="237" t="s">
        <v>22</v>
      </c>
      <c r="F219" s="238" t="s">
        <v>888</v>
      </c>
      <c r="G219" s="236"/>
      <c r="H219" s="239">
        <v>178.886</v>
      </c>
      <c r="I219" s="240"/>
      <c r="J219" s="236"/>
      <c r="K219" s="236"/>
      <c r="L219" s="241"/>
      <c r="M219" s="242"/>
      <c r="N219" s="243"/>
      <c r="O219" s="243"/>
      <c r="P219" s="243"/>
      <c r="Q219" s="243"/>
      <c r="R219" s="243"/>
      <c r="S219" s="243"/>
      <c r="T219" s="244"/>
      <c r="AT219" s="245" t="s">
        <v>180</v>
      </c>
      <c r="AU219" s="245" t="s">
        <v>82</v>
      </c>
      <c r="AV219" s="11" t="s">
        <v>82</v>
      </c>
      <c r="AW219" s="11" t="s">
        <v>37</v>
      </c>
      <c r="AX219" s="11" t="s">
        <v>73</v>
      </c>
      <c r="AY219" s="245" t="s">
        <v>153</v>
      </c>
    </row>
    <row r="220" spans="2:65" s="1" customFormat="1" ht="16.5" customHeight="1">
      <c r="B220" s="44"/>
      <c r="C220" s="219" t="s">
        <v>348</v>
      </c>
      <c r="D220" s="219" t="s">
        <v>155</v>
      </c>
      <c r="E220" s="220" t="s">
        <v>889</v>
      </c>
      <c r="F220" s="221" t="s">
        <v>890</v>
      </c>
      <c r="G220" s="222" t="s">
        <v>239</v>
      </c>
      <c r="H220" s="223">
        <v>394.078</v>
      </c>
      <c r="I220" s="224"/>
      <c r="J220" s="225">
        <f>ROUND(I220*H220,2)</f>
        <v>0</v>
      </c>
      <c r="K220" s="221" t="s">
        <v>159</v>
      </c>
      <c r="L220" s="70"/>
      <c r="M220" s="226" t="s">
        <v>22</v>
      </c>
      <c r="N220" s="227" t="s">
        <v>44</v>
      </c>
      <c r="O220" s="45"/>
      <c r="P220" s="228">
        <f>O220*H220</f>
        <v>0</v>
      </c>
      <c r="Q220" s="228">
        <v>0</v>
      </c>
      <c r="R220" s="228">
        <f>Q220*H220</f>
        <v>0</v>
      </c>
      <c r="S220" s="228">
        <v>0</v>
      </c>
      <c r="T220" s="229">
        <f>S220*H220</f>
        <v>0</v>
      </c>
      <c r="AR220" s="22" t="s">
        <v>160</v>
      </c>
      <c r="AT220" s="22" t="s">
        <v>155</v>
      </c>
      <c r="AU220" s="22" t="s">
        <v>82</v>
      </c>
      <c r="AY220" s="22" t="s">
        <v>153</v>
      </c>
      <c r="BE220" s="230">
        <f>IF(N220="základní",J220,0)</f>
        <v>0</v>
      </c>
      <c r="BF220" s="230">
        <f>IF(N220="snížená",J220,0)</f>
        <v>0</v>
      </c>
      <c r="BG220" s="230">
        <f>IF(N220="zákl. přenesená",J220,0)</f>
        <v>0</v>
      </c>
      <c r="BH220" s="230">
        <f>IF(N220="sníž. přenesená",J220,0)</f>
        <v>0</v>
      </c>
      <c r="BI220" s="230">
        <f>IF(N220="nulová",J220,0)</f>
        <v>0</v>
      </c>
      <c r="BJ220" s="22" t="s">
        <v>24</v>
      </c>
      <c r="BK220" s="230">
        <f>ROUND(I220*H220,2)</f>
        <v>0</v>
      </c>
      <c r="BL220" s="22" t="s">
        <v>160</v>
      </c>
      <c r="BM220" s="22" t="s">
        <v>891</v>
      </c>
    </row>
    <row r="221" spans="2:47" s="1" customFormat="1" ht="13.5">
      <c r="B221" s="44"/>
      <c r="C221" s="72"/>
      <c r="D221" s="231" t="s">
        <v>162</v>
      </c>
      <c r="E221" s="72"/>
      <c r="F221" s="232" t="s">
        <v>892</v>
      </c>
      <c r="G221" s="72"/>
      <c r="H221" s="72"/>
      <c r="I221" s="189"/>
      <c r="J221" s="72"/>
      <c r="K221" s="72"/>
      <c r="L221" s="70"/>
      <c r="M221" s="233"/>
      <c r="N221" s="45"/>
      <c r="O221" s="45"/>
      <c r="P221" s="45"/>
      <c r="Q221" s="45"/>
      <c r="R221" s="45"/>
      <c r="S221" s="45"/>
      <c r="T221" s="93"/>
      <c r="AT221" s="22" t="s">
        <v>162</v>
      </c>
      <c r="AU221" s="22" t="s">
        <v>82</v>
      </c>
    </row>
    <row r="222" spans="2:47" s="1" customFormat="1" ht="13.5">
      <c r="B222" s="44"/>
      <c r="C222" s="72"/>
      <c r="D222" s="231" t="s">
        <v>166</v>
      </c>
      <c r="E222" s="72"/>
      <c r="F222" s="234" t="s">
        <v>783</v>
      </c>
      <c r="G222" s="72"/>
      <c r="H222" s="72"/>
      <c r="I222" s="189"/>
      <c r="J222" s="72"/>
      <c r="K222" s="72"/>
      <c r="L222" s="70"/>
      <c r="M222" s="233"/>
      <c r="N222" s="45"/>
      <c r="O222" s="45"/>
      <c r="P222" s="45"/>
      <c r="Q222" s="45"/>
      <c r="R222" s="45"/>
      <c r="S222" s="45"/>
      <c r="T222" s="93"/>
      <c r="AT222" s="22" t="s">
        <v>166</v>
      </c>
      <c r="AU222" s="22" t="s">
        <v>82</v>
      </c>
    </row>
    <row r="223" spans="2:65" s="1" customFormat="1" ht="16.5" customHeight="1">
      <c r="B223" s="44"/>
      <c r="C223" s="219" t="s">
        <v>356</v>
      </c>
      <c r="D223" s="219" t="s">
        <v>155</v>
      </c>
      <c r="E223" s="220" t="s">
        <v>893</v>
      </c>
      <c r="F223" s="221" t="s">
        <v>894</v>
      </c>
      <c r="G223" s="222" t="s">
        <v>231</v>
      </c>
      <c r="H223" s="223">
        <v>6.708</v>
      </c>
      <c r="I223" s="224"/>
      <c r="J223" s="225">
        <f>ROUND(I223*H223,2)</f>
        <v>0</v>
      </c>
      <c r="K223" s="221" t="s">
        <v>159</v>
      </c>
      <c r="L223" s="70"/>
      <c r="M223" s="226" t="s">
        <v>22</v>
      </c>
      <c r="N223" s="227" t="s">
        <v>44</v>
      </c>
      <c r="O223" s="45"/>
      <c r="P223" s="228">
        <f>O223*H223</f>
        <v>0</v>
      </c>
      <c r="Q223" s="228">
        <v>1.06017</v>
      </c>
      <c r="R223" s="228">
        <f>Q223*H223</f>
        <v>7.111620360000001</v>
      </c>
      <c r="S223" s="228">
        <v>0</v>
      </c>
      <c r="T223" s="229">
        <f>S223*H223</f>
        <v>0</v>
      </c>
      <c r="AR223" s="22" t="s">
        <v>160</v>
      </c>
      <c r="AT223" s="22" t="s">
        <v>155</v>
      </c>
      <c r="AU223" s="22" t="s">
        <v>82</v>
      </c>
      <c r="AY223" s="22" t="s">
        <v>153</v>
      </c>
      <c r="BE223" s="230">
        <f>IF(N223="základní",J223,0)</f>
        <v>0</v>
      </c>
      <c r="BF223" s="230">
        <f>IF(N223="snížená",J223,0)</f>
        <v>0</v>
      </c>
      <c r="BG223" s="230">
        <f>IF(N223="zákl. přenesená",J223,0)</f>
        <v>0</v>
      </c>
      <c r="BH223" s="230">
        <f>IF(N223="sníž. přenesená",J223,0)</f>
        <v>0</v>
      </c>
      <c r="BI223" s="230">
        <f>IF(N223="nulová",J223,0)</f>
        <v>0</v>
      </c>
      <c r="BJ223" s="22" t="s">
        <v>24</v>
      </c>
      <c r="BK223" s="230">
        <f>ROUND(I223*H223,2)</f>
        <v>0</v>
      </c>
      <c r="BL223" s="22" t="s">
        <v>160</v>
      </c>
      <c r="BM223" s="22" t="s">
        <v>895</v>
      </c>
    </row>
    <row r="224" spans="2:47" s="1" customFormat="1" ht="13.5">
      <c r="B224" s="44"/>
      <c r="C224" s="72"/>
      <c r="D224" s="231" t="s">
        <v>162</v>
      </c>
      <c r="E224" s="72"/>
      <c r="F224" s="232" t="s">
        <v>896</v>
      </c>
      <c r="G224" s="72"/>
      <c r="H224" s="72"/>
      <c r="I224" s="189"/>
      <c r="J224" s="72"/>
      <c r="K224" s="72"/>
      <c r="L224" s="70"/>
      <c r="M224" s="233"/>
      <c r="N224" s="45"/>
      <c r="O224" s="45"/>
      <c r="P224" s="45"/>
      <c r="Q224" s="45"/>
      <c r="R224" s="45"/>
      <c r="S224" s="45"/>
      <c r="T224" s="93"/>
      <c r="AT224" s="22" t="s">
        <v>162</v>
      </c>
      <c r="AU224" s="22" t="s">
        <v>82</v>
      </c>
    </row>
    <row r="225" spans="2:47" s="1" customFormat="1" ht="13.5">
      <c r="B225" s="44"/>
      <c r="C225" s="72"/>
      <c r="D225" s="231" t="s">
        <v>164</v>
      </c>
      <c r="E225" s="72"/>
      <c r="F225" s="234" t="s">
        <v>872</v>
      </c>
      <c r="G225" s="72"/>
      <c r="H225" s="72"/>
      <c r="I225" s="189"/>
      <c r="J225" s="72"/>
      <c r="K225" s="72"/>
      <c r="L225" s="70"/>
      <c r="M225" s="233"/>
      <c r="N225" s="45"/>
      <c r="O225" s="45"/>
      <c r="P225" s="45"/>
      <c r="Q225" s="45"/>
      <c r="R225" s="45"/>
      <c r="S225" s="45"/>
      <c r="T225" s="93"/>
      <c r="AT225" s="22" t="s">
        <v>164</v>
      </c>
      <c r="AU225" s="22" t="s">
        <v>82</v>
      </c>
    </row>
    <row r="226" spans="2:47" s="1" customFormat="1" ht="13.5">
      <c r="B226" s="44"/>
      <c r="C226" s="72"/>
      <c r="D226" s="231" t="s">
        <v>166</v>
      </c>
      <c r="E226" s="72"/>
      <c r="F226" s="234" t="s">
        <v>873</v>
      </c>
      <c r="G226" s="72"/>
      <c r="H226" s="72"/>
      <c r="I226" s="189"/>
      <c r="J226" s="72"/>
      <c r="K226" s="72"/>
      <c r="L226" s="70"/>
      <c r="M226" s="233"/>
      <c r="N226" s="45"/>
      <c r="O226" s="45"/>
      <c r="P226" s="45"/>
      <c r="Q226" s="45"/>
      <c r="R226" s="45"/>
      <c r="S226" s="45"/>
      <c r="T226" s="93"/>
      <c r="AT226" s="22" t="s">
        <v>166</v>
      </c>
      <c r="AU226" s="22" t="s">
        <v>82</v>
      </c>
    </row>
    <row r="227" spans="2:51" s="11" customFormat="1" ht="13.5">
      <c r="B227" s="235"/>
      <c r="C227" s="236"/>
      <c r="D227" s="231" t="s">
        <v>180</v>
      </c>
      <c r="E227" s="237" t="s">
        <v>22</v>
      </c>
      <c r="F227" s="238" t="s">
        <v>897</v>
      </c>
      <c r="G227" s="236"/>
      <c r="H227" s="239">
        <v>6.708</v>
      </c>
      <c r="I227" s="240"/>
      <c r="J227" s="236"/>
      <c r="K227" s="236"/>
      <c r="L227" s="241"/>
      <c r="M227" s="242"/>
      <c r="N227" s="243"/>
      <c r="O227" s="243"/>
      <c r="P227" s="243"/>
      <c r="Q227" s="243"/>
      <c r="R227" s="243"/>
      <c r="S227" s="243"/>
      <c r="T227" s="244"/>
      <c r="AT227" s="245" t="s">
        <v>180</v>
      </c>
      <c r="AU227" s="245" t="s">
        <v>82</v>
      </c>
      <c r="AV227" s="11" t="s">
        <v>82</v>
      </c>
      <c r="AW227" s="11" t="s">
        <v>37</v>
      </c>
      <c r="AX227" s="11" t="s">
        <v>73</v>
      </c>
      <c r="AY227" s="245" t="s">
        <v>153</v>
      </c>
    </row>
    <row r="228" spans="2:63" s="10" customFormat="1" ht="29.85" customHeight="1">
      <c r="B228" s="203"/>
      <c r="C228" s="204"/>
      <c r="D228" s="205" t="s">
        <v>72</v>
      </c>
      <c r="E228" s="217" t="s">
        <v>173</v>
      </c>
      <c r="F228" s="217" t="s">
        <v>643</v>
      </c>
      <c r="G228" s="204"/>
      <c r="H228" s="204"/>
      <c r="I228" s="207"/>
      <c r="J228" s="218">
        <f>BK228</f>
        <v>0</v>
      </c>
      <c r="K228" s="204"/>
      <c r="L228" s="209"/>
      <c r="M228" s="210"/>
      <c r="N228" s="211"/>
      <c r="O228" s="211"/>
      <c r="P228" s="212">
        <f>SUM(P229:P303)</f>
        <v>0</v>
      </c>
      <c r="Q228" s="211"/>
      <c r="R228" s="212">
        <f>SUM(R229:R303)</f>
        <v>171.10773791000005</v>
      </c>
      <c r="S228" s="211"/>
      <c r="T228" s="213">
        <f>SUM(T229:T303)</f>
        <v>0</v>
      </c>
      <c r="AR228" s="214" t="s">
        <v>24</v>
      </c>
      <c r="AT228" s="215" t="s">
        <v>72</v>
      </c>
      <c r="AU228" s="215" t="s">
        <v>24</v>
      </c>
      <c r="AY228" s="214" t="s">
        <v>153</v>
      </c>
      <c r="BK228" s="216">
        <f>SUM(BK229:BK303)</f>
        <v>0</v>
      </c>
    </row>
    <row r="229" spans="2:65" s="1" customFormat="1" ht="25.5" customHeight="1">
      <c r="B229" s="44"/>
      <c r="C229" s="219" t="s">
        <v>362</v>
      </c>
      <c r="D229" s="219" t="s">
        <v>155</v>
      </c>
      <c r="E229" s="220" t="s">
        <v>898</v>
      </c>
      <c r="F229" s="221" t="s">
        <v>899</v>
      </c>
      <c r="G229" s="222" t="s">
        <v>239</v>
      </c>
      <c r="H229" s="223">
        <v>276.328</v>
      </c>
      <c r="I229" s="224"/>
      <c r="J229" s="225">
        <f>ROUND(I229*H229,2)</f>
        <v>0</v>
      </c>
      <c r="K229" s="221" t="s">
        <v>159</v>
      </c>
      <c r="L229" s="70"/>
      <c r="M229" s="226" t="s">
        <v>22</v>
      </c>
      <c r="N229" s="227" t="s">
        <v>44</v>
      </c>
      <c r="O229" s="45"/>
      <c r="P229" s="228">
        <f>O229*H229</f>
        <v>0</v>
      </c>
      <c r="Q229" s="228">
        <v>0.2209</v>
      </c>
      <c r="R229" s="228">
        <f>Q229*H229</f>
        <v>61.040855199999996</v>
      </c>
      <c r="S229" s="228">
        <v>0</v>
      </c>
      <c r="T229" s="229">
        <f>S229*H229</f>
        <v>0</v>
      </c>
      <c r="AR229" s="22" t="s">
        <v>160</v>
      </c>
      <c r="AT229" s="22" t="s">
        <v>155</v>
      </c>
      <c r="AU229" s="22" t="s">
        <v>82</v>
      </c>
      <c r="AY229" s="22" t="s">
        <v>153</v>
      </c>
      <c r="BE229" s="230">
        <f>IF(N229="základní",J229,0)</f>
        <v>0</v>
      </c>
      <c r="BF229" s="230">
        <f>IF(N229="snížená",J229,0)</f>
        <v>0</v>
      </c>
      <c r="BG229" s="230">
        <f>IF(N229="zákl. přenesená",J229,0)</f>
        <v>0</v>
      </c>
      <c r="BH229" s="230">
        <f>IF(N229="sníž. přenesená",J229,0)</f>
        <v>0</v>
      </c>
      <c r="BI229" s="230">
        <f>IF(N229="nulová",J229,0)</f>
        <v>0</v>
      </c>
      <c r="BJ229" s="22" t="s">
        <v>24</v>
      </c>
      <c r="BK229" s="230">
        <f>ROUND(I229*H229,2)</f>
        <v>0</v>
      </c>
      <c r="BL229" s="22" t="s">
        <v>160</v>
      </c>
      <c r="BM229" s="22" t="s">
        <v>900</v>
      </c>
    </row>
    <row r="230" spans="2:47" s="1" customFormat="1" ht="13.5">
      <c r="B230" s="44"/>
      <c r="C230" s="72"/>
      <c r="D230" s="231" t="s">
        <v>162</v>
      </c>
      <c r="E230" s="72"/>
      <c r="F230" s="232" t="s">
        <v>901</v>
      </c>
      <c r="G230" s="72"/>
      <c r="H230" s="72"/>
      <c r="I230" s="189"/>
      <c r="J230" s="72"/>
      <c r="K230" s="72"/>
      <c r="L230" s="70"/>
      <c r="M230" s="233"/>
      <c r="N230" s="45"/>
      <c r="O230" s="45"/>
      <c r="P230" s="45"/>
      <c r="Q230" s="45"/>
      <c r="R230" s="45"/>
      <c r="S230" s="45"/>
      <c r="T230" s="93"/>
      <c r="AT230" s="22" t="s">
        <v>162</v>
      </c>
      <c r="AU230" s="22" t="s">
        <v>82</v>
      </c>
    </row>
    <row r="231" spans="2:47" s="1" customFormat="1" ht="13.5">
      <c r="B231" s="44"/>
      <c r="C231" s="72"/>
      <c r="D231" s="231" t="s">
        <v>164</v>
      </c>
      <c r="E231" s="72"/>
      <c r="F231" s="234" t="s">
        <v>902</v>
      </c>
      <c r="G231" s="72"/>
      <c r="H231" s="72"/>
      <c r="I231" s="189"/>
      <c r="J231" s="72"/>
      <c r="K231" s="72"/>
      <c r="L231" s="70"/>
      <c r="M231" s="233"/>
      <c r="N231" s="45"/>
      <c r="O231" s="45"/>
      <c r="P231" s="45"/>
      <c r="Q231" s="45"/>
      <c r="R231" s="45"/>
      <c r="S231" s="45"/>
      <c r="T231" s="93"/>
      <c r="AT231" s="22" t="s">
        <v>164</v>
      </c>
      <c r="AU231" s="22" t="s">
        <v>82</v>
      </c>
    </row>
    <row r="232" spans="2:47" s="1" customFormat="1" ht="13.5">
      <c r="B232" s="44"/>
      <c r="C232" s="72"/>
      <c r="D232" s="231" t="s">
        <v>166</v>
      </c>
      <c r="E232" s="72"/>
      <c r="F232" s="234" t="s">
        <v>903</v>
      </c>
      <c r="G232" s="72"/>
      <c r="H232" s="72"/>
      <c r="I232" s="189"/>
      <c r="J232" s="72"/>
      <c r="K232" s="72"/>
      <c r="L232" s="70"/>
      <c r="M232" s="233"/>
      <c r="N232" s="45"/>
      <c r="O232" s="45"/>
      <c r="P232" s="45"/>
      <c r="Q232" s="45"/>
      <c r="R232" s="45"/>
      <c r="S232" s="45"/>
      <c r="T232" s="93"/>
      <c r="AT232" s="22" t="s">
        <v>166</v>
      </c>
      <c r="AU232" s="22" t="s">
        <v>82</v>
      </c>
    </row>
    <row r="233" spans="2:51" s="11" customFormat="1" ht="13.5">
      <c r="B233" s="235"/>
      <c r="C233" s="236"/>
      <c r="D233" s="231" t="s">
        <v>180</v>
      </c>
      <c r="E233" s="237" t="s">
        <v>22</v>
      </c>
      <c r="F233" s="238" t="s">
        <v>904</v>
      </c>
      <c r="G233" s="236"/>
      <c r="H233" s="239">
        <v>233.378</v>
      </c>
      <c r="I233" s="240"/>
      <c r="J233" s="236"/>
      <c r="K233" s="236"/>
      <c r="L233" s="241"/>
      <c r="M233" s="242"/>
      <c r="N233" s="243"/>
      <c r="O233" s="243"/>
      <c r="P233" s="243"/>
      <c r="Q233" s="243"/>
      <c r="R233" s="243"/>
      <c r="S233" s="243"/>
      <c r="T233" s="244"/>
      <c r="AT233" s="245" t="s">
        <v>180</v>
      </c>
      <c r="AU233" s="245" t="s">
        <v>82</v>
      </c>
      <c r="AV233" s="11" t="s">
        <v>82</v>
      </c>
      <c r="AW233" s="11" t="s">
        <v>37</v>
      </c>
      <c r="AX233" s="11" t="s">
        <v>73</v>
      </c>
      <c r="AY233" s="245" t="s">
        <v>153</v>
      </c>
    </row>
    <row r="234" spans="2:51" s="11" customFormat="1" ht="13.5">
      <c r="B234" s="235"/>
      <c r="C234" s="236"/>
      <c r="D234" s="231" t="s">
        <v>180</v>
      </c>
      <c r="E234" s="237" t="s">
        <v>22</v>
      </c>
      <c r="F234" s="238" t="s">
        <v>905</v>
      </c>
      <c r="G234" s="236"/>
      <c r="H234" s="239">
        <v>42.95</v>
      </c>
      <c r="I234" s="240"/>
      <c r="J234" s="236"/>
      <c r="K234" s="236"/>
      <c r="L234" s="241"/>
      <c r="M234" s="242"/>
      <c r="N234" s="243"/>
      <c r="O234" s="243"/>
      <c r="P234" s="243"/>
      <c r="Q234" s="243"/>
      <c r="R234" s="243"/>
      <c r="S234" s="243"/>
      <c r="T234" s="244"/>
      <c r="AT234" s="245" t="s">
        <v>180</v>
      </c>
      <c r="AU234" s="245" t="s">
        <v>82</v>
      </c>
      <c r="AV234" s="11" t="s">
        <v>82</v>
      </c>
      <c r="AW234" s="11" t="s">
        <v>37</v>
      </c>
      <c r="AX234" s="11" t="s">
        <v>73</v>
      </c>
      <c r="AY234" s="245" t="s">
        <v>153</v>
      </c>
    </row>
    <row r="235" spans="2:65" s="1" customFormat="1" ht="25.5" customHeight="1">
      <c r="B235" s="44"/>
      <c r="C235" s="219" t="s">
        <v>366</v>
      </c>
      <c r="D235" s="219" t="s">
        <v>155</v>
      </c>
      <c r="E235" s="220" t="s">
        <v>906</v>
      </c>
      <c r="F235" s="221" t="s">
        <v>907</v>
      </c>
      <c r="G235" s="222" t="s">
        <v>239</v>
      </c>
      <c r="H235" s="223">
        <v>296.684</v>
      </c>
      <c r="I235" s="224"/>
      <c r="J235" s="225">
        <f>ROUND(I235*H235,2)</f>
        <v>0</v>
      </c>
      <c r="K235" s="221" t="s">
        <v>159</v>
      </c>
      <c r="L235" s="70"/>
      <c r="M235" s="226" t="s">
        <v>22</v>
      </c>
      <c r="N235" s="227" t="s">
        <v>44</v>
      </c>
      <c r="O235" s="45"/>
      <c r="P235" s="228">
        <f>O235*H235</f>
        <v>0</v>
      </c>
      <c r="Q235" s="228">
        <v>0.21845</v>
      </c>
      <c r="R235" s="228">
        <f>Q235*H235</f>
        <v>64.81061980000001</v>
      </c>
      <c r="S235" s="228">
        <v>0</v>
      </c>
      <c r="T235" s="229">
        <f>S235*H235</f>
        <v>0</v>
      </c>
      <c r="AR235" s="22" t="s">
        <v>160</v>
      </c>
      <c r="AT235" s="22" t="s">
        <v>155</v>
      </c>
      <c r="AU235" s="22" t="s">
        <v>82</v>
      </c>
      <c r="AY235" s="22" t="s">
        <v>153</v>
      </c>
      <c r="BE235" s="230">
        <f>IF(N235="základní",J235,0)</f>
        <v>0</v>
      </c>
      <c r="BF235" s="230">
        <f>IF(N235="snížená",J235,0)</f>
        <v>0</v>
      </c>
      <c r="BG235" s="230">
        <f>IF(N235="zákl. přenesená",J235,0)</f>
        <v>0</v>
      </c>
      <c r="BH235" s="230">
        <f>IF(N235="sníž. přenesená",J235,0)</f>
        <v>0</v>
      </c>
      <c r="BI235" s="230">
        <f>IF(N235="nulová",J235,0)</f>
        <v>0</v>
      </c>
      <c r="BJ235" s="22" t="s">
        <v>24</v>
      </c>
      <c r="BK235" s="230">
        <f>ROUND(I235*H235,2)</f>
        <v>0</v>
      </c>
      <c r="BL235" s="22" t="s">
        <v>160</v>
      </c>
      <c r="BM235" s="22" t="s">
        <v>908</v>
      </c>
    </row>
    <row r="236" spans="2:47" s="1" customFormat="1" ht="13.5">
      <c r="B236" s="44"/>
      <c r="C236" s="72"/>
      <c r="D236" s="231" t="s">
        <v>162</v>
      </c>
      <c r="E236" s="72"/>
      <c r="F236" s="232" t="s">
        <v>909</v>
      </c>
      <c r="G236" s="72"/>
      <c r="H236" s="72"/>
      <c r="I236" s="189"/>
      <c r="J236" s="72"/>
      <c r="K236" s="72"/>
      <c r="L236" s="70"/>
      <c r="M236" s="233"/>
      <c r="N236" s="45"/>
      <c r="O236" s="45"/>
      <c r="P236" s="45"/>
      <c r="Q236" s="45"/>
      <c r="R236" s="45"/>
      <c r="S236" s="45"/>
      <c r="T236" s="93"/>
      <c r="AT236" s="22" t="s">
        <v>162</v>
      </c>
      <c r="AU236" s="22" t="s">
        <v>82</v>
      </c>
    </row>
    <row r="237" spans="2:47" s="1" customFormat="1" ht="13.5">
      <c r="B237" s="44"/>
      <c r="C237" s="72"/>
      <c r="D237" s="231" t="s">
        <v>164</v>
      </c>
      <c r="E237" s="72"/>
      <c r="F237" s="234" t="s">
        <v>902</v>
      </c>
      <c r="G237" s="72"/>
      <c r="H237" s="72"/>
      <c r="I237" s="189"/>
      <c r="J237" s="72"/>
      <c r="K237" s="72"/>
      <c r="L237" s="70"/>
      <c r="M237" s="233"/>
      <c r="N237" s="45"/>
      <c r="O237" s="45"/>
      <c r="P237" s="45"/>
      <c r="Q237" s="45"/>
      <c r="R237" s="45"/>
      <c r="S237" s="45"/>
      <c r="T237" s="93"/>
      <c r="AT237" s="22" t="s">
        <v>164</v>
      </c>
      <c r="AU237" s="22" t="s">
        <v>82</v>
      </c>
    </row>
    <row r="238" spans="2:47" s="1" customFormat="1" ht="13.5">
      <c r="B238" s="44"/>
      <c r="C238" s="72"/>
      <c r="D238" s="231" t="s">
        <v>166</v>
      </c>
      <c r="E238" s="72"/>
      <c r="F238" s="234" t="s">
        <v>903</v>
      </c>
      <c r="G238" s="72"/>
      <c r="H238" s="72"/>
      <c r="I238" s="189"/>
      <c r="J238" s="72"/>
      <c r="K238" s="72"/>
      <c r="L238" s="70"/>
      <c r="M238" s="233"/>
      <c r="N238" s="45"/>
      <c r="O238" s="45"/>
      <c r="P238" s="45"/>
      <c r="Q238" s="45"/>
      <c r="R238" s="45"/>
      <c r="S238" s="45"/>
      <c r="T238" s="93"/>
      <c r="AT238" s="22" t="s">
        <v>166</v>
      </c>
      <c r="AU238" s="22" t="s">
        <v>82</v>
      </c>
    </row>
    <row r="239" spans="2:51" s="11" customFormat="1" ht="13.5">
      <c r="B239" s="235"/>
      <c r="C239" s="236"/>
      <c r="D239" s="231" t="s">
        <v>180</v>
      </c>
      <c r="E239" s="237" t="s">
        <v>22</v>
      </c>
      <c r="F239" s="238" t="s">
        <v>910</v>
      </c>
      <c r="G239" s="236"/>
      <c r="H239" s="239">
        <v>333.523</v>
      </c>
      <c r="I239" s="240"/>
      <c r="J239" s="236"/>
      <c r="K239" s="236"/>
      <c r="L239" s="241"/>
      <c r="M239" s="242"/>
      <c r="N239" s="243"/>
      <c r="O239" s="243"/>
      <c r="P239" s="243"/>
      <c r="Q239" s="243"/>
      <c r="R239" s="243"/>
      <c r="S239" s="243"/>
      <c r="T239" s="244"/>
      <c r="AT239" s="245" t="s">
        <v>180</v>
      </c>
      <c r="AU239" s="245" t="s">
        <v>82</v>
      </c>
      <c r="AV239" s="11" t="s">
        <v>82</v>
      </c>
      <c r="AW239" s="11" t="s">
        <v>37</v>
      </c>
      <c r="AX239" s="11" t="s">
        <v>73</v>
      </c>
      <c r="AY239" s="245" t="s">
        <v>153</v>
      </c>
    </row>
    <row r="240" spans="2:51" s="11" customFormat="1" ht="13.5">
      <c r="B240" s="235"/>
      <c r="C240" s="236"/>
      <c r="D240" s="231" t="s">
        <v>180</v>
      </c>
      <c r="E240" s="237" t="s">
        <v>22</v>
      </c>
      <c r="F240" s="238" t="s">
        <v>911</v>
      </c>
      <c r="G240" s="236"/>
      <c r="H240" s="239">
        <v>-36.839</v>
      </c>
      <c r="I240" s="240"/>
      <c r="J240" s="236"/>
      <c r="K240" s="236"/>
      <c r="L240" s="241"/>
      <c r="M240" s="242"/>
      <c r="N240" s="243"/>
      <c r="O240" s="243"/>
      <c r="P240" s="243"/>
      <c r="Q240" s="243"/>
      <c r="R240" s="243"/>
      <c r="S240" s="243"/>
      <c r="T240" s="244"/>
      <c r="AT240" s="245" t="s">
        <v>180</v>
      </c>
      <c r="AU240" s="245" t="s">
        <v>82</v>
      </c>
      <c r="AV240" s="11" t="s">
        <v>82</v>
      </c>
      <c r="AW240" s="11" t="s">
        <v>37</v>
      </c>
      <c r="AX240" s="11" t="s">
        <v>73</v>
      </c>
      <c r="AY240" s="245" t="s">
        <v>153</v>
      </c>
    </row>
    <row r="241" spans="2:65" s="1" customFormat="1" ht="16.5" customHeight="1">
      <c r="B241" s="44"/>
      <c r="C241" s="219" t="s">
        <v>372</v>
      </c>
      <c r="D241" s="219" t="s">
        <v>155</v>
      </c>
      <c r="E241" s="220" t="s">
        <v>912</v>
      </c>
      <c r="F241" s="221" t="s">
        <v>913</v>
      </c>
      <c r="G241" s="222" t="s">
        <v>158</v>
      </c>
      <c r="H241" s="223">
        <v>18</v>
      </c>
      <c r="I241" s="224"/>
      <c r="J241" s="225">
        <f>ROUND(I241*H241,2)</f>
        <v>0</v>
      </c>
      <c r="K241" s="221" t="s">
        <v>159</v>
      </c>
      <c r="L241" s="70"/>
      <c r="M241" s="226" t="s">
        <v>22</v>
      </c>
      <c r="N241" s="227" t="s">
        <v>44</v>
      </c>
      <c r="O241" s="45"/>
      <c r="P241" s="228">
        <f>O241*H241</f>
        <v>0</v>
      </c>
      <c r="Q241" s="228">
        <v>0.03727</v>
      </c>
      <c r="R241" s="228">
        <f>Q241*H241</f>
        <v>0.67086</v>
      </c>
      <c r="S241" s="228">
        <v>0</v>
      </c>
      <c r="T241" s="229">
        <f>S241*H241</f>
        <v>0</v>
      </c>
      <c r="AR241" s="22" t="s">
        <v>160</v>
      </c>
      <c r="AT241" s="22" t="s">
        <v>155</v>
      </c>
      <c r="AU241" s="22" t="s">
        <v>82</v>
      </c>
      <c r="AY241" s="22" t="s">
        <v>153</v>
      </c>
      <c r="BE241" s="230">
        <f>IF(N241="základní",J241,0)</f>
        <v>0</v>
      </c>
      <c r="BF241" s="230">
        <f>IF(N241="snížená",J241,0)</f>
        <v>0</v>
      </c>
      <c r="BG241" s="230">
        <f>IF(N241="zákl. přenesená",J241,0)</f>
        <v>0</v>
      </c>
      <c r="BH241" s="230">
        <f>IF(N241="sníž. přenesená",J241,0)</f>
        <v>0</v>
      </c>
      <c r="BI241" s="230">
        <f>IF(N241="nulová",J241,0)</f>
        <v>0</v>
      </c>
      <c r="BJ241" s="22" t="s">
        <v>24</v>
      </c>
      <c r="BK241" s="230">
        <f>ROUND(I241*H241,2)</f>
        <v>0</v>
      </c>
      <c r="BL241" s="22" t="s">
        <v>160</v>
      </c>
      <c r="BM241" s="22" t="s">
        <v>914</v>
      </c>
    </row>
    <row r="242" spans="2:47" s="1" customFormat="1" ht="13.5">
      <c r="B242" s="44"/>
      <c r="C242" s="72"/>
      <c r="D242" s="231" t="s">
        <v>162</v>
      </c>
      <c r="E242" s="72"/>
      <c r="F242" s="232" t="s">
        <v>915</v>
      </c>
      <c r="G242" s="72"/>
      <c r="H242" s="72"/>
      <c r="I242" s="189"/>
      <c r="J242" s="72"/>
      <c r="K242" s="72"/>
      <c r="L242" s="70"/>
      <c r="M242" s="233"/>
      <c r="N242" s="45"/>
      <c r="O242" s="45"/>
      <c r="P242" s="45"/>
      <c r="Q242" s="45"/>
      <c r="R242" s="45"/>
      <c r="S242" s="45"/>
      <c r="T242" s="93"/>
      <c r="AT242" s="22" t="s">
        <v>162</v>
      </c>
      <c r="AU242" s="22" t="s">
        <v>82</v>
      </c>
    </row>
    <row r="243" spans="2:47" s="1" customFormat="1" ht="13.5">
      <c r="B243" s="44"/>
      <c r="C243" s="72"/>
      <c r="D243" s="231" t="s">
        <v>164</v>
      </c>
      <c r="E243" s="72"/>
      <c r="F243" s="234" t="s">
        <v>916</v>
      </c>
      <c r="G243" s="72"/>
      <c r="H243" s="72"/>
      <c r="I243" s="189"/>
      <c r="J243" s="72"/>
      <c r="K243" s="72"/>
      <c r="L243" s="70"/>
      <c r="M243" s="233"/>
      <c r="N243" s="45"/>
      <c r="O243" s="45"/>
      <c r="P243" s="45"/>
      <c r="Q243" s="45"/>
      <c r="R243" s="45"/>
      <c r="S243" s="45"/>
      <c r="T243" s="93"/>
      <c r="AT243" s="22" t="s">
        <v>164</v>
      </c>
      <c r="AU243" s="22" t="s">
        <v>82</v>
      </c>
    </row>
    <row r="244" spans="2:47" s="1" customFormat="1" ht="13.5">
      <c r="B244" s="44"/>
      <c r="C244" s="72"/>
      <c r="D244" s="231" t="s">
        <v>166</v>
      </c>
      <c r="E244" s="72"/>
      <c r="F244" s="234" t="s">
        <v>903</v>
      </c>
      <c r="G244" s="72"/>
      <c r="H244" s="72"/>
      <c r="I244" s="189"/>
      <c r="J244" s="72"/>
      <c r="K244" s="72"/>
      <c r="L244" s="70"/>
      <c r="M244" s="233"/>
      <c r="N244" s="45"/>
      <c r="O244" s="45"/>
      <c r="P244" s="45"/>
      <c r="Q244" s="45"/>
      <c r="R244" s="45"/>
      <c r="S244" s="45"/>
      <c r="T244" s="93"/>
      <c r="AT244" s="22" t="s">
        <v>166</v>
      </c>
      <c r="AU244" s="22" t="s">
        <v>82</v>
      </c>
    </row>
    <row r="245" spans="2:51" s="11" customFormat="1" ht="13.5">
      <c r="B245" s="235"/>
      <c r="C245" s="236"/>
      <c r="D245" s="231" t="s">
        <v>180</v>
      </c>
      <c r="E245" s="237" t="s">
        <v>22</v>
      </c>
      <c r="F245" s="238" t="s">
        <v>917</v>
      </c>
      <c r="G245" s="236"/>
      <c r="H245" s="239">
        <v>18</v>
      </c>
      <c r="I245" s="240"/>
      <c r="J245" s="236"/>
      <c r="K245" s="236"/>
      <c r="L245" s="241"/>
      <c r="M245" s="242"/>
      <c r="N245" s="243"/>
      <c r="O245" s="243"/>
      <c r="P245" s="243"/>
      <c r="Q245" s="243"/>
      <c r="R245" s="243"/>
      <c r="S245" s="243"/>
      <c r="T245" s="244"/>
      <c r="AT245" s="245" t="s">
        <v>180</v>
      </c>
      <c r="AU245" s="245" t="s">
        <v>82</v>
      </c>
      <c r="AV245" s="11" t="s">
        <v>82</v>
      </c>
      <c r="AW245" s="11" t="s">
        <v>37</v>
      </c>
      <c r="AX245" s="11" t="s">
        <v>73</v>
      </c>
      <c r="AY245" s="245" t="s">
        <v>153</v>
      </c>
    </row>
    <row r="246" spans="2:65" s="1" customFormat="1" ht="16.5" customHeight="1">
      <c r="B246" s="44"/>
      <c r="C246" s="219" t="s">
        <v>377</v>
      </c>
      <c r="D246" s="219" t="s">
        <v>155</v>
      </c>
      <c r="E246" s="220" t="s">
        <v>918</v>
      </c>
      <c r="F246" s="221" t="s">
        <v>919</v>
      </c>
      <c r="G246" s="222" t="s">
        <v>158</v>
      </c>
      <c r="H246" s="223">
        <v>16</v>
      </c>
      <c r="I246" s="224"/>
      <c r="J246" s="225">
        <f>ROUND(I246*H246,2)</f>
        <v>0</v>
      </c>
      <c r="K246" s="221" t="s">
        <v>159</v>
      </c>
      <c r="L246" s="70"/>
      <c r="M246" s="226" t="s">
        <v>22</v>
      </c>
      <c r="N246" s="227" t="s">
        <v>44</v>
      </c>
      <c r="O246" s="45"/>
      <c r="P246" s="228">
        <f>O246*H246</f>
        <v>0</v>
      </c>
      <c r="Q246" s="228">
        <v>0.04645</v>
      </c>
      <c r="R246" s="228">
        <f>Q246*H246</f>
        <v>0.7432</v>
      </c>
      <c r="S246" s="228">
        <v>0</v>
      </c>
      <c r="T246" s="229">
        <f>S246*H246</f>
        <v>0</v>
      </c>
      <c r="AR246" s="22" t="s">
        <v>160</v>
      </c>
      <c r="AT246" s="22" t="s">
        <v>155</v>
      </c>
      <c r="AU246" s="22" t="s">
        <v>82</v>
      </c>
      <c r="AY246" s="22" t="s">
        <v>153</v>
      </c>
      <c r="BE246" s="230">
        <f>IF(N246="základní",J246,0)</f>
        <v>0</v>
      </c>
      <c r="BF246" s="230">
        <f>IF(N246="snížená",J246,0)</f>
        <v>0</v>
      </c>
      <c r="BG246" s="230">
        <f>IF(N246="zákl. přenesená",J246,0)</f>
        <v>0</v>
      </c>
      <c r="BH246" s="230">
        <f>IF(N246="sníž. přenesená",J246,0)</f>
        <v>0</v>
      </c>
      <c r="BI246" s="230">
        <f>IF(N246="nulová",J246,0)</f>
        <v>0</v>
      </c>
      <c r="BJ246" s="22" t="s">
        <v>24</v>
      </c>
      <c r="BK246" s="230">
        <f>ROUND(I246*H246,2)</f>
        <v>0</v>
      </c>
      <c r="BL246" s="22" t="s">
        <v>160</v>
      </c>
      <c r="BM246" s="22" t="s">
        <v>920</v>
      </c>
    </row>
    <row r="247" spans="2:47" s="1" customFormat="1" ht="13.5">
      <c r="B247" s="44"/>
      <c r="C247" s="72"/>
      <c r="D247" s="231" t="s">
        <v>162</v>
      </c>
      <c r="E247" s="72"/>
      <c r="F247" s="232" t="s">
        <v>921</v>
      </c>
      <c r="G247" s="72"/>
      <c r="H247" s="72"/>
      <c r="I247" s="189"/>
      <c r="J247" s="72"/>
      <c r="K247" s="72"/>
      <c r="L247" s="70"/>
      <c r="M247" s="233"/>
      <c r="N247" s="45"/>
      <c r="O247" s="45"/>
      <c r="P247" s="45"/>
      <c r="Q247" s="45"/>
      <c r="R247" s="45"/>
      <c r="S247" s="45"/>
      <c r="T247" s="93"/>
      <c r="AT247" s="22" t="s">
        <v>162</v>
      </c>
      <c r="AU247" s="22" t="s">
        <v>82</v>
      </c>
    </row>
    <row r="248" spans="2:47" s="1" customFormat="1" ht="13.5">
      <c r="B248" s="44"/>
      <c r="C248" s="72"/>
      <c r="D248" s="231" t="s">
        <v>164</v>
      </c>
      <c r="E248" s="72"/>
      <c r="F248" s="234" t="s">
        <v>916</v>
      </c>
      <c r="G248" s="72"/>
      <c r="H248" s="72"/>
      <c r="I248" s="189"/>
      <c r="J248" s="72"/>
      <c r="K248" s="72"/>
      <c r="L248" s="70"/>
      <c r="M248" s="233"/>
      <c r="N248" s="45"/>
      <c r="O248" s="45"/>
      <c r="P248" s="45"/>
      <c r="Q248" s="45"/>
      <c r="R248" s="45"/>
      <c r="S248" s="45"/>
      <c r="T248" s="93"/>
      <c r="AT248" s="22" t="s">
        <v>164</v>
      </c>
      <c r="AU248" s="22" t="s">
        <v>82</v>
      </c>
    </row>
    <row r="249" spans="2:47" s="1" customFormat="1" ht="13.5">
      <c r="B249" s="44"/>
      <c r="C249" s="72"/>
      <c r="D249" s="231" t="s">
        <v>166</v>
      </c>
      <c r="E249" s="72"/>
      <c r="F249" s="234" t="s">
        <v>903</v>
      </c>
      <c r="G249" s="72"/>
      <c r="H249" s="72"/>
      <c r="I249" s="189"/>
      <c r="J249" s="72"/>
      <c r="K249" s="72"/>
      <c r="L249" s="70"/>
      <c r="M249" s="233"/>
      <c r="N249" s="45"/>
      <c r="O249" s="45"/>
      <c r="P249" s="45"/>
      <c r="Q249" s="45"/>
      <c r="R249" s="45"/>
      <c r="S249" s="45"/>
      <c r="T249" s="93"/>
      <c r="AT249" s="22" t="s">
        <v>166</v>
      </c>
      <c r="AU249" s="22" t="s">
        <v>82</v>
      </c>
    </row>
    <row r="250" spans="2:51" s="11" customFormat="1" ht="13.5">
      <c r="B250" s="235"/>
      <c r="C250" s="236"/>
      <c r="D250" s="231" t="s">
        <v>180</v>
      </c>
      <c r="E250" s="237" t="s">
        <v>22</v>
      </c>
      <c r="F250" s="238" t="s">
        <v>922</v>
      </c>
      <c r="G250" s="236"/>
      <c r="H250" s="239">
        <v>16</v>
      </c>
      <c r="I250" s="240"/>
      <c r="J250" s="236"/>
      <c r="K250" s="236"/>
      <c r="L250" s="241"/>
      <c r="M250" s="242"/>
      <c r="N250" s="243"/>
      <c r="O250" s="243"/>
      <c r="P250" s="243"/>
      <c r="Q250" s="243"/>
      <c r="R250" s="243"/>
      <c r="S250" s="243"/>
      <c r="T250" s="244"/>
      <c r="AT250" s="245" t="s">
        <v>180</v>
      </c>
      <c r="AU250" s="245" t="s">
        <v>82</v>
      </c>
      <c r="AV250" s="11" t="s">
        <v>82</v>
      </c>
      <c r="AW250" s="11" t="s">
        <v>37</v>
      </c>
      <c r="AX250" s="11" t="s">
        <v>73</v>
      </c>
      <c r="AY250" s="245" t="s">
        <v>153</v>
      </c>
    </row>
    <row r="251" spans="2:65" s="1" customFormat="1" ht="16.5" customHeight="1">
      <c r="B251" s="44"/>
      <c r="C251" s="219" t="s">
        <v>382</v>
      </c>
      <c r="D251" s="219" t="s">
        <v>155</v>
      </c>
      <c r="E251" s="220" t="s">
        <v>923</v>
      </c>
      <c r="F251" s="221" t="s">
        <v>924</v>
      </c>
      <c r="G251" s="222" t="s">
        <v>158</v>
      </c>
      <c r="H251" s="223">
        <v>47</v>
      </c>
      <c r="I251" s="224"/>
      <c r="J251" s="225">
        <f>ROUND(I251*H251,2)</f>
        <v>0</v>
      </c>
      <c r="K251" s="221" t="s">
        <v>159</v>
      </c>
      <c r="L251" s="70"/>
      <c r="M251" s="226" t="s">
        <v>22</v>
      </c>
      <c r="N251" s="227" t="s">
        <v>44</v>
      </c>
      <c r="O251" s="45"/>
      <c r="P251" s="228">
        <f>O251*H251</f>
        <v>0</v>
      </c>
      <c r="Q251" s="228">
        <v>0.05563</v>
      </c>
      <c r="R251" s="228">
        <f>Q251*H251</f>
        <v>2.61461</v>
      </c>
      <c r="S251" s="228">
        <v>0</v>
      </c>
      <c r="T251" s="229">
        <f>S251*H251</f>
        <v>0</v>
      </c>
      <c r="AR251" s="22" t="s">
        <v>160</v>
      </c>
      <c r="AT251" s="22" t="s">
        <v>155</v>
      </c>
      <c r="AU251" s="22" t="s">
        <v>82</v>
      </c>
      <c r="AY251" s="22" t="s">
        <v>153</v>
      </c>
      <c r="BE251" s="230">
        <f>IF(N251="základní",J251,0)</f>
        <v>0</v>
      </c>
      <c r="BF251" s="230">
        <f>IF(N251="snížená",J251,0)</f>
        <v>0</v>
      </c>
      <c r="BG251" s="230">
        <f>IF(N251="zákl. přenesená",J251,0)</f>
        <v>0</v>
      </c>
      <c r="BH251" s="230">
        <f>IF(N251="sníž. přenesená",J251,0)</f>
        <v>0</v>
      </c>
      <c r="BI251" s="230">
        <f>IF(N251="nulová",J251,0)</f>
        <v>0</v>
      </c>
      <c r="BJ251" s="22" t="s">
        <v>24</v>
      </c>
      <c r="BK251" s="230">
        <f>ROUND(I251*H251,2)</f>
        <v>0</v>
      </c>
      <c r="BL251" s="22" t="s">
        <v>160</v>
      </c>
      <c r="BM251" s="22" t="s">
        <v>925</v>
      </c>
    </row>
    <row r="252" spans="2:47" s="1" customFormat="1" ht="13.5">
      <c r="B252" s="44"/>
      <c r="C252" s="72"/>
      <c r="D252" s="231" t="s">
        <v>162</v>
      </c>
      <c r="E252" s="72"/>
      <c r="F252" s="232" t="s">
        <v>926</v>
      </c>
      <c r="G252" s="72"/>
      <c r="H252" s="72"/>
      <c r="I252" s="189"/>
      <c r="J252" s="72"/>
      <c r="K252" s="72"/>
      <c r="L252" s="70"/>
      <c r="M252" s="233"/>
      <c r="N252" s="45"/>
      <c r="O252" s="45"/>
      <c r="P252" s="45"/>
      <c r="Q252" s="45"/>
      <c r="R252" s="45"/>
      <c r="S252" s="45"/>
      <c r="T252" s="93"/>
      <c r="AT252" s="22" t="s">
        <v>162</v>
      </c>
      <c r="AU252" s="22" t="s">
        <v>82</v>
      </c>
    </row>
    <row r="253" spans="2:47" s="1" customFormat="1" ht="13.5">
      <c r="B253" s="44"/>
      <c r="C253" s="72"/>
      <c r="D253" s="231" t="s">
        <v>164</v>
      </c>
      <c r="E253" s="72"/>
      <c r="F253" s="234" t="s">
        <v>916</v>
      </c>
      <c r="G253" s="72"/>
      <c r="H253" s="72"/>
      <c r="I253" s="189"/>
      <c r="J253" s="72"/>
      <c r="K253" s="72"/>
      <c r="L253" s="70"/>
      <c r="M253" s="233"/>
      <c r="N253" s="45"/>
      <c r="O253" s="45"/>
      <c r="P253" s="45"/>
      <c r="Q253" s="45"/>
      <c r="R253" s="45"/>
      <c r="S253" s="45"/>
      <c r="T253" s="93"/>
      <c r="AT253" s="22" t="s">
        <v>164</v>
      </c>
      <c r="AU253" s="22" t="s">
        <v>82</v>
      </c>
    </row>
    <row r="254" spans="2:47" s="1" customFormat="1" ht="13.5">
      <c r="B254" s="44"/>
      <c r="C254" s="72"/>
      <c r="D254" s="231" t="s">
        <v>166</v>
      </c>
      <c r="E254" s="72"/>
      <c r="F254" s="234" t="s">
        <v>903</v>
      </c>
      <c r="G254" s="72"/>
      <c r="H254" s="72"/>
      <c r="I254" s="189"/>
      <c r="J254" s="72"/>
      <c r="K254" s="72"/>
      <c r="L254" s="70"/>
      <c r="M254" s="233"/>
      <c r="N254" s="45"/>
      <c r="O254" s="45"/>
      <c r="P254" s="45"/>
      <c r="Q254" s="45"/>
      <c r="R254" s="45"/>
      <c r="S254" s="45"/>
      <c r="T254" s="93"/>
      <c r="AT254" s="22" t="s">
        <v>166</v>
      </c>
      <c r="AU254" s="22" t="s">
        <v>82</v>
      </c>
    </row>
    <row r="255" spans="2:51" s="11" customFormat="1" ht="13.5">
      <c r="B255" s="235"/>
      <c r="C255" s="236"/>
      <c r="D255" s="231" t="s">
        <v>180</v>
      </c>
      <c r="E255" s="237" t="s">
        <v>22</v>
      </c>
      <c r="F255" s="238" t="s">
        <v>927</v>
      </c>
      <c r="G255" s="236"/>
      <c r="H255" s="239">
        <v>47</v>
      </c>
      <c r="I255" s="240"/>
      <c r="J255" s="236"/>
      <c r="K255" s="236"/>
      <c r="L255" s="241"/>
      <c r="M255" s="242"/>
      <c r="N255" s="243"/>
      <c r="O255" s="243"/>
      <c r="P255" s="243"/>
      <c r="Q255" s="243"/>
      <c r="R255" s="243"/>
      <c r="S255" s="243"/>
      <c r="T255" s="244"/>
      <c r="AT255" s="245" t="s">
        <v>180</v>
      </c>
      <c r="AU255" s="245" t="s">
        <v>82</v>
      </c>
      <c r="AV255" s="11" t="s">
        <v>82</v>
      </c>
      <c r="AW255" s="11" t="s">
        <v>37</v>
      </c>
      <c r="AX255" s="11" t="s">
        <v>73</v>
      </c>
      <c r="AY255" s="245" t="s">
        <v>153</v>
      </c>
    </row>
    <row r="256" spans="2:65" s="1" customFormat="1" ht="16.5" customHeight="1">
      <c r="B256" s="44"/>
      <c r="C256" s="219" t="s">
        <v>387</v>
      </c>
      <c r="D256" s="219" t="s">
        <v>155</v>
      </c>
      <c r="E256" s="220" t="s">
        <v>928</v>
      </c>
      <c r="F256" s="221" t="s">
        <v>929</v>
      </c>
      <c r="G256" s="222" t="s">
        <v>158</v>
      </c>
      <c r="H256" s="223">
        <v>18</v>
      </c>
      <c r="I256" s="224"/>
      <c r="J256" s="225">
        <f>ROUND(I256*H256,2)</f>
        <v>0</v>
      </c>
      <c r="K256" s="221" t="s">
        <v>159</v>
      </c>
      <c r="L256" s="70"/>
      <c r="M256" s="226" t="s">
        <v>22</v>
      </c>
      <c r="N256" s="227" t="s">
        <v>44</v>
      </c>
      <c r="O256" s="45"/>
      <c r="P256" s="228">
        <f>O256*H256</f>
        <v>0</v>
      </c>
      <c r="Q256" s="228">
        <v>0.06481</v>
      </c>
      <c r="R256" s="228">
        <f>Q256*H256</f>
        <v>1.1665800000000002</v>
      </c>
      <c r="S256" s="228">
        <v>0</v>
      </c>
      <c r="T256" s="229">
        <f>S256*H256</f>
        <v>0</v>
      </c>
      <c r="AR256" s="22" t="s">
        <v>160</v>
      </c>
      <c r="AT256" s="22" t="s">
        <v>155</v>
      </c>
      <c r="AU256" s="22" t="s">
        <v>82</v>
      </c>
      <c r="AY256" s="22" t="s">
        <v>153</v>
      </c>
      <c r="BE256" s="230">
        <f>IF(N256="základní",J256,0)</f>
        <v>0</v>
      </c>
      <c r="BF256" s="230">
        <f>IF(N256="snížená",J256,0)</f>
        <v>0</v>
      </c>
      <c r="BG256" s="230">
        <f>IF(N256="zákl. přenesená",J256,0)</f>
        <v>0</v>
      </c>
      <c r="BH256" s="230">
        <f>IF(N256="sníž. přenesená",J256,0)</f>
        <v>0</v>
      </c>
      <c r="BI256" s="230">
        <f>IF(N256="nulová",J256,0)</f>
        <v>0</v>
      </c>
      <c r="BJ256" s="22" t="s">
        <v>24</v>
      </c>
      <c r="BK256" s="230">
        <f>ROUND(I256*H256,2)</f>
        <v>0</v>
      </c>
      <c r="BL256" s="22" t="s">
        <v>160</v>
      </c>
      <c r="BM256" s="22" t="s">
        <v>930</v>
      </c>
    </row>
    <row r="257" spans="2:47" s="1" customFormat="1" ht="13.5">
      <c r="B257" s="44"/>
      <c r="C257" s="72"/>
      <c r="D257" s="231" t="s">
        <v>162</v>
      </c>
      <c r="E257" s="72"/>
      <c r="F257" s="232" t="s">
        <v>931</v>
      </c>
      <c r="G257" s="72"/>
      <c r="H257" s="72"/>
      <c r="I257" s="189"/>
      <c r="J257" s="72"/>
      <c r="K257" s="72"/>
      <c r="L257" s="70"/>
      <c r="M257" s="233"/>
      <c r="N257" s="45"/>
      <c r="O257" s="45"/>
      <c r="P257" s="45"/>
      <c r="Q257" s="45"/>
      <c r="R257" s="45"/>
      <c r="S257" s="45"/>
      <c r="T257" s="93"/>
      <c r="AT257" s="22" t="s">
        <v>162</v>
      </c>
      <c r="AU257" s="22" t="s">
        <v>82</v>
      </c>
    </row>
    <row r="258" spans="2:47" s="1" customFormat="1" ht="13.5">
      <c r="B258" s="44"/>
      <c r="C258" s="72"/>
      <c r="D258" s="231" t="s">
        <v>164</v>
      </c>
      <c r="E258" s="72"/>
      <c r="F258" s="234" t="s">
        <v>916</v>
      </c>
      <c r="G258" s="72"/>
      <c r="H258" s="72"/>
      <c r="I258" s="189"/>
      <c r="J258" s="72"/>
      <c r="K258" s="72"/>
      <c r="L258" s="70"/>
      <c r="M258" s="233"/>
      <c r="N258" s="45"/>
      <c r="O258" s="45"/>
      <c r="P258" s="45"/>
      <c r="Q258" s="45"/>
      <c r="R258" s="45"/>
      <c r="S258" s="45"/>
      <c r="T258" s="93"/>
      <c r="AT258" s="22" t="s">
        <v>164</v>
      </c>
      <c r="AU258" s="22" t="s">
        <v>82</v>
      </c>
    </row>
    <row r="259" spans="2:47" s="1" customFormat="1" ht="13.5">
      <c r="B259" s="44"/>
      <c r="C259" s="72"/>
      <c r="D259" s="231" t="s">
        <v>166</v>
      </c>
      <c r="E259" s="72"/>
      <c r="F259" s="234" t="s">
        <v>903</v>
      </c>
      <c r="G259" s="72"/>
      <c r="H259" s="72"/>
      <c r="I259" s="189"/>
      <c r="J259" s="72"/>
      <c r="K259" s="72"/>
      <c r="L259" s="70"/>
      <c r="M259" s="233"/>
      <c r="N259" s="45"/>
      <c r="O259" s="45"/>
      <c r="P259" s="45"/>
      <c r="Q259" s="45"/>
      <c r="R259" s="45"/>
      <c r="S259" s="45"/>
      <c r="T259" s="93"/>
      <c r="AT259" s="22" t="s">
        <v>166</v>
      </c>
      <c r="AU259" s="22" t="s">
        <v>82</v>
      </c>
    </row>
    <row r="260" spans="2:51" s="11" customFormat="1" ht="13.5">
      <c r="B260" s="235"/>
      <c r="C260" s="236"/>
      <c r="D260" s="231" t="s">
        <v>180</v>
      </c>
      <c r="E260" s="237" t="s">
        <v>22</v>
      </c>
      <c r="F260" s="238" t="s">
        <v>932</v>
      </c>
      <c r="G260" s="236"/>
      <c r="H260" s="239">
        <v>18</v>
      </c>
      <c r="I260" s="240"/>
      <c r="J260" s="236"/>
      <c r="K260" s="236"/>
      <c r="L260" s="241"/>
      <c r="M260" s="242"/>
      <c r="N260" s="243"/>
      <c r="O260" s="243"/>
      <c r="P260" s="243"/>
      <c r="Q260" s="243"/>
      <c r="R260" s="243"/>
      <c r="S260" s="243"/>
      <c r="T260" s="244"/>
      <c r="AT260" s="245" t="s">
        <v>180</v>
      </c>
      <c r="AU260" s="245" t="s">
        <v>82</v>
      </c>
      <c r="AV260" s="11" t="s">
        <v>82</v>
      </c>
      <c r="AW260" s="11" t="s">
        <v>37</v>
      </c>
      <c r="AX260" s="11" t="s">
        <v>73</v>
      </c>
      <c r="AY260" s="245" t="s">
        <v>153</v>
      </c>
    </row>
    <row r="261" spans="2:65" s="1" customFormat="1" ht="16.5" customHeight="1">
      <c r="B261" s="44"/>
      <c r="C261" s="219" t="s">
        <v>392</v>
      </c>
      <c r="D261" s="219" t="s">
        <v>155</v>
      </c>
      <c r="E261" s="220" t="s">
        <v>933</v>
      </c>
      <c r="F261" s="221" t="s">
        <v>934</v>
      </c>
      <c r="G261" s="222" t="s">
        <v>158</v>
      </c>
      <c r="H261" s="223">
        <v>4</v>
      </c>
      <c r="I261" s="224"/>
      <c r="J261" s="225">
        <f>ROUND(I261*H261,2)</f>
        <v>0</v>
      </c>
      <c r="K261" s="221" t="s">
        <v>159</v>
      </c>
      <c r="L261" s="70"/>
      <c r="M261" s="226" t="s">
        <v>22</v>
      </c>
      <c r="N261" s="227" t="s">
        <v>44</v>
      </c>
      <c r="O261" s="45"/>
      <c r="P261" s="228">
        <f>O261*H261</f>
        <v>0</v>
      </c>
      <c r="Q261" s="228">
        <v>0.08347</v>
      </c>
      <c r="R261" s="228">
        <f>Q261*H261</f>
        <v>0.33388</v>
      </c>
      <c r="S261" s="228">
        <v>0</v>
      </c>
      <c r="T261" s="229">
        <f>S261*H261</f>
        <v>0</v>
      </c>
      <c r="AR261" s="22" t="s">
        <v>160</v>
      </c>
      <c r="AT261" s="22" t="s">
        <v>155</v>
      </c>
      <c r="AU261" s="22" t="s">
        <v>82</v>
      </c>
      <c r="AY261" s="22" t="s">
        <v>153</v>
      </c>
      <c r="BE261" s="230">
        <f>IF(N261="základní",J261,0)</f>
        <v>0</v>
      </c>
      <c r="BF261" s="230">
        <f>IF(N261="snížená",J261,0)</f>
        <v>0</v>
      </c>
      <c r="BG261" s="230">
        <f>IF(N261="zákl. přenesená",J261,0)</f>
        <v>0</v>
      </c>
      <c r="BH261" s="230">
        <f>IF(N261="sníž. přenesená",J261,0)</f>
        <v>0</v>
      </c>
      <c r="BI261" s="230">
        <f>IF(N261="nulová",J261,0)</f>
        <v>0</v>
      </c>
      <c r="BJ261" s="22" t="s">
        <v>24</v>
      </c>
      <c r="BK261" s="230">
        <f>ROUND(I261*H261,2)</f>
        <v>0</v>
      </c>
      <c r="BL261" s="22" t="s">
        <v>160</v>
      </c>
      <c r="BM261" s="22" t="s">
        <v>935</v>
      </c>
    </row>
    <row r="262" spans="2:47" s="1" customFormat="1" ht="13.5">
      <c r="B262" s="44"/>
      <c r="C262" s="72"/>
      <c r="D262" s="231" t="s">
        <v>162</v>
      </c>
      <c r="E262" s="72"/>
      <c r="F262" s="232" t="s">
        <v>936</v>
      </c>
      <c r="G262" s="72"/>
      <c r="H262" s="72"/>
      <c r="I262" s="189"/>
      <c r="J262" s="72"/>
      <c r="K262" s="72"/>
      <c r="L262" s="70"/>
      <c r="M262" s="233"/>
      <c r="N262" s="45"/>
      <c r="O262" s="45"/>
      <c r="P262" s="45"/>
      <c r="Q262" s="45"/>
      <c r="R262" s="45"/>
      <c r="S262" s="45"/>
      <c r="T262" s="93"/>
      <c r="AT262" s="22" t="s">
        <v>162</v>
      </c>
      <c r="AU262" s="22" t="s">
        <v>82</v>
      </c>
    </row>
    <row r="263" spans="2:47" s="1" customFormat="1" ht="13.5">
      <c r="B263" s="44"/>
      <c r="C263" s="72"/>
      <c r="D263" s="231" t="s">
        <v>164</v>
      </c>
      <c r="E263" s="72"/>
      <c r="F263" s="234" t="s">
        <v>916</v>
      </c>
      <c r="G263" s="72"/>
      <c r="H263" s="72"/>
      <c r="I263" s="189"/>
      <c r="J263" s="72"/>
      <c r="K263" s="72"/>
      <c r="L263" s="70"/>
      <c r="M263" s="233"/>
      <c r="N263" s="45"/>
      <c r="O263" s="45"/>
      <c r="P263" s="45"/>
      <c r="Q263" s="45"/>
      <c r="R263" s="45"/>
      <c r="S263" s="45"/>
      <c r="T263" s="93"/>
      <c r="AT263" s="22" t="s">
        <v>164</v>
      </c>
      <c r="AU263" s="22" t="s">
        <v>82</v>
      </c>
    </row>
    <row r="264" spans="2:47" s="1" customFormat="1" ht="13.5">
      <c r="B264" s="44"/>
      <c r="C264" s="72"/>
      <c r="D264" s="231" t="s">
        <v>166</v>
      </c>
      <c r="E264" s="72"/>
      <c r="F264" s="234" t="s">
        <v>903</v>
      </c>
      <c r="G264" s="72"/>
      <c r="H264" s="72"/>
      <c r="I264" s="189"/>
      <c r="J264" s="72"/>
      <c r="K264" s="72"/>
      <c r="L264" s="70"/>
      <c r="M264" s="233"/>
      <c r="N264" s="45"/>
      <c r="O264" s="45"/>
      <c r="P264" s="45"/>
      <c r="Q264" s="45"/>
      <c r="R264" s="45"/>
      <c r="S264" s="45"/>
      <c r="T264" s="93"/>
      <c r="AT264" s="22" t="s">
        <v>166</v>
      </c>
      <c r="AU264" s="22" t="s">
        <v>82</v>
      </c>
    </row>
    <row r="265" spans="2:51" s="11" customFormat="1" ht="13.5">
      <c r="B265" s="235"/>
      <c r="C265" s="236"/>
      <c r="D265" s="231" t="s">
        <v>180</v>
      </c>
      <c r="E265" s="237" t="s">
        <v>22</v>
      </c>
      <c r="F265" s="238" t="s">
        <v>937</v>
      </c>
      <c r="G265" s="236"/>
      <c r="H265" s="239">
        <v>4</v>
      </c>
      <c r="I265" s="240"/>
      <c r="J265" s="236"/>
      <c r="K265" s="236"/>
      <c r="L265" s="241"/>
      <c r="M265" s="242"/>
      <c r="N265" s="243"/>
      <c r="O265" s="243"/>
      <c r="P265" s="243"/>
      <c r="Q265" s="243"/>
      <c r="R265" s="243"/>
      <c r="S265" s="243"/>
      <c r="T265" s="244"/>
      <c r="AT265" s="245" t="s">
        <v>180</v>
      </c>
      <c r="AU265" s="245" t="s">
        <v>82</v>
      </c>
      <c r="AV265" s="11" t="s">
        <v>82</v>
      </c>
      <c r="AW265" s="11" t="s">
        <v>37</v>
      </c>
      <c r="AX265" s="11" t="s">
        <v>73</v>
      </c>
      <c r="AY265" s="245" t="s">
        <v>153</v>
      </c>
    </row>
    <row r="266" spans="2:65" s="1" customFormat="1" ht="25.5" customHeight="1">
      <c r="B266" s="44"/>
      <c r="C266" s="219" t="s">
        <v>397</v>
      </c>
      <c r="D266" s="219" t="s">
        <v>155</v>
      </c>
      <c r="E266" s="220" t="s">
        <v>938</v>
      </c>
      <c r="F266" s="221" t="s">
        <v>939</v>
      </c>
      <c r="G266" s="222" t="s">
        <v>231</v>
      </c>
      <c r="H266" s="223">
        <v>0.073</v>
      </c>
      <c r="I266" s="224"/>
      <c r="J266" s="225">
        <f>ROUND(I266*H266,2)</f>
        <v>0</v>
      </c>
      <c r="K266" s="221" t="s">
        <v>159</v>
      </c>
      <c r="L266" s="70"/>
      <c r="M266" s="226" t="s">
        <v>22</v>
      </c>
      <c r="N266" s="227" t="s">
        <v>44</v>
      </c>
      <c r="O266" s="45"/>
      <c r="P266" s="228">
        <f>O266*H266</f>
        <v>0</v>
      </c>
      <c r="Q266" s="228">
        <v>0.01709</v>
      </c>
      <c r="R266" s="228">
        <f>Q266*H266</f>
        <v>0.00124757</v>
      </c>
      <c r="S266" s="228">
        <v>0</v>
      </c>
      <c r="T266" s="229">
        <f>S266*H266</f>
        <v>0</v>
      </c>
      <c r="AR266" s="22" t="s">
        <v>160</v>
      </c>
      <c r="AT266" s="22" t="s">
        <v>155</v>
      </c>
      <c r="AU266" s="22" t="s">
        <v>82</v>
      </c>
      <c r="AY266" s="22" t="s">
        <v>153</v>
      </c>
      <c r="BE266" s="230">
        <f>IF(N266="základní",J266,0)</f>
        <v>0</v>
      </c>
      <c r="BF266" s="230">
        <f>IF(N266="snížená",J266,0)</f>
        <v>0</v>
      </c>
      <c r="BG266" s="230">
        <f>IF(N266="zákl. přenesená",J266,0)</f>
        <v>0</v>
      </c>
      <c r="BH266" s="230">
        <f>IF(N266="sníž. přenesená",J266,0)</f>
        <v>0</v>
      </c>
      <c r="BI266" s="230">
        <f>IF(N266="nulová",J266,0)</f>
        <v>0</v>
      </c>
      <c r="BJ266" s="22" t="s">
        <v>24</v>
      </c>
      <c r="BK266" s="230">
        <f>ROUND(I266*H266,2)</f>
        <v>0</v>
      </c>
      <c r="BL266" s="22" t="s">
        <v>160</v>
      </c>
      <c r="BM266" s="22" t="s">
        <v>940</v>
      </c>
    </row>
    <row r="267" spans="2:47" s="1" customFormat="1" ht="13.5">
      <c r="B267" s="44"/>
      <c r="C267" s="72"/>
      <c r="D267" s="231" t="s">
        <v>162</v>
      </c>
      <c r="E267" s="72"/>
      <c r="F267" s="232" t="s">
        <v>941</v>
      </c>
      <c r="G267" s="72"/>
      <c r="H267" s="72"/>
      <c r="I267" s="189"/>
      <c r="J267" s="72"/>
      <c r="K267" s="72"/>
      <c r="L267" s="70"/>
      <c r="M267" s="233"/>
      <c r="N267" s="45"/>
      <c r="O267" s="45"/>
      <c r="P267" s="45"/>
      <c r="Q267" s="45"/>
      <c r="R267" s="45"/>
      <c r="S267" s="45"/>
      <c r="T267" s="93"/>
      <c r="AT267" s="22" t="s">
        <v>162</v>
      </c>
      <c r="AU267" s="22" t="s">
        <v>82</v>
      </c>
    </row>
    <row r="268" spans="2:47" s="1" customFormat="1" ht="13.5">
      <c r="B268" s="44"/>
      <c r="C268" s="72"/>
      <c r="D268" s="231" t="s">
        <v>164</v>
      </c>
      <c r="E268" s="72"/>
      <c r="F268" s="234" t="s">
        <v>942</v>
      </c>
      <c r="G268" s="72"/>
      <c r="H268" s="72"/>
      <c r="I268" s="189"/>
      <c r="J268" s="72"/>
      <c r="K268" s="72"/>
      <c r="L268" s="70"/>
      <c r="M268" s="233"/>
      <c r="N268" s="45"/>
      <c r="O268" s="45"/>
      <c r="P268" s="45"/>
      <c r="Q268" s="45"/>
      <c r="R268" s="45"/>
      <c r="S268" s="45"/>
      <c r="T268" s="93"/>
      <c r="AT268" s="22" t="s">
        <v>164</v>
      </c>
      <c r="AU268" s="22" t="s">
        <v>82</v>
      </c>
    </row>
    <row r="269" spans="2:47" s="1" customFormat="1" ht="13.5">
      <c r="B269" s="44"/>
      <c r="C269" s="72"/>
      <c r="D269" s="231" t="s">
        <v>166</v>
      </c>
      <c r="E269" s="72"/>
      <c r="F269" s="234" t="s">
        <v>903</v>
      </c>
      <c r="G269" s="72"/>
      <c r="H269" s="72"/>
      <c r="I269" s="189"/>
      <c r="J269" s="72"/>
      <c r="K269" s="72"/>
      <c r="L269" s="70"/>
      <c r="M269" s="233"/>
      <c r="N269" s="45"/>
      <c r="O269" s="45"/>
      <c r="P269" s="45"/>
      <c r="Q269" s="45"/>
      <c r="R269" s="45"/>
      <c r="S269" s="45"/>
      <c r="T269" s="93"/>
      <c r="AT269" s="22" t="s">
        <v>166</v>
      </c>
      <c r="AU269" s="22" t="s">
        <v>82</v>
      </c>
    </row>
    <row r="270" spans="2:51" s="11" customFormat="1" ht="13.5">
      <c r="B270" s="235"/>
      <c r="C270" s="236"/>
      <c r="D270" s="231" t="s">
        <v>180</v>
      </c>
      <c r="E270" s="237" t="s">
        <v>22</v>
      </c>
      <c r="F270" s="238" t="s">
        <v>943</v>
      </c>
      <c r="G270" s="236"/>
      <c r="H270" s="239">
        <v>0.073</v>
      </c>
      <c r="I270" s="240"/>
      <c r="J270" s="236"/>
      <c r="K270" s="236"/>
      <c r="L270" s="241"/>
      <c r="M270" s="242"/>
      <c r="N270" s="243"/>
      <c r="O270" s="243"/>
      <c r="P270" s="243"/>
      <c r="Q270" s="243"/>
      <c r="R270" s="243"/>
      <c r="S270" s="243"/>
      <c r="T270" s="244"/>
      <c r="AT270" s="245" t="s">
        <v>180</v>
      </c>
      <c r="AU270" s="245" t="s">
        <v>82</v>
      </c>
      <c r="AV270" s="11" t="s">
        <v>82</v>
      </c>
      <c r="AW270" s="11" t="s">
        <v>37</v>
      </c>
      <c r="AX270" s="11" t="s">
        <v>73</v>
      </c>
      <c r="AY270" s="245" t="s">
        <v>153</v>
      </c>
    </row>
    <row r="271" spans="2:65" s="1" customFormat="1" ht="16.5" customHeight="1">
      <c r="B271" s="44"/>
      <c r="C271" s="246" t="s">
        <v>404</v>
      </c>
      <c r="D271" s="246" t="s">
        <v>252</v>
      </c>
      <c r="E271" s="247" t="s">
        <v>944</v>
      </c>
      <c r="F271" s="248" t="s">
        <v>945</v>
      </c>
      <c r="G271" s="249" t="s">
        <v>231</v>
      </c>
      <c r="H271" s="250">
        <v>0.08</v>
      </c>
      <c r="I271" s="251"/>
      <c r="J271" s="252">
        <f>ROUND(I271*H271,2)</f>
        <v>0</v>
      </c>
      <c r="K271" s="248" t="s">
        <v>22</v>
      </c>
      <c r="L271" s="253"/>
      <c r="M271" s="254" t="s">
        <v>22</v>
      </c>
      <c r="N271" s="255" t="s">
        <v>44</v>
      </c>
      <c r="O271" s="45"/>
      <c r="P271" s="228">
        <f>O271*H271</f>
        <v>0</v>
      </c>
      <c r="Q271" s="228">
        <v>0</v>
      </c>
      <c r="R271" s="228">
        <f>Q271*H271</f>
        <v>0</v>
      </c>
      <c r="S271" s="228">
        <v>0</v>
      </c>
      <c r="T271" s="229">
        <f>S271*H271</f>
        <v>0</v>
      </c>
      <c r="AR271" s="22" t="s">
        <v>210</v>
      </c>
      <c r="AT271" s="22" t="s">
        <v>252</v>
      </c>
      <c r="AU271" s="22" t="s">
        <v>82</v>
      </c>
      <c r="AY271" s="22" t="s">
        <v>153</v>
      </c>
      <c r="BE271" s="230">
        <f>IF(N271="základní",J271,0)</f>
        <v>0</v>
      </c>
      <c r="BF271" s="230">
        <f>IF(N271="snížená",J271,0)</f>
        <v>0</v>
      </c>
      <c r="BG271" s="230">
        <f>IF(N271="zákl. přenesená",J271,0)</f>
        <v>0</v>
      </c>
      <c r="BH271" s="230">
        <f>IF(N271="sníž. přenesená",J271,0)</f>
        <v>0</v>
      </c>
      <c r="BI271" s="230">
        <f>IF(N271="nulová",J271,0)</f>
        <v>0</v>
      </c>
      <c r="BJ271" s="22" t="s">
        <v>24</v>
      </c>
      <c r="BK271" s="230">
        <f>ROUND(I271*H271,2)</f>
        <v>0</v>
      </c>
      <c r="BL271" s="22" t="s">
        <v>160</v>
      </c>
      <c r="BM271" s="22" t="s">
        <v>946</v>
      </c>
    </row>
    <row r="272" spans="2:47" s="1" customFormat="1" ht="13.5">
      <c r="B272" s="44"/>
      <c r="C272" s="72"/>
      <c r="D272" s="231" t="s">
        <v>166</v>
      </c>
      <c r="E272" s="72"/>
      <c r="F272" s="234" t="s">
        <v>903</v>
      </c>
      <c r="G272" s="72"/>
      <c r="H272" s="72"/>
      <c r="I272" s="189"/>
      <c r="J272" s="72"/>
      <c r="K272" s="72"/>
      <c r="L272" s="70"/>
      <c r="M272" s="233"/>
      <c r="N272" s="45"/>
      <c r="O272" s="45"/>
      <c r="P272" s="45"/>
      <c r="Q272" s="45"/>
      <c r="R272" s="45"/>
      <c r="S272" s="45"/>
      <c r="T272" s="93"/>
      <c r="AT272" s="22" t="s">
        <v>166</v>
      </c>
      <c r="AU272" s="22" t="s">
        <v>82</v>
      </c>
    </row>
    <row r="273" spans="2:51" s="11" customFormat="1" ht="13.5">
      <c r="B273" s="235"/>
      <c r="C273" s="236"/>
      <c r="D273" s="231" t="s">
        <v>180</v>
      </c>
      <c r="E273" s="236"/>
      <c r="F273" s="238" t="s">
        <v>947</v>
      </c>
      <c r="G273" s="236"/>
      <c r="H273" s="239">
        <v>0.08</v>
      </c>
      <c r="I273" s="240"/>
      <c r="J273" s="236"/>
      <c r="K273" s="236"/>
      <c r="L273" s="241"/>
      <c r="M273" s="242"/>
      <c r="N273" s="243"/>
      <c r="O273" s="243"/>
      <c r="P273" s="243"/>
      <c r="Q273" s="243"/>
      <c r="R273" s="243"/>
      <c r="S273" s="243"/>
      <c r="T273" s="244"/>
      <c r="AT273" s="245" t="s">
        <v>180</v>
      </c>
      <c r="AU273" s="245" t="s">
        <v>82</v>
      </c>
      <c r="AV273" s="11" t="s">
        <v>82</v>
      </c>
      <c r="AW273" s="11" t="s">
        <v>6</v>
      </c>
      <c r="AX273" s="11" t="s">
        <v>24</v>
      </c>
      <c r="AY273" s="245" t="s">
        <v>153</v>
      </c>
    </row>
    <row r="274" spans="2:65" s="1" customFormat="1" ht="16.5" customHeight="1">
      <c r="B274" s="44"/>
      <c r="C274" s="219" t="s">
        <v>411</v>
      </c>
      <c r="D274" s="219" t="s">
        <v>155</v>
      </c>
      <c r="E274" s="220" t="s">
        <v>948</v>
      </c>
      <c r="F274" s="221" t="s">
        <v>949</v>
      </c>
      <c r="G274" s="222" t="s">
        <v>176</v>
      </c>
      <c r="H274" s="223">
        <v>8.933</v>
      </c>
      <c r="I274" s="224"/>
      <c r="J274" s="225">
        <f>ROUND(I274*H274,2)</f>
        <v>0</v>
      </c>
      <c r="K274" s="221" t="s">
        <v>159</v>
      </c>
      <c r="L274" s="70"/>
      <c r="M274" s="226" t="s">
        <v>22</v>
      </c>
      <c r="N274" s="227" t="s">
        <v>44</v>
      </c>
      <c r="O274" s="45"/>
      <c r="P274" s="228">
        <f>O274*H274</f>
        <v>0</v>
      </c>
      <c r="Q274" s="228">
        <v>2.45329</v>
      </c>
      <c r="R274" s="228">
        <f>Q274*H274</f>
        <v>21.91523957</v>
      </c>
      <c r="S274" s="228">
        <v>0</v>
      </c>
      <c r="T274" s="229">
        <f>S274*H274</f>
        <v>0</v>
      </c>
      <c r="AR274" s="22" t="s">
        <v>160</v>
      </c>
      <c r="AT274" s="22" t="s">
        <v>155</v>
      </c>
      <c r="AU274" s="22" t="s">
        <v>82</v>
      </c>
      <c r="AY274" s="22" t="s">
        <v>153</v>
      </c>
      <c r="BE274" s="230">
        <f>IF(N274="základní",J274,0)</f>
        <v>0</v>
      </c>
      <c r="BF274" s="230">
        <f>IF(N274="snížená",J274,0)</f>
        <v>0</v>
      </c>
      <c r="BG274" s="230">
        <f>IF(N274="zákl. přenesená",J274,0)</f>
        <v>0</v>
      </c>
      <c r="BH274" s="230">
        <f>IF(N274="sníž. přenesená",J274,0)</f>
        <v>0</v>
      </c>
      <c r="BI274" s="230">
        <f>IF(N274="nulová",J274,0)</f>
        <v>0</v>
      </c>
      <c r="BJ274" s="22" t="s">
        <v>24</v>
      </c>
      <c r="BK274" s="230">
        <f>ROUND(I274*H274,2)</f>
        <v>0</v>
      </c>
      <c r="BL274" s="22" t="s">
        <v>160</v>
      </c>
      <c r="BM274" s="22" t="s">
        <v>950</v>
      </c>
    </row>
    <row r="275" spans="2:47" s="1" customFormat="1" ht="13.5">
      <c r="B275" s="44"/>
      <c r="C275" s="72"/>
      <c r="D275" s="231" t="s">
        <v>162</v>
      </c>
      <c r="E275" s="72"/>
      <c r="F275" s="232" t="s">
        <v>951</v>
      </c>
      <c r="G275" s="72"/>
      <c r="H275" s="72"/>
      <c r="I275" s="189"/>
      <c r="J275" s="72"/>
      <c r="K275" s="72"/>
      <c r="L275" s="70"/>
      <c r="M275" s="233"/>
      <c r="N275" s="45"/>
      <c r="O275" s="45"/>
      <c r="P275" s="45"/>
      <c r="Q275" s="45"/>
      <c r="R275" s="45"/>
      <c r="S275" s="45"/>
      <c r="T275" s="93"/>
      <c r="AT275" s="22" t="s">
        <v>162</v>
      </c>
      <c r="AU275" s="22" t="s">
        <v>82</v>
      </c>
    </row>
    <row r="276" spans="2:47" s="1" customFormat="1" ht="13.5">
      <c r="B276" s="44"/>
      <c r="C276" s="72"/>
      <c r="D276" s="231" t="s">
        <v>166</v>
      </c>
      <c r="E276" s="72"/>
      <c r="F276" s="234" t="s">
        <v>952</v>
      </c>
      <c r="G276" s="72"/>
      <c r="H276" s="72"/>
      <c r="I276" s="189"/>
      <c r="J276" s="72"/>
      <c r="K276" s="72"/>
      <c r="L276" s="70"/>
      <c r="M276" s="233"/>
      <c r="N276" s="45"/>
      <c r="O276" s="45"/>
      <c r="P276" s="45"/>
      <c r="Q276" s="45"/>
      <c r="R276" s="45"/>
      <c r="S276" s="45"/>
      <c r="T276" s="93"/>
      <c r="AT276" s="22" t="s">
        <v>166</v>
      </c>
      <c r="AU276" s="22" t="s">
        <v>82</v>
      </c>
    </row>
    <row r="277" spans="2:51" s="11" customFormat="1" ht="13.5">
      <c r="B277" s="235"/>
      <c r="C277" s="236"/>
      <c r="D277" s="231" t="s">
        <v>180</v>
      </c>
      <c r="E277" s="237" t="s">
        <v>22</v>
      </c>
      <c r="F277" s="238" t="s">
        <v>953</v>
      </c>
      <c r="G277" s="236"/>
      <c r="H277" s="239">
        <v>8.933</v>
      </c>
      <c r="I277" s="240"/>
      <c r="J277" s="236"/>
      <c r="K277" s="236"/>
      <c r="L277" s="241"/>
      <c r="M277" s="242"/>
      <c r="N277" s="243"/>
      <c r="O277" s="243"/>
      <c r="P277" s="243"/>
      <c r="Q277" s="243"/>
      <c r="R277" s="243"/>
      <c r="S277" s="243"/>
      <c r="T277" s="244"/>
      <c r="AT277" s="245" t="s">
        <v>180</v>
      </c>
      <c r="AU277" s="245" t="s">
        <v>82</v>
      </c>
      <c r="AV277" s="11" t="s">
        <v>82</v>
      </c>
      <c r="AW277" s="11" t="s">
        <v>37</v>
      </c>
      <c r="AX277" s="11" t="s">
        <v>73</v>
      </c>
      <c r="AY277" s="245" t="s">
        <v>153</v>
      </c>
    </row>
    <row r="278" spans="2:65" s="1" customFormat="1" ht="16.5" customHeight="1">
      <c r="B278" s="44"/>
      <c r="C278" s="219" t="s">
        <v>419</v>
      </c>
      <c r="D278" s="219" t="s">
        <v>155</v>
      </c>
      <c r="E278" s="220" t="s">
        <v>954</v>
      </c>
      <c r="F278" s="221" t="s">
        <v>955</v>
      </c>
      <c r="G278" s="222" t="s">
        <v>239</v>
      </c>
      <c r="H278" s="223">
        <v>119.112</v>
      </c>
      <c r="I278" s="224"/>
      <c r="J278" s="225">
        <f>ROUND(I278*H278,2)</f>
        <v>0</v>
      </c>
      <c r="K278" s="221" t="s">
        <v>159</v>
      </c>
      <c r="L278" s="70"/>
      <c r="M278" s="226" t="s">
        <v>22</v>
      </c>
      <c r="N278" s="227" t="s">
        <v>44</v>
      </c>
      <c r="O278" s="45"/>
      <c r="P278" s="228">
        <f>O278*H278</f>
        <v>0</v>
      </c>
      <c r="Q278" s="228">
        <v>0.00126</v>
      </c>
      <c r="R278" s="228">
        <f>Q278*H278</f>
        <v>0.15008112</v>
      </c>
      <c r="S278" s="228">
        <v>0</v>
      </c>
      <c r="T278" s="229">
        <f>S278*H278</f>
        <v>0</v>
      </c>
      <c r="AR278" s="22" t="s">
        <v>160</v>
      </c>
      <c r="AT278" s="22" t="s">
        <v>155</v>
      </c>
      <c r="AU278" s="22" t="s">
        <v>82</v>
      </c>
      <c r="AY278" s="22" t="s">
        <v>153</v>
      </c>
      <c r="BE278" s="230">
        <f>IF(N278="základní",J278,0)</f>
        <v>0</v>
      </c>
      <c r="BF278" s="230">
        <f>IF(N278="snížená",J278,0)</f>
        <v>0</v>
      </c>
      <c r="BG278" s="230">
        <f>IF(N278="zákl. přenesená",J278,0)</f>
        <v>0</v>
      </c>
      <c r="BH278" s="230">
        <f>IF(N278="sníž. přenesená",J278,0)</f>
        <v>0</v>
      </c>
      <c r="BI278" s="230">
        <f>IF(N278="nulová",J278,0)</f>
        <v>0</v>
      </c>
      <c r="BJ278" s="22" t="s">
        <v>24</v>
      </c>
      <c r="BK278" s="230">
        <f>ROUND(I278*H278,2)</f>
        <v>0</v>
      </c>
      <c r="BL278" s="22" t="s">
        <v>160</v>
      </c>
      <c r="BM278" s="22" t="s">
        <v>956</v>
      </c>
    </row>
    <row r="279" spans="2:47" s="1" customFormat="1" ht="13.5">
      <c r="B279" s="44"/>
      <c r="C279" s="72"/>
      <c r="D279" s="231" t="s">
        <v>162</v>
      </c>
      <c r="E279" s="72"/>
      <c r="F279" s="232" t="s">
        <v>957</v>
      </c>
      <c r="G279" s="72"/>
      <c r="H279" s="72"/>
      <c r="I279" s="189"/>
      <c r="J279" s="72"/>
      <c r="K279" s="72"/>
      <c r="L279" s="70"/>
      <c r="M279" s="233"/>
      <c r="N279" s="45"/>
      <c r="O279" s="45"/>
      <c r="P279" s="45"/>
      <c r="Q279" s="45"/>
      <c r="R279" s="45"/>
      <c r="S279" s="45"/>
      <c r="T279" s="93"/>
      <c r="AT279" s="22" t="s">
        <v>162</v>
      </c>
      <c r="AU279" s="22" t="s">
        <v>82</v>
      </c>
    </row>
    <row r="280" spans="2:47" s="1" customFormat="1" ht="13.5">
      <c r="B280" s="44"/>
      <c r="C280" s="72"/>
      <c r="D280" s="231" t="s">
        <v>166</v>
      </c>
      <c r="E280" s="72"/>
      <c r="F280" s="234" t="s">
        <v>952</v>
      </c>
      <c r="G280" s="72"/>
      <c r="H280" s="72"/>
      <c r="I280" s="189"/>
      <c r="J280" s="72"/>
      <c r="K280" s="72"/>
      <c r="L280" s="70"/>
      <c r="M280" s="233"/>
      <c r="N280" s="45"/>
      <c r="O280" s="45"/>
      <c r="P280" s="45"/>
      <c r="Q280" s="45"/>
      <c r="R280" s="45"/>
      <c r="S280" s="45"/>
      <c r="T280" s="93"/>
      <c r="AT280" s="22" t="s">
        <v>166</v>
      </c>
      <c r="AU280" s="22" t="s">
        <v>82</v>
      </c>
    </row>
    <row r="281" spans="2:51" s="11" customFormat="1" ht="13.5">
      <c r="B281" s="235"/>
      <c r="C281" s="236"/>
      <c r="D281" s="231" t="s">
        <v>180</v>
      </c>
      <c r="E281" s="237" t="s">
        <v>22</v>
      </c>
      <c r="F281" s="238" t="s">
        <v>958</v>
      </c>
      <c r="G281" s="236"/>
      <c r="H281" s="239">
        <v>119.112</v>
      </c>
      <c r="I281" s="240"/>
      <c r="J281" s="236"/>
      <c r="K281" s="236"/>
      <c r="L281" s="241"/>
      <c r="M281" s="242"/>
      <c r="N281" s="243"/>
      <c r="O281" s="243"/>
      <c r="P281" s="243"/>
      <c r="Q281" s="243"/>
      <c r="R281" s="243"/>
      <c r="S281" s="243"/>
      <c r="T281" s="244"/>
      <c r="AT281" s="245" t="s">
        <v>180</v>
      </c>
      <c r="AU281" s="245" t="s">
        <v>82</v>
      </c>
      <c r="AV281" s="11" t="s">
        <v>82</v>
      </c>
      <c r="AW281" s="11" t="s">
        <v>37</v>
      </c>
      <c r="AX281" s="11" t="s">
        <v>73</v>
      </c>
      <c r="AY281" s="245" t="s">
        <v>153</v>
      </c>
    </row>
    <row r="282" spans="2:65" s="1" customFormat="1" ht="16.5" customHeight="1">
      <c r="B282" s="44"/>
      <c r="C282" s="219" t="s">
        <v>426</v>
      </c>
      <c r="D282" s="219" t="s">
        <v>155</v>
      </c>
      <c r="E282" s="220" t="s">
        <v>959</v>
      </c>
      <c r="F282" s="221" t="s">
        <v>960</v>
      </c>
      <c r="G282" s="222" t="s">
        <v>239</v>
      </c>
      <c r="H282" s="223">
        <v>119.112</v>
      </c>
      <c r="I282" s="224"/>
      <c r="J282" s="225">
        <f>ROUND(I282*H282,2)</f>
        <v>0</v>
      </c>
      <c r="K282" s="221" t="s">
        <v>159</v>
      </c>
      <c r="L282" s="70"/>
      <c r="M282" s="226" t="s">
        <v>22</v>
      </c>
      <c r="N282" s="227" t="s">
        <v>44</v>
      </c>
      <c r="O282" s="45"/>
      <c r="P282" s="228">
        <f>O282*H282</f>
        <v>0</v>
      </c>
      <c r="Q282" s="228">
        <v>0</v>
      </c>
      <c r="R282" s="228">
        <f>Q282*H282</f>
        <v>0</v>
      </c>
      <c r="S282" s="228">
        <v>0</v>
      </c>
      <c r="T282" s="229">
        <f>S282*H282</f>
        <v>0</v>
      </c>
      <c r="AR282" s="22" t="s">
        <v>160</v>
      </c>
      <c r="AT282" s="22" t="s">
        <v>155</v>
      </c>
      <c r="AU282" s="22" t="s">
        <v>82</v>
      </c>
      <c r="AY282" s="22" t="s">
        <v>153</v>
      </c>
      <c r="BE282" s="230">
        <f>IF(N282="základní",J282,0)</f>
        <v>0</v>
      </c>
      <c r="BF282" s="230">
        <f>IF(N282="snížená",J282,0)</f>
        <v>0</v>
      </c>
      <c r="BG282" s="230">
        <f>IF(N282="zákl. přenesená",J282,0)</f>
        <v>0</v>
      </c>
      <c r="BH282" s="230">
        <f>IF(N282="sníž. přenesená",J282,0)</f>
        <v>0</v>
      </c>
      <c r="BI282" s="230">
        <f>IF(N282="nulová",J282,0)</f>
        <v>0</v>
      </c>
      <c r="BJ282" s="22" t="s">
        <v>24</v>
      </c>
      <c r="BK282" s="230">
        <f>ROUND(I282*H282,2)</f>
        <v>0</v>
      </c>
      <c r="BL282" s="22" t="s">
        <v>160</v>
      </c>
      <c r="BM282" s="22" t="s">
        <v>961</v>
      </c>
    </row>
    <row r="283" spans="2:47" s="1" customFormat="1" ht="13.5">
      <c r="B283" s="44"/>
      <c r="C283" s="72"/>
      <c r="D283" s="231" t="s">
        <v>162</v>
      </c>
      <c r="E283" s="72"/>
      <c r="F283" s="232" t="s">
        <v>962</v>
      </c>
      <c r="G283" s="72"/>
      <c r="H283" s="72"/>
      <c r="I283" s="189"/>
      <c r="J283" s="72"/>
      <c r="K283" s="72"/>
      <c r="L283" s="70"/>
      <c r="M283" s="233"/>
      <c r="N283" s="45"/>
      <c r="O283" s="45"/>
      <c r="P283" s="45"/>
      <c r="Q283" s="45"/>
      <c r="R283" s="45"/>
      <c r="S283" s="45"/>
      <c r="T283" s="93"/>
      <c r="AT283" s="22" t="s">
        <v>162</v>
      </c>
      <c r="AU283" s="22" t="s">
        <v>82</v>
      </c>
    </row>
    <row r="284" spans="2:47" s="1" customFormat="1" ht="13.5">
      <c r="B284" s="44"/>
      <c r="C284" s="72"/>
      <c r="D284" s="231" t="s">
        <v>166</v>
      </c>
      <c r="E284" s="72"/>
      <c r="F284" s="234" t="s">
        <v>952</v>
      </c>
      <c r="G284" s="72"/>
      <c r="H284" s="72"/>
      <c r="I284" s="189"/>
      <c r="J284" s="72"/>
      <c r="K284" s="72"/>
      <c r="L284" s="70"/>
      <c r="M284" s="233"/>
      <c r="N284" s="45"/>
      <c r="O284" s="45"/>
      <c r="P284" s="45"/>
      <c r="Q284" s="45"/>
      <c r="R284" s="45"/>
      <c r="S284" s="45"/>
      <c r="T284" s="93"/>
      <c r="AT284" s="22" t="s">
        <v>166</v>
      </c>
      <c r="AU284" s="22" t="s">
        <v>82</v>
      </c>
    </row>
    <row r="285" spans="2:65" s="1" customFormat="1" ht="16.5" customHeight="1">
      <c r="B285" s="44"/>
      <c r="C285" s="219" t="s">
        <v>431</v>
      </c>
      <c r="D285" s="219" t="s">
        <v>155</v>
      </c>
      <c r="E285" s="220" t="s">
        <v>963</v>
      </c>
      <c r="F285" s="221" t="s">
        <v>964</v>
      </c>
      <c r="G285" s="222" t="s">
        <v>231</v>
      </c>
      <c r="H285" s="223">
        <v>0.822</v>
      </c>
      <c r="I285" s="224"/>
      <c r="J285" s="225">
        <f>ROUND(I285*H285,2)</f>
        <v>0</v>
      </c>
      <c r="K285" s="221" t="s">
        <v>159</v>
      </c>
      <c r="L285" s="70"/>
      <c r="M285" s="226" t="s">
        <v>22</v>
      </c>
      <c r="N285" s="227" t="s">
        <v>44</v>
      </c>
      <c r="O285" s="45"/>
      <c r="P285" s="228">
        <f>O285*H285</f>
        <v>0</v>
      </c>
      <c r="Q285" s="228">
        <v>1.05197</v>
      </c>
      <c r="R285" s="228">
        <f>Q285*H285</f>
        <v>0.8647193400000001</v>
      </c>
      <c r="S285" s="228">
        <v>0</v>
      </c>
      <c r="T285" s="229">
        <f>S285*H285</f>
        <v>0</v>
      </c>
      <c r="AR285" s="22" t="s">
        <v>160</v>
      </c>
      <c r="AT285" s="22" t="s">
        <v>155</v>
      </c>
      <c r="AU285" s="22" t="s">
        <v>82</v>
      </c>
      <c r="AY285" s="22" t="s">
        <v>153</v>
      </c>
      <c r="BE285" s="230">
        <f>IF(N285="základní",J285,0)</f>
        <v>0</v>
      </c>
      <c r="BF285" s="230">
        <f>IF(N285="snížená",J285,0)</f>
        <v>0</v>
      </c>
      <c r="BG285" s="230">
        <f>IF(N285="zákl. přenesená",J285,0)</f>
        <v>0</v>
      </c>
      <c r="BH285" s="230">
        <f>IF(N285="sníž. přenesená",J285,0)</f>
        <v>0</v>
      </c>
      <c r="BI285" s="230">
        <f>IF(N285="nulová",J285,0)</f>
        <v>0</v>
      </c>
      <c r="BJ285" s="22" t="s">
        <v>24</v>
      </c>
      <c r="BK285" s="230">
        <f>ROUND(I285*H285,2)</f>
        <v>0</v>
      </c>
      <c r="BL285" s="22" t="s">
        <v>160</v>
      </c>
      <c r="BM285" s="22" t="s">
        <v>965</v>
      </c>
    </row>
    <row r="286" spans="2:47" s="1" customFormat="1" ht="13.5">
      <c r="B286" s="44"/>
      <c r="C286" s="72"/>
      <c r="D286" s="231" t="s">
        <v>162</v>
      </c>
      <c r="E286" s="72"/>
      <c r="F286" s="232" t="s">
        <v>966</v>
      </c>
      <c r="G286" s="72"/>
      <c r="H286" s="72"/>
      <c r="I286" s="189"/>
      <c r="J286" s="72"/>
      <c r="K286" s="72"/>
      <c r="L286" s="70"/>
      <c r="M286" s="233"/>
      <c r="N286" s="45"/>
      <c r="O286" s="45"/>
      <c r="P286" s="45"/>
      <c r="Q286" s="45"/>
      <c r="R286" s="45"/>
      <c r="S286" s="45"/>
      <c r="T286" s="93"/>
      <c r="AT286" s="22" t="s">
        <v>162</v>
      </c>
      <c r="AU286" s="22" t="s">
        <v>82</v>
      </c>
    </row>
    <row r="287" spans="2:47" s="1" customFormat="1" ht="13.5">
      <c r="B287" s="44"/>
      <c r="C287" s="72"/>
      <c r="D287" s="231" t="s">
        <v>166</v>
      </c>
      <c r="E287" s="72"/>
      <c r="F287" s="234" t="s">
        <v>967</v>
      </c>
      <c r="G287" s="72"/>
      <c r="H287" s="72"/>
      <c r="I287" s="189"/>
      <c r="J287" s="72"/>
      <c r="K287" s="72"/>
      <c r="L287" s="70"/>
      <c r="M287" s="233"/>
      <c r="N287" s="45"/>
      <c r="O287" s="45"/>
      <c r="P287" s="45"/>
      <c r="Q287" s="45"/>
      <c r="R287" s="45"/>
      <c r="S287" s="45"/>
      <c r="T287" s="93"/>
      <c r="AT287" s="22" t="s">
        <v>166</v>
      </c>
      <c r="AU287" s="22" t="s">
        <v>82</v>
      </c>
    </row>
    <row r="288" spans="2:51" s="11" customFormat="1" ht="13.5">
      <c r="B288" s="235"/>
      <c r="C288" s="236"/>
      <c r="D288" s="231" t="s">
        <v>180</v>
      </c>
      <c r="E288" s="237" t="s">
        <v>22</v>
      </c>
      <c r="F288" s="238" t="s">
        <v>968</v>
      </c>
      <c r="G288" s="236"/>
      <c r="H288" s="239">
        <v>0.822</v>
      </c>
      <c r="I288" s="240"/>
      <c r="J288" s="236"/>
      <c r="K288" s="236"/>
      <c r="L288" s="241"/>
      <c r="M288" s="242"/>
      <c r="N288" s="243"/>
      <c r="O288" s="243"/>
      <c r="P288" s="243"/>
      <c r="Q288" s="243"/>
      <c r="R288" s="243"/>
      <c r="S288" s="243"/>
      <c r="T288" s="244"/>
      <c r="AT288" s="245" t="s">
        <v>180</v>
      </c>
      <c r="AU288" s="245" t="s">
        <v>82</v>
      </c>
      <c r="AV288" s="11" t="s">
        <v>82</v>
      </c>
      <c r="AW288" s="11" t="s">
        <v>37</v>
      </c>
      <c r="AX288" s="11" t="s">
        <v>73</v>
      </c>
      <c r="AY288" s="245" t="s">
        <v>153</v>
      </c>
    </row>
    <row r="289" spans="2:65" s="1" customFormat="1" ht="16.5" customHeight="1">
      <c r="B289" s="44"/>
      <c r="C289" s="219" t="s">
        <v>436</v>
      </c>
      <c r="D289" s="219" t="s">
        <v>155</v>
      </c>
      <c r="E289" s="220" t="s">
        <v>969</v>
      </c>
      <c r="F289" s="221" t="s">
        <v>970</v>
      </c>
      <c r="G289" s="222" t="s">
        <v>239</v>
      </c>
      <c r="H289" s="223">
        <v>79.93</v>
      </c>
      <c r="I289" s="224"/>
      <c r="J289" s="225">
        <f>ROUND(I289*H289,2)</f>
        <v>0</v>
      </c>
      <c r="K289" s="221" t="s">
        <v>159</v>
      </c>
      <c r="L289" s="70"/>
      <c r="M289" s="226" t="s">
        <v>22</v>
      </c>
      <c r="N289" s="227" t="s">
        <v>44</v>
      </c>
      <c r="O289" s="45"/>
      <c r="P289" s="228">
        <f>O289*H289</f>
        <v>0</v>
      </c>
      <c r="Q289" s="228">
        <v>0.06637</v>
      </c>
      <c r="R289" s="228">
        <f>Q289*H289</f>
        <v>5.304954100000001</v>
      </c>
      <c r="S289" s="228">
        <v>0</v>
      </c>
      <c r="T289" s="229">
        <f>S289*H289</f>
        <v>0</v>
      </c>
      <c r="AR289" s="22" t="s">
        <v>160</v>
      </c>
      <c r="AT289" s="22" t="s">
        <v>155</v>
      </c>
      <c r="AU289" s="22" t="s">
        <v>82</v>
      </c>
      <c r="AY289" s="22" t="s">
        <v>153</v>
      </c>
      <c r="BE289" s="230">
        <f>IF(N289="základní",J289,0)</f>
        <v>0</v>
      </c>
      <c r="BF289" s="230">
        <f>IF(N289="snížená",J289,0)</f>
        <v>0</v>
      </c>
      <c r="BG289" s="230">
        <f>IF(N289="zákl. přenesená",J289,0)</f>
        <v>0</v>
      </c>
      <c r="BH289" s="230">
        <f>IF(N289="sníž. přenesená",J289,0)</f>
        <v>0</v>
      </c>
      <c r="BI289" s="230">
        <f>IF(N289="nulová",J289,0)</f>
        <v>0</v>
      </c>
      <c r="BJ289" s="22" t="s">
        <v>24</v>
      </c>
      <c r="BK289" s="230">
        <f>ROUND(I289*H289,2)</f>
        <v>0</v>
      </c>
      <c r="BL289" s="22" t="s">
        <v>160</v>
      </c>
      <c r="BM289" s="22" t="s">
        <v>971</v>
      </c>
    </row>
    <row r="290" spans="2:47" s="1" customFormat="1" ht="13.5">
      <c r="B290" s="44"/>
      <c r="C290" s="72"/>
      <c r="D290" s="231" t="s">
        <v>162</v>
      </c>
      <c r="E290" s="72"/>
      <c r="F290" s="232" t="s">
        <v>972</v>
      </c>
      <c r="G290" s="72"/>
      <c r="H290" s="72"/>
      <c r="I290" s="189"/>
      <c r="J290" s="72"/>
      <c r="K290" s="72"/>
      <c r="L290" s="70"/>
      <c r="M290" s="233"/>
      <c r="N290" s="45"/>
      <c r="O290" s="45"/>
      <c r="P290" s="45"/>
      <c r="Q290" s="45"/>
      <c r="R290" s="45"/>
      <c r="S290" s="45"/>
      <c r="T290" s="93"/>
      <c r="AT290" s="22" t="s">
        <v>162</v>
      </c>
      <c r="AU290" s="22" t="s">
        <v>82</v>
      </c>
    </row>
    <row r="291" spans="2:47" s="1" customFormat="1" ht="13.5">
      <c r="B291" s="44"/>
      <c r="C291" s="72"/>
      <c r="D291" s="231" t="s">
        <v>164</v>
      </c>
      <c r="E291" s="72"/>
      <c r="F291" s="234" t="s">
        <v>973</v>
      </c>
      <c r="G291" s="72"/>
      <c r="H291" s="72"/>
      <c r="I291" s="189"/>
      <c r="J291" s="72"/>
      <c r="K291" s="72"/>
      <c r="L291" s="70"/>
      <c r="M291" s="233"/>
      <c r="N291" s="45"/>
      <c r="O291" s="45"/>
      <c r="P291" s="45"/>
      <c r="Q291" s="45"/>
      <c r="R291" s="45"/>
      <c r="S291" s="45"/>
      <c r="T291" s="93"/>
      <c r="AT291" s="22" t="s">
        <v>164</v>
      </c>
      <c r="AU291" s="22" t="s">
        <v>82</v>
      </c>
    </row>
    <row r="292" spans="2:47" s="1" customFormat="1" ht="13.5">
      <c r="B292" s="44"/>
      <c r="C292" s="72"/>
      <c r="D292" s="231" t="s">
        <v>166</v>
      </c>
      <c r="E292" s="72"/>
      <c r="F292" s="234" t="s">
        <v>903</v>
      </c>
      <c r="G292" s="72"/>
      <c r="H292" s="72"/>
      <c r="I292" s="189"/>
      <c r="J292" s="72"/>
      <c r="K292" s="72"/>
      <c r="L292" s="70"/>
      <c r="M292" s="233"/>
      <c r="N292" s="45"/>
      <c r="O292" s="45"/>
      <c r="P292" s="45"/>
      <c r="Q292" s="45"/>
      <c r="R292" s="45"/>
      <c r="S292" s="45"/>
      <c r="T292" s="93"/>
      <c r="AT292" s="22" t="s">
        <v>166</v>
      </c>
      <c r="AU292" s="22" t="s">
        <v>82</v>
      </c>
    </row>
    <row r="293" spans="2:51" s="11" customFormat="1" ht="13.5">
      <c r="B293" s="235"/>
      <c r="C293" s="236"/>
      <c r="D293" s="231" t="s">
        <v>180</v>
      </c>
      <c r="E293" s="237" t="s">
        <v>22</v>
      </c>
      <c r="F293" s="238" t="s">
        <v>974</v>
      </c>
      <c r="G293" s="236"/>
      <c r="H293" s="239">
        <v>79.93</v>
      </c>
      <c r="I293" s="240"/>
      <c r="J293" s="236"/>
      <c r="K293" s="236"/>
      <c r="L293" s="241"/>
      <c r="M293" s="242"/>
      <c r="N293" s="243"/>
      <c r="O293" s="243"/>
      <c r="P293" s="243"/>
      <c r="Q293" s="243"/>
      <c r="R293" s="243"/>
      <c r="S293" s="243"/>
      <c r="T293" s="244"/>
      <c r="AT293" s="245" t="s">
        <v>180</v>
      </c>
      <c r="AU293" s="245" t="s">
        <v>82</v>
      </c>
      <c r="AV293" s="11" t="s">
        <v>82</v>
      </c>
      <c r="AW293" s="11" t="s">
        <v>37</v>
      </c>
      <c r="AX293" s="11" t="s">
        <v>73</v>
      </c>
      <c r="AY293" s="245" t="s">
        <v>153</v>
      </c>
    </row>
    <row r="294" spans="2:65" s="1" customFormat="1" ht="16.5" customHeight="1">
      <c r="B294" s="44"/>
      <c r="C294" s="219" t="s">
        <v>440</v>
      </c>
      <c r="D294" s="219" t="s">
        <v>155</v>
      </c>
      <c r="E294" s="220" t="s">
        <v>975</v>
      </c>
      <c r="F294" s="221" t="s">
        <v>976</v>
      </c>
      <c r="G294" s="222" t="s">
        <v>239</v>
      </c>
      <c r="H294" s="223">
        <v>15.531</v>
      </c>
      <c r="I294" s="224"/>
      <c r="J294" s="225">
        <f>ROUND(I294*H294,2)</f>
        <v>0</v>
      </c>
      <c r="K294" s="221" t="s">
        <v>159</v>
      </c>
      <c r="L294" s="70"/>
      <c r="M294" s="226" t="s">
        <v>22</v>
      </c>
      <c r="N294" s="227" t="s">
        <v>44</v>
      </c>
      <c r="O294" s="45"/>
      <c r="P294" s="228">
        <f>O294*H294</f>
        <v>0</v>
      </c>
      <c r="Q294" s="228">
        <v>0.08405</v>
      </c>
      <c r="R294" s="228">
        <f>Q294*H294</f>
        <v>1.30538055</v>
      </c>
      <c r="S294" s="228">
        <v>0</v>
      </c>
      <c r="T294" s="229">
        <f>S294*H294</f>
        <v>0</v>
      </c>
      <c r="AR294" s="22" t="s">
        <v>160</v>
      </c>
      <c r="AT294" s="22" t="s">
        <v>155</v>
      </c>
      <c r="AU294" s="22" t="s">
        <v>82</v>
      </c>
      <c r="AY294" s="22" t="s">
        <v>153</v>
      </c>
      <c r="BE294" s="230">
        <f>IF(N294="základní",J294,0)</f>
        <v>0</v>
      </c>
      <c r="BF294" s="230">
        <f>IF(N294="snížená",J294,0)</f>
        <v>0</v>
      </c>
      <c r="BG294" s="230">
        <f>IF(N294="zákl. přenesená",J294,0)</f>
        <v>0</v>
      </c>
      <c r="BH294" s="230">
        <f>IF(N294="sníž. přenesená",J294,0)</f>
        <v>0</v>
      </c>
      <c r="BI294" s="230">
        <f>IF(N294="nulová",J294,0)</f>
        <v>0</v>
      </c>
      <c r="BJ294" s="22" t="s">
        <v>24</v>
      </c>
      <c r="BK294" s="230">
        <f>ROUND(I294*H294,2)</f>
        <v>0</v>
      </c>
      <c r="BL294" s="22" t="s">
        <v>160</v>
      </c>
      <c r="BM294" s="22" t="s">
        <v>977</v>
      </c>
    </row>
    <row r="295" spans="2:47" s="1" customFormat="1" ht="13.5">
      <c r="B295" s="44"/>
      <c r="C295" s="72"/>
      <c r="D295" s="231" t="s">
        <v>162</v>
      </c>
      <c r="E295" s="72"/>
      <c r="F295" s="232" t="s">
        <v>978</v>
      </c>
      <c r="G295" s="72"/>
      <c r="H295" s="72"/>
      <c r="I295" s="189"/>
      <c r="J295" s="72"/>
      <c r="K295" s="72"/>
      <c r="L295" s="70"/>
      <c r="M295" s="233"/>
      <c r="N295" s="45"/>
      <c r="O295" s="45"/>
      <c r="P295" s="45"/>
      <c r="Q295" s="45"/>
      <c r="R295" s="45"/>
      <c r="S295" s="45"/>
      <c r="T295" s="93"/>
      <c r="AT295" s="22" t="s">
        <v>162</v>
      </c>
      <c r="AU295" s="22" t="s">
        <v>82</v>
      </c>
    </row>
    <row r="296" spans="2:47" s="1" customFormat="1" ht="13.5">
      <c r="B296" s="44"/>
      <c r="C296" s="72"/>
      <c r="D296" s="231" t="s">
        <v>164</v>
      </c>
      <c r="E296" s="72"/>
      <c r="F296" s="234" t="s">
        <v>973</v>
      </c>
      <c r="G296" s="72"/>
      <c r="H296" s="72"/>
      <c r="I296" s="189"/>
      <c r="J296" s="72"/>
      <c r="K296" s="72"/>
      <c r="L296" s="70"/>
      <c r="M296" s="233"/>
      <c r="N296" s="45"/>
      <c r="O296" s="45"/>
      <c r="P296" s="45"/>
      <c r="Q296" s="45"/>
      <c r="R296" s="45"/>
      <c r="S296" s="45"/>
      <c r="T296" s="93"/>
      <c r="AT296" s="22" t="s">
        <v>164</v>
      </c>
      <c r="AU296" s="22" t="s">
        <v>82</v>
      </c>
    </row>
    <row r="297" spans="2:47" s="1" customFormat="1" ht="13.5">
      <c r="B297" s="44"/>
      <c r="C297" s="72"/>
      <c r="D297" s="231" t="s">
        <v>166</v>
      </c>
      <c r="E297" s="72"/>
      <c r="F297" s="234" t="s">
        <v>903</v>
      </c>
      <c r="G297" s="72"/>
      <c r="H297" s="72"/>
      <c r="I297" s="189"/>
      <c r="J297" s="72"/>
      <c r="K297" s="72"/>
      <c r="L297" s="70"/>
      <c r="M297" s="233"/>
      <c r="N297" s="45"/>
      <c r="O297" s="45"/>
      <c r="P297" s="45"/>
      <c r="Q297" s="45"/>
      <c r="R297" s="45"/>
      <c r="S297" s="45"/>
      <c r="T297" s="93"/>
      <c r="AT297" s="22" t="s">
        <v>166</v>
      </c>
      <c r="AU297" s="22" t="s">
        <v>82</v>
      </c>
    </row>
    <row r="298" spans="2:51" s="11" customFormat="1" ht="13.5">
      <c r="B298" s="235"/>
      <c r="C298" s="236"/>
      <c r="D298" s="231" t="s">
        <v>180</v>
      </c>
      <c r="E298" s="237" t="s">
        <v>22</v>
      </c>
      <c r="F298" s="238" t="s">
        <v>979</v>
      </c>
      <c r="G298" s="236"/>
      <c r="H298" s="239">
        <v>15.531</v>
      </c>
      <c r="I298" s="240"/>
      <c r="J298" s="236"/>
      <c r="K298" s="236"/>
      <c r="L298" s="241"/>
      <c r="M298" s="242"/>
      <c r="N298" s="243"/>
      <c r="O298" s="243"/>
      <c r="P298" s="243"/>
      <c r="Q298" s="243"/>
      <c r="R298" s="243"/>
      <c r="S298" s="243"/>
      <c r="T298" s="244"/>
      <c r="AT298" s="245" t="s">
        <v>180</v>
      </c>
      <c r="AU298" s="245" t="s">
        <v>82</v>
      </c>
      <c r="AV298" s="11" t="s">
        <v>82</v>
      </c>
      <c r="AW298" s="11" t="s">
        <v>37</v>
      </c>
      <c r="AX298" s="11" t="s">
        <v>73</v>
      </c>
      <c r="AY298" s="245" t="s">
        <v>153</v>
      </c>
    </row>
    <row r="299" spans="2:65" s="1" customFormat="1" ht="16.5" customHeight="1">
      <c r="B299" s="44"/>
      <c r="C299" s="219" t="s">
        <v>447</v>
      </c>
      <c r="D299" s="219" t="s">
        <v>155</v>
      </c>
      <c r="E299" s="220" t="s">
        <v>980</v>
      </c>
      <c r="F299" s="221" t="s">
        <v>981</v>
      </c>
      <c r="G299" s="222" t="s">
        <v>239</v>
      </c>
      <c r="H299" s="223">
        <v>107.601</v>
      </c>
      <c r="I299" s="224"/>
      <c r="J299" s="225">
        <f>ROUND(I299*H299,2)</f>
        <v>0</v>
      </c>
      <c r="K299" s="221" t="s">
        <v>159</v>
      </c>
      <c r="L299" s="70"/>
      <c r="M299" s="226" t="s">
        <v>22</v>
      </c>
      <c r="N299" s="227" t="s">
        <v>44</v>
      </c>
      <c r="O299" s="45"/>
      <c r="P299" s="228">
        <f>O299*H299</f>
        <v>0</v>
      </c>
      <c r="Q299" s="228">
        <v>0.09466</v>
      </c>
      <c r="R299" s="228">
        <f>Q299*H299</f>
        <v>10.185510659999998</v>
      </c>
      <c r="S299" s="228">
        <v>0</v>
      </c>
      <c r="T299" s="229">
        <f>S299*H299</f>
        <v>0</v>
      </c>
      <c r="AR299" s="22" t="s">
        <v>160</v>
      </c>
      <c r="AT299" s="22" t="s">
        <v>155</v>
      </c>
      <c r="AU299" s="22" t="s">
        <v>82</v>
      </c>
      <c r="AY299" s="22" t="s">
        <v>153</v>
      </c>
      <c r="BE299" s="230">
        <f>IF(N299="základní",J299,0)</f>
        <v>0</v>
      </c>
      <c r="BF299" s="230">
        <f>IF(N299="snížená",J299,0)</f>
        <v>0</v>
      </c>
      <c r="BG299" s="230">
        <f>IF(N299="zákl. přenesená",J299,0)</f>
        <v>0</v>
      </c>
      <c r="BH299" s="230">
        <f>IF(N299="sníž. přenesená",J299,0)</f>
        <v>0</v>
      </c>
      <c r="BI299" s="230">
        <f>IF(N299="nulová",J299,0)</f>
        <v>0</v>
      </c>
      <c r="BJ299" s="22" t="s">
        <v>24</v>
      </c>
      <c r="BK299" s="230">
        <f>ROUND(I299*H299,2)</f>
        <v>0</v>
      </c>
      <c r="BL299" s="22" t="s">
        <v>160</v>
      </c>
      <c r="BM299" s="22" t="s">
        <v>982</v>
      </c>
    </row>
    <row r="300" spans="2:47" s="1" customFormat="1" ht="13.5">
      <c r="B300" s="44"/>
      <c r="C300" s="72"/>
      <c r="D300" s="231" t="s">
        <v>162</v>
      </c>
      <c r="E300" s="72"/>
      <c r="F300" s="232" t="s">
        <v>983</v>
      </c>
      <c r="G300" s="72"/>
      <c r="H300" s="72"/>
      <c r="I300" s="189"/>
      <c r="J300" s="72"/>
      <c r="K300" s="72"/>
      <c r="L300" s="70"/>
      <c r="M300" s="233"/>
      <c r="N300" s="45"/>
      <c r="O300" s="45"/>
      <c r="P300" s="45"/>
      <c r="Q300" s="45"/>
      <c r="R300" s="45"/>
      <c r="S300" s="45"/>
      <c r="T300" s="93"/>
      <c r="AT300" s="22" t="s">
        <v>162</v>
      </c>
      <c r="AU300" s="22" t="s">
        <v>82</v>
      </c>
    </row>
    <row r="301" spans="2:47" s="1" customFormat="1" ht="13.5">
      <c r="B301" s="44"/>
      <c r="C301" s="72"/>
      <c r="D301" s="231" t="s">
        <v>164</v>
      </c>
      <c r="E301" s="72"/>
      <c r="F301" s="234" t="s">
        <v>973</v>
      </c>
      <c r="G301" s="72"/>
      <c r="H301" s="72"/>
      <c r="I301" s="189"/>
      <c r="J301" s="72"/>
      <c r="K301" s="72"/>
      <c r="L301" s="70"/>
      <c r="M301" s="233"/>
      <c r="N301" s="45"/>
      <c r="O301" s="45"/>
      <c r="P301" s="45"/>
      <c r="Q301" s="45"/>
      <c r="R301" s="45"/>
      <c r="S301" s="45"/>
      <c r="T301" s="93"/>
      <c r="AT301" s="22" t="s">
        <v>164</v>
      </c>
      <c r="AU301" s="22" t="s">
        <v>82</v>
      </c>
    </row>
    <row r="302" spans="2:47" s="1" customFormat="1" ht="13.5">
      <c r="B302" s="44"/>
      <c r="C302" s="72"/>
      <c r="D302" s="231" t="s">
        <v>166</v>
      </c>
      <c r="E302" s="72"/>
      <c r="F302" s="234" t="s">
        <v>903</v>
      </c>
      <c r="G302" s="72"/>
      <c r="H302" s="72"/>
      <c r="I302" s="189"/>
      <c r="J302" s="72"/>
      <c r="K302" s="72"/>
      <c r="L302" s="70"/>
      <c r="M302" s="233"/>
      <c r="N302" s="45"/>
      <c r="O302" s="45"/>
      <c r="P302" s="45"/>
      <c r="Q302" s="45"/>
      <c r="R302" s="45"/>
      <c r="S302" s="45"/>
      <c r="T302" s="93"/>
      <c r="AT302" s="22" t="s">
        <v>166</v>
      </c>
      <c r="AU302" s="22" t="s">
        <v>82</v>
      </c>
    </row>
    <row r="303" spans="2:51" s="11" customFormat="1" ht="13.5">
      <c r="B303" s="235"/>
      <c r="C303" s="236"/>
      <c r="D303" s="231" t="s">
        <v>180</v>
      </c>
      <c r="E303" s="237" t="s">
        <v>22</v>
      </c>
      <c r="F303" s="238" t="s">
        <v>984</v>
      </c>
      <c r="G303" s="236"/>
      <c r="H303" s="239">
        <v>107.601</v>
      </c>
      <c r="I303" s="240"/>
      <c r="J303" s="236"/>
      <c r="K303" s="236"/>
      <c r="L303" s="241"/>
      <c r="M303" s="242"/>
      <c r="N303" s="243"/>
      <c r="O303" s="243"/>
      <c r="P303" s="243"/>
      <c r="Q303" s="243"/>
      <c r="R303" s="243"/>
      <c r="S303" s="243"/>
      <c r="T303" s="244"/>
      <c r="AT303" s="245" t="s">
        <v>180</v>
      </c>
      <c r="AU303" s="245" t="s">
        <v>82</v>
      </c>
      <c r="AV303" s="11" t="s">
        <v>82</v>
      </c>
      <c r="AW303" s="11" t="s">
        <v>37</v>
      </c>
      <c r="AX303" s="11" t="s">
        <v>73</v>
      </c>
      <c r="AY303" s="245" t="s">
        <v>153</v>
      </c>
    </row>
    <row r="304" spans="2:63" s="10" customFormat="1" ht="29.85" customHeight="1">
      <c r="B304" s="203"/>
      <c r="C304" s="204"/>
      <c r="D304" s="205" t="s">
        <v>72</v>
      </c>
      <c r="E304" s="217" t="s">
        <v>160</v>
      </c>
      <c r="F304" s="217" t="s">
        <v>274</v>
      </c>
      <c r="G304" s="204"/>
      <c r="H304" s="204"/>
      <c r="I304" s="207"/>
      <c r="J304" s="218">
        <f>BK304</f>
        <v>0</v>
      </c>
      <c r="K304" s="204"/>
      <c r="L304" s="209"/>
      <c r="M304" s="210"/>
      <c r="N304" s="211"/>
      <c r="O304" s="211"/>
      <c r="P304" s="212">
        <f>SUM(P305:P367)</f>
        <v>0</v>
      </c>
      <c r="Q304" s="211"/>
      <c r="R304" s="212">
        <f>SUM(R305:R367)</f>
        <v>279.1938064</v>
      </c>
      <c r="S304" s="211"/>
      <c r="T304" s="213">
        <f>SUM(T305:T367)</f>
        <v>0</v>
      </c>
      <c r="AR304" s="214" t="s">
        <v>24</v>
      </c>
      <c r="AT304" s="215" t="s">
        <v>72</v>
      </c>
      <c r="AU304" s="215" t="s">
        <v>24</v>
      </c>
      <c r="AY304" s="214" t="s">
        <v>153</v>
      </c>
      <c r="BK304" s="216">
        <f>SUM(BK305:BK367)</f>
        <v>0</v>
      </c>
    </row>
    <row r="305" spans="2:65" s="1" customFormat="1" ht="16.5" customHeight="1">
      <c r="B305" s="44"/>
      <c r="C305" s="219" t="s">
        <v>453</v>
      </c>
      <c r="D305" s="219" t="s">
        <v>155</v>
      </c>
      <c r="E305" s="220" t="s">
        <v>985</v>
      </c>
      <c r="F305" s="221" t="s">
        <v>986</v>
      </c>
      <c r="G305" s="222" t="s">
        <v>176</v>
      </c>
      <c r="H305" s="223">
        <v>104.748</v>
      </c>
      <c r="I305" s="224"/>
      <c r="J305" s="225">
        <f>ROUND(I305*H305,2)</f>
        <v>0</v>
      </c>
      <c r="K305" s="221" t="s">
        <v>159</v>
      </c>
      <c r="L305" s="70"/>
      <c r="M305" s="226" t="s">
        <v>22</v>
      </c>
      <c r="N305" s="227" t="s">
        <v>44</v>
      </c>
      <c r="O305" s="45"/>
      <c r="P305" s="228">
        <f>O305*H305</f>
        <v>0</v>
      </c>
      <c r="Q305" s="228">
        <v>2.45343</v>
      </c>
      <c r="R305" s="228">
        <f>Q305*H305</f>
        <v>256.99188564</v>
      </c>
      <c r="S305" s="228">
        <v>0</v>
      </c>
      <c r="T305" s="229">
        <f>S305*H305</f>
        <v>0</v>
      </c>
      <c r="AR305" s="22" t="s">
        <v>160</v>
      </c>
      <c r="AT305" s="22" t="s">
        <v>155</v>
      </c>
      <c r="AU305" s="22" t="s">
        <v>82</v>
      </c>
      <c r="AY305" s="22" t="s">
        <v>153</v>
      </c>
      <c r="BE305" s="230">
        <f>IF(N305="základní",J305,0)</f>
        <v>0</v>
      </c>
      <c r="BF305" s="230">
        <f>IF(N305="snížená",J305,0)</f>
        <v>0</v>
      </c>
      <c r="BG305" s="230">
        <f>IF(N305="zákl. přenesená",J305,0)</f>
        <v>0</v>
      </c>
      <c r="BH305" s="230">
        <f>IF(N305="sníž. přenesená",J305,0)</f>
        <v>0</v>
      </c>
      <c r="BI305" s="230">
        <f>IF(N305="nulová",J305,0)</f>
        <v>0</v>
      </c>
      <c r="BJ305" s="22" t="s">
        <v>24</v>
      </c>
      <c r="BK305" s="230">
        <f>ROUND(I305*H305,2)</f>
        <v>0</v>
      </c>
      <c r="BL305" s="22" t="s">
        <v>160</v>
      </c>
      <c r="BM305" s="22" t="s">
        <v>987</v>
      </c>
    </row>
    <row r="306" spans="2:47" s="1" customFormat="1" ht="13.5">
      <c r="B306" s="44"/>
      <c r="C306" s="72"/>
      <c r="D306" s="231" t="s">
        <v>162</v>
      </c>
      <c r="E306" s="72"/>
      <c r="F306" s="232" t="s">
        <v>988</v>
      </c>
      <c r="G306" s="72"/>
      <c r="H306" s="72"/>
      <c r="I306" s="189"/>
      <c r="J306" s="72"/>
      <c r="K306" s="72"/>
      <c r="L306" s="70"/>
      <c r="M306" s="233"/>
      <c r="N306" s="45"/>
      <c r="O306" s="45"/>
      <c r="P306" s="45"/>
      <c r="Q306" s="45"/>
      <c r="R306" s="45"/>
      <c r="S306" s="45"/>
      <c r="T306" s="93"/>
      <c r="AT306" s="22" t="s">
        <v>162</v>
      </c>
      <c r="AU306" s="22" t="s">
        <v>82</v>
      </c>
    </row>
    <row r="307" spans="2:47" s="1" customFormat="1" ht="13.5">
      <c r="B307" s="44"/>
      <c r="C307" s="72"/>
      <c r="D307" s="231" t="s">
        <v>166</v>
      </c>
      <c r="E307" s="72"/>
      <c r="F307" s="234" t="s">
        <v>989</v>
      </c>
      <c r="G307" s="72"/>
      <c r="H307" s="72"/>
      <c r="I307" s="189"/>
      <c r="J307" s="72"/>
      <c r="K307" s="72"/>
      <c r="L307" s="70"/>
      <c r="M307" s="233"/>
      <c r="N307" s="45"/>
      <c r="O307" s="45"/>
      <c r="P307" s="45"/>
      <c r="Q307" s="45"/>
      <c r="R307" s="45"/>
      <c r="S307" s="45"/>
      <c r="T307" s="93"/>
      <c r="AT307" s="22" t="s">
        <v>166</v>
      </c>
      <c r="AU307" s="22" t="s">
        <v>82</v>
      </c>
    </row>
    <row r="308" spans="2:51" s="11" customFormat="1" ht="13.5">
      <c r="B308" s="235"/>
      <c r="C308" s="236"/>
      <c r="D308" s="231" t="s">
        <v>180</v>
      </c>
      <c r="E308" s="237" t="s">
        <v>22</v>
      </c>
      <c r="F308" s="238" t="s">
        <v>990</v>
      </c>
      <c r="G308" s="236"/>
      <c r="H308" s="239">
        <v>104.748</v>
      </c>
      <c r="I308" s="240"/>
      <c r="J308" s="236"/>
      <c r="K308" s="236"/>
      <c r="L308" s="241"/>
      <c r="M308" s="242"/>
      <c r="N308" s="243"/>
      <c r="O308" s="243"/>
      <c r="P308" s="243"/>
      <c r="Q308" s="243"/>
      <c r="R308" s="243"/>
      <c r="S308" s="243"/>
      <c r="T308" s="244"/>
      <c r="AT308" s="245" t="s">
        <v>180</v>
      </c>
      <c r="AU308" s="245" t="s">
        <v>82</v>
      </c>
      <c r="AV308" s="11" t="s">
        <v>82</v>
      </c>
      <c r="AW308" s="11" t="s">
        <v>37</v>
      </c>
      <c r="AX308" s="11" t="s">
        <v>73</v>
      </c>
      <c r="AY308" s="245" t="s">
        <v>153</v>
      </c>
    </row>
    <row r="309" spans="2:65" s="1" customFormat="1" ht="16.5" customHeight="1">
      <c r="B309" s="44"/>
      <c r="C309" s="219" t="s">
        <v>460</v>
      </c>
      <c r="D309" s="219" t="s">
        <v>155</v>
      </c>
      <c r="E309" s="220" t="s">
        <v>991</v>
      </c>
      <c r="F309" s="221" t="s">
        <v>992</v>
      </c>
      <c r="G309" s="222" t="s">
        <v>239</v>
      </c>
      <c r="H309" s="223">
        <v>444.365</v>
      </c>
      <c r="I309" s="224"/>
      <c r="J309" s="225">
        <f>ROUND(I309*H309,2)</f>
        <v>0</v>
      </c>
      <c r="K309" s="221" t="s">
        <v>159</v>
      </c>
      <c r="L309" s="70"/>
      <c r="M309" s="226" t="s">
        <v>22</v>
      </c>
      <c r="N309" s="227" t="s">
        <v>44</v>
      </c>
      <c r="O309" s="45"/>
      <c r="P309" s="228">
        <f>O309*H309</f>
        <v>0</v>
      </c>
      <c r="Q309" s="228">
        <v>0.00215</v>
      </c>
      <c r="R309" s="228">
        <f>Q309*H309</f>
        <v>0.95538475</v>
      </c>
      <c r="S309" s="228">
        <v>0</v>
      </c>
      <c r="T309" s="229">
        <f>S309*H309</f>
        <v>0</v>
      </c>
      <c r="AR309" s="22" t="s">
        <v>160</v>
      </c>
      <c r="AT309" s="22" t="s">
        <v>155</v>
      </c>
      <c r="AU309" s="22" t="s">
        <v>82</v>
      </c>
      <c r="AY309" s="22" t="s">
        <v>153</v>
      </c>
      <c r="BE309" s="230">
        <f>IF(N309="základní",J309,0)</f>
        <v>0</v>
      </c>
      <c r="BF309" s="230">
        <f>IF(N309="snížená",J309,0)</f>
        <v>0</v>
      </c>
      <c r="BG309" s="230">
        <f>IF(N309="zákl. přenesená",J309,0)</f>
        <v>0</v>
      </c>
      <c r="BH309" s="230">
        <f>IF(N309="sníž. přenesená",J309,0)</f>
        <v>0</v>
      </c>
      <c r="BI309" s="230">
        <f>IF(N309="nulová",J309,0)</f>
        <v>0</v>
      </c>
      <c r="BJ309" s="22" t="s">
        <v>24</v>
      </c>
      <c r="BK309" s="230">
        <f>ROUND(I309*H309,2)</f>
        <v>0</v>
      </c>
      <c r="BL309" s="22" t="s">
        <v>160</v>
      </c>
      <c r="BM309" s="22" t="s">
        <v>993</v>
      </c>
    </row>
    <row r="310" spans="2:47" s="1" customFormat="1" ht="13.5">
      <c r="B310" s="44"/>
      <c r="C310" s="72"/>
      <c r="D310" s="231" t="s">
        <v>162</v>
      </c>
      <c r="E310" s="72"/>
      <c r="F310" s="232" t="s">
        <v>994</v>
      </c>
      <c r="G310" s="72"/>
      <c r="H310" s="72"/>
      <c r="I310" s="189"/>
      <c r="J310" s="72"/>
      <c r="K310" s="72"/>
      <c r="L310" s="70"/>
      <c r="M310" s="233"/>
      <c r="N310" s="45"/>
      <c r="O310" s="45"/>
      <c r="P310" s="45"/>
      <c r="Q310" s="45"/>
      <c r="R310" s="45"/>
      <c r="S310" s="45"/>
      <c r="T310" s="93"/>
      <c r="AT310" s="22" t="s">
        <v>162</v>
      </c>
      <c r="AU310" s="22" t="s">
        <v>82</v>
      </c>
    </row>
    <row r="311" spans="2:47" s="1" customFormat="1" ht="13.5">
      <c r="B311" s="44"/>
      <c r="C311" s="72"/>
      <c r="D311" s="231" t="s">
        <v>164</v>
      </c>
      <c r="E311" s="72"/>
      <c r="F311" s="234" t="s">
        <v>995</v>
      </c>
      <c r="G311" s="72"/>
      <c r="H311" s="72"/>
      <c r="I311" s="189"/>
      <c r="J311" s="72"/>
      <c r="K311" s="72"/>
      <c r="L311" s="70"/>
      <c r="M311" s="233"/>
      <c r="N311" s="45"/>
      <c r="O311" s="45"/>
      <c r="P311" s="45"/>
      <c r="Q311" s="45"/>
      <c r="R311" s="45"/>
      <c r="S311" s="45"/>
      <c r="T311" s="93"/>
      <c r="AT311" s="22" t="s">
        <v>164</v>
      </c>
      <c r="AU311" s="22" t="s">
        <v>82</v>
      </c>
    </row>
    <row r="312" spans="2:47" s="1" customFormat="1" ht="13.5">
      <c r="B312" s="44"/>
      <c r="C312" s="72"/>
      <c r="D312" s="231" t="s">
        <v>166</v>
      </c>
      <c r="E312" s="72"/>
      <c r="F312" s="234" t="s">
        <v>989</v>
      </c>
      <c r="G312" s="72"/>
      <c r="H312" s="72"/>
      <c r="I312" s="189"/>
      <c r="J312" s="72"/>
      <c r="K312" s="72"/>
      <c r="L312" s="70"/>
      <c r="M312" s="233"/>
      <c r="N312" s="45"/>
      <c r="O312" s="45"/>
      <c r="P312" s="45"/>
      <c r="Q312" s="45"/>
      <c r="R312" s="45"/>
      <c r="S312" s="45"/>
      <c r="T312" s="93"/>
      <c r="AT312" s="22" t="s">
        <v>166</v>
      </c>
      <c r="AU312" s="22" t="s">
        <v>82</v>
      </c>
    </row>
    <row r="313" spans="2:51" s="11" customFormat="1" ht="13.5">
      <c r="B313" s="235"/>
      <c r="C313" s="236"/>
      <c r="D313" s="231" t="s">
        <v>180</v>
      </c>
      <c r="E313" s="237" t="s">
        <v>22</v>
      </c>
      <c r="F313" s="238" t="s">
        <v>996</v>
      </c>
      <c r="G313" s="236"/>
      <c r="H313" s="239">
        <v>444.365</v>
      </c>
      <c r="I313" s="240"/>
      <c r="J313" s="236"/>
      <c r="K313" s="236"/>
      <c r="L313" s="241"/>
      <c r="M313" s="242"/>
      <c r="N313" s="243"/>
      <c r="O313" s="243"/>
      <c r="P313" s="243"/>
      <c r="Q313" s="243"/>
      <c r="R313" s="243"/>
      <c r="S313" s="243"/>
      <c r="T313" s="244"/>
      <c r="AT313" s="245" t="s">
        <v>180</v>
      </c>
      <c r="AU313" s="245" t="s">
        <v>82</v>
      </c>
      <c r="AV313" s="11" t="s">
        <v>82</v>
      </c>
      <c r="AW313" s="11" t="s">
        <v>37</v>
      </c>
      <c r="AX313" s="11" t="s">
        <v>73</v>
      </c>
      <c r="AY313" s="245" t="s">
        <v>153</v>
      </c>
    </row>
    <row r="314" spans="2:65" s="1" customFormat="1" ht="16.5" customHeight="1">
      <c r="B314" s="44"/>
      <c r="C314" s="219" t="s">
        <v>465</v>
      </c>
      <c r="D314" s="219" t="s">
        <v>155</v>
      </c>
      <c r="E314" s="220" t="s">
        <v>997</v>
      </c>
      <c r="F314" s="221" t="s">
        <v>998</v>
      </c>
      <c r="G314" s="222" t="s">
        <v>239</v>
      </c>
      <c r="H314" s="223">
        <v>444.365</v>
      </c>
      <c r="I314" s="224"/>
      <c r="J314" s="225">
        <f>ROUND(I314*H314,2)</f>
        <v>0</v>
      </c>
      <c r="K314" s="221" t="s">
        <v>159</v>
      </c>
      <c r="L314" s="70"/>
      <c r="M314" s="226" t="s">
        <v>22</v>
      </c>
      <c r="N314" s="227" t="s">
        <v>44</v>
      </c>
      <c r="O314" s="45"/>
      <c r="P314" s="228">
        <f>O314*H314</f>
        <v>0</v>
      </c>
      <c r="Q314" s="228">
        <v>0</v>
      </c>
      <c r="R314" s="228">
        <f>Q314*H314</f>
        <v>0</v>
      </c>
      <c r="S314" s="228">
        <v>0</v>
      </c>
      <c r="T314" s="229">
        <f>S314*H314</f>
        <v>0</v>
      </c>
      <c r="AR314" s="22" t="s">
        <v>160</v>
      </c>
      <c r="AT314" s="22" t="s">
        <v>155</v>
      </c>
      <c r="AU314" s="22" t="s">
        <v>82</v>
      </c>
      <c r="AY314" s="22" t="s">
        <v>153</v>
      </c>
      <c r="BE314" s="230">
        <f>IF(N314="základní",J314,0)</f>
        <v>0</v>
      </c>
      <c r="BF314" s="230">
        <f>IF(N314="snížená",J314,0)</f>
        <v>0</v>
      </c>
      <c r="BG314" s="230">
        <f>IF(N314="zákl. přenesená",J314,0)</f>
        <v>0</v>
      </c>
      <c r="BH314" s="230">
        <f>IF(N314="sníž. přenesená",J314,0)</f>
        <v>0</v>
      </c>
      <c r="BI314" s="230">
        <f>IF(N314="nulová",J314,0)</f>
        <v>0</v>
      </c>
      <c r="BJ314" s="22" t="s">
        <v>24</v>
      </c>
      <c r="BK314" s="230">
        <f>ROUND(I314*H314,2)</f>
        <v>0</v>
      </c>
      <c r="BL314" s="22" t="s">
        <v>160</v>
      </c>
      <c r="BM314" s="22" t="s">
        <v>999</v>
      </c>
    </row>
    <row r="315" spans="2:47" s="1" customFormat="1" ht="13.5">
      <c r="B315" s="44"/>
      <c r="C315" s="72"/>
      <c r="D315" s="231" t="s">
        <v>162</v>
      </c>
      <c r="E315" s="72"/>
      <c r="F315" s="232" t="s">
        <v>1000</v>
      </c>
      <c r="G315" s="72"/>
      <c r="H315" s="72"/>
      <c r="I315" s="189"/>
      <c r="J315" s="72"/>
      <c r="K315" s="72"/>
      <c r="L315" s="70"/>
      <c r="M315" s="233"/>
      <c r="N315" s="45"/>
      <c r="O315" s="45"/>
      <c r="P315" s="45"/>
      <c r="Q315" s="45"/>
      <c r="R315" s="45"/>
      <c r="S315" s="45"/>
      <c r="T315" s="93"/>
      <c r="AT315" s="22" t="s">
        <v>162</v>
      </c>
      <c r="AU315" s="22" t="s">
        <v>82</v>
      </c>
    </row>
    <row r="316" spans="2:47" s="1" customFormat="1" ht="13.5">
      <c r="B316" s="44"/>
      <c r="C316" s="72"/>
      <c r="D316" s="231" t="s">
        <v>164</v>
      </c>
      <c r="E316" s="72"/>
      <c r="F316" s="234" t="s">
        <v>995</v>
      </c>
      <c r="G316" s="72"/>
      <c r="H316" s="72"/>
      <c r="I316" s="189"/>
      <c r="J316" s="72"/>
      <c r="K316" s="72"/>
      <c r="L316" s="70"/>
      <c r="M316" s="233"/>
      <c r="N316" s="45"/>
      <c r="O316" s="45"/>
      <c r="P316" s="45"/>
      <c r="Q316" s="45"/>
      <c r="R316" s="45"/>
      <c r="S316" s="45"/>
      <c r="T316" s="93"/>
      <c r="AT316" s="22" t="s">
        <v>164</v>
      </c>
      <c r="AU316" s="22" t="s">
        <v>82</v>
      </c>
    </row>
    <row r="317" spans="2:47" s="1" customFormat="1" ht="13.5">
      <c r="B317" s="44"/>
      <c r="C317" s="72"/>
      <c r="D317" s="231" t="s">
        <v>166</v>
      </c>
      <c r="E317" s="72"/>
      <c r="F317" s="234" t="s">
        <v>989</v>
      </c>
      <c r="G317" s="72"/>
      <c r="H317" s="72"/>
      <c r="I317" s="189"/>
      <c r="J317" s="72"/>
      <c r="K317" s="72"/>
      <c r="L317" s="70"/>
      <c r="M317" s="233"/>
      <c r="N317" s="45"/>
      <c r="O317" s="45"/>
      <c r="P317" s="45"/>
      <c r="Q317" s="45"/>
      <c r="R317" s="45"/>
      <c r="S317" s="45"/>
      <c r="T317" s="93"/>
      <c r="AT317" s="22" t="s">
        <v>166</v>
      </c>
      <c r="AU317" s="22" t="s">
        <v>82</v>
      </c>
    </row>
    <row r="318" spans="2:65" s="1" customFormat="1" ht="16.5" customHeight="1">
      <c r="B318" s="44"/>
      <c r="C318" s="219" t="s">
        <v>472</v>
      </c>
      <c r="D318" s="219" t="s">
        <v>155</v>
      </c>
      <c r="E318" s="220" t="s">
        <v>1001</v>
      </c>
      <c r="F318" s="221" t="s">
        <v>1002</v>
      </c>
      <c r="G318" s="222" t="s">
        <v>239</v>
      </c>
      <c r="H318" s="223">
        <v>415.415</v>
      </c>
      <c r="I318" s="224"/>
      <c r="J318" s="225">
        <f>ROUND(I318*H318,2)</f>
        <v>0</v>
      </c>
      <c r="K318" s="221" t="s">
        <v>159</v>
      </c>
      <c r="L318" s="70"/>
      <c r="M318" s="226" t="s">
        <v>22</v>
      </c>
      <c r="N318" s="227" t="s">
        <v>44</v>
      </c>
      <c r="O318" s="45"/>
      <c r="P318" s="228">
        <f>O318*H318</f>
        <v>0</v>
      </c>
      <c r="Q318" s="228">
        <v>0.00747</v>
      </c>
      <c r="R318" s="228">
        <f>Q318*H318</f>
        <v>3.10315005</v>
      </c>
      <c r="S318" s="228">
        <v>0</v>
      </c>
      <c r="T318" s="229">
        <f>S318*H318</f>
        <v>0</v>
      </c>
      <c r="AR318" s="22" t="s">
        <v>160</v>
      </c>
      <c r="AT318" s="22" t="s">
        <v>155</v>
      </c>
      <c r="AU318" s="22" t="s">
        <v>82</v>
      </c>
      <c r="AY318" s="22" t="s">
        <v>153</v>
      </c>
      <c r="BE318" s="230">
        <f>IF(N318="základní",J318,0)</f>
        <v>0</v>
      </c>
      <c r="BF318" s="230">
        <f>IF(N318="snížená",J318,0)</f>
        <v>0</v>
      </c>
      <c r="BG318" s="230">
        <f>IF(N318="zákl. přenesená",J318,0)</f>
        <v>0</v>
      </c>
      <c r="BH318" s="230">
        <f>IF(N318="sníž. přenesená",J318,0)</f>
        <v>0</v>
      </c>
      <c r="BI318" s="230">
        <f>IF(N318="nulová",J318,0)</f>
        <v>0</v>
      </c>
      <c r="BJ318" s="22" t="s">
        <v>24</v>
      </c>
      <c r="BK318" s="230">
        <f>ROUND(I318*H318,2)</f>
        <v>0</v>
      </c>
      <c r="BL318" s="22" t="s">
        <v>160</v>
      </c>
      <c r="BM318" s="22" t="s">
        <v>1003</v>
      </c>
    </row>
    <row r="319" spans="2:47" s="1" customFormat="1" ht="13.5">
      <c r="B319" s="44"/>
      <c r="C319" s="72"/>
      <c r="D319" s="231" t="s">
        <v>162</v>
      </c>
      <c r="E319" s="72"/>
      <c r="F319" s="232" t="s">
        <v>1004</v>
      </c>
      <c r="G319" s="72"/>
      <c r="H319" s="72"/>
      <c r="I319" s="189"/>
      <c r="J319" s="72"/>
      <c r="K319" s="72"/>
      <c r="L319" s="70"/>
      <c r="M319" s="233"/>
      <c r="N319" s="45"/>
      <c r="O319" s="45"/>
      <c r="P319" s="45"/>
      <c r="Q319" s="45"/>
      <c r="R319" s="45"/>
      <c r="S319" s="45"/>
      <c r="T319" s="93"/>
      <c r="AT319" s="22" t="s">
        <v>162</v>
      </c>
      <c r="AU319" s="22" t="s">
        <v>82</v>
      </c>
    </row>
    <row r="320" spans="2:47" s="1" customFormat="1" ht="13.5">
      <c r="B320" s="44"/>
      <c r="C320" s="72"/>
      <c r="D320" s="231" t="s">
        <v>166</v>
      </c>
      <c r="E320" s="72"/>
      <c r="F320" s="234" t="s">
        <v>989</v>
      </c>
      <c r="G320" s="72"/>
      <c r="H320" s="72"/>
      <c r="I320" s="189"/>
      <c r="J320" s="72"/>
      <c r="K320" s="72"/>
      <c r="L320" s="70"/>
      <c r="M320" s="233"/>
      <c r="N320" s="45"/>
      <c r="O320" s="45"/>
      <c r="P320" s="45"/>
      <c r="Q320" s="45"/>
      <c r="R320" s="45"/>
      <c r="S320" s="45"/>
      <c r="T320" s="93"/>
      <c r="AT320" s="22" t="s">
        <v>166</v>
      </c>
      <c r="AU320" s="22" t="s">
        <v>82</v>
      </c>
    </row>
    <row r="321" spans="2:51" s="11" customFormat="1" ht="13.5">
      <c r="B321" s="235"/>
      <c r="C321" s="236"/>
      <c r="D321" s="231" t="s">
        <v>180</v>
      </c>
      <c r="E321" s="237" t="s">
        <v>22</v>
      </c>
      <c r="F321" s="238" t="s">
        <v>1005</v>
      </c>
      <c r="G321" s="236"/>
      <c r="H321" s="239">
        <v>415.415</v>
      </c>
      <c r="I321" s="240"/>
      <c r="J321" s="236"/>
      <c r="K321" s="236"/>
      <c r="L321" s="241"/>
      <c r="M321" s="242"/>
      <c r="N321" s="243"/>
      <c r="O321" s="243"/>
      <c r="P321" s="243"/>
      <c r="Q321" s="243"/>
      <c r="R321" s="243"/>
      <c r="S321" s="243"/>
      <c r="T321" s="244"/>
      <c r="AT321" s="245" t="s">
        <v>180</v>
      </c>
      <c r="AU321" s="245" t="s">
        <v>82</v>
      </c>
      <c r="AV321" s="11" t="s">
        <v>82</v>
      </c>
      <c r="AW321" s="11" t="s">
        <v>37</v>
      </c>
      <c r="AX321" s="11" t="s">
        <v>73</v>
      </c>
      <c r="AY321" s="245" t="s">
        <v>153</v>
      </c>
    </row>
    <row r="322" spans="2:65" s="1" customFormat="1" ht="16.5" customHeight="1">
      <c r="B322" s="44"/>
      <c r="C322" s="219" t="s">
        <v>477</v>
      </c>
      <c r="D322" s="219" t="s">
        <v>155</v>
      </c>
      <c r="E322" s="220" t="s">
        <v>1006</v>
      </c>
      <c r="F322" s="221" t="s">
        <v>1007</v>
      </c>
      <c r="G322" s="222" t="s">
        <v>239</v>
      </c>
      <c r="H322" s="223">
        <v>415.415</v>
      </c>
      <c r="I322" s="224"/>
      <c r="J322" s="225">
        <f>ROUND(I322*H322,2)</f>
        <v>0</v>
      </c>
      <c r="K322" s="221" t="s">
        <v>159</v>
      </c>
      <c r="L322" s="70"/>
      <c r="M322" s="226" t="s">
        <v>22</v>
      </c>
      <c r="N322" s="227" t="s">
        <v>44</v>
      </c>
      <c r="O322" s="45"/>
      <c r="P322" s="228">
        <f>O322*H322</f>
        <v>0</v>
      </c>
      <c r="Q322" s="228">
        <v>0</v>
      </c>
      <c r="R322" s="228">
        <f>Q322*H322</f>
        <v>0</v>
      </c>
      <c r="S322" s="228">
        <v>0</v>
      </c>
      <c r="T322" s="229">
        <f>S322*H322</f>
        <v>0</v>
      </c>
      <c r="AR322" s="22" t="s">
        <v>160</v>
      </c>
      <c r="AT322" s="22" t="s">
        <v>155</v>
      </c>
      <c r="AU322" s="22" t="s">
        <v>82</v>
      </c>
      <c r="AY322" s="22" t="s">
        <v>153</v>
      </c>
      <c r="BE322" s="230">
        <f>IF(N322="základní",J322,0)</f>
        <v>0</v>
      </c>
      <c r="BF322" s="230">
        <f>IF(N322="snížená",J322,0)</f>
        <v>0</v>
      </c>
      <c r="BG322" s="230">
        <f>IF(N322="zákl. přenesená",J322,0)</f>
        <v>0</v>
      </c>
      <c r="BH322" s="230">
        <f>IF(N322="sníž. přenesená",J322,0)</f>
        <v>0</v>
      </c>
      <c r="BI322" s="230">
        <f>IF(N322="nulová",J322,0)</f>
        <v>0</v>
      </c>
      <c r="BJ322" s="22" t="s">
        <v>24</v>
      </c>
      <c r="BK322" s="230">
        <f>ROUND(I322*H322,2)</f>
        <v>0</v>
      </c>
      <c r="BL322" s="22" t="s">
        <v>160</v>
      </c>
      <c r="BM322" s="22" t="s">
        <v>1008</v>
      </c>
    </row>
    <row r="323" spans="2:47" s="1" customFormat="1" ht="13.5">
      <c r="B323" s="44"/>
      <c r="C323" s="72"/>
      <c r="D323" s="231" t="s">
        <v>162</v>
      </c>
      <c r="E323" s="72"/>
      <c r="F323" s="232" t="s">
        <v>1009</v>
      </c>
      <c r="G323" s="72"/>
      <c r="H323" s="72"/>
      <c r="I323" s="189"/>
      <c r="J323" s="72"/>
      <c r="K323" s="72"/>
      <c r="L323" s="70"/>
      <c r="M323" s="233"/>
      <c r="N323" s="45"/>
      <c r="O323" s="45"/>
      <c r="P323" s="45"/>
      <c r="Q323" s="45"/>
      <c r="R323" s="45"/>
      <c r="S323" s="45"/>
      <c r="T323" s="93"/>
      <c r="AT323" s="22" t="s">
        <v>162</v>
      </c>
      <c r="AU323" s="22" t="s">
        <v>82</v>
      </c>
    </row>
    <row r="324" spans="2:47" s="1" customFormat="1" ht="13.5">
      <c r="B324" s="44"/>
      <c r="C324" s="72"/>
      <c r="D324" s="231" t="s">
        <v>166</v>
      </c>
      <c r="E324" s="72"/>
      <c r="F324" s="234" t="s">
        <v>989</v>
      </c>
      <c r="G324" s="72"/>
      <c r="H324" s="72"/>
      <c r="I324" s="189"/>
      <c r="J324" s="72"/>
      <c r="K324" s="72"/>
      <c r="L324" s="70"/>
      <c r="M324" s="233"/>
      <c r="N324" s="45"/>
      <c r="O324" s="45"/>
      <c r="P324" s="45"/>
      <c r="Q324" s="45"/>
      <c r="R324" s="45"/>
      <c r="S324" s="45"/>
      <c r="T324" s="93"/>
      <c r="AT324" s="22" t="s">
        <v>166</v>
      </c>
      <c r="AU324" s="22" t="s">
        <v>82</v>
      </c>
    </row>
    <row r="325" spans="2:65" s="1" customFormat="1" ht="16.5" customHeight="1">
      <c r="B325" s="44"/>
      <c r="C325" s="219" t="s">
        <v>483</v>
      </c>
      <c r="D325" s="219" t="s">
        <v>155</v>
      </c>
      <c r="E325" s="220" t="s">
        <v>1010</v>
      </c>
      <c r="F325" s="221" t="s">
        <v>1011</v>
      </c>
      <c r="G325" s="222" t="s">
        <v>231</v>
      </c>
      <c r="H325" s="223">
        <v>12.116</v>
      </c>
      <c r="I325" s="224"/>
      <c r="J325" s="225">
        <f>ROUND(I325*H325,2)</f>
        <v>0</v>
      </c>
      <c r="K325" s="221" t="s">
        <v>159</v>
      </c>
      <c r="L325" s="70"/>
      <c r="M325" s="226" t="s">
        <v>22</v>
      </c>
      <c r="N325" s="227" t="s">
        <v>44</v>
      </c>
      <c r="O325" s="45"/>
      <c r="P325" s="228">
        <f>O325*H325</f>
        <v>0</v>
      </c>
      <c r="Q325" s="228">
        <v>1.05516</v>
      </c>
      <c r="R325" s="228">
        <f>Q325*H325</f>
        <v>12.78431856</v>
      </c>
      <c r="S325" s="228">
        <v>0</v>
      </c>
      <c r="T325" s="229">
        <f>S325*H325</f>
        <v>0</v>
      </c>
      <c r="AR325" s="22" t="s">
        <v>160</v>
      </c>
      <c r="AT325" s="22" t="s">
        <v>155</v>
      </c>
      <c r="AU325" s="22" t="s">
        <v>82</v>
      </c>
      <c r="AY325" s="22" t="s">
        <v>153</v>
      </c>
      <c r="BE325" s="230">
        <f>IF(N325="základní",J325,0)</f>
        <v>0</v>
      </c>
      <c r="BF325" s="230">
        <f>IF(N325="snížená",J325,0)</f>
        <v>0</v>
      </c>
      <c r="BG325" s="230">
        <f>IF(N325="zákl. přenesená",J325,0)</f>
        <v>0</v>
      </c>
      <c r="BH325" s="230">
        <f>IF(N325="sníž. přenesená",J325,0)</f>
        <v>0</v>
      </c>
      <c r="BI325" s="230">
        <f>IF(N325="nulová",J325,0)</f>
        <v>0</v>
      </c>
      <c r="BJ325" s="22" t="s">
        <v>24</v>
      </c>
      <c r="BK325" s="230">
        <f>ROUND(I325*H325,2)</f>
        <v>0</v>
      </c>
      <c r="BL325" s="22" t="s">
        <v>160</v>
      </c>
      <c r="BM325" s="22" t="s">
        <v>1012</v>
      </c>
    </row>
    <row r="326" spans="2:47" s="1" customFormat="1" ht="13.5">
      <c r="B326" s="44"/>
      <c r="C326" s="72"/>
      <c r="D326" s="231" t="s">
        <v>162</v>
      </c>
      <c r="E326" s="72"/>
      <c r="F326" s="232" t="s">
        <v>1013</v>
      </c>
      <c r="G326" s="72"/>
      <c r="H326" s="72"/>
      <c r="I326" s="189"/>
      <c r="J326" s="72"/>
      <c r="K326" s="72"/>
      <c r="L326" s="70"/>
      <c r="M326" s="233"/>
      <c r="N326" s="45"/>
      <c r="O326" s="45"/>
      <c r="P326" s="45"/>
      <c r="Q326" s="45"/>
      <c r="R326" s="45"/>
      <c r="S326" s="45"/>
      <c r="T326" s="93"/>
      <c r="AT326" s="22" t="s">
        <v>162</v>
      </c>
      <c r="AU326" s="22" t="s">
        <v>82</v>
      </c>
    </row>
    <row r="327" spans="2:47" s="1" customFormat="1" ht="13.5">
      <c r="B327" s="44"/>
      <c r="C327" s="72"/>
      <c r="D327" s="231" t="s">
        <v>166</v>
      </c>
      <c r="E327" s="72"/>
      <c r="F327" s="234" t="s">
        <v>989</v>
      </c>
      <c r="G327" s="72"/>
      <c r="H327" s="72"/>
      <c r="I327" s="189"/>
      <c r="J327" s="72"/>
      <c r="K327" s="72"/>
      <c r="L327" s="70"/>
      <c r="M327" s="233"/>
      <c r="N327" s="45"/>
      <c r="O327" s="45"/>
      <c r="P327" s="45"/>
      <c r="Q327" s="45"/>
      <c r="R327" s="45"/>
      <c r="S327" s="45"/>
      <c r="T327" s="93"/>
      <c r="AT327" s="22" t="s">
        <v>166</v>
      </c>
      <c r="AU327" s="22" t="s">
        <v>82</v>
      </c>
    </row>
    <row r="328" spans="2:51" s="11" customFormat="1" ht="13.5">
      <c r="B328" s="235"/>
      <c r="C328" s="236"/>
      <c r="D328" s="231" t="s">
        <v>180</v>
      </c>
      <c r="E328" s="237" t="s">
        <v>22</v>
      </c>
      <c r="F328" s="238" t="s">
        <v>1014</v>
      </c>
      <c r="G328" s="236"/>
      <c r="H328" s="239">
        <v>12.116</v>
      </c>
      <c r="I328" s="240"/>
      <c r="J328" s="236"/>
      <c r="K328" s="236"/>
      <c r="L328" s="241"/>
      <c r="M328" s="242"/>
      <c r="N328" s="243"/>
      <c r="O328" s="243"/>
      <c r="P328" s="243"/>
      <c r="Q328" s="243"/>
      <c r="R328" s="243"/>
      <c r="S328" s="243"/>
      <c r="T328" s="244"/>
      <c r="AT328" s="245" t="s">
        <v>180</v>
      </c>
      <c r="AU328" s="245" t="s">
        <v>82</v>
      </c>
      <c r="AV328" s="11" t="s">
        <v>82</v>
      </c>
      <c r="AW328" s="11" t="s">
        <v>37</v>
      </c>
      <c r="AX328" s="11" t="s">
        <v>73</v>
      </c>
      <c r="AY328" s="245" t="s">
        <v>153</v>
      </c>
    </row>
    <row r="329" spans="2:65" s="1" customFormat="1" ht="16.5" customHeight="1">
      <c r="B329" s="44"/>
      <c r="C329" s="219" t="s">
        <v>490</v>
      </c>
      <c r="D329" s="219" t="s">
        <v>155</v>
      </c>
      <c r="E329" s="220" t="s">
        <v>1015</v>
      </c>
      <c r="F329" s="221" t="s">
        <v>1016</v>
      </c>
      <c r="G329" s="222" t="s">
        <v>176</v>
      </c>
      <c r="H329" s="223">
        <v>2.148</v>
      </c>
      <c r="I329" s="224"/>
      <c r="J329" s="225">
        <f>ROUND(I329*H329,2)</f>
        <v>0</v>
      </c>
      <c r="K329" s="221" t="s">
        <v>159</v>
      </c>
      <c r="L329" s="70"/>
      <c r="M329" s="226" t="s">
        <v>22</v>
      </c>
      <c r="N329" s="227" t="s">
        <v>44</v>
      </c>
      <c r="O329" s="45"/>
      <c r="P329" s="228">
        <f>O329*H329</f>
        <v>0</v>
      </c>
      <c r="Q329" s="228">
        <v>2.4534</v>
      </c>
      <c r="R329" s="228">
        <f>Q329*H329</f>
        <v>5.2699032</v>
      </c>
      <c r="S329" s="228">
        <v>0</v>
      </c>
      <c r="T329" s="229">
        <f>S329*H329</f>
        <v>0</v>
      </c>
      <c r="AR329" s="22" t="s">
        <v>160</v>
      </c>
      <c r="AT329" s="22" t="s">
        <v>155</v>
      </c>
      <c r="AU329" s="22" t="s">
        <v>82</v>
      </c>
      <c r="AY329" s="22" t="s">
        <v>153</v>
      </c>
      <c r="BE329" s="230">
        <f>IF(N329="základní",J329,0)</f>
        <v>0</v>
      </c>
      <c r="BF329" s="230">
        <f>IF(N329="snížená",J329,0)</f>
        <v>0</v>
      </c>
      <c r="BG329" s="230">
        <f>IF(N329="zákl. přenesená",J329,0)</f>
        <v>0</v>
      </c>
      <c r="BH329" s="230">
        <f>IF(N329="sníž. přenesená",J329,0)</f>
        <v>0</v>
      </c>
      <c r="BI329" s="230">
        <f>IF(N329="nulová",J329,0)</f>
        <v>0</v>
      </c>
      <c r="BJ329" s="22" t="s">
        <v>24</v>
      </c>
      <c r="BK329" s="230">
        <f>ROUND(I329*H329,2)</f>
        <v>0</v>
      </c>
      <c r="BL329" s="22" t="s">
        <v>160</v>
      </c>
      <c r="BM329" s="22" t="s">
        <v>1017</v>
      </c>
    </row>
    <row r="330" spans="2:47" s="1" customFormat="1" ht="13.5">
      <c r="B330" s="44"/>
      <c r="C330" s="72"/>
      <c r="D330" s="231" t="s">
        <v>162</v>
      </c>
      <c r="E330" s="72"/>
      <c r="F330" s="232" t="s">
        <v>1018</v>
      </c>
      <c r="G330" s="72"/>
      <c r="H330" s="72"/>
      <c r="I330" s="189"/>
      <c r="J330" s="72"/>
      <c r="K330" s="72"/>
      <c r="L330" s="70"/>
      <c r="M330" s="233"/>
      <c r="N330" s="45"/>
      <c r="O330" s="45"/>
      <c r="P330" s="45"/>
      <c r="Q330" s="45"/>
      <c r="R330" s="45"/>
      <c r="S330" s="45"/>
      <c r="T330" s="93"/>
      <c r="AT330" s="22" t="s">
        <v>162</v>
      </c>
      <c r="AU330" s="22" t="s">
        <v>82</v>
      </c>
    </row>
    <row r="331" spans="2:47" s="1" customFormat="1" ht="13.5">
      <c r="B331" s="44"/>
      <c r="C331" s="72"/>
      <c r="D331" s="231" t="s">
        <v>166</v>
      </c>
      <c r="E331" s="72"/>
      <c r="F331" s="234" t="s">
        <v>1019</v>
      </c>
      <c r="G331" s="72"/>
      <c r="H331" s="72"/>
      <c r="I331" s="189"/>
      <c r="J331" s="72"/>
      <c r="K331" s="72"/>
      <c r="L331" s="70"/>
      <c r="M331" s="233"/>
      <c r="N331" s="45"/>
      <c r="O331" s="45"/>
      <c r="P331" s="45"/>
      <c r="Q331" s="45"/>
      <c r="R331" s="45"/>
      <c r="S331" s="45"/>
      <c r="T331" s="93"/>
      <c r="AT331" s="22" t="s">
        <v>166</v>
      </c>
      <c r="AU331" s="22" t="s">
        <v>82</v>
      </c>
    </row>
    <row r="332" spans="2:51" s="11" customFormat="1" ht="13.5">
      <c r="B332" s="235"/>
      <c r="C332" s="236"/>
      <c r="D332" s="231" t="s">
        <v>180</v>
      </c>
      <c r="E332" s="237" t="s">
        <v>22</v>
      </c>
      <c r="F332" s="238" t="s">
        <v>1020</v>
      </c>
      <c r="G332" s="236"/>
      <c r="H332" s="239">
        <v>2.148</v>
      </c>
      <c r="I332" s="240"/>
      <c r="J332" s="236"/>
      <c r="K332" s="236"/>
      <c r="L332" s="241"/>
      <c r="M332" s="242"/>
      <c r="N332" s="243"/>
      <c r="O332" s="243"/>
      <c r="P332" s="243"/>
      <c r="Q332" s="243"/>
      <c r="R332" s="243"/>
      <c r="S332" s="243"/>
      <c r="T332" s="244"/>
      <c r="AT332" s="245" t="s">
        <v>180</v>
      </c>
      <c r="AU332" s="245" t="s">
        <v>82</v>
      </c>
      <c r="AV332" s="11" t="s">
        <v>82</v>
      </c>
      <c r="AW332" s="11" t="s">
        <v>37</v>
      </c>
      <c r="AX332" s="11" t="s">
        <v>73</v>
      </c>
      <c r="AY332" s="245" t="s">
        <v>153</v>
      </c>
    </row>
    <row r="333" spans="2:65" s="1" customFormat="1" ht="16.5" customHeight="1">
      <c r="B333" s="44"/>
      <c r="C333" s="219" t="s">
        <v>498</v>
      </c>
      <c r="D333" s="219" t="s">
        <v>155</v>
      </c>
      <c r="E333" s="220" t="s">
        <v>1021</v>
      </c>
      <c r="F333" s="221" t="s">
        <v>1022</v>
      </c>
      <c r="G333" s="222" t="s">
        <v>239</v>
      </c>
      <c r="H333" s="223">
        <v>17.18</v>
      </c>
      <c r="I333" s="224"/>
      <c r="J333" s="225">
        <f>ROUND(I333*H333,2)</f>
        <v>0</v>
      </c>
      <c r="K333" s="221" t="s">
        <v>159</v>
      </c>
      <c r="L333" s="70"/>
      <c r="M333" s="226" t="s">
        <v>22</v>
      </c>
      <c r="N333" s="227" t="s">
        <v>44</v>
      </c>
      <c r="O333" s="45"/>
      <c r="P333" s="228">
        <f>O333*H333</f>
        <v>0</v>
      </c>
      <c r="Q333" s="228">
        <v>0.00519</v>
      </c>
      <c r="R333" s="228">
        <f>Q333*H333</f>
        <v>0.0891642</v>
      </c>
      <c r="S333" s="228">
        <v>0</v>
      </c>
      <c r="T333" s="229">
        <f>S333*H333</f>
        <v>0</v>
      </c>
      <c r="AR333" s="22" t="s">
        <v>160</v>
      </c>
      <c r="AT333" s="22" t="s">
        <v>155</v>
      </c>
      <c r="AU333" s="22" t="s">
        <v>82</v>
      </c>
      <c r="AY333" s="22" t="s">
        <v>153</v>
      </c>
      <c r="BE333" s="230">
        <f>IF(N333="základní",J333,0)</f>
        <v>0</v>
      </c>
      <c r="BF333" s="230">
        <f>IF(N333="snížená",J333,0)</f>
        <v>0</v>
      </c>
      <c r="BG333" s="230">
        <f>IF(N333="zákl. přenesená",J333,0)</f>
        <v>0</v>
      </c>
      <c r="BH333" s="230">
        <f>IF(N333="sníž. přenesená",J333,0)</f>
        <v>0</v>
      </c>
      <c r="BI333" s="230">
        <f>IF(N333="nulová",J333,0)</f>
        <v>0</v>
      </c>
      <c r="BJ333" s="22" t="s">
        <v>24</v>
      </c>
      <c r="BK333" s="230">
        <f>ROUND(I333*H333,2)</f>
        <v>0</v>
      </c>
      <c r="BL333" s="22" t="s">
        <v>160</v>
      </c>
      <c r="BM333" s="22" t="s">
        <v>1023</v>
      </c>
    </row>
    <row r="334" spans="2:47" s="1" customFormat="1" ht="13.5">
      <c r="B334" s="44"/>
      <c r="C334" s="72"/>
      <c r="D334" s="231" t="s">
        <v>162</v>
      </c>
      <c r="E334" s="72"/>
      <c r="F334" s="232" t="s">
        <v>1024</v>
      </c>
      <c r="G334" s="72"/>
      <c r="H334" s="72"/>
      <c r="I334" s="189"/>
      <c r="J334" s="72"/>
      <c r="K334" s="72"/>
      <c r="L334" s="70"/>
      <c r="M334" s="233"/>
      <c r="N334" s="45"/>
      <c r="O334" s="45"/>
      <c r="P334" s="45"/>
      <c r="Q334" s="45"/>
      <c r="R334" s="45"/>
      <c r="S334" s="45"/>
      <c r="T334" s="93"/>
      <c r="AT334" s="22" t="s">
        <v>162</v>
      </c>
      <c r="AU334" s="22" t="s">
        <v>82</v>
      </c>
    </row>
    <row r="335" spans="2:47" s="1" customFormat="1" ht="13.5">
      <c r="B335" s="44"/>
      <c r="C335" s="72"/>
      <c r="D335" s="231" t="s">
        <v>166</v>
      </c>
      <c r="E335" s="72"/>
      <c r="F335" s="234" t="s">
        <v>1019</v>
      </c>
      <c r="G335" s="72"/>
      <c r="H335" s="72"/>
      <c r="I335" s="189"/>
      <c r="J335" s="72"/>
      <c r="K335" s="72"/>
      <c r="L335" s="70"/>
      <c r="M335" s="233"/>
      <c r="N335" s="45"/>
      <c r="O335" s="45"/>
      <c r="P335" s="45"/>
      <c r="Q335" s="45"/>
      <c r="R335" s="45"/>
      <c r="S335" s="45"/>
      <c r="T335" s="93"/>
      <c r="AT335" s="22" t="s">
        <v>166</v>
      </c>
      <c r="AU335" s="22" t="s">
        <v>82</v>
      </c>
    </row>
    <row r="336" spans="2:51" s="11" customFormat="1" ht="13.5">
      <c r="B336" s="235"/>
      <c r="C336" s="236"/>
      <c r="D336" s="231" t="s">
        <v>180</v>
      </c>
      <c r="E336" s="237" t="s">
        <v>22</v>
      </c>
      <c r="F336" s="238" t="s">
        <v>1025</v>
      </c>
      <c r="G336" s="236"/>
      <c r="H336" s="239">
        <v>17.18</v>
      </c>
      <c r="I336" s="240"/>
      <c r="J336" s="236"/>
      <c r="K336" s="236"/>
      <c r="L336" s="241"/>
      <c r="M336" s="242"/>
      <c r="N336" s="243"/>
      <c r="O336" s="243"/>
      <c r="P336" s="243"/>
      <c r="Q336" s="243"/>
      <c r="R336" s="243"/>
      <c r="S336" s="243"/>
      <c r="T336" s="244"/>
      <c r="AT336" s="245" t="s">
        <v>180</v>
      </c>
      <c r="AU336" s="245" t="s">
        <v>82</v>
      </c>
      <c r="AV336" s="11" t="s">
        <v>82</v>
      </c>
      <c r="AW336" s="11" t="s">
        <v>37</v>
      </c>
      <c r="AX336" s="11" t="s">
        <v>73</v>
      </c>
      <c r="AY336" s="245" t="s">
        <v>153</v>
      </c>
    </row>
    <row r="337" spans="2:65" s="1" customFormat="1" ht="16.5" customHeight="1">
      <c r="B337" s="44"/>
      <c r="C337" s="219" t="s">
        <v>505</v>
      </c>
      <c r="D337" s="219" t="s">
        <v>155</v>
      </c>
      <c r="E337" s="220" t="s">
        <v>1026</v>
      </c>
      <c r="F337" s="221" t="s">
        <v>1027</v>
      </c>
      <c r="G337" s="222" t="s">
        <v>239</v>
      </c>
      <c r="H337" s="223">
        <v>17.18</v>
      </c>
      <c r="I337" s="224"/>
      <c r="J337" s="225">
        <f>ROUND(I337*H337,2)</f>
        <v>0</v>
      </c>
      <c r="K337" s="221" t="s">
        <v>159</v>
      </c>
      <c r="L337" s="70"/>
      <c r="M337" s="226" t="s">
        <v>22</v>
      </c>
      <c r="N337" s="227" t="s">
        <v>44</v>
      </c>
      <c r="O337" s="45"/>
      <c r="P337" s="228">
        <f>O337*H337</f>
        <v>0</v>
      </c>
      <c r="Q337" s="228">
        <v>0</v>
      </c>
      <c r="R337" s="228">
        <f>Q337*H337</f>
        <v>0</v>
      </c>
      <c r="S337" s="228">
        <v>0</v>
      </c>
      <c r="T337" s="229">
        <f>S337*H337</f>
        <v>0</v>
      </c>
      <c r="AR337" s="22" t="s">
        <v>160</v>
      </c>
      <c r="AT337" s="22" t="s">
        <v>155</v>
      </c>
      <c r="AU337" s="22" t="s">
        <v>82</v>
      </c>
      <c r="AY337" s="22" t="s">
        <v>153</v>
      </c>
      <c r="BE337" s="230">
        <f>IF(N337="základní",J337,0)</f>
        <v>0</v>
      </c>
      <c r="BF337" s="230">
        <f>IF(N337="snížená",J337,0)</f>
        <v>0</v>
      </c>
      <c r="BG337" s="230">
        <f>IF(N337="zákl. přenesená",J337,0)</f>
        <v>0</v>
      </c>
      <c r="BH337" s="230">
        <f>IF(N337="sníž. přenesená",J337,0)</f>
        <v>0</v>
      </c>
      <c r="BI337" s="230">
        <f>IF(N337="nulová",J337,0)</f>
        <v>0</v>
      </c>
      <c r="BJ337" s="22" t="s">
        <v>24</v>
      </c>
      <c r="BK337" s="230">
        <f>ROUND(I337*H337,2)</f>
        <v>0</v>
      </c>
      <c r="BL337" s="22" t="s">
        <v>160</v>
      </c>
      <c r="BM337" s="22" t="s">
        <v>1028</v>
      </c>
    </row>
    <row r="338" spans="2:47" s="1" customFormat="1" ht="13.5">
      <c r="B338" s="44"/>
      <c r="C338" s="72"/>
      <c r="D338" s="231" t="s">
        <v>162</v>
      </c>
      <c r="E338" s="72"/>
      <c r="F338" s="232" t="s">
        <v>1029</v>
      </c>
      <c r="G338" s="72"/>
      <c r="H338" s="72"/>
      <c r="I338" s="189"/>
      <c r="J338" s="72"/>
      <c r="K338" s="72"/>
      <c r="L338" s="70"/>
      <c r="M338" s="233"/>
      <c r="N338" s="45"/>
      <c r="O338" s="45"/>
      <c r="P338" s="45"/>
      <c r="Q338" s="45"/>
      <c r="R338" s="45"/>
      <c r="S338" s="45"/>
      <c r="T338" s="93"/>
      <c r="AT338" s="22" t="s">
        <v>162</v>
      </c>
      <c r="AU338" s="22" t="s">
        <v>82</v>
      </c>
    </row>
    <row r="339" spans="2:47" s="1" customFormat="1" ht="13.5">
      <c r="B339" s="44"/>
      <c r="C339" s="72"/>
      <c r="D339" s="231" t="s">
        <v>166</v>
      </c>
      <c r="E339" s="72"/>
      <c r="F339" s="234" t="s">
        <v>1019</v>
      </c>
      <c r="G339" s="72"/>
      <c r="H339" s="72"/>
      <c r="I339" s="189"/>
      <c r="J339" s="72"/>
      <c r="K339" s="72"/>
      <c r="L339" s="70"/>
      <c r="M339" s="233"/>
      <c r="N339" s="45"/>
      <c r="O339" s="45"/>
      <c r="P339" s="45"/>
      <c r="Q339" s="45"/>
      <c r="R339" s="45"/>
      <c r="S339" s="45"/>
      <c r="T339" s="93"/>
      <c r="AT339" s="22" t="s">
        <v>166</v>
      </c>
      <c r="AU339" s="22" t="s">
        <v>82</v>
      </c>
    </row>
    <row r="340" spans="2:65" s="1" customFormat="1" ht="25.5" customHeight="1">
      <c r="B340" s="44"/>
      <c r="C340" s="219" t="s">
        <v>510</v>
      </c>
      <c r="D340" s="219" t="s">
        <v>155</v>
      </c>
      <c r="E340" s="220" t="s">
        <v>1030</v>
      </c>
      <c r="F340" s="221" t="s">
        <v>1031</v>
      </c>
      <c r="G340" s="222" t="s">
        <v>231</v>
      </c>
      <c r="H340" s="223">
        <v>1.396</v>
      </c>
      <c r="I340" s="224"/>
      <c r="J340" s="225">
        <f>ROUND(I340*H340,2)</f>
        <v>0</v>
      </c>
      <c r="K340" s="221" t="s">
        <v>159</v>
      </c>
      <c r="L340" s="70"/>
      <c r="M340" s="226" t="s">
        <v>22</v>
      </c>
      <c r="N340" s="227" t="s">
        <v>44</v>
      </c>
      <c r="O340" s="45"/>
      <c r="P340" s="228">
        <f>O340*H340</f>
        <v>0</v>
      </c>
      <c r="Q340" s="228">
        <v>0</v>
      </c>
      <c r="R340" s="228">
        <f>Q340*H340</f>
        <v>0</v>
      </c>
      <c r="S340" s="228">
        <v>0</v>
      </c>
      <c r="T340" s="229">
        <f>S340*H340</f>
        <v>0</v>
      </c>
      <c r="AR340" s="22" t="s">
        <v>160</v>
      </c>
      <c r="AT340" s="22" t="s">
        <v>155</v>
      </c>
      <c r="AU340" s="22" t="s">
        <v>82</v>
      </c>
      <c r="AY340" s="22" t="s">
        <v>153</v>
      </c>
      <c r="BE340" s="230">
        <f>IF(N340="základní",J340,0)</f>
        <v>0</v>
      </c>
      <c r="BF340" s="230">
        <f>IF(N340="snížená",J340,0)</f>
        <v>0</v>
      </c>
      <c r="BG340" s="230">
        <f>IF(N340="zákl. přenesená",J340,0)</f>
        <v>0</v>
      </c>
      <c r="BH340" s="230">
        <f>IF(N340="sníž. přenesená",J340,0)</f>
        <v>0</v>
      </c>
      <c r="BI340" s="230">
        <f>IF(N340="nulová",J340,0)</f>
        <v>0</v>
      </c>
      <c r="BJ340" s="22" t="s">
        <v>24</v>
      </c>
      <c r="BK340" s="230">
        <f>ROUND(I340*H340,2)</f>
        <v>0</v>
      </c>
      <c r="BL340" s="22" t="s">
        <v>160</v>
      </c>
      <c r="BM340" s="22" t="s">
        <v>1032</v>
      </c>
    </row>
    <row r="341" spans="2:47" s="1" customFormat="1" ht="13.5">
      <c r="B341" s="44"/>
      <c r="C341" s="72"/>
      <c r="D341" s="231" t="s">
        <v>162</v>
      </c>
      <c r="E341" s="72"/>
      <c r="F341" s="232" t="s">
        <v>1033</v>
      </c>
      <c r="G341" s="72"/>
      <c r="H341" s="72"/>
      <c r="I341" s="189"/>
      <c r="J341" s="72"/>
      <c r="K341" s="72"/>
      <c r="L341" s="70"/>
      <c r="M341" s="233"/>
      <c r="N341" s="45"/>
      <c r="O341" s="45"/>
      <c r="P341" s="45"/>
      <c r="Q341" s="45"/>
      <c r="R341" s="45"/>
      <c r="S341" s="45"/>
      <c r="T341" s="93"/>
      <c r="AT341" s="22" t="s">
        <v>162</v>
      </c>
      <c r="AU341" s="22" t="s">
        <v>82</v>
      </c>
    </row>
    <row r="342" spans="2:47" s="1" customFormat="1" ht="13.5">
      <c r="B342" s="44"/>
      <c r="C342" s="72"/>
      <c r="D342" s="231" t="s">
        <v>166</v>
      </c>
      <c r="E342" s="72"/>
      <c r="F342" s="234" t="s">
        <v>1034</v>
      </c>
      <c r="G342" s="72"/>
      <c r="H342" s="72"/>
      <c r="I342" s="189"/>
      <c r="J342" s="72"/>
      <c r="K342" s="72"/>
      <c r="L342" s="70"/>
      <c r="M342" s="233"/>
      <c r="N342" s="45"/>
      <c r="O342" s="45"/>
      <c r="P342" s="45"/>
      <c r="Q342" s="45"/>
      <c r="R342" s="45"/>
      <c r="S342" s="45"/>
      <c r="T342" s="93"/>
      <c r="AT342" s="22" t="s">
        <v>166</v>
      </c>
      <c r="AU342" s="22" t="s">
        <v>82</v>
      </c>
    </row>
    <row r="343" spans="2:51" s="11" customFormat="1" ht="13.5">
      <c r="B343" s="235"/>
      <c r="C343" s="236"/>
      <c r="D343" s="231" t="s">
        <v>180</v>
      </c>
      <c r="E343" s="237" t="s">
        <v>22</v>
      </c>
      <c r="F343" s="238" t="s">
        <v>1035</v>
      </c>
      <c r="G343" s="236"/>
      <c r="H343" s="239">
        <v>1.396</v>
      </c>
      <c r="I343" s="240"/>
      <c r="J343" s="236"/>
      <c r="K343" s="236"/>
      <c r="L343" s="241"/>
      <c r="M343" s="242"/>
      <c r="N343" s="243"/>
      <c r="O343" s="243"/>
      <c r="P343" s="243"/>
      <c r="Q343" s="243"/>
      <c r="R343" s="243"/>
      <c r="S343" s="243"/>
      <c r="T343" s="244"/>
      <c r="AT343" s="245" t="s">
        <v>180</v>
      </c>
      <c r="AU343" s="245" t="s">
        <v>82</v>
      </c>
      <c r="AV343" s="11" t="s">
        <v>82</v>
      </c>
      <c r="AW343" s="11" t="s">
        <v>37</v>
      </c>
      <c r="AX343" s="11" t="s">
        <v>73</v>
      </c>
      <c r="AY343" s="245" t="s">
        <v>153</v>
      </c>
    </row>
    <row r="344" spans="2:65" s="1" customFormat="1" ht="16.5" customHeight="1">
      <c r="B344" s="44"/>
      <c r="C344" s="246" t="s">
        <v>515</v>
      </c>
      <c r="D344" s="246" t="s">
        <v>252</v>
      </c>
      <c r="E344" s="247" t="s">
        <v>1036</v>
      </c>
      <c r="F344" s="248" t="s">
        <v>1037</v>
      </c>
      <c r="G344" s="249" t="s">
        <v>231</v>
      </c>
      <c r="H344" s="250">
        <v>0.571</v>
      </c>
      <c r="I344" s="251"/>
      <c r="J344" s="252">
        <f>ROUND(I344*H344,2)</f>
        <v>0</v>
      </c>
      <c r="K344" s="248" t="s">
        <v>22</v>
      </c>
      <c r="L344" s="253"/>
      <c r="M344" s="254" t="s">
        <v>22</v>
      </c>
      <c r="N344" s="255" t="s">
        <v>44</v>
      </c>
      <c r="O344" s="45"/>
      <c r="P344" s="228">
        <f>O344*H344</f>
        <v>0</v>
      </c>
      <c r="Q344" s="228">
        <v>0</v>
      </c>
      <c r="R344" s="228">
        <f>Q344*H344</f>
        <v>0</v>
      </c>
      <c r="S344" s="228">
        <v>0</v>
      </c>
      <c r="T344" s="229">
        <f>S344*H344</f>
        <v>0</v>
      </c>
      <c r="AR344" s="22" t="s">
        <v>210</v>
      </c>
      <c r="AT344" s="22" t="s">
        <v>252</v>
      </c>
      <c r="AU344" s="22" t="s">
        <v>82</v>
      </c>
      <c r="AY344" s="22" t="s">
        <v>153</v>
      </c>
      <c r="BE344" s="230">
        <f>IF(N344="základní",J344,0)</f>
        <v>0</v>
      </c>
      <c r="BF344" s="230">
        <f>IF(N344="snížená",J344,0)</f>
        <v>0</v>
      </c>
      <c r="BG344" s="230">
        <f>IF(N344="zákl. přenesená",J344,0)</f>
        <v>0</v>
      </c>
      <c r="BH344" s="230">
        <f>IF(N344="sníž. přenesená",J344,0)</f>
        <v>0</v>
      </c>
      <c r="BI344" s="230">
        <f>IF(N344="nulová",J344,0)</f>
        <v>0</v>
      </c>
      <c r="BJ344" s="22" t="s">
        <v>24</v>
      </c>
      <c r="BK344" s="230">
        <f>ROUND(I344*H344,2)</f>
        <v>0</v>
      </c>
      <c r="BL344" s="22" t="s">
        <v>160</v>
      </c>
      <c r="BM344" s="22" t="s">
        <v>1038</v>
      </c>
    </row>
    <row r="345" spans="2:47" s="1" customFormat="1" ht="13.5">
      <c r="B345" s="44"/>
      <c r="C345" s="72"/>
      <c r="D345" s="231" t="s">
        <v>166</v>
      </c>
      <c r="E345" s="72"/>
      <c r="F345" s="234" t="s">
        <v>1034</v>
      </c>
      <c r="G345" s="72"/>
      <c r="H345" s="72"/>
      <c r="I345" s="189"/>
      <c r="J345" s="72"/>
      <c r="K345" s="72"/>
      <c r="L345" s="70"/>
      <c r="M345" s="233"/>
      <c r="N345" s="45"/>
      <c r="O345" s="45"/>
      <c r="P345" s="45"/>
      <c r="Q345" s="45"/>
      <c r="R345" s="45"/>
      <c r="S345" s="45"/>
      <c r="T345" s="93"/>
      <c r="AT345" s="22" t="s">
        <v>166</v>
      </c>
      <c r="AU345" s="22" t="s">
        <v>82</v>
      </c>
    </row>
    <row r="346" spans="2:51" s="11" customFormat="1" ht="13.5">
      <c r="B346" s="235"/>
      <c r="C346" s="236"/>
      <c r="D346" s="231" t="s">
        <v>180</v>
      </c>
      <c r="E346" s="237" t="s">
        <v>22</v>
      </c>
      <c r="F346" s="238" t="s">
        <v>1039</v>
      </c>
      <c r="G346" s="236"/>
      <c r="H346" s="239">
        <v>0.519</v>
      </c>
      <c r="I346" s="240"/>
      <c r="J346" s="236"/>
      <c r="K346" s="236"/>
      <c r="L346" s="241"/>
      <c r="M346" s="242"/>
      <c r="N346" s="243"/>
      <c r="O346" s="243"/>
      <c r="P346" s="243"/>
      <c r="Q346" s="243"/>
      <c r="R346" s="243"/>
      <c r="S346" s="243"/>
      <c r="T346" s="244"/>
      <c r="AT346" s="245" t="s">
        <v>180</v>
      </c>
      <c r="AU346" s="245" t="s">
        <v>82</v>
      </c>
      <c r="AV346" s="11" t="s">
        <v>82</v>
      </c>
      <c r="AW346" s="11" t="s">
        <v>37</v>
      </c>
      <c r="AX346" s="11" t="s">
        <v>73</v>
      </c>
      <c r="AY346" s="245" t="s">
        <v>153</v>
      </c>
    </row>
    <row r="347" spans="2:51" s="11" customFormat="1" ht="13.5">
      <c r="B347" s="235"/>
      <c r="C347" s="236"/>
      <c r="D347" s="231" t="s">
        <v>180</v>
      </c>
      <c r="E347" s="236"/>
      <c r="F347" s="238" t="s">
        <v>1040</v>
      </c>
      <c r="G347" s="236"/>
      <c r="H347" s="239">
        <v>0.571</v>
      </c>
      <c r="I347" s="240"/>
      <c r="J347" s="236"/>
      <c r="K347" s="236"/>
      <c r="L347" s="241"/>
      <c r="M347" s="242"/>
      <c r="N347" s="243"/>
      <c r="O347" s="243"/>
      <c r="P347" s="243"/>
      <c r="Q347" s="243"/>
      <c r="R347" s="243"/>
      <c r="S347" s="243"/>
      <c r="T347" s="244"/>
      <c r="AT347" s="245" t="s">
        <v>180</v>
      </c>
      <c r="AU347" s="245" t="s">
        <v>82</v>
      </c>
      <c r="AV347" s="11" t="s">
        <v>82</v>
      </c>
      <c r="AW347" s="11" t="s">
        <v>6</v>
      </c>
      <c r="AX347" s="11" t="s">
        <v>24</v>
      </c>
      <c r="AY347" s="245" t="s">
        <v>153</v>
      </c>
    </row>
    <row r="348" spans="2:65" s="1" customFormat="1" ht="16.5" customHeight="1">
      <c r="B348" s="44"/>
      <c r="C348" s="246" t="s">
        <v>522</v>
      </c>
      <c r="D348" s="246" t="s">
        <v>252</v>
      </c>
      <c r="E348" s="247" t="s">
        <v>1041</v>
      </c>
      <c r="F348" s="248" t="s">
        <v>1042</v>
      </c>
      <c r="G348" s="249" t="s">
        <v>231</v>
      </c>
      <c r="H348" s="250">
        <v>0.517</v>
      </c>
      <c r="I348" s="251"/>
      <c r="J348" s="252">
        <f>ROUND(I348*H348,2)</f>
        <v>0</v>
      </c>
      <c r="K348" s="248" t="s">
        <v>22</v>
      </c>
      <c r="L348" s="253"/>
      <c r="M348" s="254" t="s">
        <v>22</v>
      </c>
      <c r="N348" s="255" t="s">
        <v>44</v>
      </c>
      <c r="O348" s="45"/>
      <c r="P348" s="228">
        <f>O348*H348</f>
        <v>0</v>
      </c>
      <c r="Q348" s="228">
        <v>0</v>
      </c>
      <c r="R348" s="228">
        <f>Q348*H348</f>
        <v>0</v>
      </c>
      <c r="S348" s="228">
        <v>0</v>
      </c>
      <c r="T348" s="229">
        <f>S348*H348</f>
        <v>0</v>
      </c>
      <c r="AR348" s="22" t="s">
        <v>210</v>
      </c>
      <c r="AT348" s="22" t="s">
        <v>252</v>
      </c>
      <c r="AU348" s="22" t="s">
        <v>82</v>
      </c>
      <c r="AY348" s="22" t="s">
        <v>153</v>
      </c>
      <c r="BE348" s="230">
        <f>IF(N348="základní",J348,0)</f>
        <v>0</v>
      </c>
      <c r="BF348" s="230">
        <f>IF(N348="snížená",J348,0)</f>
        <v>0</v>
      </c>
      <c r="BG348" s="230">
        <f>IF(N348="zákl. přenesená",J348,0)</f>
        <v>0</v>
      </c>
      <c r="BH348" s="230">
        <f>IF(N348="sníž. přenesená",J348,0)</f>
        <v>0</v>
      </c>
      <c r="BI348" s="230">
        <f>IF(N348="nulová",J348,0)</f>
        <v>0</v>
      </c>
      <c r="BJ348" s="22" t="s">
        <v>24</v>
      </c>
      <c r="BK348" s="230">
        <f>ROUND(I348*H348,2)</f>
        <v>0</v>
      </c>
      <c r="BL348" s="22" t="s">
        <v>160</v>
      </c>
      <c r="BM348" s="22" t="s">
        <v>1043</v>
      </c>
    </row>
    <row r="349" spans="2:47" s="1" customFormat="1" ht="13.5">
      <c r="B349" s="44"/>
      <c r="C349" s="72"/>
      <c r="D349" s="231" t="s">
        <v>166</v>
      </c>
      <c r="E349" s="72"/>
      <c r="F349" s="234" t="s">
        <v>1034</v>
      </c>
      <c r="G349" s="72"/>
      <c r="H349" s="72"/>
      <c r="I349" s="189"/>
      <c r="J349" s="72"/>
      <c r="K349" s="72"/>
      <c r="L349" s="70"/>
      <c r="M349" s="233"/>
      <c r="N349" s="45"/>
      <c r="O349" s="45"/>
      <c r="P349" s="45"/>
      <c r="Q349" s="45"/>
      <c r="R349" s="45"/>
      <c r="S349" s="45"/>
      <c r="T349" s="93"/>
      <c r="AT349" s="22" t="s">
        <v>166</v>
      </c>
      <c r="AU349" s="22" t="s">
        <v>82</v>
      </c>
    </row>
    <row r="350" spans="2:51" s="11" customFormat="1" ht="13.5">
      <c r="B350" s="235"/>
      <c r="C350" s="236"/>
      <c r="D350" s="231" t="s">
        <v>180</v>
      </c>
      <c r="E350" s="237" t="s">
        <v>22</v>
      </c>
      <c r="F350" s="238" t="s">
        <v>1044</v>
      </c>
      <c r="G350" s="236"/>
      <c r="H350" s="239">
        <v>0.47</v>
      </c>
      <c r="I350" s="240"/>
      <c r="J350" s="236"/>
      <c r="K350" s="236"/>
      <c r="L350" s="241"/>
      <c r="M350" s="242"/>
      <c r="N350" s="243"/>
      <c r="O350" s="243"/>
      <c r="P350" s="243"/>
      <c r="Q350" s="243"/>
      <c r="R350" s="243"/>
      <c r="S350" s="243"/>
      <c r="T350" s="244"/>
      <c r="AT350" s="245" t="s">
        <v>180</v>
      </c>
      <c r="AU350" s="245" t="s">
        <v>82</v>
      </c>
      <c r="AV350" s="11" t="s">
        <v>82</v>
      </c>
      <c r="AW350" s="11" t="s">
        <v>37</v>
      </c>
      <c r="AX350" s="11" t="s">
        <v>73</v>
      </c>
      <c r="AY350" s="245" t="s">
        <v>153</v>
      </c>
    </row>
    <row r="351" spans="2:51" s="11" customFormat="1" ht="13.5">
      <c r="B351" s="235"/>
      <c r="C351" s="236"/>
      <c r="D351" s="231" t="s">
        <v>180</v>
      </c>
      <c r="E351" s="236"/>
      <c r="F351" s="238" t="s">
        <v>1045</v>
      </c>
      <c r="G351" s="236"/>
      <c r="H351" s="239">
        <v>0.517</v>
      </c>
      <c r="I351" s="240"/>
      <c r="J351" s="236"/>
      <c r="K351" s="236"/>
      <c r="L351" s="241"/>
      <c r="M351" s="242"/>
      <c r="N351" s="243"/>
      <c r="O351" s="243"/>
      <c r="P351" s="243"/>
      <c r="Q351" s="243"/>
      <c r="R351" s="243"/>
      <c r="S351" s="243"/>
      <c r="T351" s="244"/>
      <c r="AT351" s="245" t="s">
        <v>180</v>
      </c>
      <c r="AU351" s="245" t="s">
        <v>82</v>
      </c>
      <c r="AV351" s="11" t="s">
        <v>82</v>
      </c>
      <c r="AW351" s="11" t="s">
        <v>6</v>
      </c>
      <c r="AX351" s="11" t="s">
        <v>24</v>
      </c>
      <c r="AY351" s="245" t="s">
        <v>153</v>
      </c>
    </row>
    <row r="352" spans="2:65" s="1" customFormat="1" ht="16.5" customHeight="1">
      <c r="B352" s="44"/>
      <c r="C352" s="246" t="s">
        <v>531</v>
      </c>
      <c r="D352" s="246" t="s">
        <v>252</v>
      </c>
      <c r="E352" s="247" t="s">
        <v>1046</v>
      </c>
      <c r="F352" s="248" t="s">
        <v>1047</v>
      </c>
      <c r="G352" s="249" t="s">
        <v>231</v>
      </c>
      <c r="H352" s="250">
        <v>0.134</v>
      </c>
      <c r="I352" s="251"/>
      <c r="J352" s="252">
        <f>ROUND(I352*H352,2)</f>
        <v>0</v>
      </c>
      <c r="K352" s="248" t="s">
        <v>22</v>
      </c>
      <c r="L352" s="253"/>
      <c r="M352" s="254" t="s">
        <v>22</v>
      </c>
      <c r="N352" s="255" t="s">
        <v>44</v>
      </c>
      <c r="O352" s="45"/>
      <c r="P352" s="228">
        <f>O352*H352</f>
        <v>0</v>
      </c>
      <c r="Q352" s="228">
        <v>0</v>
      </c>
      <c r="R352" s="228">
        <f>Q352*H352</f>
        <v>0</v>
      </c>
      <c r="S352" s="228">
        <v>0</v>
      </c>
      <c r="T352" s="229">
        <f>S352*H352</f>
        <v>0</v>
      </c>
      <c r="AR352" s="22" t="s">
        <v>210</v>
      </c>
      <c r="AT352" s="22" t="s">
        <v>252</v>
      </c>
      <c r="AU352" s="22" t="s">
        <v>82</v>
      </c>
      <c r="AY352" s="22" t="s">
        <v>153</v>
      </c>
      <c r="BE352" s="230">
        <f>IF(N352="základní",J352,0)</f>
        <v>0</v>
      </c>
      <c r="BF352" s="230">
        <f>IF(N352="snížená",J352,0)</f>
        <v>0</v>
      </c>
      <c r="BG352" s="230">
        <f>IF(N352="zákl. přenesená",J352,0)</f>
        <v>0</v>
      </c>
      <c r="BH352" s="230">
        <f>IF(N352="sníž. přenesená",J352,0)</f>
        <v>0</v>
      </c>
      <c r="BI352" s="230">
        <f>IF(N352="nulová",J352,0)</f>
        <v>0</v>
      </c>
      <c r="BJ352" s="22" t="s">
        <v>24</v>
      </c>
      <c r="BK352" s="230">
        <f>ROUND(I352*H352,2)</f>
        <v>0</v>
      </c>
      <c r="BL352" s="22" t="s">
        <v>160</v>
      </c>
      <c r="BM352" s="22" t="s">
        <v>1048</v>
      </c>
    </row>
    <row r="353" spans="2:47" s="1" customFormat="1" ht="13.5">
      <c r="B353" s="44"/>
      <c r="C353" s="72"/>
      <c r="D353" s="231" t="s">
        <v>166</v>
      </c>
      <c r="E353" s="72"/>
      <c r="F353" s="234" t="s">
        <v>1034</v>
      </c>
      <c r="G353" s="72"/>
      <c r="H353" s="72"/>
      <c r="I353" s="189"/>
      <c r="J353" s="72"/>
      <c r="K353" s="72"/>
      <c r="L353" s="70"/>
      <c r="M353" s="233"/>
      <c r="N353" s="45"/>
      <c r="O353" s="45"/>
      <c r="P353" s="45"/>
      <c r="Q353" s="45"/>
      <c r="R353" s="45"/>
      <c r="S353" s="45"/>
      <c r="T353" s="93"/>
      <c r="AT353" s="22" t="s">
        <v>166</v>
      </c>
      <c r="AU353" s="22" t="s">
        <v>82</v>
      </c>
    </row>
    <row r="354" spans="2:51" s="11" customFormat="1" ht="13.5">
      <c r="B354" s="235"/>
      <c r="C354" s="236"/>
      <c r="D354" s="231" t="s">
        <v>180</v>
      </c>
      <c r="E354" s="237" t="s">
        <v>22</v>
      </c>
      <c r="F354" s="238" t="s">
        <v>1049</v>
      </c>
      <c r="G354" s="236"/>
      <c r="H354" s="239">
        <v>0.122</v>
      </c>
      <c r="I354" s="240"/>
      <c r="J354" s="236"/>
      <c r="K354" s="236"/>
      <c r="L354" s="241"/>
      <c r="M354" s="242"/>
      <c r="N354" s="243"/>
      <c r="O354" s="243"/>
      <c r="P354" s="243"/>
      <c r="Q354" s="243"/>
      <c r="R354" s="243"/>
      <c r="S354" s="243"/>
      <c r="T354" s="244"/>
      <c r="AT354" s="245" t="s">
        <v>180</v>
      </c>
      <c r="AU354" s="245" t="s">
        <v>82</v>
      </c>
      <c r="AV354" s="11" t="s">
        <v>82</v>
      </c>
      <c r="AW354" s="11" t="s">
        <v>37</v>
      </c>
      <c r="AX354" s="11" t="s">
        <v>73</v>
      </c>
      <c r="AY354" s="245" t="s">
        <v>153</v>
      </c>
    </row>
    <row r="355" spans="2:51" s="11" customFormat="1" ht="13.5">
      <c r="B355" s="235"/>
      <c r="C355" s="236"/>
      <c r="D355" s="231" t="s">
        <v>180</v>
      </c>
      <c r="E355" s="236"/>
      <c r="F355" s="238" t="s">
        <v>1050</v>
      </c>
      <c r="G355" s="236"/>
      <c r="H355" s="239">
        <v>0.134</v>
      </c>
      <c r="I355" s="240"/>
      <c r="J355" s="236"/>
      <c r="K355" s="236"/>
      <c r="L355" s="241"/>
      <c r="M355" s="242"/>
      <c r="N355" s="243"/>
      <c r="O355" s="243"/>
      <c r="P355" s="243"/>
      <c r="Q355" s="243"/>
      <c r="R355" s="243"/>
      <c r="S355" s="243"/>
      <c r="T355" s="244"/>
      <c r="AT355" s="245" t="s">
        <v>180</v>
      </c>
      <c r="AU355" s="245" t="s">
        <v>82</v>
      </c>
      <c r="AV355" s="11" t="s">
        <v>82</v>
      </c>
      <c r="AW355" s="11" t="s">
        <v>6</v>
      </c>
      <c r="AX355" s="11" t="s">
        <v>24</v>
      </c>
      <c r="AY355" s="245" t="s">
        <v>153</v>
      </c>
    </row>
    <row r="356" spans="2:65" s="1" customFormat="1" ht="16.5" customHeight="1">
      <c r="B356" s="44"/>
      <c r="C356" s="246" t="s">
        <v>537</v>
      </c>
      <c r="D356" s="246" t="s">
        <v>252</v>
      </c>
      <c r="E356" s="247" t="s">
        <v>1051</v>
      </c>
      <c r="F356" s="248" t="s">
        <v>1052</v>
      </c>
      <c r="G356" s="249" t="s">
        <v>351</v>
      </c>
      <c r="H356" s="250">
        <v>0.141</v>
      </c>
      <c r="I356" s="251"/>
      <c r="J356" s="252">
        <f>ROUND(I356*H356,2)</f>
        <v>0</v>
      </c>
      <c r="K356" s="248" t="s">
        <v>22</v>
      </c>
      <c r="L356" s="253"/>
      <c r="M356" s="254" t="s">
        <v>22</v>
      </c>
      <c r="N356" s="255" t="s">
        <v>44</v>
      </c>
      <c r="O356" s="45"/>
      <c r="P356" s="228">
        <f>O356*H356</f>
        <v>0</v>
      </c>
      <c r="Q356" s="228">
        <v>0</v>
      </c>
      <c r="R356" s="228">
        <f>Q356*H356</f>
        <v>0</v>
      </c>
      <c r="S356" s="228">
        <v>0</v>
      </c>
      <c r="T356" s="229">
        <f>S356*H356</f>
        <v>0</v>
      </c>
      <c r="AR356" s="22" t="s">
        <v>210</v>
      </c>
      <c r="AT356" s="22" t="s">
        <v>252</v>
      </c>
      <c r="AU356" s="22" t="s">
        <v>82</v>
      </c>
      <c r="AY356" s="22" t="s">
        <v>153</v>
      </c>
      <c r="BE356" s="230">
        <f>IF(N356="základní",J356,0)</f>
        <v>0</v>
      </c>
      <c r="BF356" s="230">
        <f>IF(N356="snížená",J356,0)</f>
        <v>0</v>
      </c>
      <c r="BG356" s="230">
        <f>IF(N356="zákl. přenesená",J356,0)</f>
        <v>0</v>
      </c>
      <c r="BH356" s="230">
        <f>IF(N356="sníž. přenesená",J356,0)</f>
        <v>0</v>
      </c>
      <c r="BI356" s="230">
        <f>IF(N356="nulová",J356,0)</f>
        <v>0</v>
      </c>
      <c r="BJ356" s="22" t="s">
        <v>24</v>
      </c>
      <c r="BK356" s="230">
        <f>ROUND(I356*H356,2)</f>
        <v>0</v>
      </c>
      <c r="BL356" s="22" t="s">
        <v>160</v>
      </c>
      <c r="BM356" s="22" t="s">
        <v>1053</v>
      </c>
    </row>
    <row r="357" spans="2:47" s="1" customFormat="1" ht="13.5">
      <c r="B357" s="44"/>
      <c r="C357" s="72"/>
      <c r="D357" s="231" t="s">
        <v>166</v>
      </c>
      <c r="E357" s="72"/>
      <c r="F357" s="234" t="s">
        <v>1034</v>
      </c>
      <c r="G357" s="72"/>
      <c r="H357" s="72"/>
      <c r="I357" s="189"/>
      <c r="J357" s="72"/>
      <c r="K357" s="72"/>
      <c r="L357" s="70"/>
      <c r="M357" s="233"/>
      <c r="N357" s="45"/>
      <c r="O357" s="45"/>
      <c r="P357" s="45"/>
      <c r="Q357" s="45"/>
      <c r="R357" s="45"/>
      <c r="S357" s="45"/>
      <c r="T357" s="93"/>
      <c r="AT357" s="22" t="s">
        <v>166</v>
      </c>
      <c r="AU357" s="22" t="s">
        <v>82</v>
      </c>
    </row>
    <row r="358" spans="2:51" s="11" customFormat="1" ht="13.5">
      <c r="B358" s="235"/>
      <c r="C358" s="236"/>
      <c r="D358" s="231" t="s">
        <v>180</v>
      </c>
      <c r="E358" s="237" t="s">
        <v>22</v>
      </c>
      <c r="F358" s="238" t="s">
        <v>1054</v>
      </c>
      <c r="G358" s="236"/>
      <c r="H358" s="239">
        <v>0.128</v>
      </c>
      <c r="I358" s="240"/>
      <c r="J358" s="236"/>
      <c r="K358" s="236"/>
      <c r="L358" s="241"/>
      <c r="M358" s="242"/>
      <c r="N358" s="243"/>
      <c r="O358" s="243"/>
      <c r="P358" s="243"/>
      <c r="Q358" s="243"/>
      <c r="R358" s="243"/>
      <c r="S358" s="243"/>
      <c r="T358" s="244"/>
      <c r="AT358" s="245" t="s">
        <v>180</v>
      </c>
      <c r="AU358" s="245" t="s">
        <v>82</v>
      </c>
      <c r="AV358" s="11" t="s">
        <v>82</v>
      </c>
      <c r="AW358" s="11" t="s">
        <v>37</v>
      </c>
      <c r="AX358" s="11" t="s">
        <v>73</v>
      </c>
      <c r="AY358" s="245" t="s">
        <v>153</v>
      </c>
    </row>
    <row r="359" spans="2:51" s="11" customFormat="1" ht="13.5">
      <c r="B359" s="235"/>
      <c r="C359" s="236"/>
      <c r="D359" s="231" t="s">
        <v>180</v>
      </c>
      <c r="E359" s="236"/>
      <c r="F359" s="238" t="s">
        <v>1055</v>
      </c>
      <c r="G359" s="236"/>
      <c r="H359" s="239">
        <v>0.141</v>
      </c>
      <c r="I359" s="240"/>
      <c r="J359" s="236"/>
      <c r="K359" s="236"/>
      <c r="L359" s="241"/>
      <c r="M359" s="242"/>
      <c r="N359" s="243"/>
      <c r="O359" s="243"/>
      <c r="P359" s="243"/>
      <c r="Q359" s="243"/>
      <c r="R359" s="243"/>
      <c r="S359" s="243"/>
      <c r="T359" s="244"/>
      <c r="AT359" s="245" t="s">
        <v>180</v>
      </c>
      <c r="AU359" s="245" t="s">
        <v>82</v>
      </c>
      <c r="AV359" s="11" t="s">
        <v>82</v>
      </c>
      <c r="AW359" s="11" t="s">
        <v>6</v>
      </c>
      <c r="AX359" s="11" t="s">
        <v>24</v>
      </c>
      <c r="AY359" s="245" t="s">
        <v>153</v>
      </c>
    </row>
    <row r="360" spans="2:65" s="1" customFormat="1" ht="16.5" customHeight="1">
      <c r="B360" s="44"/>
      <c r="C360" s="246" t="s">
        <v>544</v>
      </c>
      <c r="D360" s="246" t="s">
        <v>252</v>
      </c>
      <c r="E360" s="247" t="s">
        <v>1056</v>
      </c>
      <c r="F360" s="248" t="s">
        <v>1057</v>
      </c>
      <c r="G360" s="249" t="s">
        <v>351</v>
      </c>
      <c r="H360" s="250">
        <v>0.172</v>
      </c>
      <c r="I360" s="251"/>
      <c r="J360" s="252">
        <f>ROUND(I360*H360,2)</f>
        <v>0</v>
      </c>
      <c r="K360" s="248" t="s">
        <v>22</v>
      </c>
      <c r="L360" s="253"/>
      <c r="M360" s="254" t="s">
        <v>22</v>
      </c>
      <c r="N360" s="255" t="s">
        <v>44</v>
      </c>
      <c r="O360" s="45"/>
      <c r="P360" s="228">
        <f>O360*H360</f>
        <v>0</v>
      </c>
      <c r="Q360" s="228">
        <v>0</v>
      </c>
      <c r="R360" s="228">
        <f>Q360*H360</f>
        <v>0</v>
      </c>
      <c r="S360" s="228">
        <v>0</v>
      </c>
      <c r="T360" s="229">
        <f>S360*H360</f>
        <v>0</v>
      </c>
      <c r="AR360" s="22" t="s">
        <v>210</v>
      </c>
      <c r="AT360" s="22" t="s">
        <v>252</v>
      </c>
      <c r="AU360" s="22" t="s">
        <v>82</v>
      </c>
      <c r="AY360" s="22" t="s">
        <v>153</v>
      </c>
      <c r="BE360" s="230">
        <f>IF(N360="základní",J360,0)</f>
        <v>0</v>
      </c>
      <c r="BF360" s="230">
        <f>IF(N360="snížená",J360,0)</f>
        <v>0</v>
      </c>
      <c r="BG360" s="230">
        <f>IF(N360="zákl. přenesená",J360,0)</f>
        <v>0</v>
      </c>
      <c r="BH360" s="230">
        <f>IF(N360="sníž. přenesená",J360,0)</f>
        <v>0</v>
      </c>
      <c r="BI360" s="230">
        <f>IF(N360="nulová",J360,0)</f>
        <v>0</v>
      </c>
      <c r="BJ360" s="22" t="s">
        <v>24</v>
      </c>
      <c r="BK360" s="230">
        <f>ROUND(I360*H360,2)</f>
        <v>0</v>
      </c>
      <c r="BL360" s="22" t="s">
        <v>160</v>
      </c>
      <c r="BM360" s="22" t="s">
        <v>1058</v>
      </c>
    </row>
    <row r="361" spans="2:47" s="1" customFormat="1" ht="13.5">
      <c r="B361" s="44"/>
      <c r="C361" s="72"/>
      <c r="D361" s="231" t="s">
        <v>166</v>
      </c>
      <c r="E361" s="72"/>
      <c r="F361" s="234" t="s">
        <v>1034</v>
      </c>
      <c r="G361" s="72"/>
      <c r="H361" s="72"/>
      <c r="I361" s="189"/>
      <c r="J361" s="72"/>
      <c r="K361" s="72"/>
      <c r="L361" s="70"/>
      <c r="M361" s="233"/>
      <c r="N361" s="45"/>
      <c r="O361" s="45"/>
      <c r="P361" s="45"/>
      <c r="Q361" s="45"/>
      <c r="R361" s="45"/>
      <c r="S361" s="45"/>
      <c r="T361" s="93"/>
      <c r="AT361" s="22" t="s">
        <v>166</v>
      </c>
      <c r="AU361" s="22" t="s">
        <v>82</v>
      </c>
    </row>
    <row r="362" spans="2:51" s="11" customFormat="1" ht="13.5">
      <c r="B362" s="235"/>
      <c r="C362" s="236"/>
      <c r="D362" s="231" t="s">
        <v>180</v>
      </c>
      <c r="E362" s="237" t="s">
        <v>22</v>
      </c>
      <c r="F362" s="238" t="s">
        <v>1059</v>
      </c>
      <c r="G362" s="236"/>
      <c r="H362" s="239">
        <v>0.156</v>
      </c>
      <c r="I362" s="240"/>
      <c r="J362" s="236"/>
      <c r="K362" s="236"/>
      <c r="L362" s="241"/>
      <c r="M362" s="242"/>
      <c r="N362" s="243"/>
      <c r="O362" s="243"/>
      <c r="P362" s="243"/>
      <c r="Q362" s="243"/>
      <c r="R362" s="243"/>
      <c r="S362" s="243"/>
      <c r="T362" s="244"/>
      <c r="AT362" s="245" t="s">
        <v>180</v>
      </c>
      <c r="AU362" s="245" t="s">
        <v>82</v>
      </c>
      <c r="AV362" s="11" t="s">
        <v>82</v>
      </c>
      <c r="AW362" s="11" t="s">
        <v>37</v>
      </c>
      <c r="AX362" s="11" t="s">
        <v>73</v>
      </c>
      <c r="AY362" s="245" t="s">
        <v>153</v>
      </c>
    </row>
    <row r="363" spans="2:51" s="11" customFormat="1" ht="13.5">
      <c r="B363" s="235"/>
      <c r="C363" s="236"/>
      <c r="D363" s="231" t="s">
        <v>180</v>
      </c>
      <c r="E363" s="236"/>
      <c r="F363" s="238" t="s">
        <v>1060</v>
      </c>
      <c r="G363" s="236"/>
      <c r="H363" s="239">
        <v>0.172</v>
      </c>
      <c r="I363" s="240"/>
      <c r="J363" s="236"/>
      <c r="K363" s="236"/>
      <c r="L363" s="241"/>
      <c r="M363" s="242"/>
      <c r="N363" s="243"/>
      <c r="O363" s="243"/>
      <c r="P363" s="243"/>
      <c r="Q363" s="243"/>
      <c r="R363" s="243"/>
      <c r="S363" s="243"/>
      <c r="T363" s="244"/>
      <c r="AT363" s="245" t="s">
        <v>180</v>
      </c>
      <c r="AU363" s="245" t="s">
        <v>82</v>
      </c>
      <c r="AV363" s="11" t="s">
        <v>82</v>
      </c>
      <c r="AW363" s="11" t="s">
        <v>6</v>
      </c>
      <c r="AX363" s="11" t="s">
        <v>24</v>
      </c>
      <c r="AY363" s="245" t="s">
        <v>153</v>
      </c>
    </row>
    <row r="364" spans="2:65" s="1" customFormat="1" ht="16.5" customHeight="1">
      <c r="B364" s="44"/>
      <c r="C364" s="246" t="s">
        <v>549</v>
      </c>
      <c r="D364" s="246" t="s">
        <v>252</v>
      </c>
      <c r="E364" s="247" t="s">
        <v>1061</v>
      </c>
      <c r="F364" s="248" t="s">
        <v>1062</v>
      </c>
      <c r="G364" s="249" t="s">
        <v>351</v>
      </c>
      <c r="H364" s="250">
        <v>0.001</v>
      </c>
      <c r="I364" s="251"/>
      <c r="J364" s="252">
        <f>ROUND(I364*H364,2)</f>
        <v>0</v>
      </c>
      <c r="K364" s="248" t="s">
        <v>22</v>
      </c>
      <c r="L364" s="253"/>
      <c r="M364" s="254" t="s">
        <v>22</v>
      </c>
      <c r="N364" s="255" t="s">
        <v>44</v>
      </c>
      <c r="O364" s="45"/>
      <c r="P364" s="228">
        <f>O364*H364</f>
        <v>0</v>
      </c>
      <c r="Q364" s="228">
        <v>0</v>
      </c>
      <c r="R364" s="228">
        <f>Q364*H364</f>
        <v>0</v>
      </c>
      <c r="S364" s="228">
        <v>0</v>
      </c>
      <c r="T364" s="229">
        <f>S364*H364</f>
        <v>0</v>
      </c>
      <c r="AR364" s="22" t="s">
        <v>210</v>
      </c>
      <c r="AT364" s="22" t="s">
        <v>252</v>
      </c>
      <c r="AU364" s="22" t="s">
        <v>82</v>
      </c>
      <c r="AY364" s="22" t="s">
        <v>153</v>
      </c>
      <c r="BE364" s="230">
        <f>IF(N364="základní",J364,0)</f>
        <v>0</v>
      </c>
      <c r="BF364" s="230">
        <f>IF(N364="snížená",J364,0)</f>
        <v>0</v>
      </c>
      <c r="BG364" s="230">
        <f>IF(N364="zákl. přenesená",J364,0)</f>
        <v>0</v>
      </c>
      <c r="BH364" s="230">
        <f>IF(N364="sníž. přenesená",J364,0)</f>
        <v>0</v>
      </c>
      <c r="BI364" s="230">
        <f>IF(N364="nulová",J364,0)</f>
        <v>0</v>
      </c>
      <c r="BJ364" s="22" t="s">
        <v>24</v>
      </c>
      <c r="BK364" s="230">
        <f>ROUND(I364*H364,2)</f>
        <v>0</v>
      </c>
      <c r="BL364" s="22" t="s">
        <v>160</v>
      </c>
      <c r="BM364" s="22" t="s">
        <v>1063</v>
      </c>
    </row>
    <row r="365" spans="2:47" s="1" customFormat="1" ht="13.5">
      <c r="B365" s="44"/>
      <c r="C365" s="72"/>
      <c r="D365" s="231" t="s">
        <v>166</v>
      </c>
      <c r="E365" s="72"/>
      <c r="F365" s="234" t="s">
        <v>1034</v>
      </c>
      <c r="G365" s="72"/>
      <c r="H365" s="72"/>
      <c r="I365" s="189"/>
      <c r="J365" s="72"/>
      <c r="K365" s="72"/>
      <c r="L365" s="70"/>
      <c r="M365" s="233"/>
      <c r="N365" s="45"/>
      <c r="O365" s="45"/>
      <c r="P365" s="45"/>
      <c r="Q365" s="45"/>
      <c r="R365" s="45"/>
      <c r="S365" s="45"/>
      <c r="T365" s="93"/>
      <c r="AT365" s="22" t="s">
        <v>166</v>
      </c>
      <c r="AU365" s="22" t="s">
        <v>82</v>
      </c>
    </row>
    <row r="366" spans="2:51" s="11" customFormat="1" ht="13.5">
      <c r="B366" s="235"/>
      <c r="C366" s="236"/>
      <c r="D366" s="231" t="s">
        <v>180</v>
      </c>
      <c r="E366" s="237" t="s">
        <v>22</v>
      </c>
      <c r="F366" s="238" t="s">
        <v>1064</v>
      </c>
      <c r="G366" s="236"/>
      <c r="H366" s="239">
        <v>0.001</v>
      </c>
      <c r="I366" s="240"/>
      <c r="J366" s="236"/>
      <c r="K366" s="236"/>
      <c r="L366" s="241"/>
      <c r="M366" s="242"/>
      <c r="N366" s="243"/>
      <c r="O366" s="243"/>
      <c r="P366" s="243"/>
      <c r="Q366" s="243"/>
      <c r="R366" s="243"/>
      <c r="S366" s="243"/>
      <c r="T366" s="244"/>
      <c r="AT366" s="245" t="s">
        <v>180</v>
      </c>
      <c r="AU366" s="245" t="s">
        <v>82</v>
      </c>
      <c r="AV366" s="11" t="s">
        <v>82</v>
      </c>
      <c r="AW366" s="11" t="s">
        <v>37</v>
      </c>
      <c r="AX366" s="11" t="s">
        <v>73</v>
      </c>
      <c r="AY366" s="245" t="s">
        <v>153</v>
      </c>
    </row>
    <row r="367" spans="2:51" s="11" customFormat="1" ht="13.5">
      <c r="B367" s="235"/>
      <c r="C367" s="236"/>
      <c r="D367" s="231" t="s">
        <v>180</v>
      </c>
      <c r="E367" s="236"/>
      <c r="F367" s="238" t="s">
        <v>1065</v>
      </c>
      <c r="G367" s="236"/>
      <c r="H367" s="239">
        <v>0.001</v>
      </c>
      <c r="I367" s="240"/>
      <c r="J367" s="236"/>
      <c r="K367" s="236"/>
      <c r="L367" s="241"/>
      <c r="M367" s="242"/>
      <c r="N367" s="243"/>
      <c r="O367" s="243"/>
      <c r="P367" s="243"/>
      <c r="Q367" s="243"/>
      <c r="R367" s="243"/>
      <c r="S367" s="243"/>
      <c r="T367" s="244"/>
      <c r="AT367" s="245" t="s">
        <v>180</v>
      </c>
      <c r="AU367" s="245" t="s">
        <v>82</v>
      </c>
      <c r="AV367" s="11" t="s">
        <v>82</v>
      </c>
      <c r="AW367" s="11" t="s">
        <v>6</v>
      </c>
      <c r="AX367" s="11" t="s">
        <v>24</v>
      </c>
      <c r="AY367" s="245" t="s">
        <v>153</v>
      </c>
    </row>
    <row r="368" spans="2:63" s="10" customFormat="1" ht="29.85" customHeight="1">
      <c r="B368" s="203"/>
      <c r="C368" s="204"/>
      <c r="D368" s="205" t="s">
        <v>72</v>
      </c>
      <c r="E368" s="217" t="s">
        <v>197</v>
      </c>
      <c r="F368" s="217" t="s">
        <v>341</v>
      </c>
      <c r="G368" s="204"/>
      <c r="H368" s="204"/>
      <c r="I368" s="207"/>
      <c r="J368" s="218">
        <f>BK368</f>
        <v>0</v>
      </c>
      <c r="K368" s="204"/>
      <c r="L368" s="209"/>
      <c r="M368" s="210"/>
      <c r="N368" s="211"/>
      <c r="O368" s="211"/>
      <c r="P368" s="212">
        <f>SUM(P369:P504)</f>
        <v>0</v>
      </c>
      <c r="Q368" s="211"/>
      <c r="R368" s="212">
        <f>SUM(R369:R504)</f>
        <v>168.59822122999998</v>
      </c>
      <c r="S368" s="211"/>
      <c r="T368" s="213">
        <f>SUM(T369:T504)</f>
        <v>0</v>
      </c>
      <c r="AR368" s="214" t="s">
        <v>24</v>
      </c>
      <c r="AT368" s="215" t="s">
        <v>72</v>
      </c>
      <c r="AU368" s="215" t="s">
        <v>24</v>
      </c>
      <c r="AY368" s="214" t="s">
        <v>153</v>
      </c>
      <c r="BK368" s="216">
        <f>SUM(BK369:BK504)</f>
        <v>0</v>
      </c>
    </row>
    <row r="369" spans="2:65" s="1" customFormat="1" ht="16.5" customHeight="1">
      <c r="B369" s="44"/>
      <c r="C369" s="219" t="s">
        <v>554</v>
      </c>
      <c r="D369" s="219" t="s">
        <v>155</v>
      </c>
      <c r="E369" s="220" t="s">
        <v>1066</v>
      </c>
      <c r="F369" s="221" t="s">
        <v>1067</v>
      </c>
      <c r="G369" s="222" t="s">
        <v>239</v>
      </c>
      <c r="H369" s="223">
        <v>1232.87</v>
      </c>
      <c r="I369" s="224"/>
      <c r="J369" s="225">
        <f>ROUND(I369*H369,2)</f>
        <v>0</v>
      </c>
      <c r="K369" s="221" t="s">
        <v>159</v>
      </c>
      <c r="L369" s="70"/>
      <c r="M369" s="226" t="s">
        <v>22</v>
      </c>
      <c r="N369" s="227" t="s">
        <v>44</v>
      </c>
      <c r="O369" s="45"/>
      <c r="P369" s="228">
        <f>O369*H369</f>
        <v>0</v>
      </c>
      <c r="Q369" s="228">
        <v>0.00735</v>
      </c>
      <c r="R369" s="228">
        <f>Q369*H369</f>
        <v>9.061594499999998</v>
      </c>
      <c r="S369" s="228">
        <v>0</v>
      </c>
      <c r="T369" s="229">
        <f>S369*H369</f>
        <v>0</v>
      </c>
      <c r="AR369" s="22" t="s">
        <v>160</v>
      </c>
      <c r="AT369" s="22" t="s">
        <v>155</v>
      </c>
      <c r="AU369" s="22" t="s">
        <v>82</v>
      </c>
      <c r="AY369" s="22" t="s">
        <v>153</v>
      </c>
      <c r="BE369" s="230">
        <f>IF(N369="základní",J369,0)</f>
        <v>0</v>
      </c>
      <c r="BF369" s="230">
        <f>IF(N369="snížená",J369,0)</f>
        <v>0</v>
      </c>
      <c r="BG369" s="230">
        <f>IF(N369="zákl. přenesená",J369,0)</f>
        <v>0</v>
      </c>
      <c r="BH369" s="230">
        <f>IF(N369="sníž. přenesená",J369,0)</f>
        <v>0</v>
      </c>
      <c r="BI369" s="230">
        <f>IF(N369="nulová",J369,0)</f>
        <v>0</v>
      </c>
      <c r="BJ369" s="22" t="s">
        <v>24</v>
      </c>
      <c r="BK369" s="230">
        <f>ROUND(I369*H369,2)</f>
        <v>0</v>
      </c>
      <c r="BL369" s="22" t="s">
        <v>160</v>
      </c>
      <c r="BM369" s="22" t="s">
        <v>1068</v>
      </c>
    </row>
    <row r="370" spans="2:47" s="1" customFormat="1" ht="13.5">
      <c r="B370" s="44"/>
      <c r="C370" s="72"/>
      <c r="D370" s="231" t="s">
        <v>162</v>
      </c>
      <c r="E370" s="72"/>
      <c r="F370" s="232" t="s">
        <v>1069</v>
      </c>
      <c r="G370" s="72"/>
      <c r="H370" s="72"/>
      <c r="I370" s="189"/>
      <c r="J370" s="72"/>
      <c r="K370" s="72"/>
      <c r="L370" s="70"/>
      <c r="M370" s="233"/>
      <c r="N370" s="45"/>
      <c r="O370" s="45"/>
      <c r="P370" s="45"/>
      <c r="Q370" s="45"/>
      <c r="R370" s="45"/>
      <c r="S370" s="45"/>
      <c r="T370" s="93"/>
      <c r="AT370" s="22" t="s">
        <v>162</v>
      </c>
      <c r="AU370" s="22" t="s">
        <v>82</v>
      </c>
    </row>
    <row r="371" spans="2:47" s="1" customFormat="1" ht="13.5">
      <c r="B371" s="44"/>
      <c r="C371" s="72"/>
      <c r="D371" s="231" t="s">
        <v>166</v>
      </c>
      <c r="E371" s="72"/>
      <c r="F371" s="234" t="s">
        <v>903</v>
      </c>
      <c r="G371" s="72"/>
      <c r="H371" s="72"/>
      <c r="I371" s="189"/>
      <c r="J371" s="72"/>
      <c r="K371" s="72"/>
      <c r="L371" s="70"/>
      <c r="M371" s="233"/>
      <c r="N371" s="45"/>
      <c r="O371" s="45"/>
      <c r="P371" s="45"/>
      <c r="Q371" s="45"/>
      <c r="R371" s="45"/>
      <c r="S371" s="45"/>
      <c r="T371" s="93"/>
      <c r="AT371" s="22" t="s">
        <v>166</v>
      </c>
      <c r="AU371" s="22" t="s">
        <v>82</v>
      </c>
    </row>
    <row r="372" spans="2:51" s="11" customFormat="1" ht="13.5">
      <c r="B372" s="235"/>
      <c r="C372" s="236"/>
      <c r="D372" s="231" t="s">
        <v>180</v>
      </c>
      <c r="E372" s="237" t="s">
        <v>22</v>
      </c>
      <c r="F372" s="238" t="s">
        <v>1070</v>
      </c>
      <c r="G372" s="236"/>
      <c r="H372" s="239">
        <v>233.378</v>
      </c>
      <c r="I372" s="240"/>
      <c r="J372" s="236"/>
      <c r="K372" s="236"/>
      <c r="L372" s="241"/>
      <c r="M372" s="242"/>
      <c r="N372" s="243"/>
      <c r="O372" s="243"/>
      <c r="P372" s="243"/>
      <c r="Q372" s="243"/>
      <c r="R372" s="243"/>
      <c r="S372" s="243"/>
      <c r="T372" s="244"/>
      <c r="AT372" s="245" t="s">
        <v>180</v>
      </c>
      <c r="AU372" s="245" t="s">
        <v>82</v>
      </c>
      <c r="AV372" s="11" t="s">
        <v>82</v>
      </c>
      <c r="AW372" s="11" t="s">
        <v>37</v>
      </c>
      <c r="AX372" s="11" t="s">
        <v>73</v>
      </c>
      <c r="AY372" s="245" t="s">
        <v>153</v>
      </c>
    </row>
    <row r="373" spans="2:51" s="11" customFormat="1" ht="13.5">
      <c r="B373" s="235"/>
      <c r="C373" s="236"/>
      <c r="D373" s="231" t="s">
        <v>180</v>
      </c>
      <c r="E373" s="237" t="s">
        <v>22</v>
      </c>
      <c r="F373" s="238" t="s">
        <v>1071</v>
      </c>
      <c r="G373" s="236"/>
      <c r="H373" s="239">
        <v>593.368</v>
      </c>
      <c r="I373" s="240"/>
      <c r="J373" s="236"/>
      <c r="K373" s="236"/>
      <c r="L373" s="241"/>
      <c r="M373" s="242"/>
      <c r="N373" s="243"/>
      <c r="O373" s="243"/>
      <c r="P373" s="243"/>
      <c r="Q373" s="243"/>
      <c r="R373" s="243"/>
      <c r="S373" s="243"/>
      <c r="T373" s="244"/>
      <c r="AT373" s="245" t="s">
        <v>180</v>
      </c>
      <c r="AU373" s="245" t="s">
        <v>82</v>
      </c>
      <c r="AV373" s="11" t="s">
        <v>82</v>
      </c>
      <c r="AW373" s="11" t="s">
        <v>37</v>
      </c>
      <c r="AX373" s="11" t="s">
        <v>73</v>
      </c>
      <c r="AY373" s="245" t="s">
        <v>153</v>
      </c>
    </row>
    <row r="374" spans="2:51" s="11" customFormat="1" ht="13.5">
      <c r="B374" s="235"/>
      <c r="C374" s="236"/>
      <c r="D374" s="231" t="s">
        <v>180</v>
      </c>
      <c r="E374" s="237" t="s">
        <v>22</v>
      </c>
      <c r="F374" s="238" t="s">
        <v>1072</v>
      </c>
      <c r="G374" s="236"/>
      <c r="H374" s="239">
        <v>406.124</v>
      </c>
      <c r="I374" s="240"/>
      <c r="J374" s="236"/>
      <c r="K374" s="236"/>
      <c r="L374" s="241"/>
      <c r="M374" s="242"/>
      <c r="N374" s="243"/>
      <c r="O374" s="243"/>
      <c r="P374" s="243"/>
      <c r="Q374" s="243"/>
      <c r="R374" s="243"/>
      <c r="S374" s="243"/>
      <c r="T374" s="244"/>
      <c r="AT374" s="245" t="s">
        <v>180</v>
      </c>
      <c r="AU374" s="245" t="s">
        <v>82</v>
      </c>
      <c r="AV374" s="11" t="s">
        <v>82</v>
      </c>
      <c r="AW374" s="11" t="s">
        <v>37</v>
      </c>
      <c r="AX374" s="11" t="s">
        <v>73</v>
      </c>
      <c r="AY374" s="245" t="s">
        <v>153</v>
      </c>
    </row>
    <row r="375" spans="2:65" s="1" customFormat="1" ht="16.5" customHeight="1">
      <c r="B375" s="44"/>
      <c r="C375" s="219" t="s">
        <v>560</v>
      </c>
      <c r="D375" s="219" t="s">
        <v>155</v>
      </c>
      <c r="E375" s="220" t="s">
        <v>1073</v>
      </c>
      <c r="F375" s="221" t="s">
        <v>1074</v>
      </c>
      <c r="G375" s="222" t="s">
        <v>239</v>
      </c>
      <c r="H375" s="223">
        <v>1020.198</v>
      </c>
      <c r="I375" s="224"/>
      <c r="J375" s="225">
        <f>ROUND(I375*H375,2)</f>
        <v>0</v>
      </c>
      <c r="K375" s="221" t="s">
        <v>159</v>
      </c>
      <c r="L375" s="70"/>
      <c r="M375" s="226" t="s">
        <v>22</v>
      </c>
      <c r="N375" s="227" t="s">
        <v>44</v>
      </c>
      <c r="O375" s="45"/>
      <c r="P375" s="228">
        <f>O375*H375</f>
        <v>0</v>
      </c>
      <c r="Q375" s="228">
        <v>0.01838</v>
      </c>
      <c r="R375" s="228">
        <f>Q375*H375</f>
        <v>18.75123924</v>
      </c>
      <c r="S375" s="228">
        <v>0</v>
      </c>
      <c r="T375" s="229">
        <f>S375*H375</f>
        <v>0</v>
      </c>
      <c r="AR375" s="22" t="s">
        <v>160</v>
      </c>
      <c r="AT375" s="22" t="s">
        <v>155</v>
      </c>
      <c r="AU375" s="22" t="s">
        <v>82</v>
      </c>
      <c r="AY375" s="22" t="s">
        <v>153</v>
      </c>
      <c r="BE375" s="230">
        <f>IF(N375="základní",J375,0)</f>
        <v>0</v>
      </c>
      <c r="BF375" s="230">
        <f>IF(N375="snížená",J375,0)</f>
        <v>0</v>
      </c>
      <c r="BG375" s="230">
        <f>IF(N375="zákl. přenesená",J375,0)</f>
        <v>0</v>
      </c>
      <c r="BH375" s="230">
        <f>IF(N375="sníž. přenesená",J375,0)</f>
        <v>0</v>
      </c>
      <c r="BI375" s="230">
        <f>IF(N375="nulová",J375,0)</f>
        <v>0</v>
      </c>
      <c r="BJ375" s="22" t="s">
        <v>24</v>
      </c>
      <c r="BK375" s="230">
        <f>ROUND(I375*H375,2)</f>
        <v>0</v>
      </c>
      <c r="BL375" s="22" t="s">
        <v>160</v>
      </c>
      <c r="BM375" s="22" t="s">
        <v>1075</v>
      </c>
    </row>
    <row r="376" spans="2:47" s="1" customFormat="1" ht="13.5">
      <c r="B376" s="44"/>
      <c r="C376" s="72"/>
      <c r="D376" s="231" t="s">
        <v>162</v>
      </c>
      <c r="E376" s="72"/>
      <c r="F376" s="232" t="s">
        <v>1076</v>
      </c>
      <c r="G376" s="72"/>
      <c r="H376" s="72"/>
      <c r="I376" s="189"/>
      <c r="J376" s="72"/>
      <c r="K376" s="72"/>
      <c r="L376" s="70"/>
      <c r="M376" s="233"/>
      <c r="N376" s="45"/>
      <c r="O376" s="45"/>
      <c r="P376" s="45"/>
      <c r="Q376" s="45"/>
      <c r="R376" s="45"/>
      <c r="S376" s="45"/>
      <c r="T376" s="93"/>
      <c r="AT376" s="22" t="s">
        <v>162</v>
      </c>
      <c r="AU376" s="22" t="s">
        <v>82</v>
      </c>
    </row>
    <row r="377" spans="2:47" s="1" customFormat="1" ht="13.5">
      <c r="B377" s="44"/>
      <c r="C377" s="72"/>
      <c r="D377" s="231" t="s">
        <v>164</v>
      </c>
      <c r="E377" s="72"/>
      <c r="F377" s="234" t="s">
        <v>1077</v>
      </c>
      <c r="G377" s="72"/>
      <c r="H377" s="72"/>
      <c r="I377" s="189"/>
      <c r="J377" s="72"/>
      <c r="K377" s="72"/>
      <c r="L377" s="70"/>
      <c r="M377" s="233"/>
      <c r="N377" s="45"/>
      <c r="O377" s="45"/>
      <c r="P377" s="45"/>
      <c r="Q377" s="45"/>
      <c r="R377" s="45"/>
      <c r="S377" s="45"/>
      <c r="T377" s="93"/>
      <c r="AT377" s="22" t="s">
        <v>164</v>
      </c>
      <c r="AU377" s="22" t="s">
        <v>82</v>
      </c>
    </row>
    <row r="378" spans="2:47" s="1" customFormat="1" ht="13.5">
      <c r="B378" s="44"/>
      <c r="C378" s="72"/>
      <c r="D378" s="231" t="s">
        <v>166</v>
      </c>
      <c r="E378" s="72"/>
      <c r="F378" s="234" t="s">
        <v>903</v>
      </c>
      <c r="G378" s="72"/>
      <c r="H378" s="72"/>
      <c r="I378" s="189"/>
      <c r="J378" s="72"/>
      <c r="K378" s="72"/>
      <c r="L378" s="70"/>
      <c r="M378" s="233"/>
      <c r="N378" s="45"/>
      <c r="O378" s="45"/>
      <c r="P378" s="45"/>
      <c r="Q378" s="45"/>
      <c r="R378" s="45"/>
      <c r="S378" s="45"/>
      <c r="T378" s="93"/>
      <c r="AT378" s="22" t="s">
        <v>166</v>
      </c>
      <c r="AU378" s="22" t="s">
        <v>82</v>
      </c>
    </row>
    <row r="379" spans="2:51" s="11" customFormat="1" ht="13.5">
      <c r="B379" s="235"/>
      <c r="C379" s="236"/>
      <c r="D379" s="231" t="s">
        <v>180</v>
      </c>
      <c r="E379" s="237" t="s">
        <v>22</v>
      </c>
      <c r="F379" s="238" t="s">
        <v>1070</v>
      </c>
      <c r="G379" s="236"/>
      <c r="H379" s="239">
        <v>233.378</v>
      </c>
      <c r="I379" s="240"/>
      <c r="J379" s="236"/>
      <c r="K379" s="236"/>
      <c r="L379" s="241"/>
      <c r="M379" s="242"/>
      <c r="N379" s="243"/>
      <c r="O379" s="243"/>
      <c r="P379" s="243"/>
      <c r="Q379" s="243"/>
      <c r="R379" s="243"/>
      <c r="S379" s="243"/>
      <c r="T379" s="244"/>
      <c r="AT379" s="245" t="s">
        <v>180</v>
      </c>
      <c r="AU379" s="245" t="s">
        <v>82</v>
      </c>
      <c r="AV379" s="11" t="s">
        <v>82</v>
      </c>
      <c r="AW379" s="11" t="s">
        <v>37</v>
      </c>
      <c r="AX379" s="11" t="s">
        <v>73</v>
      </c>
      <c r="AY379" s="245" t="s">
        <v>153</v>
      </c>
    </row>
    <row r="380" spans="2:51" s="11" customFormat="1" ht="13.5">
      <c r="B380" s="235"/>
      <c r="C380" s="236"/>
      <c r="D380" s="231" t="s">
        <v>180</v>
      </c>
      <c r="E380" s="237" t="s">
        <v>22</v>
      </c>
      <c r="F380" s="238" t="s">
        <v>1071</v>
      </c>
      <c r="G380" s="236"/>
      <c r="H380" s="239">
        <v>593.368</v>
      </c>
      <c r="I380" s="240"/>
      <c r="J380" s="236"/>
      <c r="K380" s="236"/>
      <c r="L380" s="241"/>
      <c r="M380" s="242"/>
      <c r="N380" s="243"/>
      <c r="O380" s="243"/>
      <c r="P380" s="243"/>
      <c r="Q380" s="243"/>
      <c r="R380" s="243"/>
      <c r="S380" s="243"/>
      <c r="T380" s="244"/>
      <c r="AT380" s="245" t="s">
        <v>180</v>
      </c>
      <c r="AU380" s="245" t="s">
        <v>82</v>
      </c>
      <c r="AV380" s="11" t="s">
        <v>82</v>
      </c>
      <c r="AW380" s="11" t="s">
        <v>37</v>
      </c>
      <c r="AX380" s="11" t="s">
        <v>73</v>
      </c>
      <c r="AY380" s="245" t="s">
        <v>153</v>
      </c>
    </row>
    <row r="381" spans="2:51" s="11" customFormat="1" ht="13.5">
      <c r="B381" s="235"/>
      <c r="C381" s="236"/>
      <c r="D381" s="231" t="s">
        <v>180</v>
      </c>
      <c r="E381" s="237" t="s">
        <v>22</v>
      </c>
      <c r="F381" s="238" t="s">
        <v>1072</v>
      </c>
      <c r="G381" s="236"/>
      <c r="H381" s="239">
        <v>406.124</v>
      </c>
      <c r="I381" s="240"/>
      <c r="J381" s="236"/>
      <c r="K381" s="236"/>
      <c r="L381" s="241"/>
      <c r="M381" s="242"/>
      <c r="N381" s="243"/>
      <c r="O381" s="243"/>
      <c r="P381" s="243"/>
      <c r="Q381" s="243"/>
      <c r="R381" s="243"/>
      <c r="S381" s="243"/>
      <c r="T381" s="244"/>
      <c r="AT381" s="245" t="s">
        <v>180</v>
      </c>
      <c r="AU381" s="245" t="s">
        <v>82</v>
      </c>
      <c r="AV381" s="11" t="s">
        <v>82</v>
      </c>
      <c r="AW381" s="11" t="s">
        <v>37</v>
      </c>
      <c r="AX381" s="11" t="s">
        <v>73</v>
      </c>
      <c r="AY381" s="245" t="s">
        <v>153</v>
      </c>
    </row>
    <row r="382" spans="2:51" s="11" customFormat="1" ht="13.5">
      <c r="B382" s="235"/>
      <c r="C382" s="236"/>
      <c r="D382" s="231" t="s">
        <v>180</v>
      </c>
      <c r="E382" s="237" t="s">
        <v>22</v>
      </c>
      <c r="F382" s="238" t="s">
        <v>1078</v>
      </c>
      <c r="G382" s="236"/>
      <c r="H382" s="239">
        <v>-212.672</v>
      </c>
      <c r="I382" s="240"/>
      <c r="J382" s="236"/>
      <c r="K382" s="236"/>
      <c r="L382" s="241"/>
      <c r="M382" s="242"/>
      <c r="N382" s="243"/>
      <c r="O382" s="243"/>
      <c r="P382" s="243"/>
      <c r="Q382" s="243"/>
      <c r="R382" s="243"/>
      <c r="S382" s="243"/>
      <c r="T382" s="244"/>
      <c r="AT382" s="245" t="s">
        <v>180</v>
      </c>
      <c r="AU382" s="245" t="s">
        <v>82</v>
      </c>
      <c r="AV382" s="11" t="s">
        <v>82</v>
      </c>
      <c r="AW382" s="11" t="s">
        <v>37</v>
      </c>
      <c r="AX382" s="11" t="s">
        <v>73</v>
      </c>
      <c r="AY382" s="245" t="s">
        <v>153</v>
      </c>
    </row>
    <row r="383" spans="2:65" s="1" customFormat="1" ht="16.5" customHeight="1">
      <c r="B383" s="44"/>
      <c r="C383" s="219" t="s">
        <v>566</v>
      </c>
      <c r="D383" s="219" t="s">
        <v>155</v>
      </c>
      <c r="E383" s="220" t="s">
        <v>1079</v>
      </c>
      <c r="F383" s="221" t="s">
        <v>1080</v>
      </c>
      <c r="G383" s="222" t="s">
        <v>239</v>
      </c>
      <c r="H383" s="223">
        <v>3.16</v>
      </c>
      <c r="I383" s="224"/>
      <c r="J383" s="225">
        <f>ROUND(I383*H383,2)</f>
        <v>0</v>
      </c>
      <c r="K383" s="221" t="s">
        <v>159</v>
      </c>
      <c r="L383" s="70"/>
      <c r="M383" s="226" t="s">
        <v>22</v>
      </c>
      <c r="N383" s="227" t="s">
        <v>44</v>
      </c>
      <c r="O383" s="45"/>
      <c r="P383" s="228">
        <f>O383*H383</f>
        <v>0</v>
      </c>
      <c r="Q383" s="228">
        <v>0.03358</v>
      </c>
      <c r="R383" s="228">
        <f>Q383*H383</f>
        <v>0.10611280000000001</v>
      </c>
      <c r="S383" s="228">
        <v>0</v>
      </c>
      <c r="T383" s="229">
        <f>S383*H383</f>
        <v>0</v>
      </c>
      <c r="AR383" s="22" t="s">
        <v>160</v>
      </c>
      <c r="AT383" s="22" t="s">
        <v>155</v>
      </c>
      <c r="AU383" s="22" t="s">
        <v>82</v>
      </c>
      <c r="AY383" s="22" t="s">
        <v>153</v>
      </c>
      <c r="BE383" s="230">
        <f>IF(N383="základní",J383,0)</f>
        <v>0</v>
      </c>
      <c r="BF383" s="230">
        <f>IF(N383="snížená",J383,0)</f>
        <v>0</v>
      </c>
      <c r="BG383" s="230">
        <f>IF(N383="zákl. přenesená",J383,0)</f>
        <v>0</v>
      </c>
      <c r="BH383" s="230">
        <f>IF(N383="sníž. přenesená",J383,0)</f>
        <v>0</v>
      </c>
      <c r="BI383" s="230">
        <f>IF(N383="nulová",J383,0)</f>
        <v>0</v>
      </c>
      <c r="BJ383" s="22" t="s">
        <v>24</v>
      </c>
      <c r="BK383" s="230">
        <f>ROUND(I383*H383,2)</f>
        <v>0</v>
      </c>
      <c r="BL383" s="22" t="s">
        <v>160</v>
      </c>
      <c r="BM383" s="22" t="s">
        <v>1081</v>
      </c>
    </row>
    <row r="384" spans="2:47" s="1" customFormat="1" ht="13.5">
      <c r="B384" s="44"/>
      <c r="C384" s="72"/>
      <c r="D384" s="231" t="s">
        <v>162</v>
      </c>
      <c r="E384" s="72"/>
      <c r="F384" s="232" t="s">
        <v>1082</v>
      </c>
      <c r="G384" s="72"/>
      <c r="H384" s="72"/>
      <c r="I384" s="189"/>
      <c r="J384" s="72"/>
      <c r="K384" s="72"/>
      <c r="L384" s="70"/>
      <c r="M384" s="233"/>
      <c r="N384" s="45"/>
      <c r="O384" s="45"/>
      <c r="P384" s="45"/>
      <c r="Q384" s="45"/>
      <c r="R384" s="45"/>
      <c r="S384" s="45"/>
      <c r="T384" s="93"/>
      <c r="AT384" s="22" t="s">
        <v>162</v>
      </c>
      <c r="AU384" s="22" t="s">
        <v>82</v>
      </c>
    </row>
    <row r="385" spans="2:47" s="1" customFormat="1" ht="13.5">
      <c r="B385" s="44"/>
      <c r="C385" s="72"/>
      <c r="D385" s="231" t="s">
        <v>164</v>
      </c>
      <c r="E385" s="72"/>
      <c r="F385" s="234" t="s">
        <v>1083</v>
      </c>
      <c r="G385" s="72"/>
      <c r="H385" s="72"/>
      <c r="I385" s="189"/>
      <c r="J385" s="72"/>
      <c r="K385" s="72"/>
      <c r="L385" s="70"/>
      <c r="M385" s="233"/>
      <c r="N385" s="45"/>
      <c r="O385" s="45"/>
      <c r="P385" s="45"/>
      <c r="Q385" s="45"/>
      <c r="R385" s="45"/>
      <c r="S385" s="45"/>
      <c r="T385" s="93"/>
      <c r="AT385" s="22" t="s">
        <v>164</v>
      </c>
      <c r="AU385" s="22" t="s">
        <v>82</v>
      </c>
    </row>
    <row r="386" spans="2:47" s="1" customFormat="1" ht="13.5">
      <c r="B386" s="44"/>
      <c r="C386" s="72"/>
      <c r="D386" s="231" t="s">
        <v>166</v>
      </c>
      <c r="E386" s="72"/>
      <c r="F386" s="234" t="s">
        <v>903</v>
      </c>
      <c r="G386" s="72"/>
      <c r="H386" s="72"/>
      <c r="I386" s="189"/>
      <c r="J386" s="72"/>
      <c r="K386" s="72"/>
      <c r="L386" s="70"/>
      <c r="M386" s="233"/>
      <c r="N386" s="45"/>
      <c r="O386" s="45"/>
      <c r="P386" s="45"/>
      <c r="Q386" s="45"/>
      <c r="R386" s="45"/>
      <c r="S386" s="45"/>
      <c r="T386" s="93"/>
      <c r="AT386" s="22" t="s">
        <v>166</v>
      </c>
      <c r="AU386" s="22" t="s">
        <v>82</v>
      </c>
    </row>
    <row r="387" spans="2:51" s="11" customFormat="1" ht="13.5">
      <c r="B387" s="235"/>
      <c r="C387" s="236"/>
      <c r="D387" s="231" t="s">
        <v>180</v>
      </c>
      <c r="E387" s="237" t="s">
        <v>22</v>
      </c>
      <c r="F387" s="238" t="s">
        <v>1084</v>
      </c>
      <c r="G387" s="236"/>
      <c r="H387" s="239">
        <v>3.16</v>
      </c>
      <c r="I387" s="240"/>
      <c r="J387" s="236"/>
      <c r="K387" s="236"/>
      <c r="L387" s="241"/>
      <c r="M387" s="242"/>
      <c r="N387" s="243"/>
      <c r="O387" s="243"/>
      <c r="P387" s="243"/>
      <c r="Q387" s="243"/>
      <c r="R387" s="243"/>
      <c r="S387" s="243"/>
      <c r="T387" s="244"/>
      <c r="AT387" s="245" t="s">
        <v>180</v>
      </c>
      <c r="AU387" s="245" t="s">
        <v>82</v>
      </c>
      <c r="AV387" s="11" t="s">
        <v>82</v>
      </c>
      <c r="AW387" s="11" t="s">
        <v>37</v>
      </c>
      <c r="AX387" s="11" t="s">
        <v>73</v>
      </c>
      <c r="AY387" s="245" t="s">
        <v>153</v>
      </c>
    </row>
    <row r="388" spans="2:65" s="1" customFormat="1" ht="16.5" customHeight="1">
      <c r="B388" s="44"/>
      <c r="C388" s="219" t="s">
        <v>571</v>
      </c>
      <c r="D388" s="219" t="s">
        <v>155</v>
      </c>
      <c r="E388" s="220" t="s">
        <v>1085</v>
      </c>
      <c r="F388" s="221" t="s">
        <v>1086</v>
      </c>
      <c r="G388" s="222" t="s">
        <v>239</v>
      </c>
      <c r="H388" s="223">
        <v>212.672</v>
      </c>
      <c r="I388" s="224"/>
      <c r="J388" s="225">
        <f>ROUND(I388*H388,2)</f>
        <v>0</v>
      </c>
      <c r="K388" s="221" t="s">
        <v>159</v>
      </c>
      <c r="L388" s="70"/>
      <c r="M388" s="226" t="s">
        <v>22</v>
      </c>
      <c r="N388" s="227" t="s">
        <v>44</v>
      </c>
      <c r="O388" s="45"/>
      <c r="P388" s="228">
        <f>O388*H388</f>
        <v>0</v>
      </c>
      <c r="Q388" s="228">
        <v>0.021</v>
      </c>
      <c r="R388" s="228">
        <f>Q388*H388</f>
        <v>4.466112</v>
      </c>
      <c r="S388" s="228">
        <v>0</v>
      </c>
      <c r="T388" s="229">
        <f>S388*H388</f>
        <v>0</v>
      </c>
      <c r="AR388" s="22" t="s">
        <v>160</v>
      </c>
      <c r="AT388" s="22" t="s">
        <v>155</v>
      </c>
      <c r="AU388" s="22" t="s">
        <v>82</v>
      </c>
      <c r="AY388" s="22" t="s">
        <v>153</v>
      </c>
      <c r="BE388" s="230">
        <f>IF(N388="základní",J388,0)</f>
        <v>0</v>
      </c>
      <c r="BF388" s="230">
        <f>IF(N388="snížená",J388,0)</f>
        <v>0</v>
      </c>
      <c r="BG388" s="230">
        <f>IF(N388="zákl. přenesená",J388,0)</f>
        <v>0</v>
      </c>
      <c r="BH388" s="230">
        <f>IF(N388="sníž. přenesená",J388,0)</f>
        <v>0</v>
      </c>
      <c r="BI388" s="230">
        <f>IF(N388="nulová",J388,0)</f>
        <v>0</v>
      </c>
      <c r="BJ388" s="22" t="s">
        <v>24</v>
      </c>
      <c r="BK388" s="230">
        <f>ROUND(I388*H388,2)</f>
        <v>0</v>
      </c>
      <c r="BL388" s="22" t="s">
        <v>160</v>
      </c>
      <c r="BM388" s="22" t="s">
        <v>1087</v>
      </c>
    </row>
    <row r="389" spans="2:47" s="1" customFormat="1" ht="13.5">
      <c r="B389" s="44"/>
      <c r="C389" s="72"/>
      <c r="D389" s="231" t="s">
        <v>162</v>
      </c>
      <c r="E389" s="72"/>
      <c r="F389" s="232" t="s">
        <v>1088</v>
      </c>
      <c r="G389" s="72"/>
      <c r="H389" s="72"/>
      <c r="I389" s="189"/>
      <c r="J389" s="72"/>
      <c r="K389" s="72"/>
      <c r="L389" s="70"/>
      <c r="M389" s="233"/>
      <c r="N389" s="45"/>
      <c r="O389" s="45"/>
      <c r="P389" s="45"/>
      <c r="Q389" s="45"/>
      <c r="R389" s="45"/>
      <c r="S389" s="45"/>
      <c r="T389" s="93"/>
      <c r="AT389" s="22" t="s">
        <v>162</v>
      </c>
      <c r="AU389" s="22" t="s">
        <v>82</v>
      </c>
    </row>
    <row r="390" spans="2:47" s="1" customFormat="1" ht="13.5">
      <c r="B390" s="44"/>
      <c r="C390" s="72"/>
      <c r="D390" s="231" t="s">
        <v>164</v>
      </c>
      <c r="E390" s="72"/>
      <c r="F390" s="234" t="s">
        <v>1089</v>
      </c>
      <c r="G390" s="72"/>
      <c r="H390" s="72"/>
      <c r="I390" s="189"/>
      <c r="J390" s="72"/>
      <c r="K390" s="72"/>
      <c r="L390" s="70"/>
      <c r="M390" s="233"/>
      <c r="N390" s="45"/>
      <c r="O390" s="45"/>
      <c r="P390" s="45"/>
      <c r="Q390" s="45"/>
      <c r="R390" s="45"/>
      <c r="S390" s="45"/>
      <c r="T390" s="93"/>
      <c r="AT390" s="22" t="s">
        <v>164</v>
      </c>
      <c r="AU390" s="22" t="s">
        <v>82</v>
      </c>
    </row>
    <row r="391" spans="2:47" s="1" customFormat="1" ht="13.5">
      <c r="B391" s="44"/>
      <c r="C391" s="72"/>
      <c r="D391" s="231" t="s">
        <v>166</v>
      </c>
      <c r="E391" s="72"/>
      <c r="F391" s="234" t="s">
        <v>903</v>
      </c>
      <c r="G391" s="72"/>
      <c r="H391" s="72"/>
      <c r="I391" s="189"/>
      <c r="J391" s="72"/>
      <c r="K391" s="72"/>
      <c r="L391" s="70"/>
      <c r="M391" s="233"/>
      <c r="N391" s="45"/>
      <c r="O391" s="45"/>
      <c r="P391" s="45"/>
      <c r="Q391" s="45"/>
      <c r="R391" s="45"/>
      <c r="S391" s="45"/>
      <c r="T391" s="93"/>
      <c r="AT391" s="22" t="s">
        <v>166</v>
      </c>
      <c r="AU391" s="22" t="s">
        <v>82</v>
      </c>
    </row>
    <row r="392" spans="2:51" s="11" customFormat="1" ht="13.5">
      <c r="B392" s="235"/>
      <c r="C392" s="236"/>
      <c r="D392" s="231" t="s">
        <v>180</v>
      </c>
      <c r="E392" s="237" t="s">
        <v>22</v>
      </c>
      <c r="F392" s="238" t="s">
        <v>1090</v>
      </c>
      <c r="G392" s="236"/>
      <c r="H392" s="239">
        <v>212.672</v>
      </c>
      <c r="I392" s="240"/>
      <c r="J392" s="236"/>
      <c r="K392" s="236"/>
      <c r="L392" s="241"/>
      <c r="M392" s="242"/>
      <c r="N392" s="243"/>
      <c r="O392" s="243"/>
      <c r="P392" s="243"/>
      <c r="Q392" s="243"/>
      <c r="R392" s="243"/>
      <c r="S392" s="243"/>
      <c r="T392" s="244"/>
      <c r="AT392" s="245" t="s">
        <v>180</v>
      </c>
      <c r="AU392" s="245" t="s">
        <v>82</v>
      </c>
      <c r="AV392" s="11" t="s">
        <v>82</v>
      </c>
      <c r="AW392" s="11" t="s">
        <v>37</v>
      </c>
      <c r="AX392" s="11" t="s">
        <v>73</v>
      </c>
      <c r="AY392" s="245" t="s">
        <v>153</v>
      </c>
    </row>
    <row r="393" spans="2:65" s="1" customFormat="1" ht="25.5" customHeight="1">
      <c r="B393" s="44"/>
      <c r="C393" s="219" t="s">
        <v>578</v>
      </c>
      <c r="D393" s="219" t="s">
        <v>155</v>
      </c>
      <c r="E393" s="220" t="s">
        <v>1091</v>
      </c>
      <c r="F393" s="221" t="s">
        <v>1092</v>
      </c>
      <c r="G393" s="222" t="s">
        <v>239</v>
      </c>
      <c r="H393" s="223">
        <v>32.641</v>
      </c>
      <c r="I393" s="224"/>
      <c r="J393" s="225">
        <f>ROUND(I393*H393,2)</f>
        <v>0</v>
      </c>
      <c r="K393" s="221" t="s">
        <v>159</v>
      </c>
      <c r="L393" s="70"/>
      <c r="M393" s="226" t="s">
        <v>22</v>
      </c>
      <c r="N393" s="227" t="s">
        <v>44</v>
      </c>
      <c r="O393" s="45"/>
      <c r="P393" s="228">
        <f>O393*H393</f>
        <v>0</v>
      </c>
      <c r="Q393" s="228">
        <v>0.0085</v>
      </c>
      <c r="R393" s="228">
        <f>Q393*H393</f>
        <v>0.2774485</v>
      </c>
      <c r="S393" s="228">
        <v>0</v>
      </c>
      <c r="T393" s="229">
        <f>S393*H393</f>
        <v>0</v>
      </c>
      <c r="AR393" s="22" t="s">
        <v>160</v>
      </c>
      <c r="AT393" s="22" t="s">
        <v>155</v>
      </c>
      <c r="AU393" s="22" t="s">
        <v>82</v>
      </c>
      <c r="AY393" s="22" t="s">
        <v>153</v>
      </c>
      <c r="BE393" s="230">
        <f>IF(N393="základní",J393,0)</f>
        <v>0</v>
      </c>
      <c r="BF393" s="230">
        <f>IF(N393="snížená",J393,0)</f>
        <v>0</v>
      </c>
      <c r="BG393" s="230">
        <f>IF(N393="zákl. přenesená",J393,0)</f>
        <v>0</v>
      </c>
      <c r="BH393" s="230">
        <f>IF(N393="sníž. přenesená",J393,0)</f>
        <v>0</v>
      </c>
      <c r="BI393" s="230">
        <f>IF(N393="nulová",J393,0)</f>
        <v>0</v>
      </c>
      <c r="BJ393" s="22" t="s">
        <v>24</v>
      </c>
      <c r="BK393" s="230">
        <f>ROUND(I393*H393,2)</f>
        <v>0</v>
      </c>
      <c r="BL393" s="22" t="s">
        <v>160</v>
      </c>
      <c r="BM393" s="22" t="s">
        <v>1093</v>
      </c>
    </row>
    <row r="394" spans="2:47" s="1" customFormat="1" ht="13.5">
      <c r="B394" s="44"/>
      <c r="C394" s="72"/>
      <c r="D394" s="231" t="s">
        <v>162</v>
      </c>
      <c r="E394" s="72"/>
      <c r="F394" s="232" t="s">
        <v>1094</v>
      </c>
      <c r="G394" s="72"/>
      <c r="H394" s="72"/>
      <c r="I394" s="189"/>
      <c r="J394" s="72"/>
      <c r="K394" s="72"/>
      <c r="L394" s="70"/>
      <c r="M394" s="233"/>
      <c r="N394" s="45"/>
      <c r="O394" s="45"/>
      <c r="P394" s="45"/>
      <c r="Q394" s="45"/>
      <c r="R394" s="45"/>
      <c r="S394" s="45"/>
      <c r="T394" s="93"/>
      <c r="AT394" s="22" t="s">
        <v>162</v>
      </c>
      <c r="AU394" s="22" t="s">
        <v>82</v>
      </c>
    </row>
    <row r="395" spans="2:47" s="1" customFormat="1" ht="13.5">
      <c r="B395" s="44"/>
      <c r="C395" s="72"/>
      <c r="D395" s="231" t="s">
        <v>164</v>
      </c>
      <c r="E395" s="72"/>
      <c r="F395" s="234" t="s">
        <v>1095</v>
      </c>
      <c r="G395" s="72"/>
      <c r="H395" s="72"/>
      <c r="I395" s="189"/>
      <c r="J395" s="72"/>
      <c r="K395" s="72"/>
      <c r="L395" s="70"/>
      <c r="M395" s="233"/>
      <c r="N395" s="45"/>
      <c r="O395" s="45"/>
      <c r="P395" s="45"/>
      <c r="Q395" s="45"/>
      <c r="R395" s="45"/>
      <c r="S395" s="45"/>
      <c r="T395" s="93"/>
      <c r="AT395" s="22" t="s">
        <v>164</v>
      </c>
      <c r="AU395" s="22" t="s">
        <v>82</v>
      </c>
    </row>
    <row r="396" spans="2:47" s="1" customFormat="1" ht="13.5">
      <c r="B396" s="44"/>
      <c r="C396" s="72"/>
      <c r="D396" s="231" t="s">
        <v>166</v>
      </c>
      <c r="E396" s="72"/>
      <c r="F396" s="234" t="s">
        <v>1096</v>
      </c>
      <c r="G396" s="72"/>
      <c r="H396" s="72"/>
      <c r="I396" s="189"/>
      <c r="J396" s="72"/>
      <c r="K396" s="72"/>
      <c r="L396" s="70"/>
      <c r="M396" s="233"/>
      <c r="N396" s="45"/>
      <c r="O396" s="45"/>
      <c r="P396" s="45"/>
      <c r="Q396" s="45"/>
      <c r="R396" s="45"/>
      <c r="S396" s="45"/>
      <c r="T396" s="93"/>
      <c r="AT396" s="22" t="s">
        <v>166</v>
      </c>
      <c r="AU396" s="22" t="s">
        <v>82</v>
      </c>
    </row>
    <row r="397" spans="2:51" s="11" customFormat="1" ht="13.5">
      <c r="B397" s="235"/>
      <c r="C397" s="236"/>
      <c r="D397" s="231" t="s">
        <v>180</v>
      </c>
      <c r="E397" s="237" t="s">
        <v>22</v>
      </c>
      <c r="F397" s="238" t="s">
        <v>1097</v>
      </c>
      <c r="G397" s="236"/>
      <c r="H397" s="239">
        <v>32.641</v>
      </c>
      <c r="I397" s="240"/>
      <c r="J397" s="236"/>
      <c r="K397" s="236"/>
      <c r="L397" s="241"/>
      <c r="M397" s="242"/>
      <c r="N397" s="243"/>
      <c r="O397" s="243"/>
      <c r="P397" s="243"/>
      <c r="Q397" s="243"/>
      <c r="R397" s="243"/>
      <c r="S397" s="243"/>
      <c r="T397" s="244"/>
      <c r="AT397" s="245" t="s">
        <v>180</v>
      </c>
      <c r="AU397" s="245" t="s">
        <v>82</v>
      </c>
      <c r="AV397" s="11" t="s">
        <v>82</v>
      </c>
      <c r="AW397" s="11" t="s">
        <v>37</v>
      </c>
      <c r="AX397" s="11" t="s">
        <v>73</v>
      </c>
      <c r="AY397" s="245" t="s">
        <v>153</v>
      </c>
    </row>
    <row r="398" spans="2:65" s="1" customFormat="1" ht="16.5" customHeight="1">
      <c r="B398" s="44"/>
      <c r="C398" s="246" t="s">
        <v>1098</v>
      </c>
      <c r="D398" s="246" t="s">
        <v>252</v>
      </c>
      <c r="E398" s="247" t="s">
        <v>1099</v>
      </c>
      <c r="F398" s="248" t="s">
        <v>1100</v>
      </c>
      <c r="G398" s="249" t="s">
        <v>239</v>
      </c>
      <c r="H398" s="250">
        <v>34.273</v>
      </c>
      <c r="I398" s="251"/>
      <c r="J398" s="252">
        <f>ROUND(I398*H398,2)</f>
        <v>0</v>
      </c>
      <c r="K398" s="248" t="s">
        <v>159</v>
      </c>
      <c r="L398" s="253"/>
      <c r="M398" s="254" t="s">
        <v>22</v>
      </c>
      <c r="N398" s="255" t="s">
        <v>44</v>
      </c>
      <c r="O398" s="45"/>
      <c r="P398" s="228">
        <f>O398*H398</f>
        <v>0</v>
      </c>
      <c r="Q398" s="228">
        <v>0.0048</v>
      </c>
      <c r="R398" s="228">
        <f>Q398*H398</f>
        <v>0.1645104</v>
      </c>
      <c r="S398" s="228">
        <v>0</v>
      </c>
      <c r="T398" s="229">
        <f>S398*H398</f>
        <v>0</v>
      </c>
      <c r="AR398" s="22" t="s">
        <v>210</v>
      </c>
      <c r="AT398" s="22" t="s">
        <v>252</v>
      </c>
      <c r="AU398" s="22" t="s">
        <v>82</v>
      </c>
      <c r="AY398" s="22" t="s">
        <v>153</v>
      </c>
      <c r="BE398" s="230">
        <f>IF(N398="základní",J398,0)</f>
        <v>0</v>
      </c>
      <c r="BF398" s="230">
        <f>IF(N398="snížená",J398,0)</f>
        <v>0</v>
      </c>
      <c r="BG398" s="230">
        <f>IF(N398="zákl. přenesená",J398,0)</f>
        <v>0</v>
      </c>
      <c r="BH398" s="230">
        <f>IF(N398="sníž. přenesená",J398,0)</f>
        <v>0</v>
      </c>
      <c r="BI398" s="230">
        <f>IF(N398="nulová",J398,0)</f>
        <v>0</v>
      </c>
      <c r="BJ398" s="22" t="s">
        <v>24</v>
      </c>
      <c r="BK398" s="230">
        <f>ROUND(I398*H398,2)</f>
        <v>0</v>
      </c>
      <c r="BL398" s="22" t="s">
        <v>160</v>
      </c>
      <c r="BM398" s="22" t="s">
        <v>1101</v>
      </c>
    </row>
    <row r="399" spans="2:47" s="1" customFormat="1" ht="13.5">
      <c r="B399" s="44"/>
      <c r="C399" s="72"/>
      <c r="D399" s="231" t="s">
        <v>162</v>
      </c>
      <c r="E399" s="72"/>
      <c r="F399" s="232" t="s">
        <v>1102</v>
      </c>
      <c r="G399" s="72"/>
      <c r="H399" s="72"/>
      <c r="I399" s="189"/>
      <c r="J399" s="72"/>
      <c r="K399" s="72"/>
      <c r="L399" s="70"/>
      <c r="M399" s="233"/>
      <c r="N399" s="45"/>
      <c r="O399" s="45"/>
      <c r="P399" s="45"/>
      <c r="Q399" s="45"/>
      <c r="R399" s="45"/>
      <c r="S399" s="45"/>
      <c r="T399" s="93"/>
      <c r="AT399" s="22" t="s">
        <v>162</v>
      </c>
      <c r="AU399" s="22" t="s">
        <v>82</v>
      </c>
    </row>
    <row r="400" spans="2:47" s="1" customFormat="1" ht="13.5">
      <c r="B400" s="44"/>
      <c r="C400" s="72"/>
      <c r="D400" s="231" t="s">
        <v>166</v>
      </c>
      <c r="E400" s="72"/>
      <c r="F400" s="234" t="s">
        <v>1096</v>
      </c>
      <c r="G400" s="72"/>
      <c r="H400" s="72"/>
      <c r="I400" s="189"/>
      <c r="J400" s="72"/>
      <c r="K400" s="72"/>
      <c r="L400" s="70"/>
      <c r="M400" s="233"/>
      <c r="N400" s="45"/>
      <c r="O400" s="45"/>
      <c r="P400" s="45"/>
      <c r="Q400" s="45"/>
      <c r="R400" s="45"/>
      <c r="S400" s="45"/>
      <c r="T400" s="93"/>
      <c r="AT400" s="22" t="s">
        <v>166</v>
      </c>
      <c r="AU400" s="22" t="s">
        <v>82</v>
      </c>
    </row>
    <row r="401" spans="2:51" s="11" customFormat="1" ht="13.5">
      <c r="B401" s="235"/>
      <c r="C401" s="236"/>
      <c r="D401" s="231" t="s">
        <v>180</v>
      </c>
      <c r="E401" s="236"/>
      <c r="F401" s="238" t="s">
        <v>1103</v>
      </c>
      <c r="G401" s="236"/>
      <c r="H401" s="239">
        <v>34.273</v>
      </c>
      <c r="I401" s="240"/>
      <c r="J401" s="236"/>
      <c r="K401" s="236"/>
      <c r="L401" s="241"/>
      <c r="M401" s="242"/>
      <c r="N401" s="243"/>
      <c r="O401" s="243"/>
      <c r="P401" s="243"/>
      <c r="Q401" s="243"/>
      <c r="R401" s="243"/>
      <c r="S401" s="243"/>
      <c r="T401" s="244"/>
      <c r="AT401" s="245" t="s">
        <v>180</v>
      </c>
      <c r="AU401" s="245" t="s">
        <v>82</v>
      </c>
      <c r="AV401" s="11" t="s">
        <v>82</v>
      </c>
      <c r="AW401" s="11" t="s">
        <v>6</v>
      </c>
      <c r="AX401" s="11" t="s">
        <v>24</v>
      </c>
      <c r="AY401" s="245" t="s">
        <v>153</v>
      </c>
    </row>
    <row r="402" spans="2:65" s="1" customFormat="1" ht="25.5" customHeight="1">
      <c r="B402" s="44"/>
      <c r="C402" s="219" t="s">
        <v>1104</v>
      </c>
      <c r="D402" s="219" t="s">
        <v>155</v>
      </c>
      <c r="E402" s="220" t="s">
        <v>1105</v>
      </c>
      <c r="F402" s="221" t="s">
        <v>1106</v>
      </c>
      <c r="G402" s="222" t="s">
        <v>239</v>
      </c>
      <c r="H402" s="223">
        <v>258.957</v>
      </c>
      <c r="I402" s="224"/>
      <c r="J402" s="225">
        <f>ROUND(I402*H402,2)</f>
        <v>0</v>
      </c>
      <c r="K402" s="221" t="s">
        <v>159</v>
      </c>
      <c r="L402" s="70"/>
      <c r="M402" s="226" t="s">
        <v>22</v>
      </c>
      <c r="N402" s="227" t="s">
        <v>44</v>
      </c>
      <c r="O402" s="45"/>
      <c r="P402" s="228">
        <f>O402*H402</f>
        <v>0</v>
      </c>
      <c r="Q402" s="228">
        <v>0.00944</v>
      </c>
      <c r="R402" s="228">
        <f>Q402*H402</f>
        <v>2.44455408</v>
      </c>
      <c r="S402" s="228">
        <v>0</v>
      </c>
      <c r="T402" s="229">
        <f>S402*H402</f>
        <v>0</v>
      </c>
      <c r="AR402" s="22" t="s">
        <v>160</v>
      </c>
      <c r="AT402" s="22" t="s">
        <v>155</v>
      </c>
      <c r="AU402" s="22" t="s">
        <v>82</v>
      </c>
      <c r="AY402" s="22" t="s">
        <v>153</v>
      </c>
      <c r="BE402" s="230">
        <f>IF(N402="základní",J402,0)</f>
        <v>0</v>
      </c>
      <c r="BF402" s="230">
        <f>IF(N402="snížená",J402,0)</f>
        <v>0</v>
      </c>
      <c r="BG402" s="230">
        <f>IF(N402="zákl. přenesená",J402,0)</f>
        <v>0</v>
      </c>
      <c r="BH402" s="230">
        <f>IF(N402="sníž. přenesená",J402,0)</f>
        <v>0</v>
      </c>
      <c r="BI402" s="230">
        <f>IF(N402="nulová",J402,0)</f>
        <v>0</v>
      </c>
      <c r="BJ402" s="22" t="s">
        <v>24</v>
      </c>
      <c r="BK402" s="230">
        <f>ROUND(I402*H402,2)</f>
        <v>0</v>
      </c>
      <c r="BL402" s="22" t="s">
        <v>160</v>
      </c>
      <c r="BM402" s="22" t="s">
        <v>1107</v>
      </c>
    </row>
    <row r="403" spans="2:47" s="1" customFormat="1" ht="13.5">
      <c r="B403" s="44"/>
      <c r="C403" s="72"/>
      <c r="D403" s="231" t="s">
        <v>162</v>
      </c>
      <c r="E403" s="72"/>
      <c r="F403" s="232" t="s">
        <v>1108</v>
      </c>
      <c r="G403" s="72"/>
      <c r="H403" s="72"/>
      <c r="I403" s="189"/>
      <c r="J403" s="72"/>
      <c r="K403" s="72"/>
      <c r="L403" s="70"/>
      <c r="M403" s="233"/>
      <c r="N403" s="45"/>
      <c r="O403" s="45"/>
      <c r="P403" s="45"/>
      <c r="Q403" s="45"/>
      <c r="R403" s="45"/>
      <c r="S403" s="45"/>
      <c r="T403" s="93"/>
      <c r="AT403" s="22" t="s">
        <v>162</v>
      </c>
      <c r="AU403" s="22" t="s">
        <v>82</v>
      </c>
    </row>
    <row r="404" spans="2:47" s="1" customFormat="1" ht="13.5">
      <c r="B404" s="44"/>
      <c r="C404" s="72"/>
      <c r="D404" s="231" t="s">
        <v>164</v>
      </c>
      <c r="E404" s="72"/>
      <c r="F404" s="234" t="s">
        <v>1095</v>
      </c>
      <c r="G404" s="72"/>
      <c r="H404" s="72"/>
      <c r="I404" s="189"/>
      <c r="J404" s="72"/>
      <c r="K404" s="72"/>
      <c r="L404" s="70"/>
      <c r="M404" s="233"/>
      <c r="N404" s="45"/>
      <c r="O404" s="45"/>
      <c r="P404" s="45"/>
      <c r="Q404" s="45"/>
      <c r="R404" s="45"/>
      <c r="S404" s="45"/>
      <c r="T404" s="93"/>
      <c r="AT404" s="22" t="s">
        <v>164</v>
      </c>
      <c r="AU404" s="22" t="s">
        <v>82</v>
      </c>
    </row>
    <row r="405" spans="2:47" s="1" customFormat="1" ht="13.5">
      <c r="B405" s="44"/>
      <c r="C405" s="72"/>
      <c r="D405" s="231" t="s">
        <v>166</v>
      </c>
      <c r="E405" s="72"/>
      <c r="F405" s="234" t="s">
        <v>1096</v>
      </c>
      <c r="G405" s="72"/>
      <c r="H405" s="72"/>
      <c r="I405" s="189"/>
      <c r="J405" s="72"/>
      <c r="K405" s="72"/>
      <c r="L405" s="70"/>
      <c r="M405" s="233"/>
      <c r="N405" s="45"/>
      <c r="O405" s="45"/>
      <c r="P405" s="45"/>
      <c r="Q405" s="45"/>
      <c r="R405" s="45"/>
      <c r="S405" s="45"/>
      <c r="T405" s="93"/>
      <c r="AT405" s="22" t="s">
        <v>166</v>
      </c>
      <c r="AU405" s="22" t="s">
        <v>82</v>
      </c>
    </row>
    <row r="406" spans="2:51" s="11" customFormat="1" ht="13.5">
      <c r="B406" s="235"/>
      <c r="C406" s="236"/>
      <c r="D406" s="231" t="s">
        <v>180</v>
      </c>
      <c r="E406" s="237" t="s">
        <v>22</v>
      </c>
      <c r="F406" s="238" t="s">
        <v>1109</v>
      </c>
      <c r="G406" s="236"/>
      <c r="H406" s="239">
        <v>322.77</v>
      </c>
      <c r="I406" s="240"/>
      <c r="J406" s="236"/>
      <c r="K406" s="236"/>
      <c r="L406" s="241"/>
      <c r="M406" s="242"/>
      <c r="N406" s="243"/>
      <c r="O406" s="243"/>
      <c r="P406" s="243"/>
      <c r="Q406" s="243"/>
      <c r="R406" s="243"/>
      <c r="S406" s="243"/>
      <c r="T406" s="244"/>
      <c r="AT406" s="245" t="s">
        <v>180</v>
      </c>
      <c r="AU406" s="245" t="s">
        <v>82</v>
      </c>
      <c r="AV406" s="11" t="s">
        <v>82</v>
      </c>
      <c r="AW406" s="11" t="s">
        <v>37</v>
      </c>
      <c r="AX406" s="11" t="s">
        <v>73</v>
      </c>
      <c r="AY406" s="245" t="s">
        <v>153</v>
      </c>
    </row>
    <row r="407" spans="2:51" s="11" customFormat="1" ht="13.5">
      <c r="B407" s="235"/>
      <c r="C407" s="236"/>
      <c r="D407" s="231" t="s">
        <v>180</v>
      </c>
      <c r="E407" s="237" t="s">
        <v>22</v>
      </c>
      <c r="F407" s="238" t="s">
        <v>1110</v>
      </c>
      <c r="G407" s="236"/>
      <c r="H407" s="239">
        <v>-65.588</v>
      </c>
      <c r="I407" s="240"/>
      <c r="J407" s="236"/>
      <c r="K407" s="236"/>
      <c r="L407" s="241"/>
      <c r="M407" s="242"/>
      <c r="N407" s="243"/>
      <c r="O407" s="243"/>
      <c r="P407" s="243"/>
      <c r="Q407" s="243"/>
      <c r="R407" s="243"/>
      <c r="S407" s="243"/>
      <c r="T407" s="244"/>
      <c r="AT407" s="245" t="s">
        <v>180</v>
      </c>
      <c r="AU407" s="245" t="s">
        <v>82</v>
      </c>
      <c r="AV407" s="11" t="s">
        <v>82</v>
      </c>
      <c r="AW407" s="11" t="s">
        <v>37</v>
      </c>
      <c r="AX407" s="11" t="s">
        <v>73</v>
      </c>
      <c r="AY407" s="245" t="s">
        <v>153</v>
      </c>
    </row>
    <row r="408" spans="2:51" s="11" customFormat="1" ht="13.5">
      <c r="B408" s="235"/>
      <c r="C408" s="236"/>
      <c r="D408" s="231" t="s">
        <v>180</v>
      </c>
      <c r="E408" s="237" t="s">
        <v>22</v>
      </c>
      <c r="F408" s="238" t="s">
        <v>1111</v>
      </c>
      <c r="G408" s="236"/>
      <c r="H408" s="239">
        <v>1.775</v>
      </c>
      <c r="I408" s="240"/>
      <c r="J408" s="236"/>
      <c r="K408" s="236"/>
      <c r="L408" s="241"/>
      <c r="M408" s="242"/>
      <c r="N408" s="243"/>
      <c r="O408" s="243"/>
      <c r="P408" s="243"/>
      <c r="Q408" s="243"/>
      <c r="R408" s="243"/>
      <c r="S408" s="243"/>
      <c r="T408" s="244"/>
      <c r="AT408" s="245" t="s">
        <v>180</v>
      </c>
      <c r="AU408" s="245" t="s">
        <v>82</v>
      </c>
      <c r="AV408" s="11" t="s">
        <v>82</v>
      </c>
      <c r="AW408" s="11" t="s">
        <v>37</v>
      </c>
      <c r="AX408" s="11" t="s">
        <v>73</v>
      </c>
      <c r="AY408" s="245" t="s">
        <v>153</v>
      </c>
    </row>
    <row r="409" spans="2:65" s="1" customFormat="1" ht="16.5" customHeight="1">
      <c r="B409" s="44"/>
      <c r="C409" s="246" t="s">
        <v>1112</v>
      </c>
      <c r="D409" s="246" t="s">
        <v>252</v>
      </c>
      <c r="E409" s="247" t="s">
        <v>1113</v>
      </c>
      <c r="F409" s="248" t="s">
        <v>1114</v>
      </c>
      <c r="G409" s="249" t="s">
        <v>239</v>
      </c>
      <c r="H409" s="250">
        <v>271.905</v>
      </c>
      <c r="I409" s="251"/>
      <c r="J409" s="252">
        <f>ROUND(I409*H409,2)</f>
        <v>0</v>
      </c>
      <c r="K409" s="248" t="s">
        <v>159</v>
      </c>
      <c r="L409" s="253"/>
      <c r="M409" s="254" t="s">
        <v>22</v>
      </c>
      <c r="N409" s="255" t="s">
        <v>44</v>
      </c>
      <c r="O409" s="45"/>
      <c r="P409" s="228">
        <f>O409*H409</f>
        <v>0</v>
      </c>
      <c r="Q409" s="228">
        <v>0.018</v>
      </c>
      <c r="R409" s="228">
        <f>Q409*H409</f>
        <v>4.894289999999999</v>
      </c>
      <c r="S409" s="228">
        <v>0</v>
      </c>
      <c r="T409" s="229">
        <f>S409*H409</f>
        <v>0</v>
      </c>
      <c r="AR409" s="22" t="s">
        <v>210</v>
      </c>
      <c r="AT409" s="22" t="s">
        <v>252</v>
      </c>
      <c r="AU409" s="22" t="s">
        <v>82</v>
      </c>
      <c r="AY409" s="22" t="s">
        <v>153</v>
      </c>
      <c r="BE409" s="230">
        <f>IF(N409="základní",J409,0)</f>
        <v>0</v>
      </c>
      <c r="BF409" s="230">
        <f>IF(N409="snížená",J409,0)</f>
        <v>0</v>
      </c>
      <c r="BG409" s="230">
        <f>IF(N409="zákl. přenesená",J409,0)</f>
        <v>0</v>
      </c>
      <c r="BH409" s="230">
        <f>IF(N409="sníž. přenesená",J409,0)</f>
        <v>0</v>
      </c>
      <c r="BI409" s="230">
        <f>IF(N409="nulová",J409,0)</f>
        <v>0</v>
      </c>
      <c r="BJ409" s="22" t="s">
        <v>24</v>
      </c>
      <c r="BK409" s="230">
        <f>ROUND(I409*H409,2)</f>
        <v>0</v>
      </c>
      <c r="BL409" s="22" t="s">
        <v>160</v>
      </c>
      <c r="BM409" s="22" t="s">
        <v>1115</v>
      </c>
    </row>
    <row r="410" spans="2:47" s="1" customFormat="1" ht="13.5">
      <c r="B410" s="44"/>
      <c r="C410" s="72"/>
      <c r="D410" s="231" t="s">
        <v>162</v>
      </c>
      <c r="E410" s="72"/>
      <c r="F410" s="232" t="s">
        <v>1116</v>
      </c>
      <c r="G410" s="72"/>
      <c r="H410" s="72"/>
      <c r="I410" s="189"/>
      <c r="J410" s="72"/>
      <c r="K410" s="72"/>
      <c r="L410" s="70"/>
      <c r="M410" s="233"/>
      <c r="N410" s="45"/>
      <c r="O410" s="45"/>
      <c r="P410" s="45"/>
      <c r="Q410" s="45"/>
      <c r="R410" s="45"/>
      <c r="S410" s="45"/>
      <c r="T410" s="93"/>
      <c r="AT410" s="22" t="s">
        <v>162</v>
      </c>
      <c r="AU410" s="22" t="s">
        <v>82</v>
      </c>
    </row>
    <row r="411" spans="2:47" s="1" customFormat="1" ht="13.5">
      <c r="B411" s="44"/>
      <c r="C411" s="72"/>
      <c r="D411" s="231" t="s">
        <v>166</v>
      </c>
      <c r="E411" s="72"/>
      <c r="F411" s="234" t="s">
        <v>1096</v>
      </c>
      <c r="G411" s="72"/>
      <c r="H411" s="72"/>
      <c r="I411" s="189"/>
      <c r="J411" s="72"/>
      <c r="K411" s="72"/>
      <c r="L411" s="70"/>
      <c r="M411" s="233"/>
      <c r="N411" s="45"/>
      <c r="O411" s="45"/>
      <c r="P411" s="45"/>
      <c r="Q411" s="45"/>
      <c r="R411" s="45"/>
      <c r="S411" s="45"/>
      <c r="T411" s="93"/>
      <c r="AT411" s="22" t="s">
        <v>166</v>
      </c>
      <c r="AU411" s="22" t="s">
        <v>82</v>
      </c>
    </row>
    <row r="412" spans="2:51" s="11" customFormat="1" ht="13.5">
      <c r="B412" s="235"/>
      <c r="C412" s="236"/>
      <c r="D412" s="231" t="s">
        <v>180</v>
      </c>
      <c r="E412" s="236"/>
      <c r="F412" s="238" t="s">
        <v>1117</v>
      </c>
      <c r="G412" s="236"/>
      <c r="H412" s="239">
        <v>271.905</v>
      </c>
      <c r="I412" s="240"/>
      <c r="J412" s="236"/>
      <c r="K412" s="236"/>
      <c r="L412" s="241"/>
      <c r="M412" s="242"/>
      <c r="N412" s="243"/>
      <c r="O412" s="243"/>
      <c r="P412" s="243"/>
      <c r="Q412" s="243"/>
      <c r="R412" s="243"/>
      <c r="S412" s="243"/>
      <c r="T412" s="244"/>
      <c r="AT412" s="245" t="s">
        <v>180</v>
      </c>
      <c r="AU412" s="245" t="s">
        <v>82</v>
      </c>
      <c r="AV412" s="11" t="s">
        <v>82</v>
      </c>
      <c r="AW412" s="11" t="s">
        <v>6</v>
      </c>
      <c r="AX412" s="11" t="s">
        <v>24</v>
      </c>
      <c r="AY412" s="245" t="s">
        <v>153</v>
      </c>
    </row>
    <row r="413" spans="2:65" s="1" customFormat="1" ht="16.5" customHeight="1">
      <c r="B413" s="44"/>
      <c r="C413" s="219" t="s">
        <v>1118</v>
      </c>
      <c r="D413" s="219" t="s">
        <v>155</v>
      </c>
      <c r="E413" s="220" t="s">
        <v>1119</v>
      </c>
      <c r="F413" s="221" t="s">
        <v>1120</v>
      </c>
      <c r="G413" s="222" t="s">
        <v>351</v>
      </c>
      <c r="H413" s="223">
        <v>76.85</v>
      </c>
      <c r="I413" s="224"/>
      <c r="J413" s="225">
        <f>ROUND(I413*H413,2)</f>
        <v>0</v>
      </c>
      <c r="K413" s="221" t="s">
        <v>159</v>
      </c>
      <c r="L413" s="70"/>
      <c r="M413" s="226" t="s">
        <v>22</v>
      </c>
      <c r="N413" s="227" t="s">
        <v>44</v>
      </c>
      <c r="O413" s="45"/>
      <c r="P413" s="228">
        <f>O413*H413</f>
        <v>0</v>
      </c>
      <c r="Q413" s="228">
        <v>6E-05</v>
      </c>
      <c r="R413" s="228">
        <f>Q413*H413</f>
        <v>0.004611</v>
      </c>
      <c r="S413" s="228">
        <v>0</v>
      </c>
      <c r="T413" s="229">
        <f>S413*H413</f>
        <v>0</v>
      </c>
      <c r="AR413" s="22" t="s">
        <v>160</v>
      </c>
      <c r="AT413" s="22" t="s">
        <v>155</v>
      </c>
      <c r="AU413" s="22" t="s">
        <v>82</v>
      </c>
      <c r="AY413" s="22" t="s">
        <v>153</v>
      </c>
      <c r="BE413" s="230">
        <f>IF(N413="základní",J413,0)</f>
        <v>0</v>
      </c>
      <c r="BF413" s="230">
        <f>IF(N413="snížená",J413,0)</f>
        <v>0</v>
      </c>
      <c r="BG413" s="230">
        <f>IF(N413="zákl. přenesená",J413,0)</f>
        <v>0</v>
      </c>
      <c r="BH413" s="230">
        <f>IF(N413="sníž. přenesená",J413,0)</f>
        <v>0</v>
      </c>
      <c r="BI413" s="230">
        <f>IF(N413="nulová",J413,0)</f>
        <v>0</v>
      </c>
      <c r="BJ413" s="22" t="s">
        <v>24</v>
      </c>
      <c r="BK413" s="230">
        <f>ROUND(I413*H413,2)</f>
        <v>0</v>
      </c>
      <c r="BL413" s="22" t="s">
        <v>160</v>
      </c>
      <c r="BM413" s="22" t="s">
        <v>1121</v>
      </c>
    </row>
    <row r="414" spans="2:47" s="1" customFormat="1" ht="13.5">
      <c r="B414" s="44"/>
      <c r="C414" s="72"/>
      <c r="D414" s="231" t="s">
        <v>162</v>
      </c>
      <c r="E414" s="72"/>
      <c r="F414" s="232" t="s">
        <v>1122</v>
      </c>
      <c r="G414" s="72"/>
      <c r="H414" s="72"/>
      <c r="I414" s="189"/>
      <c r="J414" s="72"/>
      <c r="K414" s="72"/>
      <c r="L414" s="70"/>
      <c r="M414" s="233"/>
      <c r="N414" s="45"/>
      <c r="O414" s="45"/>
      <c r="P414" s="45"/>
      <c r="Q414" s="45"/>
      <c r="R414" s="45"/>
      <c r="S414" s="45"/>
      <c r="T414" s="93"/>
      <c r="AT414" s="22" t="s">
        <v>162</v>
      </c>
      <c r="AU414" s="22" t="s">
        <v>82</v>
      </c>
    </row>
    <row r="415" spans="2:47" s="1" customFormat="1" ht="13.5">
      <c r="B415" s="44"/>
      <c r="C415" s="72"/>
      <c r="D415" s="231" t="s">
        <v>164</v>
      </c>
      <c r="E415" s="72"/>
      <c r="F415" s="234" t="s">
        <v>1123</v>
      </c>
      <c r="G415" s="72"/>
      <c r="H415" s="72"/>
      <c r="I415" s="189"/>
      <c r="J415" s="72"/>
      <c r="K415" s="72"/>
      <c r="L415" s="70"/>
      <c r="M415" s="233"/>
      <c r="N415" s="45"/>
      <c r="O415" s="45"/>
      <c r="P415" s="45"/>
      <c r="Q415" s="45"/>
      <c r="R415" s="45"/>
      <c r="S415" s="45"/>
      <c r="T415" s="93"/>
      <c r="AT415" s="22" t="s">
        <v>164</v>
      </c>
      <c r="AU415" s="22" t="s">
        <v>82</v>
      </c>
    </row>
    <row r="416" spans="2:47" s="1" customFormat="1" ht="13.5">
      <c r="B416" s="44"/>
      <c r="C416" s="72"/>
      <c r="D416" s="231" t="s">
        <v>166</v>
      </c>
      <c r="E416" s="72"/>
      <c r="F416" s="234" t="s">
        <v>1096</v>
      </c>
      <c r="G416" s="72"/>
      <c r="H416" s="72"/>
      <c r="I416" s="189"/>
      <c r="J416" s="72"/>
      <c r="K416" s="72"/>
      <c r="L416" s="70"/>
      <c r="M416" s="233"/>
      <c r="N416" s="45"/>
      <c r="O416" s="45"/>
      <c r="P416" s="45"/>
      <c r="Q416" s="45"/>
      <c r="R416" s="45"/>
      <c r="S416" s="45"/>
      <c r="T416" s="93"/>
      <c r="AT416" s="22" t="s">
        <v>166</v>
      </c>
      <c r="AU416" s="22" t="s">
        <v>82</v>
      </c>
    </row>
    <row r="417" spans="2:65" s="1" customFormat="1" ht="16.5" customHeight="1">
      <c r="B417" s="44"/>
      <c r="C417" s="246" t="s">
        <v>1124</v>
      </c>
      <c r="D417" s="246" t="s">
        <v>252</v>
      </c>
      <c r="E417" s="247" t="s">
        <v>1125</v>
      </c>
      <c r="F417" s="248" t="s">
        <v>1126</v>
      </c>
      <c r="G417" s="249" t="s">
        <v>351</v>
      </c>
      <c r="H417" s="250">
        <v>80.693</v>
      </c>
      <c r="I417" s="251"/>
      <c r="J417" s="252">
        <f>ROUND(I417*H417,2)</f>
        <v>0</v>
      </c>
      <c r="K417" s="248" t="s">
        <v>159</v>
      </c>
      <c r="L417" s="253"/>
      <c r="M417" s="254" t="s">
        <v>22</v>
      </c>
      <c r="N417" s="255" t="s">
        <v>44</v>
      </c>
      <c r="O417" s="45"/>
      <c r="P417" s="228">
        <f>O417*H417</f>
        <v>0</v>
      </c>
      <c r="Q417" s="228">
        <v>0.0006</v>
      </c>
      <c r="R417" s="228">
        <f>Q417*H417</f>
        <v>0.048415799999999995</v>
      </c>
      <c r="S417" s="228">
        <v>0</v>
      </c>
      <c r="T417" s="229">
        <f>S417*H417</f>
        <v>0</v>
      </c>
      <c r="AR417" s="22" t="s">
        <v>210</v>
      </c>
      <c r="AT417" s="22" t="s">
        <v>252</v>
      </c>
      <c r="AU417" s="22" t="s">
        <v>82</v>
      </c>
      <c r="AY417" s="22" t="s">
        <v>153</v>
      </c>
      <c r="BE417" s="230">
        <f>IF(N417="základní",J417,0)</f>
        <v>0</v>
      </c>
      <c r="BF417" s="230">
        <f>IF(N417="snížená",J417,0)</f>
        <v>0</v>
      </c>
      <c r="BG417" s="230">
        <f>IF(N417="zákl. přenesená",J417,0)</f>
        <v>0</v>
      </c>
      <c r="BH417" s="230">
        <f>IF(N417="sníž. přenesená",J417,0)</f>
        <v>0</v>
      </c>
      <c r="BI417" s="230">
        <f>IF(N417="nulová",J417,0)</f>
        <v>0</v>
      </c>
      <c r="BJ417" s="22" t="s">
        <v>24</v>
      </c>
      <c r="BK417" s="230">
        <f>ROUND(I417*H417,2)</f>
        <v>0</v>
      </c>
      <c r="BL417" s="22" t="s">
        <v>160</v>
      </c>
      <c r="BM417" s="22" t="s">
        <v>1127</v>
      </c>
    </row>
    <row r="418" spans="2:47" s="1" customFormat="1" ht="13.5">
      <c r="B418" s="44"/>
      <c r="C418" s="72"/>
      <c r="D418" s="231" t="s">
        <v>162</v>
      </c>
      <c r="E418" s="72"/>
      <c r="F418" s="232" t="s">
        <v>1128</v>
      </c>
      <c r="G418" s="72"/>
      <c r="H418" s="72"/>
      <c r="I418" s="189"/>
      <c r="J418" s="72"/>
      <c r="K418" s="72"/>
      <c r="L418" s="70"/>
      <c r="M418" s="233"/>
      <c r="N418" s="45"/>
      <c r="O418" s="45"/>
      <c r="P418" s="45"/>
      <c r="Q418" s="45"/>
      <c r="R418" s="45"/>
      <c r="S418" s="45"/>
      <c r="T418" s="93"/>
      <c r="AT418" s="22" t="s">
        <v>162</v>
      </c>
      <c r="AU418" s="22" t="s">
        <v>82</v>
      </c>
    </row>
    <row r="419" spans="2:47" s="1" customFormat="1" ht="13.5">
      <c r="B419" s="44"/>
      <c r="C419" s="72"/>
      <c r="D419" s="231" t="s">
        <v>166</v>
      </c>
      <c r="E419" s="72"/>
      <c r="F419" s="234" t="s">
        <v>1096</v>
      </c>
      <c r="G419" s="72"/>
      <c r="H419" s="72"/>
      <c r="I419" s="189"/>
      <c r="J419" s="72"/>
      <c r="K419" s="72"/>
      <c r="L419" s="70"/>
      <c r="M419" s="233"/>
      <c r="N419" s="45"/>
      <c r="O419" s="45"/>
      <c r="P419" s="45"/>
      <c r="Q419" s="45"/>
      <c r="R419" s="45"/>
      <c r="S419" s="45"/>
      <c r="T419" s="93"/>
      <c r="AT419" s="22" t="s">
        <v>166</v>
      </c>
      <c r="AU419" s="22" t="s">
        <v>82</v>
      </c>
    </row>
    <row r="420" spans="2:51" s="11" customFormat="1" ht="13.5">
      <c r="B420" s="235"/>
      <c r="C420" s="236"/>
      <c r="D420" s="231" t="s">
        <v>180</v>
      </c>
      <c r="E420" s="237" t="s">
        <v>22</v>
      </c>
      <c r="F420" s="238" t="s">
        <v>1129</v>
      </c>
      <c r="G420" s="236"/>
      <c r="H420" s="239">
        <v>76.85</v>
      </c>
      <c r="I420" s="240"/>
      <c r="J420" s="236"/>
      <c r="K420" s="236"/>
      <c r="L420" s="241"/>
      <c r="M420" s="242"/>
      <c r="N420" s="243"/>
      <c r="O420" s="243"/>
      <c r="P420" s="243"/>
      <c r="Q420" s="243"/>
      <c r="R420" s="243"/>
      <c r="S420" s="243"/>
      <c r="T420" s="244"/>
      <c r="AT420" s="245" t="s">
        <v>180</v>
      </c>
      <c r="AU420" s="245" t="s">
        <v>82</v>
      </c>
      <c r="AV420" s="11" t="s">
        <v>82</v>
      </c>
      <c r="AW420" s="11" t="s">
        <v>37</v>
      </c>
      <c r="AX420" s="11" t="s">
        <v>73</v>
      </c>
      <c r="AY420" s="245" t="s">
        <v>153</v>
      </c>
    </row>
    <row r="421" spans="2:51" s="11" customFormat="1" ht="13.5">
      <c r="B421" s="235"/>
      <c r="C421" s="236"/>
      <c r="D421" s="231" t="s">
        <v>180</v>
      </c>
      <c r="E421" s="236"/>
      <c r="F421" s="238" t="s">
        <v>1130</v>
      </c>
      <c r="G421" s="236"/>
      <c r="H421" s="239">
        <v>80.693</v>
      </c>
      <c r="I421" s="240"/>
      <c r="J421" s="236"/>
      <c r="K421" s="236"/>
      <c r="L421" s="241"/>
      <c r="M421" s="242"/>
      <c r="N421" s="243"/>
      <c r="O421" s="243"/>
      <c r="P421" s="243"/>
      <c r="Q421" s="243"/>
      <c r="R421" s="243"/>
      <c r="S421" s="243"/>
      <c r="T421" s="244"/>
      <c r="AT421" s="245" t="s">
        <v>180</v>
      </c>
      <c r="AU421" s="245" t="s">
        <v>82</v>
      </c>
      <c r="AV421" s="11" t="s">
        <v>82</v>
      </c>
      <c r="AW421" s="11" t="s">
        <v>6</v>
      </c>
      <c r="AX421" s="11" t="s">
        <v>24</v>
      </c>
      <c r="AY421" s="245" t="s">
        <v>153</v>
      </c>
    </row>
    <row r="422" spans="2:65" s="1" customFormat="1" ht="16.5" customHeight="1">
      <c r="B422" s="44"/>
      <c r="C422" s="246" t="s">
        <v>1131</v>
      </c>
      <c r="D422" s="246" t="s">
        <v>252</v>
      </c>
      <c r="E422" s="247" t="s">
        <v>1132</v>
      </c>
      <c r="F422" s="248" t="s">
        <v>1133</v>
      </c>
      <c r="G422" s="249" t="s">
        <v>158</v>
      </c>
      <c r="H422" s="250">
        <v>170</v>
      </c>
      <c r="I422" s="251"/>
      <c r="J422" s="252">
        <f>ROUND(I422*H422,2)</f>
        <v>0</v>
      </c>
      <c r="K422" s="248" t="s">
        <v>159</v>
      </c>
      <c r="L422" s="253"/>
      <c r="M422" s="254" t="s">
        <v>22</v>
      </c>
      <c r="N422" s="255" t="s">
        <v>44</v>
      </c>
      <c r="O422" s="45"/>
      <c r="P422" s="228">
        <f>O422*H422</f>
        <v>0</v>
      </c>
      <c r="Q422" s="228">
        <v>1E-05</v>
      </c>
      <c r="R422" s="228">
        <f>Q422*H422</f>
        <v>0.0017000000000000001</v>
      </c>
      <c r="S422" s="228">
        <v>0</v>
      </c>
      <c r="T422" s="229">
        <f>S422*H422</f>
        <v>0</v>
      </c>
      <c r="AR422" s="22" t="s">
        <v>210</v>
      </c>
      <c r="AT422" s="22" t="s">
        <v>252</v>
      </c>
      <c r="AU422" s="22" t="s">
        <v>82</v>
      </c>
      <c r="AY422" s="22" t="s">
        <v>153</v>
      </c>
      <c r="BE422" s="230">
        <f>IF(N422="základní",J422,0)</f>
        <v>0</v>
      </c>
      <c r="BF422" s="230">
        <f>IF(N422="snížená",J422,0)</f>
        <v>0</v>
      </c>
      <c r="BG422" s="230">
        <f>IF(N422="zákl. přenesená",J422,0)</f>
        <v>0</v>
      </c>
      <c r="BH422" s="230">
        <f>IF(N422="sníž. přenesená",J422,0)</f>
        <v>0</v>
      </c>
      <c r="BI422" s="230">
        <f>IF(N422="nulová",J422,0)</f>
        <v>0</v>
      </c>
      <c r="BJ422" s="22" t="s">
        <v>24</v>
      </c>
      <c r="BK422" s="230">
        <f>ROUND(I422*H422,2)</f>
        <v>0</v>
      </c>
      <c r="BL422" s="22" t="s">
        <v>160</v>
      </c>
      <c r="BM422" s="22" t="s">
        <v>1134</v>
      </c>
    </row>
    <row r="423" spans="2:47" s="1" customFormat="1" ht="13.5">
      <c r="B423" s="44"/>
      <c r="C423" s="72"/>
      <c r="D423" s="231" t="s">
        <v>162</v>
      </c>
      <c r="E423" s="72"/>
      <c r="F423" s="232" t="s">
        <v>1135</v>
      </c>
      <c r="G423" s="72"/>
      <c r="H423" s="72"/>
      <c r="I423" s="189"/>
      <c r="J423" s="72"/>
      <c r="K423" s="72"/>
      <c r="L423" s="70"/>
      <c r="M423" s="233"/>
      <c r="N423" s="45"/>
      <c r="O423" s="45"/>
      <c r="P423" s="45"/>
      <c r="Q423" s="45"/>
      <c r="R423" s="45"/>
      <c r="S423" s="45"/>
      <c r="T423" s="93"/>
      <c r="AT423" s="22" t="s">
        <v>162</v>
      </c>
      <c r="AU423" s="22" t="s">
        <v>82</v>
      </c>
    </row>
    <row r="424" spans="2:47" s="1" customFormat="1" ht="13.5">
      <c r="B424" s="44"/>
      <c r="C424" s="72"/>
      <c r="D424" s="231" t="s">
        <v>166</v>
      </c>
      <c r="E424" s="72"/>
      <c r="F424" s="234" t="s">
        <v>1096</v>
      </c>
      <c r="G424" s="72"/>
      <c r="H424" s="72"/>
      <c r="I424" s="189"/>
      <c r="J424" s="72"/>
      <c r="K424" s="72"/>
      <c r="L424" s="70"/>
      <c r="M424" s="233"/>
      <c r="N424" s="45"/>
      <c r="O424" s="45"/>
      <c r="P424" s="45"/>
      <c r="Q424" s="45"/>
      <c r="R424" s="45"/>
      <c r="S424" s="45"/>
      <c r="T424" s="93"/>
      <c r="AT424" s="22" t="s">
        <v>166</v>
      </c>
      <c r="AU424" s="22" t="s">
        <v>82</v>
      </c>
    </row>
    <row r="425" spans="2:51" s="11" customFormat="1" ht="13.5">
      <c r="B425" s="235"/>
      <c r="C425" s="236"/>
      <c r="D425" s="231" t="s">
        <v>180</v>
      </c>
      <c r="E425" s="236"/>
      <c r="F425" s="238" t="s">
        <v>1136</v>
      </c>
      <c r="G425" s="236"/>
      <c r="H425" s="239">
        <v>170</v>
      </c>
      <c r="I425" s="240"/>
      <c r="J425" s="236"/>
      <c r="K425" s="236"/>
      <c r="L425" s="241"/>
      <c r="M425" s="242"/>
      <c r="N425" s="243"/>
      <c r="O425" s="243"/>
      <c r="P425" s="243"/>
      <c r="Q425" s="243"/>
      <c r="R425" s="243"/>
      <c r="S425" s="243"/>
      <c r="T425" s="244"/>
      <c r="AT425" s="245" t="s">
        <v>180</v>
      </c>
      <c r="AU425" s="245" t="s">
        <v>82</v>
      </c>
      <c r="AV425" s="11" t="s">
        <v>82</v>
      </c>
      <c r="AW425" s="11" t="s">
        <v>6</v>
      </c>
      <c r="AX425" s="11" t="s">
        <v>24</v>
      </c>
      <c r="AY425" s="245" t="s">
        <v>153</v>
      </c>
    </row>
    <row r="426" spans="2:65" s="1" customFormat="1" ht="16.5" customHeight="1">
      <c r="B426" s="44"/>
      <c r="C426" s="246" t="s">
        <v>1137</v>
      </c>
      <c r="D426" s="246" t="s">
        <v>252</v>
      </c>
      <c r="E426" s="247" t="s">
        <v>1138</v>
      </c>
      <c r="F426" s="248" t="s">
        <v>1139</v>
      </c>
      <c r="G426" s="249" t="s">
        <v>158</v>
      </c>
      <c r="H426" s="250">
        <v>44</v>
      </c>
      <c r="I426" s="251"/>
      <c r="J426" s="252">
        <f>ROUND(I426*H426,2)</f>
        <v>0</v>
      </c>
      <c r="K426" s="248" t="s">
        <v>159</v>
      </c>
      <c r="L426" s="253"/>
      <c r="M426" s="254" t="s">
        <v>22</v>
      </c>
      <c r="N426" s="255" t="s">
        <v>44</v>
      </c>
      <c r="O426" s="45"/>
      <c r="P426" s="228">
        <f>O426*H426</f>
        <v>0</v>
      </c>
      <c r="Q426" s="228">
        <v>0</v>
      </c>
      <c r="R426" s="228">
        <f>Q426*H426</f>
        <v>0</v>
      </c>
      <c r="S426" s="228">
        <v>0</v>
      </c>
      <c r="T426" s="229">
        <f>S426*H426</f>
        <v>0</v>
      </c>
      <c r="AR426" s="22" t="s">
        <v>210</v>
      </c>
      <c r="AT426" s="22" t="s">
        <v>252</v>
      </c>
      <c r="AU426" s="22" t="s">
        <v>82</v>
      </c>
      <c r="AY426" s="22" t="s">
        <v>153</v>
      </c>
      <c r="BE426" s="230">
        <f>IF(N426="základní",J426,0)</f>
        <v>0</v>
      </c>
      <c r="BF426" s="230">
        <f>IF(N426="snížená",J426,0)</f>
        <v>0</v>
      </c>
      <c r="BG426" s="230">
        <f>IF(N426="zákl. přenesená",J426,0)</f>
        <v>0</v>
      </c>
      <c r="BH426" s="230">
        <f>IF(N426="sníž. přenesená",J426,0)</f>
        <v>0</v>
      </c>
      <c r="BI426" s="230">
        <f>IF(N426="nulová",J426,0)</f>
        <v>0</v>
      </c>
      <c r="BJ426" s="22" t="s">
        <v>24</v>
      </c>
      <c r="BK426" s="230">
        <f>ROUND(I426*H426,2)</f>
        <v>0</v>
      </c>
      <c r="BL426" s="22" t="s">
        <v>160</v>
      </c>
      <c r="BM426" s="22" t="s">
        <v>1140</v>
      </c>
    </row>
    <row r="427" spans="2:47" s="1" customFormat="1" ht="13.5">
      <c r="B427" s="44"/>
      <c r="C427" s="72"/>
      <c r="D427" s="231" t="s">
        <v>162</v>
      </c>
      <c r="E427" s="72"/>
      <c r="F427" s="232" t="s">
        <v>1141</v>
      </c>
      <c r="G427" s="72"/>
      <c r="H427" s="72"/>
      <c r="I427" s="189"/>
      <c r="J427" s="72"/>
      <c r="K427" s="72"/>
      <c r="L427" s="70"/>
      <c r="M427" s="233"/>
      <c r="N427" s="45"/>
      <c r="O427" s="45"/>
      <c r="P427" s="45"/>
      <c r="Q427" s="45"/>
      <c r="R427" s="45"/>
      <c r="S427" s="45"/>
      <c r="T427" s="93"/>
      <c r="AT427" s="22" t="s">
        <v>162</v>
      </c>
      <c r="AU427" s="22" t="s">
        <v>82</v>
      </c>
    </row>
    <row r="428" spans="2:47" s="1" customFormat="1" ht="13.5">
      <c r="B428" s="44"/>
      <c r="C428" s="72"/>
      <c r="D428" s="231" t="s">
        <v>166</v>
      </c>
      <c r="E428" s="72"/>
      <c r="F428" s="234" t="s">
        <v>1096</v>
      </c>
      <c r="G428" s="72"/>
      <c r="H428" s="72"/>
      <c r="I428" s="189"/>
      <c r="J428" s="72"/>
      <c r="K428" s="72"/>
      <c r="L428" s="70"/>
      <c r="M428" s="233"/>
      <c r="N428" s="45"/>
      <c r="O428" s="45"/>
      <c r="P428" s="45"/>
      <c r="Q428" s="45"/>
      <c r="R428" s="45"/>
      <c r="S428" s="45"/>
      <c r="T428" s="93"/>
      <c r="AT428" s="22" t="s">
        <v>166</v>
      </c>
      <c r="AU428" s="22" t="s">
        <v>82</v>
      </c>
    </row>
    <row r="429" spans="2:51" s="11" customFormat="1" ht="13.5">
      <c r="B429" s="235"/>
      <c r="C429" s="236"/>
      <c r="D429" s="231" t="s">
        <v>180</v>
      </c>
      <c r="E429" s="236"/>
      <c r="F429" s="238" t="s">
        <v>1142</v>
      </c>
      <c r="G429" s="236"/>
      <c r="H429" s="239">
        <v>44</v>
      </c>
      <c r="I429" s="240"/>
      <c r="J429" s="236"/>
      <c r="K429" s="236"/>
      <c r="L429" s="241"/>
      <c r="M429" s="242"/>
      <c r="N429" s="243"/>
      <c r="O429" s="243"/>
      <c r="P429" s="243"/>
      <c r="Q429" s="243"/>
      <c r="R429" s="243"/>
      <c r="S429" s="243"/>
      <c r="T429" s="244"/>
      <c r="AT429" s="245" t="s">
        <v>180</v>
      </c>
      <c r="AU429" s="245" t="s">
        <v>82</v>
      </c>
      <c r="AV429" s="11" t="s">
        <v>82</v>
      </c>
      <c r="AW429" s="11" t="s">
        <v>6</v>
      </c>
      <c r="AX429" s="11" t="s">
        <v>24</v>
      </c>
      <c r="AY429" s="245" t="s">
        <v>153</v>
      </c>
    </row>
    <row r="430" spans="2:65" s="1" customFormat="1" ht="16.5" customHeight="1">
      <c r="B430" s="44"/>
      <c r="C430" s="219" t="s">
        <v>1143</v>
      </c>
      <c r="D430" s="219" t="s">
        <v>155</v>
      </c>
      <c r="E430" s="220" t="s">
        <v>1144</v>
      </c>
      <c r="F430" s="221" t="s">
        <v>1145</v>
      </c>
      <c r="G430" s="222" t="s">
        <v>351</v>
      </c>
      <c r="H430" s="223">
        <v>492.5</v>
      </c>
      <c r="I430" s="224"/>
      <c r="J430" s="225">
        <f>ROUND(I430*H430,2)</f>
        <v>0</v>
      </c>
      <c r="K430" s="221" t="s">
        <v>159</v>
      </c>
      <c r="L430" s="70"/>
      <c r="M430" s="226" t="s">
        <v>22</v>
      </c>
      <c r="N430" s="227" t="s">
        <v>44</v>
      </c>
      <c r="O430" s="45"/>
      <c r="P430" s="228">
        <f>O430*H430</f>
        <v>0</v>
      </c>
      <c r="Q430" s="228">
        <v>0.00025</v>
      </c>
      <c r="R430" s="228">
        <f>Q430*H430</f>
        <v>0.123125</v>
      </c>
      <c r="S430" s="228">
        <v>0</v>
      </c>
      <c r="T430" s="229">
        <f>S430*H430</f>
        <v>0</v>
      </c>
      <c r="AR430" s="22" t="s">
        <v>160</v>
      </c>
      <c r="AT430" s="22" t="s">
        <v>155</v>
      </c>
      <c r="AU430" s="22" t="s">
        <v>82</v>
      </c>
      <c r="AY430" s="22" t="s">
        <v>153</v>
      </c>
      <c r="BE430" s="230">
        <f>IF(N430="základní",J430,0)</f>
        <v>0</v>
      </c>
      <c r="BF430" s="230">
        <f>IF(N430="snížená",J430,0)</f>
        <v>0</v>
      </c>
      <c r="BG430" s="230">
        <f>IF(N430="zákl. přenesená",J430,0)</f>
        <v>0</v>
      </c>
      <c r="BH430" s="230">
        <f>IF(N430="sníž. přenesená",J430,0)</f>
        <v>0</v>
      </c>
      <c r="BI430" s="230">
        <f>IF(N430="nulová",J430,0)</f>
        <v>0</v>
      </c>
      <c r="BJ430" s="22" t="s">
        <v>24</v>
      </c>
      <c r="BK430" s="230">
        <f>ROUND(I430*H430,2)</f>
        <v>0</v>
      </c>
      <c r="BL430" s="22" t="s">
        <v>160</v>
      </c>
      <c r="BM430" s="22" t="s">
        <v>1146</v>
      </c>
    </row>
    <row r="431" spans="2:47" s="1" customFormat="1" ht="13.5">
      <c r="B431" s="44"/>
      <c r="C431" s="72"/>
      <c r="D431" s="231" t="s">
        <v>162</v>
      </c>
      <c r="E431" s="72"/>
      <c r="F431" s="232" t="s">
        <v>1147</v>
      </c>
      <c r="G431" s="72"/>
      <c r="H431" s="72"/>
      <c r="I431" s="189"/>
      <c r="J431" s="72"/>
      <c r="K431" s="72"/>
      <c r="L431" s="70"/>
      <c r="M431" s="233"/>
      <c r="N431" s="45"/>
      <c r="O431" s="45"/>
      <c r="P431" s="45"/>
      <c r="Q431" s="45"/>
      <c r="R431" s="45"/>
      <c r="S431" s="45"/>
      <c r="T431" s="93"/>
      <c r="AT431" s="22" t="s">
        <v>162</v>
      </c>
      <c r="AU431" s="22" t="s">
        <v>82</v>
      </c>
    </row>
    <row r="432" spans="2:47" s="1" customFormat="1" ht="13.5">
      <c r="B432" s="44"/>
      <c r="C432" s="72"/>
      <c r="D432" s="231" t="s">
        <v>164</v>
      </c>
      <c r="E432" s="72"/>
      <c r="F432" s="234" t="s">
        <v>1123</v>
      </c>
      <c r="G432" s="72"/>
      <c r="H432" s="72"/>
      <c r="I432" s="189"/>
      <c r="J432" s="72"/>
      <c r="K432" s="72"/>
      <c r="L432" s="70"/>
      <c r="M432" s="233"/>
      <c r="N432" s="45"/>
      <c r="O432" s="45"/>
      <c r="P432" s="45"/>
      <c r="Q432" s="45"/>
      <c r="R432" s="45"/>
      <c r="S432" s="45"/>
      <c r="T432" s="93"/>
      <c r="AT432" s="22" t="s">
        <v>164</v>
      </c>
      <c r="AU432" s="22" t="s">
        <v>82</v>
      </c>
    </row>
    <row r="433" spans="2:47" s="1" customFormat="1" ht="13.5">
      <c r="B433" s="44"/>
      <c r="C433" s="72"/>
      <c r="D433" s="231" t="s">
        <v>166</v>
      </c>
      <c r="E433" s="72"/>
      <c r="F433" s="234" t="s">
        <v>1096</v>
      </c>
      <c r="G433" s="72"/>
      <c r="H433" s="72"/>
      <c r="I433" s="189"/>
      <c r="J433" s="72"/>
      <c r="K433" s="72"/>
      <c r="L433" s="70"/>
      <c r="M433" s="233"/>
      <c r="N433" s="45"/>
      <c r="O433" s="45"/>
      <c r="P433" s="45"/>
      <c r="Q433" s="45"/>
      <c r="R433" s="45"/>
      <c r="S433" s="45"/>
      <c r="T433" s="93"/>
      <c r="AT433" s="22" t="s">
        <v>166</v>
      </c>
      <c r="AU433" s="22" t="s">
        <v>82</v>
      </c>
    </row>
    <row r="434" spans="2:65" s="1" customFormat="1" ht="16.5" customHeight="1">
      <c r="B434" s="44"/>
      <c r="C434" s="246" t="s">
        <v>1148</v>
      </c>
      <c r="D434" s="246" t="s">
        <v>252</v>
      </c>
      <c r="E434" s="247" t="s">
        <v>1149</v>
      </c>
      <c r="F434" s="248" t="s">
        <v>1150</v>
      </c>
      <c r="G434" s="249" t="s">
        <v>351</v>
      </c>
      <c r="H434" s="250">
        <v>298.463</v>
      </c>
      <c r="I434" s="251"/>
      <c r="J434" s="252">
        <f>ROUND(I434*H434,2)</f>
        <v>0</v>
      </c>
      <c r="K434" s="248" t="s">
        <v>159</v>
      </c>
      <c r="L434" s="253"/>
      <c r="M434" s="254" t="s">
        <v>22</v>
      </c>
      <c r="N434" s="255" t="s">
        <v>44</v>
      </c>
      <c r="O434" s="45"/>
      <c r="P434" s="228">
        <f>O434*H434</f>
        <v>0</v>
      </c>
      <c r="Q434" s="228">
        <v>3E-05</v>
      </c>
      <c r="R434" s="228">
        <f>Q434*H434</f>
        <v>0.00895389</v>
      </c>
      <c r="S434" s="228">
        <v>0</v>
      </c>
      <c r="T434" s="229">
        <f>S434*H434</f>
        <v>0</v>
      </c>
      <c r="AR434" s="22" t="s">
        <v>210</v>
      </c>
      <c r="AT434" s="22" t="s">
        <v>252</v>
      </c>
      <c r="AU434" s="22" t="s">
        <v>82</v>
      </c>
      <c r="AY434" s="22" t="s">
        <v>153</v>
      </c>
      <c r="BE434" s="230">
        <f>IF(N434="základní",J434,0)</f>
        <v>0</v>
      </c>
      <c r="BF434" s="230">
        <f>IF(N434="snížená",J434,0)</f>
        <v>0</v>
      </c>
      <c r="BG434" s="230">
        <f>IF(N434="zákl. přenesená",J434,0)</f>
        <v>0</v>
      </c>
      <c r="BH434" s="230">
        <f>IF(N434="sníž. přenesená",J434,0)</f>
        <v>0</v>
      </c>
      <c r="BI434" s="230">
        <f>IF(N434="nulová",J434,0)</f>
        <v>0</v>
      </c>
      <c r="BJ434" s="22" t="s">
        <v>24</v>
      </c>
      <c r="BK434" s="230">
        <f>ROUND(I434*H434,2)</f>
        <v>0</v>
      </c>
      <c r="BL434" s="22" t="s">
        <v>160</v>
      </c>
      <c r="BM434" s="22" t="s">
        <v>1151</v>
      </c>
    </row>
    <row r="435" spans="2:47" s="1" customFormat="1" ht="13.5">
      <c r="B435" s="44"/>
      <c r="C435" s="72"/>
      <c r="D435" s="231" t="s">
        <v>162</v>
      </c>
      <c r="E435" s="72"/>
      <c r="F435" s="232" t="s">
        <v>1152</v>
      </c>
      <c r="G435" s="72"/>
      <c r="H435" s="72"/>
      <c r="I435" s="189"/>
      <c r="J435" s="72"/>
      <c r="K435" s="72"/>
      <c r="L435" s="70"/>
      <c r="M435" s="233"/>
      <c r="N435" s="45"/>
      <c r="O435" s="45"/>
      <c r="P435" s="45"/>
      <c r="Q435" s="45"/>
      <c r="R435" s="45"/>
      <c r="S435" s="45"/>
      <c r="T435" s="93"/>
      <c r="AT435" s="22" t="s">
        <v>162</v>
      </c>
      <c r="AU435" s="22" t="s">
        <v>82</v>
      </c>
    </row>
    <row r="436" spans="2:47" s="1" customFormat="1" ht="13.5">
      <c r="B436" s="44"/>
      <c r="C436" s="72"/>
      <c r="D436" s="231" t="s">
        <v>166</v>
      </c>
      <c r="E436" s="72"/>
      <c r="F436" s="234" t="s">
        <v>1096</v>
      </c>
      <c r="G436" s="72"/>
      <c r="H436" s="72"/>
      <c r="I436" s="189"/>
      <c r="J436" s="72"/>
      <c r="K436" s="72"/>
      <c r="L436" s="70"/>
      <c r="M436" s="233"/>
      <c r="N436" s="45"/>
      <c r="O436" s="45"/>
      <c r="P436" s="45"/>
      <c r="Q436" s="45"/>
      <c r="R436" s="45"/>
      <c r="S436" s="45"/>
      <c r="T436" s="93"/>
      <c r="AT436" s="22" t="s">
        <v>166</v>
      </c>
      <c r="AU436" s="22" t="s">
        <v>82</v>
      </c>
    </row>
    <row r="437" spans="2:51" s="11" customFormat="1" ht="13.5">
      <c r="B437" s="235"/>
      <c r="C437" s="236"/>
      <c r="D437" s="231" t="s">
        <v>180</v>
      </c>
      <c r="E437" s="237" t="s">
        <v>22</v>
      </c>
      <c r="F437" s="238" t="s">
        <v>1153</v>
      </c>
      <c r="G437" s="236"/>
      <c r="H437" s="239">
        <v>25.2</v>
      </c>
      <c r="I437" s="240"/>
      <c r="J437" s="236"/>
      <c r="K437" s="236"/>
      <c r="L437" s="241"/>
      <c r="M437" s="242"/>
      <c r="N437" s="243"/>
      <c r="O437" s="243"/>
      <c r="P437" s="243"/>
      <c r="Q437" s="243"/>
      <c r="R437" s="243"/>
      <c r="S437" s="243"/>
      <c r="T437" s="244"/>
      <c r="AT437" s="245" t="s">
        <v>180</v>
      </c>
      <c r="AU437" s="245" t="s">
        <v>82</v>
      </c>
      <c r="AV437" s="11" t="s">
        <v>82</v>
      </c>
      <c r="AW437" s="11" t="s">
        <v>37</v>
      </c>
      <c r="AX437" s="11" t="s">
        <v>73</v>
      </c>
      <c r="AY437" s="245" t="s">
        <v>153</v>
      </c>
    </row>
    <row r="438" spans="2:51" s="11" customFormat="1" ht="13.5">
      <c r="B438" s="235"/>
      <c r="C438" s="236"/>
      <c r="D438" s="231" t="s">
        <v>180</v>
      </c>
      <c r="E438" s="237" t="s">
        <v>22</v>
      </c>
      <c r="F438" s="238" t="s">
        <v>1154</v>
      </c>
      <c r="G438" s="236"/>
      <c r="H438" s="239">
        <v>259.05</v>
      </c>
      <c r="I438" s="240"/>
      <c r="J438" s="236"/>
      <c r="K438" s="236"/>
      <c r="L438" s="241"/>
      <c r="M438" s="242"/>
      <c r="N438" s="243"/>
      <c r="O438" s="243"/>
      <c r="P438" s="243"/>
      <c r="Q438" s="243"/>
      <c r="R438" s="243"/>
      <c r="S438" s="243"/>
      <c r="T438" s="244"/>
      <c r="AT438" s="245" t="s">
        <v>180</v>
      </c>
      <c r="AU438" s="245" t="s">
        <v>82</v>
      </c>
      <c r="AV438" s="11" t="s">
        <v>82</v>
      </c>
      <c r="AW438" s="11" t="s">
        <v>37</v>
      </c>
      <c r="AX438" s="11" t="s">
        <v>73</v>
      </c>
      <c r="AY438" s="245" t="s">
        <v>153</v>
      </c>
    </row>
    <row r="439" spans="2:51" s="11" customFormat="1" ht="13.5">
      <c r="B439" s="235"/>
      <c r="C439" s="236"/>
      <c r="D439" s="231" t="s">
        <v>180</v>
      </c>
      <c r="E439" s="236"/>
      <c r="F439" s="238" t="s">
        <v>1155</v>
      </c>
      <c r="G439" s="236"/>
      <c r="H439" s="239">
        <v>298.463</v>
      </c>
      <c r="I439" s="240"/>
      <c r="J439" s="236"/>
      <c r="K439" s="236"/>
      <c r="L439" s="241"/>
      <c r="M439" s="242"/>
      <c r="N439" s="243"/>
      <c r="O439" s="243"/>
      <c r="P439" s="243"/>
      <c r="Q439" s="243"/>
      <c r="R439" s="243"/>
      <c r="S439" s="243"/>
      <c r="T439" s="244"/>
      <c r="AT439" s="245" t="s">
        <v>180</v>
      </c>
      <c r="AU439" s="245" t="s">
        <v>82</v>
      </c>
      <c r="AV439" s="11" t="s">
        <v>82</v>
      </c>
      <c r="AW439" s="11" t="s">
        <v>6</v>
      </c>
      <c r="AX439" s="11" t="s">
        <v>24</v>
      </c>
      <c r="AY439" s="245" t="s">
        <v>153</v>
      </c>
    </row>
    <row r="440" spans="2:65" s="1" customFormat="1" ht="16.5" customHeight="1">
      <c r="B440" s="44"/>
      <c r="C440" s="246" t="s">
        <v>1156</v>
      </c>
      <c r="D440" s="246" t="s">
        <v>252</v>
      </c>
      <c r="E440" s="247" t="s">
        <v>1157</v>
      </c>
      <c r="F440" s="248" t="s">
        <v>1158</v>
      </c>
      <c r="G440" s="249" t="s">
        <v>351</v>
      </c>
      <c r="H440" s="250">
        <v>8.82</v>
      </c>
      <c r="I440" s="251"/>
      <c r="J440" s="252">
        <f>ROUND(I440*H440,2)</f>
        <v>0</v>
      </c>
      <c r="K440" s="248" t="s">
        <v>159</v>
      </c>
      <c r="L440" s="253"/>
      <c r="M440" s="254" t="s">
        <v>22</v>
      </c>
      <c r="N440" s="255" t="s">
        <v>44</v>
      </c>
      <c r="O440" s="45"/>
      <c r="P440" s="228">
        <f>O440*H440</f>
        <v>0</v>
      </c>
      <c r="Q440" s="228">
        <v>0.0005</v>
      </c>
      <c r="R440" s="228">
        <f>Q440*H440</f>
        <v>0.00441</v>
      </c>
      <c r="S440" s="228">
        <v>0</v>
      </c>
      <c r="T440" s="229">
        <f>S440*H440</f>
        <v>0</v>
      </c>
      <c r="AR440" s="22" t="s">
        <v>210</v>
      </c>
      <c r="AT440" s="22" t="s">
        <v>252</v>
      </c>
      <c r="AU440" s="22" t="s">
        <v>82</v>
      </c>
      <c r="AY440" s="22" t="s">
        <v>153</v>
      </c>
      <c r="BE440" s="230">
        <f>IF(N440="základní",J440,0)</f>
        <v>0</v>
      </c>
      <c r="BF440" s="230">
        <f>IF(N440="snížená",J440,0)</f>
        <v>0</v>
      </c>
      <c r="BG440" s="230">
        <f>IF(N440="zákl. přenesená",J440,0)</f>
        <v>0</v>
      </c>
      <c r="BH440" s="230">
        <f>IF(N440="sníž. přenesená",J440,0)</f>
        <v>0</v>
      </c>
      <c r="BI440" s="230">
        <f>IF(N440="nulová",J440,0)</f>
        <v>0</v>
      </c>
      <c r="BJ440" s="22" t="s">
        <v>24</v>
      </c>
      <c r="BK440" s="230">
        <f>ROUND(I440*H440,2)</f>
        <v>0</v>
      </c>
      <c r="BL440" s="22" t="s">
        <v>160</v>
      </c>
      <c r="BM440" s="22" t="s">
        <v>1159</v>
      </c>
    </row>
    <row r="441" spans="2:47" s="1" customFormat="1" ht="13.5">
      <c r="B441" s="44"/>
      <c r="C441" s="72"/>
      <c r="D441" s="231" t="s">
        <v>162</v>
      </c>
      <c r="E441" s="72"/>
      <c r="F441" s="232" t="s">
        <v>1160</v>
      </c>
      <c r="G441" s="72"/>
      <c r="H441" s="72"/>
      <c r="I441" s="189"/>
      <c r="J441" s="72"/>
      <c r="K441" s="72"/>
      <c r="L441" s="70"/>
      <c r="M441" s="233"/>
      <c r="N441" s="45"/>
      <c r="O441" s="45"/>
      <c r="P441" s="45"/>
      <c r="Q441" s="45"/>
      <c r="R441" s="45"/>
      <c r="S441" s="45"/>
      <c r="T441" s="93"/>
      <c r="AT441" s="22" t="s">
        <v>162</v>
      </c>
      <c r="AU441" s="22" t="s">
        <v>82</v>
      </c>
    </row>
    <row r="442" spans="2:47" s="1" customFormat="1" ht="13.5">
      <c r="B442" s="44"/>
      <c r="C442" s="72"/>
      <c r="D442" s="231" t="s">
        <v>166</v>
      </c>
      <c r="E442" s="72"/>
      <c r="F442" s="234" t="s">
        <v>1096</v>
      </c>
      <c r="G442" s="72"/>
      <c r="H442" s="72"/>
      <c r="I442" s="189"/>
      <c r="J442" s="72"/>
      <c r="K442" s="72"/>
      <c r="L442" s="70"/>
      <c r="M442" s="233"/>
      <c r="N442" s="45"/>
      <c r="O442" s="45"/>
      <c r="P442" s="45"/>
      <c r="Q442" s="45"/>
      <c r="R442" s="45"/>
      <c r="S442" s="45"/>
      <c r="T442" s="93"/>
      <c r="AT442" s="22" t="s">
        <v>166</v>
      </c>
      <c r="AU442" s="22" t="s">
        <v>82</v>
      </c>
    </row>
    <row r="443" spans="2:51" s="11" customFormat="1" ht="13.5">
      <c r="B443" s="235"/>
      <c r="C443" s="236"/>
      <c r="D443" s="231" t="s">
        <v>180</v>
      </c>
      <c r="E443" s="237" t="s">
        <v>22</v>
      </c>
      <c r="F443" s="238" t="s">
        <v>1161</v>
      </c>
      <c r="G443" s="236"/>
      <c r="H443" s="239">
        <v>8.4</v>
      </c>
      <c r="I443" s="240"/>
      <c r="J443" s="236"/>
      <c r="K443" s="236"/>
      <c r="L443" s="241"/>
      <c r="M443" s="242"/>
      <c r="N443" s="243"/>
      <c r="O443" s="243"/>
      <c r="P443" s="243"/>
      <c r="Q443" s="243"/>
      <c r="R443" s="243"/>
      <c r="S443" s="243"/>
      <c r="T443" s="244"/>
      <c r="AT443" s="245" t="s">
        <v>180</v>
      </c>
      <c r="AU443" s="245" t="s">
        <v>82</v>
      </c>
      <c r="AV443" s="11" t="s">
        <v>82</v>
      </c>
      <c r="AW443" s="11" t="s">
        <v>37</v>
      </c>
      <c r="AX443" s="11" t="s">
        <v>73</v>
      </c>
      <c r="AY443" s="245" t="s">
        <v>153</v>
      </c>
    </row>
    <row r="444" spans="2:51" s="11" customFormat="1" ht="13.5">
      <c r="B444" s="235"/>
      <c r="C444" s="236"/>
      <c r="D444" s="231" t="s">
        <v>180</v>
      </c>
      <c r="E444" s="236"/>
      <c r="F444" s="238" t="s">
        <v>1162</v>
      </c>
      <c r="G444" s="236"/>
      <c r="H444" s="239">
        <v>8.82</v>
      </c>
      <c r="I444" s="240"/>
      <c r="J444" s="236"/>
      <c r="K444" s="236"/>
      <c r="L444" s="241"/>
      <c r="M444" s="242"/>
      <c r="N444" s="243"/>
      <c r="O444" s="243"/>
      <c r="P444" s="243"/>
      <c r="Q444" s="243"/>
      <c r="R444" s="243"/>
      <c r="S444" s="243"/>
      <c r="T444" s="244"/>
      <c r="AT444" s="245" t="s">
        <v>180</v>
      </c>
      <c r="AU444" s="245" t="s">
        <v>82</v>
      </c>
      <c r="AV444" s="11" t="s">
        <v>82</v>
      </c>
      <c r="AW444" s="11" t="s">
        <v>6</v>
      </c>
      <c r="AX444" s="11" t="s">
        <v>24</v>
      </c>
      <c r="AY444" s="245" t="s">
        <v>153</v>
      </c>
    </row>
    <row r="445" spans="2:65" s="1" customFormat="1" ht="16.5" customHeight="1">
      <c r="B445" s="44"/>
      <c r="C445" s="246" t="s">
        <v>1163</v>
      </c>
      <c r="D445" s="246" t="s">
        <v>252</v>
      </c>
      <c r="E445" s="247" t="s">
        <v>1164</v>
      </c>
      <c r="F445" s="248" t="s">
        <v>1165</v>
      </c>
      <c r="G445" s="249" t="s">
        <v>351</v>
      </c>
      <c r="H445" s="250">
        <v>173.88</v>
      </c>
      <c r="I445" s="251"/>
      <c r="J445" s="252">
        <f>ROUND(I445*H445,2)</f>
        <v>0</v>
      </c>
      <c r="K445" s="248" t="s">
        <v>159</v>
      </c>
      <c r="L445" s="253"/>
      <c r="M445" s="254" t="s">
        <v>22</v>
      </c>
      <c r="N445" s="255" t="s">
        <v>44</v>
      </c>
      <c r="O445" s="45"/>
      <c r="P445" s="228">
        <f>O445*H445</f>
        <v>0</v>
      </c>
      <c r="Q445" s="228">
        <v>0.0003</v>
      </c>
      <c r="R445" s="228">
        <f>Q445*H445</f>
        <v>0.052163999999999995</v>
      </c>
      <c r="S445" s="228">
        <v>0</v>
      </c>
      <c r="T445" s="229">
        <f>S445*H445</f>
        <v>0</v>
      </c>
      <c r="AR445" s="22" t="s">
        <v>210</v>
      </c>
      <c r="AT445" s="22" t="s">
        <v>252</v>
      </c>
      <c r="AU445" s="22" t="s">
        <v>82</v>
      </c>
      <c r="AY445" s="22" t="s">
        <v>153</v>
      </c>
      <c r="BE445" s="230">
        <f>IF(N445="základní",J445,0)</f>
        <v>0</v>
      </c>
      <c r="BF445" s="230">
        <f>IF(N445="snížená",J445,0)</f>
        <v>0</v>
      </c>
      <c r="BG445" s="230">
        <f>IF(N445="zákl. přenesená",J445,0)</f>
        <v>0</v>
      </c>
      <c r="BH445" s="230">
        <f>IF(N445="sníž. přenesená",J445,0)</f>
        <v>0</v>
      </c>
      <c r="BI445" s="230">
        <f>IF(N445="nulová",J445,0)</f>
        <v>0</v>
      </c>
      <c r="BJ445" s="22" t="s">
        <v>24</v>
      </c>
      <c r="BK445" s="230">
        <f>ROUND(I445*H445,2)</f>
        <v>0</v>
      </c>
      <c r="BL445" s="22" t="s">
        <v>160</v>
      </c>
      <c r="BM445" s="22" t="s">
        <v>1166</v>
      </c>
    </row>
    <row r="446" spans="2:47" s="1" customFormat="1" ht="13.5">
      <c r="B446" s="44"/>
      <c r="C446" s="72"/>
      <c r="D446" s="231" t="s">
        <v>162</v>
      </c>
      <c r="E446" s="72"/>
      <c r="F446" s="232" t="s">
        <v>1167</v>
      </c>
      <c r="G446" s="72"/>
      <c r="H446" s="72"/>
      <c r="I446" s="189"/>
      <c r="J446" s="72"/>
      <c r="K446" s="72"/>
      <c r="L446" s="70"/>
      <c r="M446" s="233"/>
      <c r="N446" s="45"/>
      <c r="O446" s="45"/>
      <c r="P446" s="45"/>
      <c r="Q446" s="45"/>
      <c r="R446" s="45"/>
      <c r="S446" s="45"/>
      <c r="T446" s="93"/>
      <c r="AT446" s="22" t="s">
        <v>162</v>
      </c>
      <c r="AU446" s="22" t="s">
        <v>82</v>
      </c>
    </row>
    <row r="447" spans="2:47" s="1" customFormat="1" ht="13.5">
      <c r="B447" s="44"/>
      <c r="C447" s="72"/>
      <c r="D447" s="231" t="s">
        <v>166</v>
      </c>
      <c r="E447" s="72"/>
      <c r="F447" s="234" t="s">
        <v>1096</v>
      </c>
      <c r="G447" s="72"/>
      <c r="H447" s="72"/>
      <c r="I447" s="189"/>
      <c r="J447" s="72"/>
      <c r="K447" s="72"/>
      <c r="L447" s="70"/>
      <c r="M447" s="233"/>
      <c r="N447" s="45"/>
      <c r="O447" s="45"/>
      <c r="P447" s="45"/>
      <c r="Q447" s="45"/>
      <c r="R447" s="45"/>
      <c r="S447" s="45"/>
      <c r="T447" s="93"/>
      <c r="AT447" s="22" t="s">
        <v>166</v>
      </c>
      <c r="AU447" s="22" t="s">
        <v>82</v>
      </c>
    </row>
    <row r="448" spans="2:51" s="11" customFormat="1" ht="13.5">
      <c r="B448" s="235"/>
      <c r="C448" s="236"/>
      <c r="D448" s="231" t="s">
        <v>180</v>
      </c>
      <c r="E448" s="237" t="s">
        <v>22</v>
      </c>
      <c r="F448" s="238" t="s">
        <v>1168</v>
      </c>
      <c r="G448" s="236"/>
      <c r="H448" s="239">
        <v>102</v>
      </c>
      <c r="I448" s="240"/>
      <c r="J448" s="236"/>
      <c r="K448" s="236"/>
      <c r="L448" s="241"/>
      <c r="M448" s="242"/>
      <c r="N448" s="243"/>
      <c r="O448" s="243"/>
      <c r="P448" s="243"/>
      <c r="Q448" s="243"/>
      <c r="R448" s="243"/>
      <c r="S448" s="243"/>
      <c r="T448" s="244"/>
      <c r="AT448" s="245" t="s">
        <v>180</v>
      </c>
      <c r="AU448" s="245" t="s">
        <v>82</v>
      </c>
      <c r="AV448" s="11" t="s">
        <v>82</v>
      </c>
      <c r="AW448" s="11" t="s">
        <v>37</v>
      </c>
      <c r="AX448" s="11" t="s">
        <v>73</v>
      </c>
      <c r="AY448" s="245" t="s">
        <v>153</v>
      </c>
    </row>
    <row r="449" spans="2:51" s="11" customFormat="1" ht="13.5">
      <c r="B449" s="235"/>
      <c r="C449" s="236"/>
      <c r="D449" s="231" t="s">
        <v>180</v>
      </c>
      <c r="E449" s="237" t="s">
        <v>22</v>
      </c>
      <c r="F449" s="238" t="s">
        <v>1169</v>
      </c>
      <c r="G449" s="236"/>
      <c r="H449" s="239">
        <v>18</v>
      </c>
      <c r="I449" s="240"/>
      <c r="J449" s="236"/>
      <c r="K449" s="236"/>
      <c r="L449" s="241"/>
      <c r="M449" s="242"/>
      <c r="N449" s="243"/>
      <c r="O449" s="243"/>
      <c r="P449" s="243"/>
      <c r="Q449" s="243"/>
      <c r="R449" s="243"/>
      <c r="S449" s="243"/>
      <c r="T449" s="244"/>
      <c r="AT449" s="245" t="s">
        <v>180</v>
      </c>
      <c r="AU449" s="245" t="s">
        <v>82</v>
      </c>
      <c r="AV449" s="11" t="s">
        <v>82</v>
      </c>
      <c r="AW449" s="11" t="s">
        <v>37</v>
      </c>
      <c r="AX449" s="11" t="s">
        <v>73</v>
      </c>
      <c r="AY449" s="245" t="s">
        <v>153</v>
      </c>
    </row>
    <row r="450" spans="2:51" s="11" customFormat="1" ht="13.5">
      <c r="B450" s="235"/>
      <c r="C450" s="236"/>
      <c r="D450" s="231" t="s">
        <v>180</v>
      </c>
      <c r="E450" s="237" t="s">
        <v>22</v>
      </c>
      <c r="F450" s="238" t="s">
        <v>1170</v>
      </c>
      <c r="G450" s="236"/>
      <c r="H450" s="239">
        <v>26</v>
      </c>
      <c r="I450" s="240"/>
      <c r="J450" s="236"/>
      <c r="K450" s="236"/>
      <c r="L450" s="241"/>
      <c r="M450" s="242"/>
      <c r="N450" s="243"/>
      <c r="O450" s="243"/>
      <c r="P450" s="243"/>
      <c r="Q450" s="243"/>
      <c r="R450" s="243"/>
      <c r="S450" s="243"/>
      <c r="T450" s="244"/>
      <c r="AT450" s="245" t="s">
        <v>180</v>
      </c>
      <c r="AU450" s="245" t="s">
        <v>82</v>
      </c>
      <c r="AV450" s="11" t="s">
        <v>82</v>
      </c>
      <c r="AW450" s="11" t="s">
        <v>37</v>
      </c>
      <c r="AX450" s="11" t="s">
        <v>73</v>
      </c>
      <c r="AY450" s="245" t="s">
        <v>153</v>
      </c>
    </row>
    <row r="451" spans="2:51" s="11" customFormat="1" ht="13.5">
      <c r="B451" s="235"/>
      <c r="C451" s="236"/>
      <c r="D451" s="231" t="s">
        <v>180</v>
      </c>
      <c r="E451" s="237" t="s">
        <v>22</v>
      </c>
      <c r="F451" s="238" t="s">
        <v>1171</v>
      </c>
      <c r="G451" s="236"/>
      <c r="H451" s="239">
        <v>12.5</v>
      </c>
      <c r="I451" s="240"/>
      <c r="J451" s="236"/>
      <c r="K451" s="236"/>
      <c r="L451" s="241"/>
      <c r="M451" s="242"/>
      <c r="N451" s="243"/>
      <c r="O451" s="243"/>
      <c r="P451" s="243"/>
      <c r="Q451" s="243"/>
      <c r="R451" s="243"/>
      <c r="S451" s="243"/>
      <c r="T451" s="244"/>
      <c r="AT451" s="245" t="s">
        <v>180</v>
      </c>
      <c r="AU451" s="245" t="s">
        <v>82</v>
      </c>
      <c r="AV451" s="11" t="s">
        <v>82</v>
      </c>
      <c r="AW451" s="11" t="s">
        <v>37</v>
      </c>
      <c r="AX451" s="11" t="s">
        <v>73</v>
      </c>
      <c r="AY451" s="245" t="s">
        <v>153</v>
      </c>
    </row>
    <row r="452" spans="2:51" s="11" customFormat="1" ht="13.5">
      <c r="B452" s="235"/>
      <c r="C452" s="236"/>
      <c r="D452" s="231" t="s">
        <v>180</v>
      </c>
      <c r="E452" s="237" t="s">
        <v>22</v>
      </c>
      <c r="F452" s="238" t="s">
        <v>1172</v>
      </c>
      <c r="G452" s="236"/>
      <c r="H452" s="239">
        <v>7.1</v>
      </c>
      <c r="I452" s="240"/>
      <c r="J452" s="236"/>
      <c r="K452" s="236"/>
      <c r="L452" s="241"/>
      <c r="M452" s="242"/>
      <c r="N452" s="243"/>
      <c r="O452" s="243"/>
      <c r="P452" s="243"/>
      <c r="Q452" s="243"/>
      <c r="R452" s="243"/>
      <c r="S452" s="243"/>
      <c r="T452" s="244"/>
      <c r="AT452" s="245" t="s">
        <v>180</v>
      </c>
      <c r="AU452" s="245" t="s">
        <v>82</v>
      </c>
      <c r="AV452" s="11" t="s">
        <v>82</v>
      </c>
      <c r="AW452" s="11" t="s">
        <v>37</v>
      </c>
      <c r="AX452" s="11" t="s">
        <v>73</v>
      </c>
      <c r="AY452" s="245" t="s">
        <v>153</v>
      </c>
    </row>
    <row r="453" spans="2:51" s="11" customFormat="1" ht="13.5">
      <c r="B453" s="235"/>
      <c r="C453" s="236"/>
      <c r="D453" s="231" t="s">
        <v>180</v>
      </c>
      <c r="E453" s="236"/>
      <c r="F453" s="238" t="s">
        <v>1173</v>
      </c>
      <c r="G453" s="236"/>
      <c r="H453" s="239">
        <v>173.88</v>
      </c>
      <c r="I453" s="240"/>
      <c r="J453" s="236"/>
      <c r="K453" s="236"/>
      <c r="L453" s="241"/>
      <c r="M453" s="242"/>
      <c r="N453" s="243"/>
      <c r="O453" s="243"/>
      <c r="P453" s="243"/>
      <c r="Q453" s="243"/>
      <c r="R453" s="243"/>
      <c r="S453" s="243"/>
      <c r="T453" s="244"/>
      <c r="AT453" s="245" t="s">
        <v>180</v>
      </c>
      <c r="AU453" s="245" t="s">
        <v>82</v>
      </c>
      <c r="AV453" s="11" t="s">
        <v>82</v>
      </c>
      <c r="AW453" s="11" t="s">
        <v>6</v>
      </c>
      <c r="AX453" s="11" t="s">
        <v>24</v>
      </c>
      <c r="AY453" s="245" t="s">
        <v>153</v>
      </c>
    </row>
    <row r="454" spans="2:65" s="1" customFormat="1" ht="16.5" customHeight="1">
      <c r="B454" s="44"/>
      <c r="C454" s="246" t="s">
        <v>1174</v>
      </c>
      <c r="D454" s="246" t="s">
        <v>252</v>
      </c>
      <c r="E454" s="247" t="s">
        <v>1175</v>
      </c>
      <c r="F454" s="248" t="s">
        <v>1176</v>
      </c>
      <c r="G454" s="249" t="s">
        <v>351</v>
      </c>
      <c r="H454" s="250">
        <v>35.963</v>
      </c>
      <c r="I454" s="251"/>
      <c r="J454" s="252">
        <f>ROUND(I454*H454,2)</f>
        <v>0</v>
      </c>
      <c r="K454" s="248" t="s">
        <v>159</v>
      </c>
      <c r="L454" s="253"/>
      <c r="M454" s="254" t="s">
        <v>22</v>
      </c>
      <c r="N454" s="255" t="s">
        <v>44</v>
      </c>
      <c r="O454" s="45"/>
      <c r="P454" s="228">
        <f>O454*H454</f>
        <v>0</v>
      </c>
      <c r="Q454" s="228">
        <v>0.0002</v>
      </c>
      <c r="R454" s="228">
        <f>Q454*H454</f>
        <v>0.0071926</v>
      </c>
      <c r="S454" s="228">
        <v>0</v>
      </c>
      <c r="T454" s="229">
        <f>S454*H454</f>
        <v>0</v>
      </c>
      <c r="AR454" s="22" t="s">
        <v>210</v>
      </c>
      <c r="AT454" s="22" t="s">
        <v>252</v>
      </c>
      <c r="AU454" s="22" t="s">
        <v>82</v>
      </c>
      <c r="AY454" s="22" t="s">
        <v>153</v>
      </c>
      <c r="BE454" s="230">
        <f>IF(N454="základní",J454,0)</f>
        <v>0</v>
      </c>
      <c r="BF454" s="230">
        <f>IF(N454="snížená",J454,0)</f>
        <v>0</v>
      </c>
      <c r="BG454" s="230">
        <f>IF(N454="zákl. přenesená",J454,0)</f>
        <v>0</v>
      </c>
      <c r="BH454" s="230">
        <f>IF(N454="sníž. přenesená",J454,0)</f>
        <v>0</v>
      </c>
      <c r="BI454" s="230">
        <f>IF(N454="nulová",J454,0)</f>
        <v>0</v>
      </c>
      <c r="BJ454" s="22" t="s">
        <v>24</v>
      </c>
      <c r="BK454" s="230">
        <f>ROUND(I454*H454,2)</f>
        <v>0</v>
      </c>
      <c r="BL454" s="22" t="s">
        <v>160</v>
      </c>
      <c r="BM454" s="22" t="s">
        <v>1177</v>
      </c>
    </row>
    <row r="455" spans="2:47" s="1" customFormat="1" ht="13.5">
      <c r="B455" s="44"/>
      <c r="C455" s="72"/>
      <c r="D455" s="231" t="s">
        <v>162</v>
      </c>
      <c r="E455" s="72"/>
      <c r="F455" s="232" t="s">
        <v>1178</v>
      </c>
      <c r="G455" s="72"/>
      <c r="H455" s="72"/>
      <c r="I455" s="189"/>
      <c r="J455" s="72"/>
      <c r="K455" s="72"/>
      <c r="L455" s="70"/>
      <c r="M455" s="233"/>
      <c r="N455" s="45"/>
      <c r="O455" s="45"/>
      <c r="P455" s="45"/>
      <c r="Q455" s="45"/>
      <c r="R455" s="45"/>
      <c r="S455" s="45"/>
      <c r="T455" s="93"/>
      <c r="AT455" s="22" t="s">
        <v>162</v>
      </c>
      <c r="AU455" s="22" t="s">
        <v>82</v>
      </c>
    </row>
    <row r="456" spans="2:47" s="1" customFormat="1" ht="13.5">
      <c r="B456" s="44"/>
      <c r="C456" s="72"/>
      <c r="D456" s="231" t="s">
        <v>166</v>
      </c>
      <c r="E456" s="72"/>
      <c r="F456" s="234" t="s">
        <v>1096</v>
      </c>
      <c r="G456" s="72"/>
      <c r="H456" s="72"/>
      <c r="I456" s="189"/>
      <c r="J456" s="72"/>
      <c r="K456" s="72"/>
      <c r="L456" s="70"/>
      <c r="M456" s="233"/>
      <c r="N456" s="45"/>
      <c r="O456" s="45"/>
      <c r="P456" s="45"/>
      <c r="Q456" s="45"/>
      <c r="R456" s="45"/>
      <c r="S456" s="45"/>
      <c r="T456" s="93"/>
      <c r="AT456" s="22" t="s">
        <v>166</v>
      </c>
      <c r="AU456" s="22" t="s">
        <v>82</v>
      </c>
    </row>
    <row r="457" spans="2:51" s="11" customFormat="1" ht="13.5">
      <c r="B457" s="235"/>
      <c r="C457" s="236"/>
      <c r="D457" s="231" t="s">
        <v>180</v>
      </c>
      <c r="E457" s="237" t="s">
        <v>22</v>
      </c>
      <c r="F457" s="238" t="s">
        <v>1179</v>
      </c>
      <c r="G457" s="236"/>
      <c r="H457" s="239">
        <v>21.25</v>
      </c>
      <c r="I457" s="240"/>
      <c r="J457" s="236"/>
      <c r="K457" s="236"/>
      <c r="L457" s="241"/>
      <c r="M457" s="242"/>
      <c r="N457" s="243"/>
      <c r="O457" s="243"/>
      <c r="P457" s="243"/>
      <c r="Q457" s="243"/>
      <c r="R457" s="243"/>
      <c r="S457" s="243"/>
      <c r="T457" s="244"/>
      <c r="AT457" s="245" t="s">
        <v>180</v>
      </c>
      <c r="AU457" s="245" t="s">
        <v>82</v>
      </c>
      <c r="AV457" s="11" t="s">
        <v>82</v>
      </c>
      <c r="AW457" s="11" t="s">
        <v>37</v>
      </c>
      <c r="AX457" s="11" t="s">
        <v>73</v>
      </c>
      <c r="AY457" s="245" t="s">
        <v>153</v>
      </c>
    </row>
    <row r="458" spans="2:51" s="11" customFormat="1" ht="13.5">
      <c r="B458" s="235"/>
      <c r="C458" s="236"/>
      <c r="D458" s="231" t="s">
        <v>180</v>
      </c>
      <c r="E458" s="237" t="s">
        <v>22</v>
      </c>
      <c r="F458" s="238" t="s">
        <v>1180</v>
      </c>
      <c r="G458" s="236"/>
      <c r="H458" s="239">
        <v>3</v>
      </c>
      <c r="I458" s="240"/>
      <c r="J458" s="236"/>
      <c r="K458" s="236"/>
      <c r="L458" s="241"/>
      <c r="M458" s="242"/>
      <c r="N458" s="243"/>
      <c r="O458" s="243"/>
      <c r="P458" s="243"/>
      <c r="Q458" s="243"/>
      <c r="R458" s="243"/>
      <c r="S458" s="243"/>
      <c r="T458" s="244"/>
      <c r="AT458" s="245" t="s">
        <v>180</v>
      </c>
      <c r="AU458" s="245" t="s">
        <v>82</v>
      </c>
      <c r="AV458" s="11" t="s">
        <v>82</v>
      </c>
      <c r="AW458" s="11" t="s">
        <v>37</v>
      </c>
      <c r="AX458" s="11" t="s">
        <v>73</v>
      </c>
      <c r="AY458" s="245" t="s">
        <v>153</v>
      </c>
    </row>
    <row r="459" spans="2:51" s="11" customFormat="1" ht="13.5">
      <c r="B459" s="235"/>
      <c r="C459" s="236"/>
      <c r="D459" s="231" t="s">
        <v>180</v>
      </c>
      <c r="E459" s="237" t="s">
        <v>22</v>
      </c>
      <c r="F459" s="238" t="s">
        <v>1181</v>
      </c>
      <c r="G459" s="236"/>
      <c r="H459" s="239">
        <v>6</v>
      </c>
      <c r="I459" s="240"/>
      <c r="J459" s="236"/>
      <c r="K459" s="236"/>
      <c r="L459" s="241"/>
      <c r="M459" s="242"/>
      <c r="N459" s="243"/>
      <c r="O459" s="243"/>
      <c r="P459" s="243"/>
      <c r="Q459" s="243"/>
      <c r="R459" s="243"/>
      <c r="S459" s="243"/>
      <c r="T459" s="244"/>
      <c r="AT459" s="245" t="s">
        <v>180</v>
      </c>
      <c r="AU459" s="245" t="s">
        <v>82</v>
      </c>
      <c r="AV459" s="11" t="s">
        <v>82</v>
      </c>
      <c r="AW459" s="11" t="s">
        <v>37</v>
      </c>
      <c r="AX459" s="11" t="s">
        <v>73</v>
      </c>
      <c r="AY459" s="245" t="s">
        <v>153</v>
      </c>
    </row>
    <row r="460" spans="2:51" s="11" customFormat="1" ht="13.5">
      <c r="B460" s="235"/>
      <c r="C460" s="236"/>
      <c r="D460" s="231" t="s">
        <v>180</v>
      </c>
      <c r="E460" s="237" t="s">
        <v>22</v>
      </c>
      <c r="F460" s="238" t="s">
        <v>1182</v>
      </c>
      <c r="G460" s="236"/>
      <c r="H460" s="239">
        <v>4</v>
      </c>
      <c r="I460" s="240"/>
      <c r="J460" s="236"/>
      <c r="K460" s="236"/>
      <c r="L460" s="241"/>
      <c r="M460" s="242"/>
      <c r="N460" s="243"/>
      <c r="O460" s="243"/>
      <c r="P460" s="243"/>
      <c r="Q460" s="243"/>
      <c r="R460" s="243"/>
      <c r="S460" s="243"/>
      <c r="T460" s="244"/>
      <c r="AT460" s="245" t="s">
        <v>180</v>
      </c>
      <c r="AU460" s="245" t="s">
        <v>82</v>
      </c>
      <c r="AV460" s="11" t="s">
        <v>82</v>
      </c>
      <c r="AW460" s="11" t="s">
        <v>37</v>
      </c>
      <c r="AX460" s="11" t="s">
        <v>73</v>
      </c>
      <c r="AY460" s="245" t="s">
        <v>153</v>
      </c>
    </row>
    <row r="461" spans="2:51" s="11" customFormat="1" ht="13.5">
      <c r="B461" s="235"/>
      <c r="C461" s="236"/>
      <c r="D461" s="231" t="s">
        <v>180</v>
      </c>
      <c r="E461" s="236"/>
      <c r="F461" s="238" t="s">
        <v>1183</v>
      </c>
      <c r="G461" s="236"/>
      <c r="H461" s="239">
        <v>35.963</v>
      </c>
      <c r="I461" s="240"/>
      <c r="J461" s="236"/>
      <c r="K461" s="236"/>
      <c r="L461" s="241"/>
      <c r="M461" s="242"/>
      <c r="N461" s="243"/>
      <c r="O461" s="243"/>
      <c r="P461" s="243"/>
      <c r="Q461" s="243"/>
      <c r="R461" s="243"/>
      <c r="S461" s="243"/>
      <c r="T461" s="244"/>
      <c r="AT461" s="245" t="s">
        <v>180</v>
      </c>
      <c r="AU461" s="245" t="s">
        <v>82</v>
      </c>
      <c r="AV461" s="11" t="s">
        <v>82</v>
      </c>
      <c r="AW461" s="11" t="s">
        <v>6</v>
      </c>
      <c r="AX461" s="11" t="s">
        <v>24</v>
      </c>
      <c r="AY461" s="245" t="s">
        <v>153</v>
      </c>
    </row>
    <row r="462" spans="2:65" s="1" customFormat="1" ht="25.5" customHeight="1">
      <c r="B462" s="44"/>
      <c r="C462" s="219" t="s">
        <v>1184</v>
      </c>
      <c r="D462" s="219" t="s">
        <v>155</v>
      </c>
      <c r="E462" s="220" t="s">
        <v>1185</v>
      </c>
      <c r="F462" s="221" t="s">
        <v>1186</v>
      </c>
      <c r="G462" s="222" t="s">
        <v>351</v>
      </c>
      <c r="H462" s="223">
        <v>87.9</v>
      </c>
      <c r="I462" s="224"/>
      <c r="J462" s="225">
        <f>ROUND(I462*H462,2)</f>
        <v>0</v>
      </c>
      <c r="K462" s="221" t="s">
        <v>22</v>
      </c>
      <c r="L462" s="70"/>
      <c r="M462" s="226" t="s">
        <v>22</v>
      </c>
      <c r="N462" s="227" t="s">
        <v>44</v>
      </c>
      <c r="O462" s="45"/>
      <c r="P462" s="228">
        <f>O462*H462</f>
        <v>0</v>
      </c>
      <c r="Q462" s="228">
        <v>0</v>
      </c>
      <c r="R462" s="228">
        <f>Q462*H462</f>
        <v>0</v>
      </c>
      <c r="S462" s="228">
        <v>0</v>
      </c>
      <c r="T462" s="229">
        <f>S462*H462</f>
        <v>0</v>
      </c>
      <c r="AR462" s="22" t="s">
        <v>160</v>
      </c>
      <c r="AT462" s="22" t="s">
        <v>155</v>
      </c>
      <c r="AU462" s="22" t="s">
        <v>82</v>
      </c>
      <c r="AY462" s="22" t="s">
        <v>153</v>
      </c>
      <c r="BE462" s="230">
        <f>IF(N462="základní",J462,0)</f>
        <v>0</v>
      </c>
      <c r="BF462" s="230">
        <f>IF(N462="snížená",J462,0)</f>
        <v>0</v>
      </c>
      <c r="BG462" s="230">
        <f>IF(N462="zákl. přenesená",J462,0)</f>
        <v>0</v>
      </c>
      <c r="BH462" s="230">
        <f>IF(N462="sníž. přenesená",J462,0)</f>
        <v>0</v>
      </c>
      <c r="BI462" s="230">
        <f>IF(N462="nulová",J462,0)</f>
        <v>0</v>
      </c>
      <c r="BJ462" s="22" t="s">
        <v>24</v>
      </c>
      <c r="BK462" s="230">
        <f>ROUND(I462*H462,2)</f>
        <v>0</v>
      </c>
      <c r="BL462" s="22" t="s">
        <v>160</v>
      </c>
      <c r="BM462" s="22" t="s">
        <v>1187</v>
      </c>
    </row>
    <row r="463" spans="2:47" s="1" customFormat="1" ht="13.5">
      <c r="B463" s="44"/>
      <c r="C463" s="72"/>
      <c r="D463" s="231" t="s">
        <v>166</v>
      </c>
      <c r="E463" s="72"/>
      <c r="F463" s="234" t="s">
        <v>1096</v>
      </c>
      <c r="G463" s="72"/>
      <c r="H463" s="72"/>
      <c r="I463" s="189"/>
      <c r="J463" s="72"/>
      <c r="K463" s="72"/>
      <c r="L463" s="70"/>
      <c r="M463" s="233"/>
      <c r="N463" s="45"/>
      <c r="O463" s="45"/>
      <c r="P463" s="45"/>
      <c r="Q463" s="45"/>
      <c r="R463" s="45"/>
      <c r="S463" s="45"/>
      <c r="T463" s="93"/>
      <c r="AT463" s="22" t="s">
        <v>166</v>
      </c>
      <c r="AU463" s="22" t="s">
        <v>82</v>
      </c>
    </row>
    <row r="464" spans="2:51" s="11" customFormat="1" ht="13.5">
      <c r="B464" s="235"/>
      <c r="C464" s="236"/>
      <c r="D464" s="231" t="s">
        <v>180</v>
      </c>
      <c r="E464" s="237" t="s">
        <v>22</v>
      </c>
      <c r="F464" s="238" t="s">
        <v>1188</v>
      </c>
      <c r="G464" s="236"/>
      <c r="H464" s="239">
        <v>87.9</v>
      </c>
      <c r="I464" s="240"/>
      <c r="J464" s="236"/>
      <c r="K464" s="236"/>
      <c r="L464" s="241"/>
      <c r="M464" s="242"/>
      <c r="N464" s="243"/>
      <c r="O464" s="243"/>
      <c r="P464" s="243"/>
      <c r="Q464" s="243"/>
      <c r="R464" s="243"/>
      <c r="S464" s="243"/>
      <c r="T464" s="244"/>
      <c r="AT464" s="245" t="s">
        <v>180</v>
      </c>
      <c r="AU464" s="245" t="s">
        <v>82</v>
      </c>
      <c r="AV464" s="11" t="s">
        <v>82</v>
      </c>
      <c r="AW464" s="11" t="s">
        <v>37</v>
      </c>
      <c r="AX464" s="11" t="s">
        <v>73</v>
      </c>
      <c r="AY464" s="245" t="s">
        <v>153</v>
      </c>
    </row>
    <row r="465" spans="2:65" s="1" customFormat="1" ht="25.5" customHeight="1">
      <c r="B465" s="44"/>
      <c r="C465" s="219" t="s">
        <v>1189</v>
      </c>
      <c r="D465" s="219" t="s">
        <v>155</v>
      </c>
      <c r="E465" s="220" t="s">
        <v>1190</v>
      </c>
      <c r="F465" s="221" t="s">
        <v>1191</v>
      </c>
      <c r="G465" s="222" t="s">
        <v>239</v>
      </c>
      <c r="H465" s="223">
        <v>27.49</v>
      </c>
      <c r="I465" s="224"/>
      <c r="J465" s="225">
        <f>ROUND(I465*H465,2)</f>
        <v>0</v>
      </c>
      <c r="K465" s="221" t="s">
        <v>159</v>
      </c>
      <c r="L465" s="70"/>
      <c r="M465" s="226" t="s">
        <v>22</v>
      </c>
      <c r="N465" s="227" t="s">
        <v>44</v>
      </c>
      <c r="O465" s="45"/>
      <c r="P465" s="228">
        <f>O465*H465</f>
        <v>0</v>
      </c>
      <c r="Q465" s="228">
        <v>0.00628</v>
      </c>
      <c r="R465" s="228">
        <f>Q465*H465</f>
        <v>0.1726372</v>
      </c>
      <c r="S465" s="228">
        <v>0</v>
      </c>
      <c r="T465" s="229">
        <f>S465*H465</f>
        <v>0</v>
      </c>
      <c r="AR465" s="22" t="s">
        <v>160</v>
      </c>
      <c r="AT465" s="22" t="s">
        <v>155</v>
      </c>
      <c r="AU465" s="22" t="s">
        <v>82</v>
      </c>
      <c r="AY465" s="22" t="s">
        <v>153</v>
      </c>
      <c r="BE465" s="230">
        <f>IF(N465="základní",J465,0)</f>
        <v>0</v>
      </c>
      <c r="BF465" s="230">
        <f>IF(N465="snížená",J465,0)</f>
        <v>0</v>
      </c>
      <c r="BG465" s="230">
        <f>IF(N465="zákl. přenesená",J465,0)</f>
        <v>0</v>
      </c>
      <c r="BH465" s="230">
        <f>IF(N465="sníž. přenesená",J465,0)</f>
        <v>0</v>
      </c>
      <c r="BI465" s="230">
        <f>IF(N465="nulová",J465,0)</f>
        <v>0</v>
      </c>
      <c r="BJ465" s="22" t="s">
        <v>24</v>
      </c>
      <c r="BK465" s="230">
        <f>ROUND(I465*H465,2)</f>
        <v>0</v>
      </c>
      <c r="BL465" s="22" t="s">
        <v>160</v>
      </c>
      <c r="BM465" s="22" t="s">
        <v>1192</v>
      </c>
    </row>
    <row r="466" spans="2:47" s="1" customFormat="1" ht="13.5">
      <c r="B466" s="44"/>
      <c r="C466" s="72"/>
      <c r="D466" s="231" t="s">
        <v>162</v>
      </c>
      <c r="E466" s="72"/>
      <c r="F466" s="232" t="s">
        <v>1193</v>
      </c>
      <c r="G466" s="72"/>
      <c r="H466" s="72"/>
      <c r="I466" s="189"/>
      <c r="J466" s="72"/>
      <c r="K466" s="72"/>
      <c r="L466" s="70"/>
      <c r="M466" s="233"/>
      <c r="N466" s="45"/>
      <c r="O466" s="45"/>
      <c r="P466" s="45"/>
      <c r="Q466" s="45"/>
      <c r="R466" s="45"/>
      <c r="S466" s="45"/>
      <c r="T466" s="93"/>
      <c r="AT466" s="22" t="s">
        <v>162</v>
      </c>
      <c r="AU466" s="22" t="s">
        <v>82</v>
      </c>
    </row>
    <row r="467" spans="2:47" s="1" customFormat="1" ht="13.5">
      <c r="B467" s="44"/>
      <c r="C467" s="72"/>
      <c r="D467" s="231" t="s">
        <v>166</v>
      </c>
      <c r="E467" s="72"/>
      <c r="F467" s="234" t="s">
        <v>1194</v>
      </c>
      <c r="G467" s="72"/>
      <c r="H467" s="72"/>
      <c r="I467" s="189"/>
      <c r="J467" s="72"/>
      <c r="K467" s="72"/>
      <c r="L467" s="70"/>
      <c r="M467" s="233"/>
      <c r="N467" s="45"/>
      <c r="O467" s="45"/>
      <c r="P467" s="45"/>
      <c r="Q467" s="45"/>
      <c r="R467" s="45"/>
      <c r="S467" s="45"/>
      <c r="T467" s="93"/>
      <c r="AT467" s="22" t="s">
        <v>166</v>
      </c>
      <c r="AU467" s="22" t="s">
        <v>82</v>
      </c>
    </row>
    <row r="468" spans="2:51" s="11" customFormat="1" ht="13.5">
      <c r="B468" s="235"/>
      <c r="C468" s="236"/>
      <c r="D468" s="231" t="s">
        <v>180</v>
      </c>
      <c r="E468" s="237" t="s">
        <v>22</v>
      </c>
      <c r="F468" s="238" t="s">
        <v>1195</v>
      </c>
      <c r="G468" s="236"/>
      <c r="H468" s="239">
        <v>27.49</v>
      </c>
      <c r="I468" s="240"/>
      <c r="J468" s="236"/>
      <c r="K468" s="236"/>
      <c r="L468" s="241"/>
      <c r="M468" s="242"/>
      <c r="N468" s="243"/>
      <c r="O468" s="243"/>
      <c r="P468" s="243"/>
      <c r="Q468" s="243"/>
      <c r="R468" s="243"/>
      <c r="S468" s="243"/>
      <c r="T468" s="244"/>
      <c r="AT468" s="245" t="s">
        <v>180</v>
      </c>
      <c r="AU468" s="245" t="s">
        <v>82</v>
      </c>
      <c r="AV468" s="11" t="s">
        <v>82</v>
      </c>
      <c r="AW468" s="11" t="s">
        <v>37</v>
      </c>
      <c r="AX468" s="11" t="s">
        <v>73</v>
      </c>
      <c r="AY468" s="245" t="s">
        <v>153</v>
      </c>
    </row>
    <row r="469" spans="2:65" s="1" customFormat="1" ht="25.5" customHeight="1">
      <c r="B469" s="44"/>
      <c r="C469" s="219" t="s">
        <v>1196</v>
      </c>
      <c r="D469" s="219" t="s">
        <v>155</v>
      </c>
      <c r="E469" s="220" t="s">
        <v>1197</v>
      </c>
      <c r="F469" s="221" t="s">
        <v>1198</v>
      </c>
      <c r="G469" s="222" t="s">
        <v>239</v>
      </c>
      <c r="H469" s="223">
        <v>291.598</v>
      </c>
      <c r="I469" s="224"/>
      <c r="J469" s="225">
        <f>ROUND(I469*H469,2)</f>
        <v>0</v>
      </c>
      <c r="K469" s="221" t="s">
        <v>159</v>
      </c>
      <c r="L469" s="70"/>
      <c r="M469" s="226" t="s">
        <v>22</v>
      </c>
      <c r="N469" s="227" t="s">
        <v>44</v>
      </c>
      <c r="O469" s="45"/>
      <c r="P469" s="228">
        <f>O469*H469</f>
        <v>0</v>
      </c>
      <c r="Q469" s="228">
        <v>0.00348</v>
      </c>
      <c r="R469" s="228">
        <f>Q469*H469</f>
        <v>1.01476104</v>
      </c>
      <c r="S469" s="228">
        <v>0</v>
      </c>
      <c r="T469" s="229">
        <f>S469*H469</f>
        <v>0</v>
      </c>
      <c r="AR469" s="22" t="s">
        <v>160</v>
      </c>
      <c r="AT469" s="22" t="s">
        <v>155</v>
      </c>
      <c r="AU469" s="22" t="s">
        <v>82</v>
      </c>
      <c r="AY469" s="22" t="s">
        <v>153</v>
      </c>
      <c r="BE469" s="230">
        <f>IF(N469="základní",J469,0)</f>
        <v>0</v>
      </c>
      <c r="BF469" s="230">
        <f>IF(N469="snížená",J469,0)</f>
        <v>0</v>
      </c>
      <c r="BG469" s="230">
        <f>IF(N469="zákl. přenesená",J469,0)</f>
        <v>0</v>
      </c>
      <c r="BH469" s="230">
        <f>IF(N469="sníž. přenesená",J469,0)</f>
        <v>0</v>
      </c>
      <c r="BI469" s="230">
        <f>IF(N469="nulová",J469,0)</f>
        <v>0</v>
      </c>
      <c r="BJ469" s="22" t="s">
        <v>24</v>
      </c>
      <c r="BK469" s="230">
        <f>ROUND(I469*H469,2)</f>
        <v>0</v>
      </c>
      <c r="BL469" s="22" t="s">
        <v>160</v>
      </c>
      <c r="BM469" s="22" t="s">
        <v>1199</v>
      </c>
    </row>
    <row r="470" spans="2:47" s="1" customFormat="1" ht="13.5">
      <c r="B470" s="44"/>
      <c r="C470" s="72"/>
      <c r="D470" s="231" t="s">
        <v>162</v>
      </c>
      <c r="E470" s="72"/>
      <c r="F470" s="232" t="s">
        <v>1200</v>
      </c>
      <c r="G470" s="72"/>
      <c r="H470" s="72"/>
      <c r="I470" s="189"/>
      <c r="J470" s="72"/>
      <c r="K470" s="72"/>
      <c r="L470" s="70"/>
      <c r="M470" s="233"/>
      <c r="N470" s="45"/>
      <c r="O470" s="45"/>
      <c r="P470" s="45"/>
      <c r="Q470" s="45"/>
      <c r="R470" s="45"/>
      <c r="S470" s="45"/>
      <c r="T470" s="93"/>
      <c r="AT470" s="22" t="s">
        <v>162</v>
      </c>
      <c r="AU470" s="22" t="s">
        <v>82</v>
      </c>
    </row>
    <row r="471" spans="2:47" s="1" customFormat="1" ht="13.5">
      <c r="B471" s="44"/>
      <c r="C471" s="72"/>
      <c r="D471" s="231" t="s">
        <v>166</v>
      </c>
      <c r="E471" s="72"/>
      <c r="F471" s="234" t="s">
        <v>1194</v>
      </c>
      <c r="G471" s="72"/>
      <c r="H471" s="72"/>
      <c r="I471" s="189"/>
      <c r="J471" s="72"/>
      <c r="K471" s="72"/>
      <c r="L471" s="70"/>
      <c r="M471" s="233"/>
      <c r="N471" s="45"/>
      <c r="O471" s="45"/>
      <c r="P471" s="45"/>
      <c r="Q471" s="45"/>
      <c r="R471" s="45"/>
      <c r="S471" s="45"/>
      <c r="T471" s="93"/>
      <c r="AT471" s="22" t="s">
        <v>166</v>
      </c>
      <c r="AU471" s="22" t="s">
        <v>82</v>
      </c>
    </row>
    <row r="472" spans="2:51" s="11" customFormat="1" ht="13.5">
      <c r="B472" s="235"/>
      <c r="C472" s="236"/>
      <c r="D472" s="231" t="s">
        <v>180</v>
      </c>
      <c r="E472" s="237" t="s">
        <v>22</v>
      </c>
      <c r="F472" s="238" t="s">
        <v>1201</v>
      </c>
      <c r="G472" s="236"/>
      <c r="H472" s="239">
        <v>291.598</v>
      </c>
      <c r="I472" s="240"/>
      <c r="J472" s="236"/>
      <c r="K472" s="236"/>
      <c r="L472" s="241"/>
      <c r="M472" s="242"/>
      <c r="N472" s="243"/>
      <c r="O472" s="243"/>
      <c r="P472" s="243"/>
      <c r="Q472" s="243"/>
      <c r="R472" s="243"/>
      <c r="S472" s="243"/>
      <c r="T472" s="244"/>
      <c r="AT472" s="245" t="s">
        <v>180</v>
      </c>
      <c r="AU472" s="245" t="s">
        <v>82</v>
      </c>
      <c r="AV472" s="11" t="s">
        <v>82</v>
      </c>
      <c r="AW472" s="11" t="s">
        <v>37</v>
      </c>
      <c r="AX472" s="11" t="s">
        <v>73</v>
      </c>
      <c r="AY472" s="245" t="s">
        <v>153</v>
      </c>
    </row>
    <row r="473" spans="2:65" s="1" customFormat="1" ht="25.5" customHeight="1">
      <c r="B473" s="44"/>
      <c r="C473" s="219" t="s">
        <v>1202</v>
      </c>
      <c r="D473" s="219" t="s">
        <v>155</v>
      </c>
      <c r="E473" s="220" t="s">
        <v>1203</v>
      </c>
      <c r="F473" s="221" t="s">
        <v>1204</v>
      </c>
      <c r="G473" s="222" t="s">
        <v>176</v>
      </c>
      <c r="H473" s="223">
        <v>22.273</v>
      </c>
      <c r="I473" s="224"/>
      <c r="J473" s="225">
        <f>ROUND(I473*H473,2)</f>
        <v>0</v>
      </c>
      <c r="K473" s="221" t="s">
        <v>159</v>
      </c>
      <c r="L473" s="70"/>
      <c r="M473" s="226" t="s">
        <v>22</v>
      </c>
      <c r="N473" s="227" t="s">
        <v>44</v>
      </c>
      <c r="O473" s="45"/>
      <c r="P473" s="228">
        <f>O473*H473</f>
        <v>0</v>
      </c>
      <c r="Q473" s="228">
        <v>2.25634</v>
      </c>
      <c r="R473" s="228">
        <f>Q473*H473</f>
        <v>50.255460819999996</v>
      </c>
      <c r="S473" s="228">
        <v>0</v>
      </c>
      <c r="T473" s="229">
        <f>S473*H473</f>
        <v>0</v>
      </c>
      <c r="AR473" s="22" t="s">
        <v>160</v>
      </c>
      <c r="AT473" s="22" t="s">
        <v>155</v>
      </c>
      <c r="AU473" s="22" t="s">
        <v>82</v>
      </c>
      <c r="AY473" s="22" t="s">
        <v>153</v>
      </c>
      <c r="BE473" s="230">
        <f>IF(N473="základní",J473,0)</f>
        <v>0</v>
      </c>
      <c r="BF473" s="230">
        <f>IF(N473="snížená",J473,0)</f>
        <v>0</v>
      </c>
      <c r="BG473" s="230">
        <f>IF(N473="zákl. přenesená",J473,0)</f>
        <v>0</v>
      </c>
      <c r="BH473" s="230">
        <f>IF(N473="sníž. přenesená",J473,0)</f>
        <v>0</v>
      </c>
      <c r="BI473" s="230">
        <f>IF(N473="nulová",J473,0)</f>
        <v>0</v>
      </c>
      <c r="BJ473" s="22" t="s">
        <v>24</v>
      </c>
      <c r="BK473" s="230">
        <f>ROUND(I473*H473,2)</f>
        <v>0</v>
      </c>
      <c r="BL473" s="22" t="s">
        <v>160</v>
      </c>
      <c r="BM473" s="22" t="s">
        <v>1205</v>
      </c>
    </row>
    <row r="474" spans="2:47" s="1" customFormat="1" ht="13.5">
      <c r="B474" s="44"/>
      <c r="C474" s="72"/>
      <c r="D474" s="231" t="s">
        <v>162</v>
      </c>
      <c r="E474" s="72"/>
      <c r="F474" s="232" t="s">
        <v>1206</v>
      </c>
      <c r="G474" s="72"/>
      <c r="H474" s="72"/>
      <c r="I474" s="189"/>
      <c r="J474" s="72"/>
      <c r="K474" s="72"/>
      <c r="L474" s="70"/>
      <c r="M474" s="233"/>
      <c r="N474" s="45"/>
      <c r="O474" s="45"/>
      <c r="P474" s="45"/>
      <c r="Q474" s="45"/>
      <c r="R474" s="45"/>
      <c r="S474" s="45"/>
      <c r="T474" s="93"/>
      <c r="AT474" s="22" t="s">
        <v>162</v>
      </c>
      <c r="AU474" s="22" t="s">
        <v>82</v>
      </c>
    </row>
    <row r="475" spans="2:47" s="1" customFormat="1" ht="13.5">
      <c r="B475" s="44"/>
      <c r="C475" s="72"/>
      <c r="D475" s="231" t="s">
        <v>164</v>
      </c>
      <c r="E475" s="72"/>
      <c r="F475" s="234" t="s">
        <v>1207</v>
      </c>
      <c r="G475" s="72"/>
      <c r="H475" s="72"/>
      <c r="I475" s="189"/>
      <c r="J475" s="72"/>
      <c r="K475" s="72"/>
      <c r="L475" s="70"/>
      <c r="M475" s="233"/>
      <c r="N475" s="45"/>
      <c r="O475" s="45"/>
      <c r="P475" s="45"/>
      <c r="Q475" s="45"/>
      <c r="R475" s="45"/>
      <c r="S475" s="45"/>
      <c r="T475" s="93"/>
      <c r="AT475" s="22" t="s">
        <v>164</v>
      </c>
      <c r="AU475" s="22" t="s">
        <v>82</v>
      </c>
    </row>
    <row r="476" spans="2:47" s="1" customFormat="1" ht="13.5">
      <c r="B476" s="44"/>
      <c r="C476" s="72"/>
      <c r="D476" s="231" t="s">
        <v>166</v>
      </c>
      <c r="E476" s="72"/>
      <c r="F476" s="234" t="s">
        <v>1208</v>
      </c>
      <c r="G476" s="72"/>
      <c r="H476" s="72"/>
      <c r="I476" s="189"/>
      <c r="J476" s="72"/>
      <c r="K476" s="72"/>
      <c r="L476" s="70"/>
      <c r="M476" s="233"/>
      <c r="N476" s="45"/>
      <c r="O476" s="45"/>
      <c r="P476" s="45"/>
      <c r="Q476" s="45"/>
      <c r="R476" s="45"/>
      <c r="S476" s="45"/>
      <c r="T476" s="93"/>
      <c r="AT476" s="22" t="s">
        <v>166</v>
      </c>
      <c r="AU476" s="22" t="s">
        <v>82</v>
      </c>
    </row>
    <row r="477" spans="2:51" s="11" customFormat="1" ht="13.5">
      <c r="B477" s="235"/>
      <c r="C477" s="236"/>
      <c r="D477" s="231" t="s">
        <v>180</v>
      </c>
      <c r="E477" s="237" t="s">
        <v>22</v>
      </c>
      <c r="F477" s="238" t="s">
        <v>1209</v>
      </c>
      <c r="G477" s="236"/>
      <c r="H477" s="239">
        <v>22.273</v>
      </c>
      <c r="I477" s="240"/>
      <c r="J477" s="236"/>
      <c r="K477" s="236"/>
      <c r="L477" s="241"/>
      <c r="M477" s="242"/>
      <c r="N477" s="243"/>
      <c r="O477" s="243"/>
      <c r="P477" s="243"/>
      <c r="Q477" s="243"/>
      <c r="R477" s="243"/>
      <c r="S477" s="243"/>
      <c r="T477" s="244"/>
      <c r="AT477" s="245" t="s">
        <v>180</v>
      </c>
      <c r="AU477" s="245" t="s">
        <v>82</v>
      </c>
      <c r="AV477" s="11" t="s">
        <v>82</v>
      </c>
      <c r="AW477" s="11" t="s">
        <v>37</v>
      </c>
      <c r="AX477" s="11" t="s">
        <v>73</v>
      </c>
      <c r="AY477" s="245" t="s">
        <v>153</v>
      </c>
    </row>
    <row r="478" spans="2:65" s="1" customFormat="1" ht="25.5" customHeight="1">
      <c r="B478" s="44"/>
      <c r="C478" s="219" t="s">
        <v>1210</v>
      </c>
      <c r="D478" s="219" t="s">
        <v>155</v>
      </c>
      <c r="E478" s="220" t="s">
        <v>1211</v>
      </c>
      <c r="F478" s="221" t="s">
        <v>1212</v>
      </c>
      <c r="G478" s="222" t="s">
        <v>176</v>
      </c>
      <c r="H478" s="223">
        <v>19.608</v>
      </c>
      <c r="I478" s="224"/>
      <c r="J478" s="225">
        <f>ROUND(I478*H478,2)</f>
        <v>0</v>
      </c>
      <c r="K478" s="221" t="s">
        <v>159</v>
      </c>
      <c r="L478" s="70"/>
      <c r="M478" s="226" t="s">
        <v>22</v>
      </c>
      <c r="N478" s="227" t="s">
        <v>44</v>
      </c>
      <c r="O478" s="45"/>
      <c r="P478" s="228">
        <f>O478*H478</f>
        <v>0</v>
      </c>
      <c r="Q478" s="228">
        <v>2.45329</v>
      </c>
      <c r="R478" s="228">
        <f>Q478*H478</f>
        <v>48.104110320000004</v>
      </c>
      <c r="S478" s="228">
        <v>0</v>
      </c>
      <c r="T478" s="229">
        <f>S478*H478</f>
        <v>0</v>
      </c>
      <c r="AR478" s="22" t="s">
        <v>160</v>
      </c>
      <c r="AT478" s="22" t="s">
        <v>155</v>
      </c>
      <c r="AU478" s="22" t="s">
        <v>82</v>
      </c>
      <c r="AY478" s="22" t="s">
        <v>153</v>
      </c>
      <c r="BE478" s="230">
        <f>IF(N478="základní",J478,0)</f>
        <v>0</v>
      </c>
      <c r="BF478" s="230">
        <f>IF(N478="snížená",J478,0)</f>
        <v>0</v>
      </c>
      <c r="BG478" s="230">
        <f>IF(N478="zákl. přenesená",J478,0)</f>
        <v>0</v>
      </c>
      <c r="BH478" s="230">
        <f>IF(N478="sníž. přenesená",J478,0)</f>
        <v>0</v>
      </c>
      <c r="BI478" s="230">
        <f>IF(N478="nulová",J478,0)</f>
        <v>0</v>
      </c>
      <c r="BJ478" s="22" t="s">
        <v>24</v>
      </c>
      <c r="BK478" s="230">
        <f>ROUND(I478*H478,2)</f>
        <v>0</v>
      </c>
      <c r="BL478" s="22" t="s">
        <v>160</v>
      </c>
      <c r="BM478" s="22" t="s">
        <v>1213</v>
      </c>
    </row>
    <row r="479" spans="2:47" s="1" customFormat="1" ht="13.5">
      <c r="B479" s="44"/>
      <c r="C479" s="72"/>
      <c r="D479" s="231" t="s">
        <v>162</v>
      </c>
      <c r="E479" s="72"/>
      <c r="F479" s="232" t="s">
        <v>1214</v>
      </c>
      <c r="G479" s="72"/>
      <c r="H479" s="72"/>
      <c r="I479" s="189"/>
      <c r="J479" s="72"/>
      <c r="K479" s="72"/>
      <c r="L479" s="70"/>
      <c r="M479" s="233"/>
      <c r="N479" s="45"/>
      <c r="O479" s="45"/>
      <c r="P479" s="45"/>
      <c r="Q479" s="45"/>
      <c r="R479" s="45"/>
      <c r="S479" s="45"/>
      <c r="T479" s="93"/>
      <c r="AT479" s="22" t="s">
        <v>162</v>
      </c>
      <c r="AU479" s="22" t="s">
        <v>82</v>
      </c>
    </row>
    <row r="480" spans="2:47" s="1" customFormat="1" ht="13.5">
      <c r="B480" s="44"/>
      <c r="C480" s="72"/>
      <c r="D480" s="231" t="s">
        <v>164</v>
      </c>
      <c r="E480" s="72"/>
      <c r="F480" s="234" t="s">
        <v>1207</v>
      </c>
      <c r="G480" s="72"/>
      <c r="H480" s="72"/>
      <c r="I480" s="189"/>
      <c r="J480" s="72"/>
      <c r="K480" s="72"/>
      <c r="L480" s="70"/>
      <c r="M480" s="233"/>
      <c r="N480" s="45"/>
      <c r="O480" s="45"/>
      <c r="P480" s="45"/>
      <c r="Q480" s="45"/>
      <c r="R480" s="45"/>
      <c r="S480" s="45"/>
      <c r="T480" s="93"/>
      <c r="AT480" s="22" t="s">
        <v>164</v>
      </c>
      <c r="AU480" s="22" t="s">
        <v>82</v>
      </c>
    </row>
    <row r="481" spans="2:47" s="1" customFormat="1" ht="13.5">
      <c r="B481" s="44"/>
      <c r="C481" s="72"/>
      <c r="D481" s="231" t="s">
        <v>166</v>
      </c>
      <c r="E481" s="72"/>
      <c r="F481" s="234" t="s">
        <v>1208</v>
      </c>
      <c r="G481" s="72"/>
      <c r="H481" s="72"/>
      <c r="I481" s="189"/>
      <c r="J481" s="72"/>
      <c r="K481" s="72"/>
      <c r="L481" s="70"/>
      <c r="M481" s="233"/>
      <c r="N481" s="45"/>
      <c r="O481" s="45"/>
      <c r="P481" s="45"/>
      <c r="Q481" s="45"/>
      <c r="R481" s="45"/>
      <c r="S481" s="45"/>
      <c r="T481" s="93"/>
      <c r="AT481" s="22" t="s">
        <v>166</v>
      </c>
      <c r="AU481" s="22" t="s">
        <v>82</v>
      </c>
    </row>
    <row r="482" spans="2:51" s="11" customFormat="1" ht="13.5">
      <c r="B482" s="235"/>
      <c r="C482" s="236"/>
      <c r="D482" s="231" t="s">
        <v>180</v>
      </c>
      <c r="E482" s="237" t="s">
        <v>22</v>
      </c>
      <c r="F482" s="238" t="s">
        <v>1215</v>
      </c>
      <c r="G482" s="236"/>
      <c r="H482" s="239">
        <v>8.091</v>
      </c>
      <c r="I482" s="240"/>
      <c r="J482" s="236"/>
      <c r="K482" s="236"/>
      <c r="L482" s="241"/>
      <c r="M482" s="242"/>
      <c r="N482" s="243"/>
      <c r="O482" s="243"/>
      <c r="P482" s="243"/>
      <c r="Q482" s="243"/>
      <c r="R482" s="243"/>
      <c r="S482" s="243"/>
      <c r="T482" s="244"/>
      <c r="AT482" s="245" t="s">
        <v>180</v>
      </c>
      <c r="AU482" s="245" t="s">
        <v>82</v>
      </c>
      <c r="AV482" s="11" t="s">
        <v>82</v>
      </c>
      <c r="AW482" s="11" t="s">
        <v>37</v>
      </c>
      <c r="AX482" s="11" t="s">
        <v>73</v>
      </c>
      <c r="AY482" s="245" t="s">
        <v>153</v>
      </c>
    </row>
    <row r="483" spans="2:51" s="11" customFormat="1" ht="13.5">
      <c r="B483" s="235"/>
      <c r="C483" s="236"/>
      <c r="D483" s="231" t="s">
        <v>180</v>
      </c>
      <c r="E483" s="237" t="s">
        <v>22</v>
      </c>
      <c r="F483" s="238" t="s">
        <v>1216</v>
      </c>
      <c r="G483" s="236"/>
      <c r="H483" s="239">
        <v>11.517</v>
      </c>
      <c r="I483" s="240"/>
      <c r="J483" s="236"/>
      <c r="K483" s="236"/>
      <c r="L483" s="241"/>
      <c r="M483" s="242"/>
      <c r="N483" s="243"/>
      <c r="O483" s="243"/>
      <c r="P483" s="243"/>
      <c r="Q483" s="243"/>
      <c r="R483" s="243"/>
      <c r="S483" s="243"/>
      <c r="T483" s="244"/>
      <c r="AT483" s="245" t="s">
        <v>180</v>
      </c>
      <c r="AU483" s="245" t="s">
        <v>82</v>
      </c>
      <c r="AV483" s="11" t="s">
        <v>82</v>
      </c>
      <c r="AW483" s="11" t="s">
        <v>37</v>
      </c>
      <c r="AX483" s="11" t="s">
        <v>73</v>
      </c>
      <c r="AY483" s="245" t="s">
        <v>153</v>
      </c>
    </row>
    <row r="484" spans="2:65" s="1" customFormat="1" ht="25.5" customHeight="1">
      <c r="B484" s="44"/>
      <c r="C484" s="219" t="s">
        <v>1217</v>
      </c>
      <c r="D484" s="219" t="s">
        <v>155</v>
      </c>
      <c r="E484" s="220" t="s">
        <v>1218</v>
      </c>
      <c r="F484" s="221" t="s">
        <v>1219</v>
      </c>
      <c r="G484" s="222" t="s">
        <v>176</v>
      </c>
      <c r="H484" s="223">
        <v>12.422</v>
      </c>
      <c r="I484" s="224"/>
      <c r="J484" s="225">
        <f>ROUND(I484*H484,2)</f>
        <v>0</v>
      </c>
      <c r="K484" s="221" t="s">
        <v>159</v>
      </c>
      <c r="L484" s="70"/>
      <c r="M484" s="226" t="s">
        <v>22</v>
      </c>
      <c r="N484" s="227" t="s">
        <v>44</v>
      </c>
      <c r="O484" s="45"/>
      <c r="P484" s="228">
        <f>O484*H484</f>
        <v>0</v>
      </c>
      <c r="Q484" s="228">
        <v>2.25634</v>
      </c>
      <c r="R484" s="228">
        <f>Q484*H484</f>
        <v>28.02825548</v>
      </c>
      <c r="S484" s="228">
        <v>0</v>
      </c>
      <c r="T484" s="229">
        <f>S484*H484</f>
        <v>0</v>
      </c>
      <c r="AR484" s="22" t="s">
        <v>160</v>
      </c>
      <c r="AT484" s="22" t="s">
        <v>155</v>
      </c>
      <c r="AU484" s="22" t="s">
        <v>82</v>
      </c>
      <c r="AY484" s="22" t="s">
        <v>153</v>
      </c>
      <c r="BE484" s="230">
        <f>IF(N484="základní",J484,0)</f>
        <v>0</v>
      </c>
      <c r="BF484" s="230">
        <f>IF(N484="snížená",J484,0)</f>
        <v>0</v>
      </c>
      <c r="BG484" s="230">
        <f>IF(N484="zákl. přenesená",J484,0)</f>
        <v>0</v>
      </c>
      <c r="BH484" s="230">
        <f>IF(N484="sníž. přenesená",J484,0)</f>
        <v>0</v>
      </c>
      <c r="BI484" s="230">
        <f>IF(N484="nulová",J484,0)</f>
        <v>0</v>
      </c>
      <c r="BJ484" s="22" t="s">
        <v>24</v>
      </c>
      <c r="BK484" s="230">
        <f>ROUND(I484*H484,2)</f>
        <v>0</v>
      </c>
      <c r="BL484" s="22" t="s">
        <v>160</v>
      </c>
      <c r="BM484" s="22" t="s">
        <v>1220</v>
      </c>
    </row>
    <row r="485" spans="2:47" s="1" customFormat="1" ht="13.5">
      <c r="B485" s="44"/>
      <c r="C485" s="72"/>
      <c r="D485" s="231" t="s">
        <v>162</v>
      </c>
      <c r="E485" s="72"/>
      <c r="F485" s="232" t="s">
        <v>1221</v>
      </c>
      <c r="G485" s="72"/>
      <c r="H485" s="72"/>
      <c r="I485" s="189"/>
      <c r="J485" s="72"/>
      <c r="K485" s="72"/>
      <c r="L485" s="70"/>
      <c r="M485" s="233"/>
      <c r="N485" s="45"/>
      <c r="O485" s="45"/>
      <c r="P485" s="45"/>
      <c r="Q485" s="45"/>
      <c r="R485" s="45"/>
      <c r="S485" s="45"/>
      <c r="T485" s="93"/>
      <c r="AT485" s="22" t="s">
        <v>162</v>
      </c>
      <c r="AU485" s="22" t="s">
        <v>82</v>
      </c>
    </row>
    <row r="486" spans="2:47" s="1" customFormat="1" ht="13.5">
      <c r="B486" s="44"/>
      <c r="C486" s="72"/>
      <c r="D486" s="231" t="s">
        <v>164</v>
      </c>
      <c r="E486" s="72"/>
      <c r="F486" s="234" t="s">
        <v>1207</v>
      </c>
      <c r="G486" s="72"/>
      <c r="H486" s="72"/>
      <c r="I486" s="189"/>
      <c r="J486" s="72"/>
      <c r="K486" s="72"/>
      <c r="L486" s="70"/>
      <c r="M486" s="233"/>
      <c r="N486" s="45"/>
      <c r="O486" s="45"/>
      <c r="P486" s="45"/>
      <c r="Q486" s="45"/>
      <c r="R486" s="45"/>
      <c r="S486" s="45"/>
      <c r="T486" s="93"/>
      <c r="AT486" s="22" t="s">
        <v>164</v>
      </c>
      <c r="AU486" s="22" t="s">
        <v>82</v>
      </c>
    </row>
    <row r="487" spans="2:47" s="1" customFormat="1" ht="13.5">
      <c r="B487" s="44"/>
      <c r="C487" s="72"/>
      <c r="D487" s="231" t="s">
        <v>166</v>
      </c>
      <c r="E487" s="72"/>
      <c r="F487" s="234" t="s">
        <v>1208</v>
      </c>
      <c r="G487" s="72"/>
      <c r="H487" s="72"/>
      <c r="I487" s="189"/>
      <c r="J487" s="72"/>
      <c r="K487" s="72"/>
      <c r="L487" s="70"/>
      <c r="M487" s="233"/>
      <c r="N487" s="45"/>
      <c r="O487" s="45"/>
      <c r="P487" s="45"/>
      <c r="Q487" s="45"/>
      <c r="R487" s="45"/>
      <c r="S487" s="45"/>
      <c r="T487" s="93"/>
      <c r="AT487" s="22" t="s">
        <v>166</v>
      </c>
      <c r="AU487" s="22" t="s">
        <v>82</v>
      </c>
    </row>
    <row r="488" spans="2:51" s="11" customFormat="1" ht="13.5">
      <c r="B488" s="235"/>
      <c r="C488" s="236"/>
      <c r="D488" s="231" t="s">
        <v>180</v>
      </c>
      <c r="E488" s="237" t="s">
        <v>22</v>
      </c>
      <c r="F488" s="238" t="s">
        <v>1222</v>
      </c>
      <c r="G488" s="236"/>
      <c r="H488" s="239">
        <v>2.736</v>
      </c>
      <c r="I488" s="240"/>
      <c r="J488" s="236"/>
      <c r="K488" s="236"/>
      <c r="L488" s="241"/>
      <c r="M488" s="242"/>
      <c r="N488" s="243"/>
      <c r="O488" s="243"/>
      <c r="P488" s="243"/>
      <c r="Q488" s="243"/>
      <c r="R488" s="243"/>
      <c r="S488" s="243"/>
      <c r="T488" s="244"/>
      <c r="AT488" s="245" t="s">
        <v>180</v>
      </c>
      <c r="AU488" s="245" t="s">
        <v>82</v>
      </c>
      <c r="AV488" s="11" t="s">
        <v>82</v>
      </c>
      <c r="AW488" s="11" t="s">
        <v>37</v>
      </c>
      <c r="AX488" s="11" t="s">
        <v>73</v>
      </c>
      <c r="AY488" s="245" t="s">
        <v>153</v>
      </c>
    </row>
    <row r="489" spans="2:51" s="11" customFormat="1" ht="13.5">
      <c r="B489" s="235"/>
      <c r="C489" s="236"/>
      <c r="D489" s="231" t="s">
        <v>180</v>
      </c>
      <c r="E489" s="237" t="s">
        <v>22</v>
      </c>
      <c r="F489" s="238" t="s">
        <v>1223</v>
      </c>
      <c r="G489" s="236"/>
      <c r="H489" s="239">
        <v>2.92</v>
      </c>
      <c r="I489" s="240"/>
      <c r="J489" s="236"/>
      <c r="K489" s="236"/>
      <c r="L489" s="241"/>
      <c r="M489" s="242"/>
      <c r="N489" s="243"/>
      <c r="O489" s="243"/>
      <c r="P489" s="243"/>
      <c r="Q489" s="243"/>
      <c r="R489" s="243"/>
      <c r="S489" s="243"/>
      <c r="T489" s="244"/>
      <c r="AT489" s="245" t="s">
        <v>180</v>
      </c>
      <c r="AU489" s="245" t="s">
        <v>82</v>
      </c>
      <c r="AV489" s="11" t="s">
        <v>82</v>
      </c>
      <c r="AW489" s="11" t="s">
        <v>37</v>
      </c>
      <c r="AX489" s="11" t="s">
        <v>73</v>
      </c>
      <c r="AY489" s="245" t="s">
        <v>153</v>
      </c>
    </row>
    <row r="490" spans="2:51" s="11" customFormat="1" ht="13.5">
      <c r="B490" s="235"/>
      <c r="C490" s="236"/>
      <c r="D490" s="231" t="s">
        <v>180</v>
      </c>
      <c r="E490" s="237" t="s">
        <v>22</v>
      </c>
      <c r="F490" s="238" t="s">
        <v>1224</v>
      </c>
      <c r="G490" s="236"/>
      <c r="H490" s="239">
        <v>6.766</v>
      </c>
      <c r="I490" s="240"/>
      <c r="J490" s="236"/>
      <c r="K490" s="236"/>
      <c r="L490" s="241"/>
      <c r="M490" s="242"/>
      <c r="N490" s="243"/>
      <c r="O490" s="243"/>
      <c r="P490" s="243"/>
      <c r="Q490" s="243"/>
      <c r="R490" s="243"/>
      <c r="S490" s="243"/>
      <c r="T490" s="244"/>
      <c r="AT490" s="245" t="s">
        <v>180</v>
      </c>
      <c r="AU490" s="245" t="s">
        <v>82</v>
      </c>
      <c r="AV490" s="11" t="s">
        <v>82</v>
      </c>
      <c r="AW490" s="11" t="s">
        <v>37</v>
      </c>
      <c r="AX490" s="11" t="s">
        <v>73</v>
      </c>
      <c r="AY490" s="245" t="s">
        <v>153</v>
      </c>
    </row>
    <row r="491" spans="2:65" s="1" customFormat="1" ht="16.5" customHeight="1">
      <c r="B491" s="44"/>
      <c r="C491" s="219" t="s">
        <v>1225</v>
      </c>
      <c r="D491" s="219" t="s">
        <v>155</v>
      </c>
      <c r="E491" s="220" t="s">
        <v>1226</v>
      </c>
      <c r="F491" s="221" t="s">
        <v>1227</v>
      </c>
      <c r="G491" s="222" t="s">
        <v>176</v>
      </c>
      <c r="H491" s="223">
        <v>19.608</v>
      </c>
      <c r="I491" s="224"/>
      <c r="J491" s="225">
        <f>ROUND(I491*H491,2)</f>
        <v>0</v>
      </c>
      <c r="K491" s="221" t="s">
        <v>159</v>
      </c>
      <c r="L491" s="70"/>
      <c r="M491" s="226" t="s">
        <v>22</v>
      </c>
      <c r="N491" s="227" t="s">
        <v>44</v>
      </c>
      <c r="O491" s="45"/>
      <c r="P491" s="228">
        <f>O491*H491</f>
        <v>0</v>
      </c>
      <c r="Q491" s="228">
        <v>0</v>
      </c>
      <c r="R491" s="228">
        <f>Q491*H491</f>
        <v>0</v>
      </c>
      <c r="S491" s="228">
        <v>0</v>
      </c>
      <c r="T491" s="229">
        <f>S491*H491</f>
        <v>0</v>
      </c>
      <c r="AR491" s="22" t="s">
        <v>160</v>
      </c>
      <c r="AT491" s="22" t="s">
        <v>155</v>
      </c>
      <c r="AU491" s="22" t="s">
        <v>82</v>
      </c>
      <c r="AY491" s="22" t="s">
        <v>153</v>
      </c>
      <c r="BE491" s="230">
        <f>IF(N491="základní",J491,0)</f>
        <v>0</v>
      </c>
      <c r="BF491" s="230">
        <f>IF(N491="snížená",J491,0)</f>
        <v>0</v>
      </c>
      <c r="BG491" s="230">
        <f>IF(N491="zákl. přenesená",J491,0)</f>
        <v>0</v>
      </c>
      <c r="BH491" s="230">
        <f>IF(N491="sníž. přenesená",J491,0)</f>
        <v>0</v>
      </c>
      <c r="BI491" s="230">
        <f>IF(N491="nulová",J491,0)</f>
        <v>0</v>
      </c>
      <c r="BJ491" s="22" t="s">
        <v>24</v>
      </c>
      <c r="BK491" s="230">
        <f>ROUND(I491*H491,2)</f>
        <v>0</v>
      </c>
      <c r="BL491" s="22" t="s">
        <v>160</v>
      </c>
      <c r="BM491" s="22" t="s">
        <v>1228</v>
      </c>
    </row>
    <row r="492" spans="2:47" s="1" customFormat="1" ht="13.5">
      <c r="B492" s="44"/>
      <c r="C492" s="72"/>
      <c r="D492" s="231" t="s">
        <v>162</v>
      </c>
      <c r="E492" s="72"/>
      <c r="F492" s="232" t="s">
        <v>1229</v>
      </c>
      <c r="G492" s="72"/>
      <c r="H492" s="72"/>
      <c r="I492" s="189"/>
      <c r="J492" s="72"/>
      <c r="K492" s="72"/>
      <c r="L492" s="70"/>
      <c r="M492" s="233"/>
      <c r="N492" s="45"/>
      <c r="O492" s="45"/>
      <c r="P492" s="45"/>
      <c r="Q492" s="45"/>
      <c r="R492" s="45"/>
      <c r="S492" s="45"/>
      <c r="T492" s="93"/>
      <c r="AT492" s="22" t="s">
        <v>162</v>
      </c>
      <c r="AU492" s="22" t="s">
        <v>82</v>
      </c>
    </row>
    <row r="493" spans="2:47" s="1" customFormat="1" ht="13.5">
      <c r="B493" s="44"/>
      <c r="C493" s="72"/>
      <c r="D493" s="231" t="s">
        <v>164</v>
      </c>
      <c r="E493" s="72"/>
      <c r="F493" s="234" t="s">
        <v>1230</v>
      </c>
      <c r="G493" s="72"/>
      <c r="H493" s="72"/>
      <c r="I493" s="189"/>
      <c r="J493" s="72"/>
      <c r="K493" s="72"/>
      <c r="L493" s="70"/>
      <c r="M493" s="233"/>
      <c r="N493" s="45"/>
      <c r="O493" s="45"/>
      <c r="P493" s="45"/>
      <c r="Q493" s="45"/>
      <c r="R493" s="45"/>
      <c r="S493" s="45"/>
      <c r="T493" s="93"/>
      <c r="AT493" s="22" t="s">
        <v>164</v>
      </c>
      <c r="AU493" s="22" t="s">
        <v>82</v>
      </c>
    </row>
    <row r="494" spans="2:51" s="11" customFormat="1" ht="13.5">
      <c r="B494" s="235"/>
      <c r="C494" s="236"/>
      <c r="D494" s="231" t="s">
        <v>180</v>
      </c>
      <c r="E494" s="237" t="s">
        <v>22</v>
      </c>
      <c r="F494" s="238" t="s">
        <v>1215</v>
      </c>
      <c r="G494" s="236"/>
      <c r="H494" s="239">
        <v>8.091</v>
      </c>
      <c r="I494" s="240"/>
      <c r="J494" s="236"/>
      <c r="K494" s="236"/>
      <c r="L494" s="241"/>
      <c r="M494" s="242"/>
      <c r="N494" s="243"/>
      <c r="O494" s="243"/>
      <c r="P494" s="243"/>
      <c r="Q494" s="243"/>
      <c r="R494" s="243"/>
      <c r="S494" s="243"/>
      <c r="T494" s="244"/>
      <c r="AT494" s="245" t="s">
        <v>180</v>
      </c>
      <c r="AU494" s="245" t="s">
        <v>82</v>
      </c>
      <c r="AV494" s="11" t="s">
        <v>82</v>
      </c>
      <c r="AW494" s="11" t="s">
        <v>37</v>
      </c>
      <c r="AX494" s="11" t="s">
        <v>73</v>
      </c>
      <c r="AY494" s="245" t="s">
        <v>153</v>
      </c>
    </row>
    <row r="495" spans="2:51" s="11" customFormat="1" ht="13.5">
      <c r="B495" s="235"/>
      <c r="C495" s="236"/>
      <c r="D495" s="231" t="s">
        <v>180</v>
      </c>
      <c r="E495" s="237" t="s">
        <v>22</v>
      </c>
      <c r="F495" s="238" t="s">
        <v>1216</v>
      </c>
      <c r="G495" s="236"/>
      <c r="H495" s="239">
        <v>11.517</v>
      </c>
      <c r="I495" s="240"/>
      <c r="J495" s="236"/>
      <c r="K495" s="236"/>
      <c r="L495" s="241"/>
      <c r="M495" s="242"/>
      <c r="N495" s="243"/>
      <c r="O495" s="243"/>
      <c r="P495" s="243"/>
      <c r="Q495" s="243"/>
      <c r="R495" s="243"/>
      <c r="S495" s="243"/>
      <c r="T495" s="244"/>
      <c r="AT495" s="245" t="s">
        <v>180</v>
      </c>
      <c r="AU495" s="245" t="s">
        <v>82</v>
      </c>
      <c r="AV495" s="11" t="s">
        <v>82</v>
      </c>
      <c r="AW495" s="11" t="s">
        <v>37</v>
      </c>
      <c r="AX495" s="11" t="s">
        <v>73</v>
      </c>
      <c r="AY495" s="245" t="s">
        <v>153</v>
      </c>
    </row>
    <row r="496" spans="2:65" s="1" customFormat="1" ht="25.5" customHeight="1">
      <c r="B496" s="44"/>
      <c r="C496" s="219" t="s">
        <v>1231</v>
      </c>
      <c r="D496" s="219" t="s">
        <v>155</v>
      </c>
      <c r="E496" s="220" t="s">
        <v>1232</v>
      </c>
      <c r="F496" s="221" t="s">
        <v>1233</v>
      </c>
      <c r="G496" s="222" t="s">
        <v>176</v>
      </c>
      <c r="H496" s="223">
        <v>19.608</v>
      </c>
      <c r="I496" s="224"/>
      <c r="J496" s="225">
        <f>ROUND(I496*H496,2)</f>
        <v>0</v>
      </c>
      <c r="K496" s="221" t="s">
        <v>159</v>
      </c>
      <c r="L496" s="70"/>
      <c r="M496" s="226" t="s">
        <v>22</v>
      </c>
      <c r="N496" s="227" t="s">
        <v>44</v>
      </c>
      <c r="O496" s="45"/>
      <c r="P496" s="228">
        <f>O496*H496</f>
        <v>0</v>
      </c>
      <c r="Q496" s="228">
        <v>0</v>
      </c>
      <c r="R496" s="228">
        <f>Q496*H496</f>
        <v>0</v>
      </c>
      <c r="S496" s="228">
        <v>0</v>
      </c>
      <c r="T496" s="229">
        <f>S496*H496</f>
        <v>0</v>
      </c>
      <c r="AR496" s="22" t="s">
        <v>160</v>
      </c>
      <c r="AT496" s="22" t="s">
        <v>155</v>
      </c>
      <c r="AU496" s="22" t="s">
        <v>82</v>
      </c>
      <c r="AY496" s="22" t="s">
        <v>153</v>
      </c>
      <c r="BE496" s="230">
        <f>IF(N496="základní",J496,0)</f>
        <v>0</v>
      </c>
      <c r="BF496" s="230">
        <f>IF(N496="snížená",J496,0)</f>
        <v>0</v>
      </c>
      <c r="BG496" s="230">
        <f>IF(N496="zákl. přenesená",J496,0)</f>
        <v>0</v>
      </c>
      <c r="BH496" s="230">
        <f>IF(N496="sníž. přenesená",J496,0)</f>
        <v>0</v>
      </c>
      <c r="BI496" s="230">
        <f>IF(N496="nulová",J496,0)</f>
        <v>0</v>
      </c>
      <c r="BJ496" s="22" t="s">
        <v>24</v>
      </c>
      <c r="BK496" s="230">
        <f>ROUND(I496*H496,2)</f>
        <v>0</v>
      </c>
      <c r="BL496" s="22" t="s">
        <v>160</v>
      </c>
      <c r="BM496" s="22" t="s">
        <v>1234</v>
      </c>
    </row>
    <row r="497" spans="2:47" s="1" customFormat="1" ht="13.5">
      <c r="B497" s="44"/>
      <c r="C497" s="72"/>
      <c r="D497" s="231" t="s">
        <v>162</v>
      </c>
      <c r="E497" s="72"/>
      <c r="F497" s="232" t="s">
        <v>1235</v>
      </c>
      <c r="G497" s="72"/>
      <c r="H497" s="72"/>
      <c r="I497" s="189"/>
      <c r="J497" s="72"/>
      <c r="K497" s="72"/>
      <c r="L497" s="70"/>
      <c r="M497" s="233"/>
      <c r="N497" s="45"/>
      <c r="O497" s="45"/>
      <c r="P497" s="45"/>
      <c r="Q497" s="45"/>
      <c r="R497" s="45"/>
      <c r="S497" s="45"/>
      <c r="T497" s="93"/>
      <c r="AT497" s="22" t="s">
        <v>162</v>
      </c>
      <c r="AU497" s="22" t="s">
        <v>82</v>
      </c>
    </row>
    <row r="498" spans="2:47" s="1" customFormat="1" ht="13.5">
      <c r="B498" s="44"/>
      <c r="C498" s="72"/>
      <c r="D498" s="231" t="s">
        <v>164</v>
      </c>
      <c r="E498" s="72"/>
      <c r="F498" s="234" t="s">
        <v>1230</v>
      </c>
      <c r="G498" s="72"/>
      <c r="H498" s="72"/>
      <c r="I498" s="189"/>
      <c r="J498" s="72"/>
      <c r="K498" s="72"/>
      <c r="L498" s="70"/>
      <c r="M498" s="233"/>
      <c r="N498" s="45"/>
      <c r="O498" s="45"/>
      <c r="P498" s="45"/>
      <c r="Q498" s="45"/>
      <c r="R498" s="45"/>
      <c r="S498" s="45"/>
      <c r="T498" s="93"/>
      <c r="AT498" s="22" t="s">
        <v>164</v>
      </c>
      <c r="AU498" s="22" t="s">
        <v>82</v>
      </c>
    </row>
    <row r="499" spans="2:51" s="11" customFormat="1" ht="13.5">
      <c r="B499" s="235"/>
      <c r="C499" s="236"/>
      <c r="D499" s="231" t="s">
        <v>180</v>
      </c>
      <c r="E499" s="237" t="s">
        <v>22</v>
      </c>
      <c r="F499" s="238" t="s">
        <v>1215</v>
      </c>
      <c r="G499" s="236"/>
      <c r="H499" s="239">
        <v>8.091</v>
      </c>
      <c r="I499" s="240"/>
      <c r="J499" s="236"/>
      <c r="K499" s="236"/>
      <c r="L499" s="241"/>
      <c r="M499" s="242"/>
      <c r="N499" s="243"/>
      <c r="O499" s="243"/>
      <c r="P499" s="243"/>
      <c r="Q499" s="243"/>
      <c r="R499" s="243"/>
      <c r="S499" s="243"/>
      <c r="T499" s="244"/>
      <c r="AT499" s="245" t="s">
        <v>180</v>
      </c>
      <c r="AU499" s="245" t="s">
        <v>82</v>
      </c>
      <c r="AV499" s="11" t="s">
        <v>82</v>
      </c>
      <c r="AW499" s="11" t="s">
        <v>37</v>
      </c>
      <c r="AX499" s="11" t="s">
        <v>73</v>
      </c>
      <c r="AY499" s="245" t="s">
        <v>153</v>
      </c>
    </row>
    <row r="500" spans="2:51" s="11" customFormat="1" ht="13.5">
      <c r="B500" s="235"/>
      <c r="C500" s="236"/>
      <c r="D500" s="231" t="s">
        <v>180</v>
      </c>
      <c r="E500" s="237" t="s">
        <v>22</v>
      </c>
      <c r="F500" s="238" t="s">
        <v>1216</v>
      </c>
      <c r="G500" s="236"/>
      <c r="H500" s="239">
        <v>11.517</v>
      </c>
      <c r="I500" s="240"/>
      <c r="J500" s="236"/>
      <c r="K500" s="236"/>
      <c r="L500" s="241"/>
      <c r="M500" s="242"/>
      <c r="N500" s="243"/>
      <c r="O500" s="243"/>
      <c r="P500" s="243"/>
      <c r="Q500" s="243"/>
      <c r="R500" s="243"/>
      <c r="S500" s="243"/>
      <c r="T500" s="244"/>
      <c r="AT500" s="245" t="s">
        <v>180</v>
      </c>
      <c r="AU500" s="245" t="s">
        <v>82</v>
      </c>
      <c r="AV500" s="11" t="s">
        <v>82</v>
      </c>
      <c r="AW500" s="11" t="s">
        <v>37</v>
      </c>
      <c r="AX500" s="11" t="s">
        <v>73</v>
      </c>
      <c r="AY500" s="245" t="s">
        <v>153</v>
      </c>
    </row>
    <row r="501" spans="2:65" s="1" customFormat="1" ht="16.5" customHeight="1">
      <c r="B501" s="44"/>
      <c r="C501" s="219" t="s">
        <v>1236</v>
      </c>
      <c r="D501" s="219" t="s">
        <v>155</v>
      </c>
      <c r="E501" s="220" t="s">
        <v>1237</v>
      </c>
      <c r="F501" s="221" t="s">
        <v>1238</v>
      </c>
      <c r="G501" s="222" t="s">
        <v>231</v>
      </c>
      <c r="H501" s="223">
        <v>0.576</v>
      </c>
      <c r="I501" s="224"/>
      <c r="J501" s="225">
        <f>ROUND(I501*H501,2)</f>
        <v>0</v>
      </c>
      <c r="K501" s="221" t="s">
        <v>159</v>
      </c>
      <c r="L501" s="70"/>
      <c r="M501" s="226" t="s">
        <v>22</v>
      </c>
      <c r="N501" s="227" t="s">
        <v>44</v>
      </c>
      <c r="O501" s="45"/>
      <c r="P501" s="228">
        <f>O501*H501</f>
        <v>0</v>
      </c>
      <c r="Q501" s="228">
        <v>1.05306</v>
      </c>
      <c r="R501" s="228">
        <f>Q501*H501</f>
        <v>0.60656256</v>
      </c>
      <c r="S501" s="228">
        <v>0</v>
      </c>
      <c r="T501" s="229">
        <f>S501*H501</f>
        <v>0</v>
      </c>
      <c r="AR501" s="22" t="s">
        <v>160</v>
      </c>
      <c r="AT501" s="22" t="s">
        <v>155</v>
      </c>
      <c r="AU501" s="22" t="s">
        <v>82</v>
      </c>
      <c r="AY501" s="22" t="s">
        <v>153</v>
      </c>
      <c r="BE501" s="230">
        <f>IF(N501="základní",J501,0)</f>
        <v>0</v>
      </c>
      <c r="BF501" s="230">
        <f>IF(N501="snížená",J501,0)</f>
        <v>0</v>
      </c>
      <c r="BG501" s="230">
        <f>IF(N501="zákl. přenesená",J501,0)</f>
        <v>0</v>
      </c>
      <c r="BH501" s="230">
        <f>IF(N501="sníž. přenesená",J501,0)</f>
        <v>0</v>
      </c>
      <c r="BI501" s="230">
        <f>IF(N501="nulová",J501,0)</f>
        <v>0</v>
      </c>
      <c r="BJ501" s="22" t="s">
        <v>24</v>
      </c>
      <c r="BK501" s="230">
        <f>ROUND(I501*H501,2)</f>
        <v>0</v>
      </c>
      <c r="BL501" s="22" t="s">
        <v>160</v>
      </c>
      <c r="BM501" s="22" t="s">
        <v>1239</v>
      </c>
    </row>
    <row r="502" spans="2:47" s="1" customFormat="1" ht="13.5">
      <c r="B502" s="44"/>
      <c r="C502" s="72"/>
      <c r="D502" s="231" t="s">
        <v>162</v>
      </c>
      <c r="E502" s="72"/>
      <c r="F502" s="232" t="s">
        <v>1240</v>
      </c>
      <c r="G502" s="72"/>
      <c r="H502" s="72"/>
      <c r="I502" s="189"/>
      <c r="J502" s="72"/>
      <c r="K502" s="72"/>
      <c r="L502" s="70"/>
      <c r="M502" s="233"/>
      <c r="N502" s="45"/>
      <c r="O502" s="45"/>
      <c r="P502" s="45"/>
      <c r="Q502" s="45"/>
      <c r="R502" s="45"/>
      <c r="S502" s="45"/>
      <c r="T502" s="93"/>
      <c r="AT502" s="22" t="s">
        <v>162</v>
      </c>
      <c r="AU502" s="22" t="s">
        <v>82</v>
      </c>
    </row>
    <row r="503" spans="2:47" s="1" customFormat="1" ht="13.5">
      <c r="B503" s="44"/>
      <c r="C503" s="72"/>
      <c r="D503" s="231" t="s">
        <v>166</v>
      </c>
      <c r="E503" s="72"/>
      <c r="F503" s="234" t="s">
        <v>1208</v>
      </c>
      <c r="G503" s="72"/>
      <c r="H503" s="72"/>
      <c r="I503" s="189"/>
      <c r="J503" s="72"/>
      <c r="K503" s="72"/>
      <c r="L503" s="70"/>
      <c r="M503" s="233"/>
      <c r="N503" s="45"/>
      <c r="O503" s="45"/>
      <c r="P503" s="45"/>
      <c r="Q503" s="45"/>
      <c r="R503" s="45"/>
      <c r="S503" s="45"/>
      <c r="T503" s="93"/>
      <c r="AT503" s="22" t="s">
        <v>166</v>
      </c>
      <c r="AU503" s="22" t="s">
        <v>82</v>
      </c>
    </row>
    <row r="504" spans="2:51" s="11" customFormat="1" ht="13.5">
      <c r="B504" s="235"/>
      <c r="C504" s="236"/>
      <c r="D504" s="231" t="s">
        <v>180</v>
      </c>
      <c r="E504" s="237" t="s">
        <v>22</v>
      </c>
      <c r="F504" s="238" t="s">
        <v>1241</v>
      </c>
      <c r="G504" s="236"/>
      <c r="H504" s="239">
        <v>0.576</v>
      </c>
      <c r="I504" s="240"/>
      <c r="J504" s="236"/>
      <c r="K504" s="236"/>
      <c r="L504" s="241"/>
      <c r="M504" s="242"/>
      <c r="N504" s="243"/>
      <c r="O504" s="243"/>
      <c r="P504" s="243"/>
      <c r="Q504" s="243"/>
      <c r="R504" s="243"/>
      <c r="S504" s="243"/>
      <c r="T504" s="244"/>
      <c r="AT504" s="245" t="s">
        <v>180</v>
      </c>
      <c r="AU504" s="245" t="s">
        <v>82</v>
      </c>
      <c r="AV504" s="11" t="s">
        <v>82</v>
      </c>
      <c r="AW504" s="11" t="s">
        <v>37</v>
      </c>
      <c r="AX504" s="11" t="s">
        <v>73</v>
      </c>
      <c r="AY504" s="245" t="s">
        <v>153</v>
      </c>
    </row>
    <row r="505" spans="2:63" s="10" customFormat="1" ht="29.85" customHeight="1">
      <c r="B505" s="203"/>
      <c r="C505" s="204"/>
      <c r="D505" s="205" t="s">
        <v>72</v>
      </c>
      <c r="E505" s="217" t="s">
        <v>210</v>
      </c>
      <c r="F505" s="217" t="s">
        <v>347</v>
      </c>
      <c r="G505" s="204"/>
      <c r="H505" s="204"/>
      <c r="I505" s="207"/>
      <c r="J505" s="218">
        <f>BK505</f>
        <v>0</v>
      </c>
      <c r="K505" s="204"/>
      <c r="L505" s="209"/>
      <c r="M505" s="210"/>
      <c r="N505" s="211"/>
      <c r="O505" s="211"/>
      <c r="P505" s="212">
        <f>SUM(P506:P510)</f>
        <v>0</v>
      </c>
      <c r="Q505" s="211"/>
      <c r="R505" s="212">
        <f>SUM(R506:R510)</f>
        <v>1.74478</v>
      </c>
      <c r="S505" s="211"/>
      <c r="T505" s="213">
        <f>SUM(T506:T510)</f>
        <v>0</v>
      </c>
      <c r="AR505" s="214" t="s">
        <v>24</v>
      </c>
      <c r="AT505" s="215" t="s">
        <v>72</v>
      </c>
      <c r="AU505" s="215" t="s">
        <v>24</v>
      </c>
      <c r="AY505" s="214" t="s">
        <v>153</v>
      </c>
      <c r="BK505" s="216">
        <f>SUM(BK506:BK510)</f>
        <v>0</v>
      </c>
    </row>
    <row r="506" spans="2:65" s="1" customFormat="1" ht="25.5" customHeight="1">
      <c r="B506" s="44"/>
      <c r="C506" s="219" t="s">
        <v>1242</v>
      </c>
      <c r="D506" s="219" t="s">
        <v>155</v>
      </c>
      <c r="E506" s="220" t="s">
        <v>1243</v>
      </c>
      <c r="F506" s="221" t="s">
        <v>1244</v>
      </c>
      <c r="G506" s="222" t="s">
        <v>176</v>
      </c>
      <c r="H506" s="223">
        <v>1</v>
      </c>
      <c r="I506" s="224"/>
      <c r="J506" s="225">
        <f>ROUND(I506*H506,2)</f>
        <v>0</v>
      </c>
      <c r="K506" s="221" t="s">
        <v>159</v>
      </c>
      <c r="L506" s="70"/>
      <c r="M506" s="226" t="s">
        <v>22</v>
      </c>
      <c r="N506" s="227" t="s">
        <v>44</v>
      </c>
      <c r="O506" s="45"/>
      <c r="P506" s="228">
        <f>O506*H506</f>
        <v>0</v>
      </c>
      <c r="Q506" s="228">
        <v>1.74478</v>
      </c>
      <c r="R506" s="228">
        <f>Q506*H506</f>
        <v>1.74478</v>
      </c>
      <c r="S506" s="228">
        <v>0</v>
      </c>
      <c r="T506" s="229">
        <f>S506*H506</f>
        <v>0</v>
      </c>
      <c r="AR506" s="22" t="s">
        <v>160</v>
      </c>
      <c r="AT506" s="22" t="s">
        <v>155</v>
      </c>
      <c r="AU506" s="22" t="s">
        <v>82</v>
      </c>
      <c r="AY506" s="22" t="s">
        <v>153</v>
      </c>
      <c r="BE506" s="230">
        <f>IF(N506="základní",J506,0)</f>
        <v>0</v>
      </c>
      <c r="BF506" s="230">
        <f>IF(N506="snížená",J506,0)</f>
        <v>0</v>
      </c>
      <c r="BG506" s="230">
        <f>IF(N506="zákl. přenesená",J506,0)</f>
        <v>0</v>
      </c>
      <c r="BH506" s="230">
        <f>IF(N506="sníž. přenesená",J506,0)</f>
        <v>0</v>
      </c>
      <c r="BI506" s="230">
        <f>IF(N506="nulová",J506,0)</f>
        <v>0</v>
      </c>
      <c r="BJ506" s="22" t="s">
        <v>24</v>
      </c>
      <c r="BK506" s="230">
        <f>ROUND(I506*H506,2)</f>
        <v>0</v>
      </c>
      <c r="BL506" s="22" t="s">
        <v>160</v>
      </c>
      <c r="BM506" s="22" t="s">
        <v>1245</v>
      </c>
    </row>
    <row r="507" spans="2:47" s="1" customFormat="1" ht="13.5">
      <c r="B507" s="44"/>
      <c r="C507" s="72"/>
      <c r="D507" s="231" t="s">
        <v>162</v>
      </c>
      <c r="E507" s="72"/>
      <c r="F507" s="232" t="s">
        <v>1246</v>
      </c>
      <c r="G507" s="72"/>
      <c r="H507" s="72"/>
      <c r="I507" s="189"/>
      <c r="J507" s="72"/>
      <c r="K507" s="72"/>
      <c r="L507" s="70"/>
      <c r="M507" s="233"/>
      <c r="N507" s="45"/>
      <c r="O507" s="45"/>
      <c r="P507" s="45"/>
      <c r="Q507" s="45"/>
      <c r="R507" s="45"/>
      <c r="S507" s="45"/>
      <c r="T507" s="93"/>
      <c r="AT507" s="22" t="s">
        <v>162</v>
      </c>
      <c r="AU507" s="22" t="s">
        <v>82</v>
      </c>
    </row>
    <row r="508" spans="2:47" s="1" customFormat="1" ht="13.5">
      <c r="B508" s="44"/>
      <c r="C508" s="72"/>
      <c r="D508" s="231" t="s">
        <v>164</v>
      </c>
      <c r="E508" s="72"/>
      <c r="F508" s="234" t="s">
        <v>1247</v>
      </c>
      <c r="G508" s="72"/>
      <c r="H508" s="72"/>
      <c r="I508" s="189"/>
      <c r="J508" s="72"/>
      <c r="K508" s="72"/>
      <c r="L508" s="70"/>
      <c r="M508" s="233"/>
      <c r="N508" s="45"/>
      <c r="O508" s="45"/>
      <c r="P508" s="45"/>
      <c r="Q508" s="45"/>
      <c r="R508" s="45"/>
      <c r="S508" s="45"/>
      <c r="T508" s="93"/>
      <c r="AT508" s="22" t="s">
        <v>164</v>
      </c>
      <c r="AU508" s="22" t="s">
        <v>82</v>
      </c>
    </row>
    <row r="509" spans="2:47" s="1" customFormat="1" ht="13.5">
      <c r="B509" s="44"/>
      <c r="C509" s="72"/>
      <c r="D509" s="231" t="s">
        <v>166</v>
      </c>
      <c r="E509" s="72"/>
      <c r="F509" s="234" t="s">
        <v>1248</v>
      </c>
      <c r="G509" s="72"/>
      <c r="H509" s="72"/>
      <c r="I509" s="189"/>
      <c r="J509" s="72"/>
      <c r="K509" s="72"/>
      <c r="L509" s="70"/>
      <c r="M509" s="233"/>
      <c r="N509" s="45"/>
      <c r="O509" s="45"/>
      <c r="P509" s="45"/>
      <c r="Q509" s="45"/>
      <c r="R509" s="45"/>
      <c r="S509" s="45"/>
      <c r="T509" s="93"/>
      <c r="AT509" s="22" t="s">
        <v>166</v>
      </c>
      <c r="AU509" s="22" t="s">
        <v>82</v>
      </c>
    </row>
    <row r="510" spans="2:51" s="11" customFormat="1" ht="13.5">
      <c r="B510" s="235"/>
      <c r="C510" s="236"/>
      <c r="D510" s="231" t="s">
        <v>180</v>
      </c>
      <c r="E510" s="237" t="s">
        <v>22</v>
      </c>
      <c r="F510" s="238" t="s">
        <v>1249</v>
      </c>
      <c r="G510" s="236"/>
      <c r="H510" s="239">
        <v>1</v>
      </c>
      <c r="I510" s="240"/>
      <c r="J510" s="236"/>
      <c r="K510" s="236"/>
      <c r="L510" s="241"/>
      <c r="M510" s="242"/>
      <c r="N510" s="243"/>
      <c r="O510" s="243"/>
      <c r="P510" s="243"/>
      <c r="Q510" s="243"/>
      <c r="R510" s="243"/>
      <c r="S510" s="243"/>
      <c r="T510" s="244"/>
      <c r="AT510" s="245" t="s">
        <v>180</v>
      </c>
      <c r="AU510" s="245" t="s">
        <v>82</v>
      </c>
      <c r="AV510" s="11" t="s">
        <v>82</v>
      </c>
      <c r="AW510" s="11" t="s">
        <v>37</v>
      </c>
      <c r="AX510" s="11" t="s">
        <v>73</v>
      </c>
      <c r="AY510" s="245" t="s">
        <v>153</v>
      </c>
    </row>
    <row r="511" spans="2:63" s="10" customFormat="1" ht="29.85" customHeight="1">
      <c r="B511" s="203"/>
      <c r="C511" s="204"/>
      <c r="D511" s="205" t="s">
        <v>72</v>
      </c>
      <c r="E511" s="217" t="s">
        <v>216</v>
      </c>
      <c r="F511" s="217" t="s">
        <v>410</v>
      </c>
      <c r="G511" s="204"/>
      <c r="H511" s="204"/>
      <c r="I511" s="207"/>
      <c r="J511" s="218">
        <f>BK511</f>
        <v>0</v>
      </c>
      <c r="K511" s="204"/>
      <c r="L511" s="209"/>
      <c r="M511" s="210"/>
      <c r="N511" s="211"/>
      <c r="O511" s="211"/>
      <c r="P511" s="212">
        <f>SUM(P512:P552)</f>
        <v>0</v>
      </c>
      <c r="Q511" s="211"/>
      <c r="R511" s="212">
        <f>SUM(R512:R552)</f>
        <v>0.17621940000000003</v>
      </c>
      <c r="S511" s="211"/>
      <c r="T511" s="213">
        <f>SUM(T512:T552)</f>
        <v>0</v>
      </c>
      <c r="AR511" s="214" t="s">
        <v>24</v>
      </c>
      <c r="AT511" s="215" t="s">
        <v>72</v>
      </c>
      <c r="AU511" s="215" t="s">
        <v>24</v>
      </c>
      <c r="AY511" s="214" t="s">
        <v>153</v>
      </c>
      <c r="BK511" s="216">
        <f>SUM(BK512:BK552)</f>
        <v>0</v>
      </c>
    </row>
    <row r="512" spans="2:65" s="1" customFormat="1" ht="25.5" customHeight="1">
      <c r="B512" s="44"/>
      <c r="C512" s="219" t="s">
        <v>1250</v>
      </c>
      <c r="D512" s="219" t="s">
        <v>155</v>
      </c>
      <c r="E512" s="220" t="s">
        <v>1251</v>
      </c>
      <c r="F512" s="221" t="s">
        <v>1252</v>
      </c>
      <c r="G512" s="222" t="s">
        <v>239</v>
      </c>
      <c r="H512" s="223">
        <v>371.22</v>
      </c>
      <c r="I512" s="224"/>
      <c r="J512" s="225">
        <f>ROUND(I512*H512,2)</f>
        <v>0</v>
      </c>
      <c r="K512" s="221" t="s">
        <v>159</v>
      </c>
      <c r="L512" s="70"/>
      <c r="M512" s="226" t="s">
        <v>22</v>
      </c>
      <c r="N512" s="227" t="s">
        <v>44</v>
      </c>
      <c r="O512" s="45"/>
      <c r="P512" s="228">
        <f>O512*H512</f>
        <v>0</v>
      </c>
      <c r="Q512" s="228">
        <v>0.00013</v>
      </c>
      <c r="R512" s="228">
        <f>Q512*H512</f>
        <v>0.0482586</v>
      </c>
      <c r="S512" s="228">
        <v>0</v>
      </c>
      <c r="T512" s="229">
        <f>S512*H512</f>
        <v>0</v>
      </c>
      <c r="AR512" s="22" t="s">
        <v>160</v>
      </c>
      <c r="AT512" s="22" t="s">
        <v>155</v>
      </c>
      <c r="AU512" s="22" t="s">
        <v>82</v>
      </c>
      <c r="AY512" s="22" t="s">
        <v>153</v>
      </c>
      <c r="BE512" s="230">
        <f>IF(N512="základní",J512,0)</f>
        <v>0</v>
      </c>
      <c r="BF512" s="230">
        <f>IF(N512="snížená",J512,0)</f>
        <v>0</v>
      </c>
      <c r="BG512" s="230">
        <f>IF(N512="zákl. přenesená",J512,0)</f>
        <v>0</v>
      </c>
      <c r="BH512" s="230">
        <f>IF(N512="sníž. přenesená",J512,0)</f>
        <v>0</v>
      </c>
      <c r="BI512" s="230">
        <f>IF(N512="nulová",J512,0)</f>
        <v>0</v>
      </c>
      <c r="BJ512" s="22" t="s">
        <v>24</v>
      </c>
      <c r="BK512" s="230">
        <f>ROUND(I512*H512,2)</f>
        <v>0</v>
      </c>
      <c r="BL512" s="22" t="s">
        <v>160</v>
      </c>
      <c r="BM512" s="22" t="s">
        <v>1253</v>
      </c>
    </row>
    <row r="513" spans="2:47" s="1" customFormat="1" ht="13.5">
      <c r="B513" s="44"/>
      <c r="C513" s="72"/>
      <c r="D513" s="231" t="s">
        <v>162</v>
      </c>
      <c r="E513" s="72"/>
      <c r="F513" s="232" t="s">
        <v>1254</v>
      </c>
      <c r="G513" s="72"/>
      <c r="H513" s="72"/>
      <c r="I513" s="189"/>
      <c r="J513" s="72"/>
      <c r="K513" s="72"/>
      <c r="L513" s="70"/>
      <c r="M513" s="233"/>
      <c r="N513" s="45"/>
      <c r="O513" s="45"/>
      <c r="P513" s="45"/>
      <c r="Q513" s="45"/>
      <c r="R513" s="45"/>
      <c r="S513" s="45"/>
      <c r="T513" s="93"/>
      <c r="AT513" s="22" t="s">
        <v>162</v>
      </c>
      <c r="AU513" s="22" t="s">
        <v>82</v>
      </c>
    </row>
    <row r="514" spans="2:47" s="1" customFormat="1" ht="13.5">
      <c r="B514" s="44"/>
      <c r="C514" s="72"/>
      <c r="D514" s="231" t="s">
        <v>164</v>
      </c>
      <c r="E514" s="72"/>
      <c r="F514" s="234" t="s">
        <v>1255</v>
      </c>
      <c r="G514" s="72"/>
      <c r="H514" s="72"/>
      <c r="I514" s="189"/>
      <c r="J514" s="72"/>
      <c r="K514" s="72"/>
      <c r="L514" s="70"/>
      <c r="M514" s="233"/>
      <c r="N514" s="45"/>
      <c r="O514" s="45"/>
      <c r="P514" s="45"/>
      <c r="Q514" s="45"/>
      <c r="R514" s="45"/>
      <c r="S514" s="45"/>
      <c r="T514" s="93"/>
      <c r="AT514" s="22" t="s">
        <v>164</v>
      </c>
      <c r="AU514" s="22" t="s">
        <v>82</v>
      </c>
    </row>
    <row r="515" spans="2:51" s="11" customFormat="1" ht="13.5">
      <c r="B515" s="235"/>
      <c r="C515" s="236"/>
      <c r="D515" s="231" t="s">
        <v>180</v>
      </c>
      <c r="E515" s="237" t="s">
        <v>22</v>
      </c>
      <c r="F515" s="238" t="s">
        <v>1256</v>
      </c>
      <c r="G515" s="236"/>
      <c r="H515" s="239">
        <v>371.22</v>
      </c>
      <c r="I515" s="240"/>
      <c r="J515" s="236"/>
      <c r="K515" s="236"/>
      <c r="L515" s="241"/>
      <c r="M515" s="242"/>
      <c r="N515" s="243"/>
      <c r="O515" s="243"/>
      <c r="P515" s="243"/>
      <c r="Q515" s="243"/>
      <c r="R515" s="243"/>
      <c r="S515" s="243"/>
      <c r="T515" s="244"/>
      <c r="AT515" s="245" t="s">
        <v>180</v>
      </c>
      <c r="AU515" s="245" t="s">
        <v>82</v>
      </c>
      <c r="AV515" s="11" t="s">
        <v>82</v>
      </c>
      <c r="AW515" s="11" t="s">
        <v>37</v>
      </c>
      <c r="AX515" s="11" t="s">
        <v>73</v>
      </c>
      <c r="AY515" s="245" t="s">
        <v>153</v>
      </c>
    </row>
    <row r="516" spans="2:65" s="1" customFormat="1" ht="25.5" customHeight="1">
      <c r="B516" s="44"/>
      <c r="C516" s="219" t="s">
        <v>1257</v>
      </c>
      <c r="D516" s="219" t="s">
        <v>155</v>
      </c>
      <c r="E516" s="220" t="s">
        <v>1258</v>
      </c>
      <c r="F516" s="221" t="s">
        <v>1259</v>
      </c>
      <c r="G516" s="222" t="s">
        <v>239</v>
      </c>
      <c r="H516" s="223">
        <v>79.3</v>
      </c>
      <c r="I516" s="224"/>
      <c r="J516" s="225">
        <f>ROUND(I516*H516,2)</f>
        <v>0</v>
      </c>
      <c r="K516" s="221" t="s">
        <v>159</v>
      </c>
      <c r="L516" s="70"/>
      <c r="M516" s="226" t="s">
        <v>22</v>
      </c>
      <c r="N516" s="227" t="s">
        <v>44</v>
      </c>
      <c r="O516" s="45"/>
      <c r="P516" s="228">
        <f>O516*H516</f>
        <v>0</v>
      </c>
      <c r="Q516" s="228">
        <v>0.00021</v>
      </c>
      <c r="R516" s="228">
        <f>Q516*H516</f>
        <v>0.016653</v>
      </c>
      <c r="S516" s="228">
        <v>0</v>
      </c>
      <c r="T516" s="229">
        <f>S516*H516</f>
        <v>0</v>
      </c>
      <c r="AR516" s="22" t="s">
        <v>160</v>
      </c>
      <c r="AT516" s="22" t="s">
        <v>155</v>
      </c>
      <c r="AU516" s="22" t="s">
        <v>82</v>
      </c>
      <c r="AY516" s="22" t="s">
        <v>153</v>
      </c>
      <c r="BE516" s="230">
        <f>IF(N516="základní",J516,0)</f>
        <v>0</v>
      </c>
      <c r="BF516" s="230">
        <f>IF(N516="snížená",J516,0)</f>
        <v>0</v>
      </c>
      <c r="BG516" s="230">
        <f>IF(N516="zákl. přenesená",J516,0)</f>
        <v>0</v>
      </c>
      <c r="BH516" s="230">
        <f>IF(N516="sníž. přenesená",J516,0)</f>
        <v>0</v>
      </c>
      <c r="BI516" s="230">
        <f>IF(N516="nulová",J516,0)</f>
        <v>0</v>
      </c>
      <c r="BJ516" s="22" t="s">
        <v>24</v>
      </c>
      <c r="BK516" s="230">
        <f>ROUND(I516*H516,2)</f>
        <v>0</v>
      </c>
      <c r="BL516" s="22" t="s">
        <v>160</v>
      </c>
      <c r="BM516" s="22" t="s">
        <v>1260</v>
      </c>
    </row>
    <row r="517" spans="2:47" s="1" customFormat="1" ht="13.5">
      <c r="B517" s="44"/>
      <c r="C517" s="72"/>
      <c r="D517" s="231" t="s">
        <v>162</v>
      </c>
      <c r="E517" s="72"/>
      <c r="F517" s="232" t="s">
        <v>1261</v>
      </c>
      <c r="G517" s="72"/>
      <c r="H517" s="72"/>
      <c r="I517" s="189"/>
      <c r="J517" s="72"/>
      <c r="K517" s="72"/>
      <c r="L517" s="70"/>
      <c r="M517" s="233"/>
      <c r="N517" s="45"/>
      <c r="O517" s="45"/>
      <c r="P517" s="45"/>
      <c r="Q517" s="45"/>
      <c r="R517" s="45"/>
      <c r="S517" s="45"/>
      <c r="T517" s="93"/>
      <c r="AT517" s="22" t="s">
        <v>162</v>
      </c>
      <c r="AU517" s="22" t="s">
        <v>82</v>
      </c>
    </row>
    <row r="518" spans="2:47" s="1" customFormat="1" ht="13.5">
      <c r="B518" s="44"/>
      <c r="C518" s="72"/>
      <c r="D518" s="231" t="s">
        <v>164</v>
      </c>
      <c r="E518" s="72"/>
      <c r="F518" s="234" t="s">
        <v>1255</v>
      </c>
      <c r="G518" s="72"/>
      <c r="H518" s="72"/>
      <c r="I518" s="189"/>
      <c r="J518" s="72"/>
      <c r="K518" s="72"/>
      <c r="L518" s="70"/>
      <c r="M518" s="233"/>
      <c r="N518" s="45"/>
      <c r="O518" s="45"/>
      <c r="P518" s="45"/>
      <c r="Q518" s="45"/>
      <c r="R518" s="45"/>
      <c r="S518" s="45"/>
      <c r="T518" s="93"/>
      <c r="AT518" s="22" t="s">
        <v>164</v>
      </c>
      <c r="AU518" s="22" t="s">
        <v>82</v>
      </c>
    </row>
    <row r="519" spans="2:51" s="11" customFormat="1" ht="13.5">
      <c r="B519" s="235"/>
      <c r="C519" s="236"/>
      <c r="D519" s="231" t="s">
        <v>180</v>
      </c>
      <c r="E519" s="237" t="s">
        <v>22</v>
      </c>
      <c r="F519" s="238" t="s">
        <v>1262</v>
      </c>
      <c r="G519" s="236"/>
      <c r="H519" s="239">
        <v>79.3</v>
      </c>
      <c r="I519" s="240"/>
      <c r="J519" s="236"/>
      <c r="K519" s="236"/>
      <c r="L519" s="241"/>
      <c r="M519" s="242"/>
      <c r="N519" s="243"/>
      <c r="O519" s="243"/>
      <c r="P519" s="243"/>
      <c r="Q519" s="243"/>
      <c r="R519" s="243"/>
      <c r="S519" s="243"/>
      <c r="T519" s="244"/>
      <c r="AT519" s="245" t="s">
        <v>180</v>
      </c>
      <c r="AU519" s="245" t="s">
        <v>82</v>
      </c>
      <c r="AV519" s="11" t="s">
        <v>82</v>
      </c>
      <c r="AW519" s="11" t="s">
        <v>37</v>
      </c>
      <c r="AX519" s="11" t="s">
        <v>73</v>
      </c>
      <c r="AY519" s="245" t="s">
        <v>153</v>
      </c>
    </row>
    <row r="520" spans="2:65" s="1" customFormat="1" ht="16.5" customHeight="1">
      <c r="B520" s="44"/>
      <c r="C520" s="219" t="s">
        <v>1263</v>
      </c>
      <c r="D520" s="219" t="s">
        <v>155</v>
      </c>
      <c r="E520" s="220" t="s">
        <v>1264</v>
      </c>
      <c r="F520" s="221" t="s">
        <v>1265</v>
      </c>
      <c r="G520" s="222" t="s">
        <v>239</v>
      </c>
      <c r="H520" s="223">
        <v>371.22</v>
      </c>
      <c r="I520" s="224"/>
      <c r="J520" s="225">
        <f>ROUND(I520*H520,2)</f>
        <v>0</v>
      </c>
      <c r="K520" s="221" t="s">
        <v>159</v>
      </c>
      <c r="L520" s="70"/>
      <c r="M520" s="226" t="s">
        <v>22</v>
      </c>
      <c r="N520" s="227" t="s">
        <v>44</v>
      </c>
      <c r="O520" s="45"/>
      <c r="P520" s="228">
        <f>O520*H520</f>
        <v>0</v>
      </c>
      <c r="Q520" s="228">
        <v>4E-05</v>
      </c>
      <c r="R520" s="228">
        <f>Q520*H520</f>
        <v>0.014848800000000002</v>
      </c>
      <c r="S520" s="228">
        <v>0</v>
      </c>
      <c r="T520" s="229">
        <f>S520*H520</f>
        <v>0</v>
      </c>
      <c r="AR520" s="22" t="s">
        <v>160</v>
      </c>
      <c r="AT520" s="22" t="s">
        <v>155</v>
      </c>
      <c r="AU520" s="22" t="s">
        <v>82</v>
      </c>
      <c r="AY520" s="22" t="s">
        <v>153</v>
      </c>
      <c r="BE520" s="230">
        <f>IF(N520="základní",J520,0)</f>
        <v>0</v>
      </c>
      <c r="BF520" s="230">
        <f>IF(N520="snížená",J520,0)</f>
        <v>0</v>
      </c>
      <c r="BG520" s="230">
        <f>IF(N520="zákl. přenesená",J520,0)</f>
        <v>0</v>
      </c>
      <c r="BH520" s="230">
        <f>IF(N520="sníž. přenesená",J520,0)</f>
        <v>0</v>
      </c>
      <c r="BI520" s="230">
        <f>IF(N520="nulová",J520,0)</f>
        <v>0</v>
      </c>
      <c r="BJ520" s="22" t="s">
        <v>24</v>
      </c>
      <c r="BK520" s="230">
        <f>ROUND(I520*H520,2)</f>
        <v>0</v>
      </c>
      <c r="BL520" s="22" t="s">
        <v>160</v>
      </c>
      <c r="BM520" s="22" t="s">
        <v>1266</v>
      </c>
    </row>
    <row r="521" spans="2:47" s="1" customFormat="1" ht="13.5">
      <c r="B521" s="44"/>
      <c r="C521" s="72"/>
      <c r="D521" s="231" t="s">
        <v>162</v>
      </c>
      <c r="E521" s="72"/>
      <c r="F521" s="232" t="s">
        <v>1267</v>
      </c>
      <c r="G521" s="72"/>
      <c r="H521" s="72"/>
      <c r="I521" s="189"/>
      <c r="J521" s="72"/>
      <c r="K521" s="72"/>
      <c r="L521" s="70"/>
      <c r="M521" s="233"/>
      <c r="N521" s="45"/>
      <c r="O521" s="45"/>
      <c r="P521" s="45"/>
      <c r="Q521" s="45"/>
      <c r="R521" s="45"/>
      <c r="S521" s="45"/>
      <c r="T521" s="93"/>
      <c r="AT521" s="22" t="s">
        <v>162</v>
      </c>
      <c r="AU521" s="22" t="s">
        <v>82</v>
      </c>
    </row>
    <row r="522" spans="2:47" s="1" customFormat="1" ht="13.5">
      <c r="B522" s="44"/>
      <c r="C522" s="72"/>
      <c r="D522" s="231" t="s">
        <v>164</v>
      </c>
      <c r="E522" s="72"/>
      <c r="F522" s="234" t="s">
        <v>1268</v>
      </c>
      <c r="G522" s="72"/>
      <c r="H522" s="72"/>
      <c r="I522" s="189"/>
      <c r="J522" s="72"/>
      <c r="K522" s="72"/>
      <c r="L522" s="70"/>
      <c r="M522" s="233"/>
      <c r="N522" s="45"/>
      <c r="O522" s="45"/>
      <c r="P522" s="45"/>
      <c r="Q522" s="45"/>
      <c r="R522" s="45"/>
      <c r="S522" s="45"/>
      <c r="T522" s="93"/>
      <c r="AT522" s="22" t="s">
        <v>164</v>
      </c>
      <c r="AU522" s="22" t="s">
        <v>82</v>
      </c>
    </row>
    <row r="523" spans="2:47" s="1" customFormat="1" ht="13.5">
      <c r="B523" s="44"/>
      <c r="C523" s="72"/>
      <c r="D523" s="231" t="s">
        <v>166</v>
      </c>
      <c r="E523" s="72"/>
      <c r="F523" s="234" t="s">
        <v>903</v>
      </c>
      <c r="G523" s="72"/>
      <c r="H523" s="72"/>
      <c r="I523" s="189"/>
      <c r="J523" s="72"/>
      <c r="K523" s="72"/>
      <c r="L523" s="70"/>
      <c r="M523" s="233"/>
      <c r="N523" s="45"/>
      <c r="O523" s="45"/>
      <c r="P523" s="45"/>
      <c r="Q523" s="45"/>
      <c r="R523" s="45"/>
      <c r="S523" s="45"/>
      <c r="T523" s="93"/>
      <c r="AT523" s="22" t="s">
        <v>166</v>
      </c>
      <c r="AU523" s="22" t="s">
        <v>82</v>
      </c>
    </row>
    <row r="524" spans="2:51" s="11" customFormat="1" ht="13.5">
      <c r="B524" s="235"/>
      <c r="C524" s="236"/>
      <c r="D524" s="231" t="s">
        <v>180</v>
      </c>
      <c r="E524" s="237" t="s">
        <v>22</v>
      </c>
      <c r="F524" s="238" t="s">
        <v>1269</v>
      </c>
      <c r="G524" s="236"/>
      <c r="H524" s="239">
        <v>371.22</v>
      </c>
      <c r="I524" s="240"/>
      <c r="J524" s="236"/>
      <c r="K524" s="236"/>
      <c r="L524" s="241"/>
      <c r="M524" s="242"/>
      <c r="N524" s="243"/>
      <c r="O524" s="243"/>
      <c r="P524" s="243"/>
      <c r="Q524" s="243"/>
      <c r="R524" s="243"/>
      <c r="S524" s="243"/>
      <c r="T524" s="244"/>
      <c r="AT524" s="245" t="s">
        <v>180</v>
      </c>
      <c r="AU524" s="245" t="s">
        <v>82</v>
      </c>
      <c r="AV524" s="11" t="s">
        <v>82</v>
      </c>
      <c r="AW524" s="11" t="s">
        <v>37</v>
      </c>
      <c r="AX524" s="11" t="s">
        <v>73</v>
      </c>
      <c r="AY524" s="245" t="s">
        <v>153</v>
      </c>
    </row>
    <row r="525" spans="2:65" s="1" customFormat="1" ht="25.5" customHeight="1">
      <c r="B525" s="44"/>
      <c r="C525" s="219" t="s">
        <v>1270</v>
      </c>
      <c r="D525" s="219" t="s">
        <v>155</v>
      </c>
      <c r="E525" s="220" t="s">
        <v>1271</v>
      </c>
      <c r="F525" s="221" t="s">
        <v>1272</v>
      </c>
      <c r="G525" s="222" t="s">
        <v>239</v>
      </c>
      <c r="H525" s="223">
        <v>64.075</v>
      </c>
      <c r="I525" s="224"/>
      <c r="J525" s="225">
        <f>ROUND(I525*H525,2)</f>
        <v>0</v>
      </c>
      <c r="K525" s="221" t="s">
        <v>159</v>
      </c>
      <c r="L525" s="70"/>
      <c r="M525" s="226" t="s">
        <v>22</v>
      </c>
      <c r="N525" s="227" t="s">
        <v>44</v>
      </c>
      <c r="O525" s="45"/>
      <c r="P525" s="228">
        <f>O525*H525</f>
        <v>0</v>
      </c>
      <c r="Q525" s="228">
        <v>0.00036</v>
      </c>
      <c r="R525" s="228">
        <f>Q525*H525</f>
        <v>0.023067000000000004</v>
      </c>
      <c r="S525" s="228">
        <v>0</v>
      </c>
      <c r="T525" s="229">
        <f>S525*H525</f>
        <v>0</v>
      </c>
      <c r="AR525" s="22" t="s">
        <v>160</v>
      </c>
      <c r="AT525" s="22" t="s">
        <v>155</v>
      </c>
      <c r="AU525" s="22" t="s">
        <v>82</v>
      </c>
      <c r="AY525" s="22" t="s">
        <v>153</v>
      </c>
      <c r="BE525" s="230">
        <f>IF(N525="základní",J525,0)</f>
        <v>0</v>
      </c>
      <c r="BF525" s="230">
        <f>IF(N525="snížená",J525,0)</f>
        <v>0</v>
      </c>
      <c r="BG525" s="230">
        <f>IF(N525="zákl. přenesená",J525,0)</f>
        <v>0</v>
      </c>
      <c r="BH525" s="230">
        <f>IF(N525="sníž. přenesená",J525,0)</f>
        <v>0</v>
      </c>
      <c r="BI525" s="230">
        <f>IF(N525="nulová",J525,0)</f>
        <v>0</v>
      </c>
      <c r="BJ525" s="22" t="s">
        <v>24</v>
      </c>
      <c r="BK525" s="230">
        <f>ROUND(I525*H525,2)</f>
        <v>0</v>
      </c>
      <c r="BL525" s="22" t="s">
        <v>160</v>
      </c>
      <c r="BM525" s="22" t="s">
        <v>1273</v>
      </c>
    </row>
    <row r="526" spans="2:47" s="1" customFormat="1" ht="13.5">
      <c r="B526" s="44"/>
      <c r="C526" s="72"/>
      <c r="D526" s="231" t="s">
        <v>162</v>
      </c>
      <c r="E526" s="72"/>
      <c r="F526" s="232" t="s">
        <v>1274</v>
      </c>
      <c r="G526" s="72"/>
      <c r="H526" s="72"/>
      <c r="I526" s="189"/>
      <c r="J526" s="72"/>
      <c r="K526" s="72"/>
      <c r="L526" s="70"/>
      <c r="M526" s="233"/>
      <c r="N526" s="45"/>
      <c r="O526" s="45"/>
      <c r="P526" s="45"/>
      <c r="Q526" s="45"/>
      <c r="R526" s="45"/>
      <c r="S526" s="45"/>
      <c r="T526" s="93"/>
      <c r="AT526" s="22" t="s">
        <v>162</v>
      </c>
      <c r="AU526" s="22" t="s">
        <v>82</v>
      </c>
    </row>
    <row r="527" spans="2:47" s="1" customFormat="1" ht="13.5">
      <c r="B527" s="44"/>
      <c r="C527" s="72"/>
      <c r="D527" s="231" t="s">
        <v>166</v>
      </c>
      <c r="E527" s="72"/>
      <c r="F527" s="234" t="s">
        <v>1208</v>
      </c>
      <c r="G527" s="72"/>
      <c r="H527" s="72"/>
      <c r="I527" s="189"/>
      <c r="J527" s="72"/>
      <c r="K527" s="72"/>
      <c r="L527" s="70"/>
      <c r="M527" s="233"/>
      <c r="N527" s="45"/>
      <c r="O527" s="45"/>
      <c r="P527" s="45"/>
      <c r="Q527" s="45"/>
      <c r="R527" s="45"/>
      <c r="S527" s="45"/>
      <c r="T527" s="93"/>
      <c r="AT527" s="22" t="s">
        <v>166</v>
      </c>
      <c r="AU527" s="22" t="s">
        <v>82</v>
      </c>
    </row>
    <row r="528" spans="2:51" s="11" customFormat="1" ht="13.5">
      <c r="B528" s="235"/>
      <c r="C528" s="236"/>
      <c r="D528" s="231" t="s">
        <v>180</v>
      </c>
      <c r="E528" s="237" t="s">
        <v>22</v>
      </c>
      <c r="F528" s="238" t="s">
        <v>1275</v>
      </c>
      <c r="G528" s="236"/>
      <c r="H528" s="239">
        <v>42.4</v>
      </c>
      <c r="I528" s="240"/>
      <c r="J528" s="236"/>
      <c r="K528" s="236"/>
      <c r="L528" s="241"/>
      <c r="M528" s="242"/>
      <c r="N528" s="243"/>
      <c r="O528" s="243"/>
      <c r="P528" s="243"/>
      <c r="Q528" s="243"/>
      <c r="R528" s="243"/>
      <c r="S528" s="243"/>
      <c r="T528" s="244"/>
      <c r="AT528" s="245" t="s">
        <v>180</v>
      </c>
      <c r="AU528" s="245" t="s">
        <v>82</v>
      </c>
      <c r="AV528" s="11" t="s">
        <v>82</v>
      </c>
      <c r="AW528" s="11" t="s">
        <v>37</v>
      </c>
      <c r="AX528" s="11" t="s">
        <v>73</v>
      </c>
      <c r="AY528" s="245" t="s">
        <v>153</v>
      </c>
    </row>
    <row r="529" spans="2:51" s="11" customFormat="1" ht="13.5">
      <c r="B529" s="235"/>
      <c r="C529" s="236"/>
      <c r="D529" s="231" t="s">
        <v>180</v>
      </c>
      <c r="E529" s="237" t="s">
        <v>22</v>
      </c>
      <c r="F529" s="238" t="s">
        <v>1276</v>
      </c>
      <c r="G529" s="236"/>
      <c r="H529" s="239">
        <v>21.675</v>
      </c>
      <c r="I529" s="240"/>
      <c r="J529" s="236"/>
      <c r="K529" s="236"/>
      <c r="L529" s="241"/>
      <c r="M529" s="242"/>
      <c r="N529" s="243"/>
      <c r="O529" s="243"/>
      <c r="P529" s="243"/>
      <c r="Q529" s="243"/>
      <c r="R529" s="243"/>
      <c r="S529" s="243"/>
      <c r="T529" s="244"/>
      <c r="AT529" s="245" t="s">
        <v>180</v>
      </c>
      <c r="AU529" s="245" t="s">
        <v>82</v>
      </c>
      <c r="AV529" s="11" t="s">
        <v>82</v>
      </c>
      <c r="AW529" s="11" t="s">
        <v>37</v>
      </c>
      <c r="AX529" s="11" t="s">
        <v>73</v>
      </c>
      <c r="AY529" s="245" t="s">
        <v>153</v>
      </c>
    </row>
    <row r="530" spans="2:65" s="1" customFormat="1" ht="16.5" customHeight="1">
      <c r="B530" s="44"/>
      <c r="C530" s="219" t="s">
        <v>1277</v>
      </c>
      <c r="D530" s="219" t="s">
        <v>155</v>
      </c>
      <c r="E530" s="220" t="s">
        <v>1278</v>
      </c>
      <c r="F530" s="221" t="s">
        <v>1279</v>
      </c>
      <c r="G530" s="222" t="s">
        <v>158</v>
      </c>
      <c r="H530" s="223">
        <v>10</v>
      </c>
      <c r="I530" s="224"/>
      <c r="J530" s="225">
        <f>ROUND(I530*H530,2)</f>
        <v>0</v>
      </c>
      <c r="K530" s="221" t="s">
        <v>159</v>
      </c>
      <c r="L530" s="70"/>
      <c r="M530" s="226" t="s">
        <v>22</v>
      </c>
      <c r="N530" s="227" t="s">
        <v>44</v>
      </c>
      <c r="O530" s="45"/>
      <c r="P530" s="228">
        <f>O530*H530</f>
        <v>0</v>
      </c>
      <c r="Q530" s="228">
        <v>0.00468</v>
      </c>
      <c r="R530" s="228">
        <f>Q530*H530</f>
        <v>0.0468</v>
      </c>
      <c r="S530" s="228">
        <v>0</v>
      </c>
      <c r="T530" s="229">
        <f>S530*H530</f>
        <v>0</v>
      </c>
      <c r="AR530" s="22" t="s">
        <v>160</v>
      </c>
      <c r="AT530" s="22" t="s">
        <v>155</v>
      </c>
      <c r="AU530" s="22" t="s">
        <v>82</v>
      </c>
      <c r="AY530" s="22" t="s">
        <v>153</v>
      </c>
      <c r="BE530" s="230">
        <f>IF(N530="základní",J530,0)</f>
        <v>0</v>
      </c>
      <c r="BF530" s="230">
        <f>IF(N530="snížená",J530,0)</f>
        <v>0</v>
      </c>
      <c r="BG530" s="230">
        <f>IF(N530="zákl. přenesená",J530,0)</f>
        <v>0</v>
      </c>
      <c r="BH530" s="230">
        <f>IF(N530="sníž. přenesená",J530,0)</f>
        <v>0</v>
      </c>
      <c r="BI530" s="230">
        <f>IF(N530="nulová",J530,0)</f>
        <v>0</v>
      </c>
      <c r="BJ530" s="22" t="s">
        <v>24</v>
      </c>
      <c r="BK530" s="230">
        <f>ROUND(I530*H530,2)</f>
        <v>0</v>
      </c>
      <c r="BL530" s="22" t="s">
        <v>160</v>
      </c>
      <c r="BM530" s="22" t="s">
        <v>1280</v>
      </c>
    </row>
    <row r="531" spans="2:47" s="1" customFormat="1" ht="13.5">
      <c r="B531" s="44"/>
      <c r="C531" s="72"/>
      <c r="D531" s="231" t="s">
        <v>162</v>
      </c>
      <c r="E531" s="72"/>
      <c r="F531" s="232" t="s">
        <v>1281</v>
      </c>
      <c r="G531" s="72"/>
      <c r="H531" s="72"/>
      <c r="I531" s="189"/>
      <c r="J531" s="72"/>
      <c r="K531" s="72"/>
      <c r="L531" s="70"/>
      <c r="M531" s="233"/>
      <c r="N531" s="45"/>
      <c r="O531" s="45"/>
      <c r="P531" s="45"/>
      <c r="Q531" s="45"/>
      <c r="R531" s="45"/>
      <c r="S531" s="45"/>
      <c r="T531" s="93"/>
      <c r="AT531" s="22" t="s">
        <v>162</v>
      </c>
      <c r="AU531" s="22" t="s">
        <v>82</v>
      </c>
    </row>
    <row r="532" spans="2:47" s="1" customFormat="1" ht="13.5">
      <c r="B532" s="44"/>
      <c r="C532" s="72"/>
      <c r="D532" s="231" t="s">
        <v>164</v>
      </c>
      <c r="E532" s="72"/>
      <c r="F532" s="234" t="s">
        <v>1282</v>
      </c>
      <c r="G532" s="72"/>
      <c r="H532" s="72"/>
      <c r="I532" s="189"/>
      <c r="J532" s="72"/>
      <c r="K532" s="72"/>
      <c r="L532" s="70"/>
      <c r="M532" s="233"/>
      <c r="N532" s="45"/>
      <c r="O532" s="45"/>
      <c r="P532" s="45"/>
      <c r="Q532" s="45"/>
      <c r="R532" s="45"/>
      <c r="S532" s="45"/>
      <c r="T532" s="93"/>
      <c r="AT532" s="22" t="s">
        <v>164</v>
      </c>
      <c r="AU532" s="22" t="s">
        <v>82</v>
      </c>
    </row>
    <row r="533" spans="2:65" s="1" customFormat="1" ht="25.5" customHeight="1">
      <c r="B533" s="44"/>
      <c r="C533" s="246" t="s">
        <v>1283</v>
      </c>
      <c r="D533" s="246" t="s">
        <v>252</v>
      </c>
      <c r="E533" s="247" t="s">
        <v>1284</v>
      </c>
      <c r="F533" s="248" t="s">
        <v>1285</v>
      </c>
      <c r="G533" s="249" t="s">
        <v>158</v>
      </c>
      <c r="H533" s="250">
        <v>10</v>
      </c>
      <c r="I533" s="251"/>
      <c r="J533" s="252">
        <f>ROUND(I533*H533,2)</f>
        <v>0</v>
      </c>
      <c r="K533" s="248" t="s">
        <v>22</v>
      </c>
      <c r="L533" s="253"/>
      <c r="M533" s="254" t="s">
        <v>22</v>
      </c>
      <c r="N533" s="255" t="s">
        <v>44</v>
      </c>
      <c r="O533" s="45"/>
      <c r="P533" s="228">
        <f>O533*H533</f>
        <v>0</v>
      </c>
      <c r="Q533" s="228">
        <v>0</v>
      </c>
      <c r="R533" s="228">
        <f>Q533*H533</f>
        <v>0</v>
      </c>
      <c r="S533" s="228">
        <v>0</v>
      </c>
      <c r="T533" s="229">
        <f>S533*H533</f>
        <v>0</v>
      </c>
      <c r="AR533" s="22" t="s">
        <v>210</v>
      </c>
      <c r="AT533" s="22" t="s">
        <v>252</v>
      </c>
      <c r="AU533" s="22" t="s">
        <v>82</v>
      </c>
      <c r="AY533" s="22" t="s">
        <v>153</v>
      </c>
      <c r="BE533" s="230">
        <f>IF(N533="základní",J533,0)</f>
        <v>0</v>
      </c>
      <c r="BF533" s="230">
        <f>IF(N533="snížená",J533,0)</f>
        <v>0</v>
      </c>
      <c r="BG533" s="230">
        <f>IF(N533="zákl. přenesená",J533,0)</f>
        <v>0</v>
      </c>
      <c r="BH533" s="230">
        <f>IF(N533="sníž. přenesená",J533,0)</f>
        <v>0</v>
      </c>
      <c r="BI533" s="230">
        <f>IF(N533="nulová",J533,0)</f>
        <v>0</v>
      </c>
      <c r="BJ533" s="22" t="s">
        <v>24</v>
      </c>
      <c r="BK533" s="230">
        <f>ROUND(I533*H533,2)</f>
        <v>0</v>
      </c>
      <c r="BL533" s="22" t="s">
        <v>160</v>
      </c>
      <c r="BM533" s="22" t="s">
        <v>1286</v>
      </c>
    </row>
    <row r="534" spans="2:47" s="1" customFormat="1" ht="13.5">
      <c r="B534" s="44"/>
      <c r="C534" s="72"/>
      <c r="D534" s="231" t="s">
        <v>166</v>
      </c>
      <c r="E534" s="72"/>
      <c r="F534" s="234" t="s">
        <v>1287</v>
      </c>
      <c r="G534" s="72"/>
      <c r="H534" s="72"/>
      <c r="I534" s="189"/>
      <c r="J534" s="72"/>
      <c r="K534" s="72"/>
      <c r="L534" s="70"/>
      <c r="M534" s="233"/>
      <c r="N534" s="45"/>
      <c r="O534" s="45"/>
      <c r="P534" s="45"/>
      <c r="Q534" s="45"/>
      <c r="R534" s="45"/>
      <c r="S534" s="45"/>
      <c r="T534" s="93"/>
      <c r="AT534" s="22" t="s">
        <v>166</v>
      </c>
      <c r="AU534" s="22" t="s">
        <v>82</v>
      </c>
    </row>
    <row r="535" spans="2:51" s="11" customFormat="1" ht="13.5">
      <c r="B535" s="235"/>
      <c r="C535" s="236"/>
      <c r="D535" s="231" t="s">
        <v>180</v>
      </c>
      <c r="E535" s="237" t="s">
        <v>22</v>
      </c>
      <c r="F535" s="238" t="s">
        <v>1288</v>
      </c>
      <c r="G535" s="236"/>
      <c r="H535" s="239">
        <v>10</v>
      </c>
      <c r="I535" s="240"/>
      <c r="J535" s="236"/>
      <c r="K535" s="236"/>
      <c r="L535" s="241"/>
      <c r="M535" s="242"/>
      <c r="N535" s="243"/>
      <c r="O535" s="243"/>
      <c r="P535" s="243"/>
      <c r="Q535" s="243"/>
      <c r="R535" s="243"/>
      <c r="S535" s="243"/>
      <c r="T535" s="244"/>
      <c r="AT535" s="245" t="s">
        <v>180</v>
      </c>
      <c r="AU535" s="245" t="s">
        <v>82</v>
      </c>
      <c r="AV535" s="11" t="s">
        <v>82</v>
      </c>
      <c r="AW535" s="11" t="s">
        <v>37</v>
      </c>
      <c r="AX535" s="11" t="s">
        <v>73</v>
      </c>
      <c r="AY535" s="245" t="s">
        <v>153</v>
      </c>
    </row>
    <row r="536" spans="2:65" s="1" customFormat="1" ht="25.5" customHeight="1">
      <c r="B536" s="44"/>
      <c r="C536" s="219" t="s">
        <v>1289</v>
      </c>
      <c r="D536" s="219" t="s">
        <v>155</v>
      </c>
      <c r="E536" s="220" t="s">
        <v>1290</v>
      </c>
      <c r="F536" s="221" t="s">
        <v>1291</v>
      </c>
      <c r="G536" s="222" t="s">
        <v>158</v>
      </c>
      <c r="H536" s="223">
        <v>66</v>
      </c>
      <c r="I536" s="224"/>
      <c r="J536" s="225">
        <f>ROUND(I536*H536,2)</f>
        <v>0</v>
      </c>
      <c r="K536" s="221" t="s">
        <v>159</v>
      </c>
      <c r="L536" s="70"/>
      <c r="M536" s="226" t="s">
        <v>22</v>
      </c>
      <c r="N536" s="227" t="s">
        <v>44</v>
      </c>
      <c r="O536" s="45"/>
      <c r="P536" s="228">
        <f>O536*H536</f>
        <v>0</v>
      </c>
      <c r="Q536" s="228">
        <v>4E-05</v>
      </c>
      <c r="R536" s="228">
        <f>Q536*H536</f>
        <v>0.0026400000000000004</v>
      </c>
      <c r="S536" s="228">
        <v>0</v>
      </c>
      <c r="T536" s="229">
        <f>S536*H536</f>
        <v>0</v>
      </c>
      <c r="AR536" s="22" t="s">
        <v>160</v>
      </c>
      <c r="AT536" s="22" t="s">
        <v>155</v>
      </c>
      <c r="AU536" s="22" t="s">
        <v>82</v>
      </c>
      <c r="AY536" s="22" t="s">
        <v>153</v>
      </c>
      <c r="BE536" s="230">
        <f>IF(N536="základní",J536,0)</f>
        <v>0</v>
      </c>
      <c r="BF536" s="230">
        <f>IF(N536="snížená",J536,0)</f>
        <v>0</v>
      </c>
      <c r="BG536" s="230">
        <f>IF(N536="zákl. přenesená",J536,0)</f>
        <v>0</v>
      </c>
      <c r="BH536" s="230">
        <f>IF(N536="sníž. přenesená",J536,0)</f>
        <v>0</v>
      </c>
      <c r="BI536" s="230">
        <f>IF(N536="nulová",J536,0)</f>
        <v>0</v>
      </c>
      <c r="BJ536" s="22" t="s">
        <v>24</v>
      </c>
      <c r="BK536" s="230">
        <f>ROUND(I536*H536,2)</f>
        <v>0</v>
      </c>
      <c r="BL536" s="22" t="s">
        <v>160</v>
      </c>
      <c r="BM536" s="22" t="s">
        <v>1292</v>
      </c>
    </row>
    <row r="537" spans="2:47" s="1" customFormat="1" ht="13.5">
      <c r="B537" s="44"/>
      <c r="C537" s="72"/>
      <c r="D537" s="231" t="s">
        <v>162</v>
      </c>
      <c r="E537" s="72"/>
      <c r="F537" s="232" t="s">
        <v>1293</v>
      </c>
      <c r="G537" s="72"/>
      <c r="H537" s="72"/>
      <c r="I537" s="189"/>
      <c r="J537" s="72"/>
      <c r="K537" s="72"/>
      <c r="L537" s="70"/>
      <c r="M537" s="233"/>
      <c r="N537" s="45"/>
      <c r="O537" s="45"/>
      <c r="P537" s="45"/>
      <c r="Q537" s="45"/>
      <c r="R537" s="45"/>
      <c r="S537" s="45"/>
      <c r="T537" s="93"/>
      <c r="AT537" s="22" t="s">
        <v>162</v>
      </c>
      <c r="AU537" s="22" t="s">
        <v>82</v>
      </c>
    </row>
    <row r="538" spans="2:47" s="1" customFormat="1" ht="13.5">
      <c r="B538" s="44"/>
      <c r="C538" s="72"/>
      <c r="D538" s="231" t="s">
        <v>164</v>
      </c>
      <c r="E538" s="72"/>
      <c r="F538" s="234" t="s">
        <v>1294</v>
      </c>
      <c r="G538" s="72"/>
      <c r="H538" s="72"/>
      <c r="I538" s="189"/>
      <c r="J538" s="72"/>
      <c r="K538" s="72"/>
      <c r="L538" s="70"/>
      <c r="M538" s="233"/>
      <c r="N538" s="45"/>
      <c r="O538" s="45"/>
      <c r="P538" s="45"/>
      <c r="Q538" s="45"/>
      <c r="R538" s="45"/>
      <c r="S538" s="45"/>
      <c r="T538" s="93"/>
      <c r="AT538" s="22" t="s">
        <v>164</v>
      </c>
      <c r="AU538" s="22" t="s">
        <v>82</v>
      </c>
    </row>
    <row r="539" spans="2:47" s="1" customFormat="1" ht="13.5">
      <c r="B539" s="44"/>
      <c r="C539" s="72"/>
      <c r="D539" s="231" t="s">
        <v>166</v>
      </c>
      <c r="E539" s="72"/>
      <c r="F539" s="234" t="s">
        <v>1295</v>
      </c>
      <c r="G539" s="72"/>
      <c r="H539" s="72"/>
      <c r="I539" s="189"/>
      <c r="J539" s="72"/>
      <c r="K539" s="72"/>
      <c r="L539" s="70"/>
      <c r="M539" s="233"/>
      <c r="N539" s="45"/>
      <c r="O539" s="45"/>
      <c r="P539" s="45"/>
      <c r="Q539" s="45"/>
      <c r="R539" s="45"/>
      <c r="S539" s="45"/>
      <c r="T539" s="93"/>
      <c r="AT539" s="22" t="s">
        <v>166</v>
      </c>
      <c r="AU539" s="22" t="s">
        <v>82</v>
      </c>
    </row>
    <row r="540" spans="2:51" s="11" customFormat="1" ht="13.5">
      <c r="B540" s="235"/>
      <c r="C540" s="236"/>
      <c r="D540" s="231" t="s">
        <v>180</v>
      </c>
      <c r="E540" s="237" t="s">
        <v>22</v>
      </c>
      <c r="F540" s="238" t="s">
        <v>1296</v>
      </c>
      <c r="G540" s="236"/>
      <c r="H540" s="239">
        <v>52</v>
      </c>
      <c r="I540" s="240"/>
      <c r="J540" s="236"/>
      <c r="K540" s="236"/>
      <c r="L540" s="241"/>
      <c r="M540" s="242"/>
      <c r="N540" s="243"/>
      <c r="O540" s="243"/>
      <c r="P540" s="243"/>
      <c r="Q540" s="243"/>
      <c r="R540" s="243"/>
      <c r="S540" s="243"/>
      <c r="T540" s="244"/>
      <c r="AT540" s="245" t="s">
        <v>180</v>
      </c>
      <c r="AU540" s="245" t="s">
        <v>82</v>
      </c>
      <c r="AV540" s="11" t="s">
        <v>82</v>
      </c>
      <c r="AW540" s="11" t="s">
        <v>37</v>
      </c>
      <c r="AX540" s="11" t="s">
        <v>73</v>
      </c>
      <c r="AY540" s="245" t="s">
        <v>153</v>
      </c>
    </row>
    <row r="541" spans="2:51" s="11" customFormat="1" ht="13.5">
      <c r="B541" s="235"/>
      <c r="C541" s="236"/>
      <c r="D541" s="231" t="s">
        <v>180</v>
      </c>
      <c r="E541" s="237" t="s">
        <v>22</v>
      </c>
      <c r="F541" s="238" t="s">
        <v>1297</v>
      </c>
      <c r="G541" s="236"/>
      <c r="H541" s="239">
        <v>14</v>
      </c>
      <c r="I541" s="240"/>
      <c r="J541" s="236"/>
      <c r="K541" s="236"/>
      <c r="L541" s="241"/>
      <c r="M541" s="242"/>
      <c r="N541" s="243"/>
      <c r="O541" s="243"/>
      <c r="P541" s="243"/>
      <c r="Q541" s="243"/>
      <c r="R541" s="243"/>
      <c r="S541" s="243"/>
      <c r="T541" s="244"/>
      <c r="AT541" s="245" t="s">
        <v>180</v>
      </c>
      <c r="AU541" s="245" t="s">
        <v>82</v>
      </c>
      <c r="AV541" s="11" t="s">
        <v>82</v>
      </c>
      <c r="AW541" s="11" t="s">
        <v>37</v>
      </c>
      <c r="AX541" s="11" t="s">
        <v>73</v>
      </c>
      <c r="AY541" s="245" t="s">
        <v>153</v>
      </c>
    </row>
    <row r="542" spans="2:65" s="1" customFormat="1" ht="16.5" customHeight="1">
      <c r="B542" s="44"/>
      <c r="C542" s="219" t="s">
        <v>496</v>
      </c>
      <c r="D542" s="219" t="s">
        <v>155</v>
      </c>
      <c r="E542" s="220" t="s">
        <v>1298</v>
      </c>
      <c r="F542" s="221" t="s">
        <v>1299</v>
      </c>
      <c r="G542" s="222" t="s">
        <v>158</v>
      </c>
      <c r="H542" s="223">
        <v>66</v>
      </c>
      <c r="I542" s="224"/>
      <c r="J542" s="225">
        <f>ROUND(I542*H542,2)</f>
        <v>0</v>
      </c>
      <c r="K542" s="221" t="s">
        <v>159</v>
      </c>
      <c r="L542" s="70"/>
      <c r="M542" s="226" t="s">
        <v>22</v>
      </c>
      <c r="N542" s="227" t="s">
        <v>44</v>
      </c>
      <c r="O542" s="45"/>
      <c r="P542" s="228">
        <f>O542*H542</f>
        <v>0</v>
      </c>
      <c r="Q542" s="228">
        <v>0.0002</v>
      </c>
      <c r="R542" s="228">
        <f>Q542*H542</f>
        <v>0.0132</v>
      </c>
      <c r="S542" s="228">
        <v>0</v>
      </c>
      <c r="T542" s="229">
        <f>S542*H542</f>
        <v>0</v>
      </c>
      <c r="AR542" s="22" t="s">
        <v>160</v>
      </c>
      <c r="AT542" s="22" t="s">
        <v>155</v>
      </c>
      <c r="AU542" s="22" t="s">
        <v>82</v>
      </c>
      <c r="AY542" s="22" t="s">
        <v>153</v>
      </c>
      <c r="BE542" s="230">
        <f>IF(N542="základní",J542,0)</f>
        <v>0</v>
      </c>
      <c r="BF542" s="230">
        <f>IF(N542="snížená",J542,0)</f>
        <v>0</v>
      </c>
      <c r="BG542" s="230">
        <f>IF(N542="zákl. přenesená",J542,0)</f>
        <v>0</v>
      </c>
      <c r="BH542" s="230">
        <f>IF(N542="sníž. přenesená",J542,0)</f>
        <v>0</v>
      </c>
      <c r="BI542" s="230">
        <f>IF(N542="nulová",J542,0)</f>
        <v>0</v>
      </c>
      <c r="BJ542" s="22" t="s">
        <v>24</v>
      </c>
      <c r="BK542" s="230">
        <f>ROUND(I542*H542,2)</f>
        <v>0</v>
      </c>
      <c r="BL542" s="22" t="s">
        <v>160</v>
      </c>
      <c r="BM542" s="22" t="s">
        <v>1300</v>
      </c>
    </row>
    <row r="543" spans="2:47" s="1" customFormat="1" ht="13.5">
      <c r="B543" s="44"/>
      <c r="C543" s="72"/>
      <c r="D543" s="231" t="s">
        <v>162</v>
      </c>
      <c r="E543" s="72"/>
      <c r="F543" s="232" t="s">
        <v>1301</v>
      </c>
      <c r="G543" s="72"/>
      <c r="H543" s="72"/>
      <c r="I543" s="189"/>
      <c r="J543" s="72"/>
      <c r="K543" s="72"/>
      <c r="L543" s="70"/>
      <c r="M543" s="233"/>
      <c r="N543" s="45"/>
      <c r="O543" s="45"/>
      <c r="P543" s="45"/>
      <c r="Q543" s="45"/>
      <c r="R543" s="45"/>
      <c r="S543" s="45"/>
      <c r="T543" s="93"/>
      <c r="AT543" s="22" t="s">
        <v>162</v>
      </c>
      <c r="AU543" s="22" t="s">
        <v>82</v>
      </c>
    </row>
    <row r="544" spans="2:47" s="1" customFormat="1" ht="13.5">
      <c r="B544" s="44"/>
      <c r="C544" s="72"/>
      <c r="D544" s="231" t="s">
        <v>164</v>
      </c>
      <c r="E544" s="72"/>
      <c r="F544" s="234" t="s">
        <v>1294</v>
      </c>
      <c r="G544" s="72"/>
      <c r="H544" s="72"/>
      <c r="I544" s="189"/>
      <c r="J544" s="72"/>
      <c r="K544" s="72"/>
      <c r="L544" s="70"/>
      <c r="M544" s="233"/>
      <c r="N544" s="45"/>
      <c r="O544" s="45"/>
      <c r="P544" s="45"/>
      <c r="Q544" s="45"/>
      <c r="R544" s="45"/>
      <c r="S544" s="45"/>
      <c r="T544" s="93"/>
      <c r="AT544" s="22" t="s">
        <v>164</v>
      </c>
      <c r="AU544" s="22" t="s">
        <v>82</v>
      </c>
    </row>
    <row r="545" spans="2:47" s="1" customFormat="1" ht="13.5">
      <c r="B545" s="44"/>
      <c r="C545" s="72"/>
      <c r="D545" s="231" t="s">
        <v>166</v>
      </c>
      <c r="E545" s="72"/>
      <c r="F545" s="234" t="s">
        <v>1295</v>
      </c>
      <c r="G545" s="72"/>
      <c r="H545" s="72"/>
      <c r="I545" s="189"/>
      <c r="J545" s="72"/>
      <c r="K545" s="72"/>
      <c r="L545" s="70"/>
      <c r="M545" s="233"/>
      <c r="N545" s="45"/>
      <c r="O545" s="45"/>
      <c r="P545" s="45"/>
      <c r="Q545" s="45"/>
      <c r="R545" s="45"/>
      <c r="S545" s="45"/>
      <c r="T545" s="93"/>
      <c r="AT545" s="22" t="s">
        <v>166</v>
      </c>
      <c r="AU545" s="22" t="s">
        <v>82</v>
      </c>
    </row>
    <row r="546" spans="2:51" s="11" customFormat="1" ht="13.5">
      <c r="B546" s="235"/>
      <c r="C546" s="236"/>
      <c r="D546" s="231" t="s">
        <v>180</v>
      </c>
      <c r="E546" s="237" t="s">
        <v>22</v>
      </c>
      <c r="F546" s="238" t="s">
        <v>1296</v>
      </c>
      <c r="G546" s="236"/>
      <c r="H546" s="239">
        <v>52</v>
      </c>
      <c r="I546" s="240"/>
      <c r="J546" s="236"/>
      <c r="K546" s="236"/>
      <c r="L546" s="241"/>
      <c r="M546" s="242"/>
      <c r="N546" s="243"/>
      <c r="O546" s="243"/>
      <c r="P546" s="243"/>
      <c r="Q546" s="243"/>
      <c r="R546" s="243"/>
      <c r="S546" s="243"/>
      <c r="T546" s="244"/>
      <c r="AT546" s="245" t="s">
        <v>180</v>
      </c>
      <c r="AU546" s="245" t="s">
        <v>82</v>
      </c>
      <c r="AV546" s="11" t="s">
        <v>82</v>
      </c>
      <c r="AW546" s="11" t="s">
        <v>37</v>
      </c>
      <c r="AX546" s="11" t="s">
        <v>73</v>
      </c>
      <c r="AY546" s="245" t="s">
        <v>153</v>
      </c>
    </row>
    <row r="547" spans="2:51" s="11" customFormat="1" ht="13.5">
      <c r="B547" s="235"/>
      <c r="C547" s="236"/>
      <c r="D547" s="231" t="s">
        <v>180</v>
      </c>
      <c r="E547" s="237" t="s">
        <v>22</v>
      </c>
      <c r="F547" s="238" t="s">
        <v>1297</v>
      </c>
      <c r="G547" s="236"/>
      <c r="H547" s="239">
        <v>14</v>
      </c>
      <c r="I547" s="240"/>
      <c r="J547" s="236"/>
      <c r="K547" s="236"/>
      <c r="L547" s="241"/>
      <c r="M547" s="242"/>
      <c r="N547" s="243"/>
      <c r="O547" s="243"/>
      <c r="P547" s="243"/>
      <c r="Q547" s="243"/>
      <c r="R547" s="243"/>
      <c r="S547" s="243"/>
      <c r="T547" s="244"/>
      <c r="AT547" s="245" t="s">
        <v>180</v>
      </c>
      <c r="AU547" s="245" t="s">
        <v>82</v>
      </c>
      <c r="AV547" s="11" t="s">
        <v>82</v>
      </c>
      <c r="AW547" s="11" t="s">
        <v>37</v>
      </c>
      <c r="AX547" s="11" t="s">
        <v>73</v>
      </c>
      <c r="AY547" s="245" t="s">
        <v>153</v>
      </c>
    </row>
    <row r="548" spans="2:65" s="1" customFormat="1" ht="25.5" customHeight="1">
      <c r="B548" s="44"/>
      <c r="C548" s="219" t="s">
        <v>1302</v>
      </c>
      <c r="D548" s="219" t="s">
        <v>155</v>
      </c>
      <c r="E548" s="220" t="s">
        <v>1303</v>
      </c>
      <c r="F548" s="221" t="s">
        <v>1304</v>
      </c>
      <c r="G548" s="222" t="s">
        <v>351</v>
      </c>
      <c r="H548" s="223">
        <v>33.6</v>
      </c>
      <c r="I548" s="224"/>
      <c r="J548" s="225">
        <f>ROUND(I548*H548,2)</f>
        <v>0</v>
      </c>
      <c r="K548" s="221" t="s">
        <v>159</v>
      </c>
      <c r="L548" s="70"/>
      <c r="M548" s="226" t="s">
        <v>22</v>
      </c>
      <c r="N548" s="227" t="s">
        <v>44</v>
      </c>
      <c r="O548" s="45"/>
      <c r="P548" s="228">
        <f>O548*H548</f>
        <v>0</v>
      </c>
      <c r="Q548" s="228">
        <v>0.00032</v>
      </c>
      <c r="R548" s="228">
        <f>Q548*H548</f>
        <v>0.010752000000000001</v>
      </c>
      <c r="S548" s="228">
        <v>0</v>
      </c>
      <c r="T548" s="229">
        <f>S548*H548</f>
        <v>0</v>
      </c>
      <c r="AR548" s="22" t="s">
        <v>160</v>
      </c>
      <c r="AT548" s="22" t="s">
        <v>155</v>
      </c>
      <c r="AU548" s="22" t="s">
        <v>82</v>
      </c>
      <c r="AY548" s="22" t="s">
        <v>153</v>
      </c>
      <c r="BE548" s="230">
        <f>IF(N548="základní",J548,0)</f>
        <v>0</v>
      </c>
      <c r="BF548" s="230">
        <f>IF(N548="snížená",J548,0)</f>
        <v>0</v>
      </c>
      <c r="BG548" s="230">
        <f>IF(N548="zákl. přenesená",J548,0)</f>
        <v>0</v>
      </c>
      <c r="BH548" s="230">
        <f>IF(N548="sníž. přenesená",J548,0)</f>
        <v>0</v>
      </c>
      <c r="BI548" s="230">
        <f>IF(N548="nulová",J548,0)</f>
        <v>0</v>
      </c>
      <c r="BJ548" s="22" t="s">
        <v>24</v>
      </c>
      <c r="BK548" s="230">
        <f>ROUND(I548*H548,2)</f>
        <v>0</v>
      </c>
      <c r="BL548" s="22" t="s">
        <v>160</v>
      </c>
      <c r="BM548" s="22" t="s">
        <v>1305</v>
      </c>
    </row>
    <row r="549" spans="2:47" s="1" customFormat="1" ht="13.5">
      <c r="B549" s="44"/>
      <c r="C549" s="72"/>
      <c r="D549" s="231" t="s">
        <v>162</v>
      </c>
      <c r="E549" s="72"/>
      <c r="F549" s="232" t="s">
        <v>1306</v>
      </c>
      <c r="G549" s="72"/>
      <c r="H549" s="72"/>
      <c r="I549" s="189"/>
      <c r="J549" s="72"/>
      <c r="K549" s="72"/>
      <c r="L549" s="70"/>
      <c r="M549" s="233"/>
      <c r="N549" s="45"/>
      <c r="O549" s="45"/>
      <c r="P549" s="45"/>
      <c r="Q549" s="45"/>
      <c r="R549" s="45"/>
      <c r="S549" s="45"/>
      <c r="T549" s="93"/>
      <c r="AT549" s="22" t="s">
        <v>162</v>
      </c>
      <c r="AU549" s="22" t="s">
        <v>82</v>
      </c>
    </row>
    <row r="550" spans="2:47" s="1" customFormat="1" ht="13.5">
      <c r="B550" s="44"/>
      <c r="C550" s="72"/>
      <c r="D550" s="231" t="s">
        <v>164</v>
      </c>
      <c r="E550" s="72"/>
      <c r="F550" s="234" t="s">
        <v>1307</v>
      </c>
      <c r="G550" s="72"/>
      <c r="H550" s="72"/>
      <c r="I550" s="189"/>
      <c r="J550" s="72"/>
      <c r="K550" s="72"/>
      <c r="L550" s="70"/>
      <c r="M550" s="233"/>
      <c r="N550" s="45"/>
      <c r="O550" s="45"/>
      <c r="P550" s="45"/>
      <c r="Q550" s="45"/>
      <c r="R550" s="45"/>
      <c r="S550" s="45"/>
      <c r="T550" s="93"/>
      <c r="AT550" s="22" t="s">
        <v>164</v>
      </c>
      <c r="AU550" s="22" t="s">
        <v>82</v>
      </c>
    </row>
    <row r="551" spans="2:47" s="1" customFormat="1" ht="13.5">
      <c r="B551" s="44"/>
      <c r="C551" s="72"/>
      <c r="D551" s="231" t="s">
        <v>166</v>
      </c>
      <c r="E551" s="72"/>
      <c r="F551" s="234" t="s">
        <v>967</v>
      </c>
      <c r="G551" s="72"/>
      <c r="H551" s="72"/>
      <c r="I551" s="189"/>
      <c r="J551" s="72"/>
      <c r="K551" s="72"/>
      <c r="L551" s="70"/>
      <c r="M551" s="233"/>
      <c r="N551" s="45"/>
      <c r="O551" s="45"/>
      <c r="P551" s="45"/>
      <c r="Q551" s="45"/>
      <c r="R551" s="45"/>
      <c r="S551" s="45"/>
      <c r="T551" s="93"/>
      <c r="AT551" s="22" t="s">
        <v>166</v>
      </c>
      <c r="AU551" s="22" t="s">
        <v>82</v>
      </c>
    </row>
    <row r="552" spans="2:51" s="11" customFormat="1" ht="13.5">
      <c r="B552" s="235"/>
      <c r="C552" s="236"/>
      <c r="D552" s="231" t="s">
        <v>180</v>
      </c>
      <c r="E552" s="237" t="s">
        <v>22</v>
      </c>
      <c r="F552" s="238" t="s">
        <v>1308</v>
      </c>
      <c r="G552" s="236"/>
      <c r="H552" s="239">
        <v>33.6</v>
      </c>
      <c r="I552" s="240"/>
      <c r="J552" s="236"/>
      <c r="K552" s="236"/>
      <c r="L552" s="241"/>
      <c r="M552" s="242"/>
      <c r="N552" s="243"/>
      <c r="O552" s="243"/>
      <c r="P552" s="243"/>
      <c r="Q552" s="243"/>
      <c r="R552" s="243"/>
      <c r="S552" s="243"/>
      <c r="T552" s="244"/>
      <c r="AT552" s="245" t="s">
        <v>180</v>
      </c>
      <c r="AU552" s="245" t="s">
        <v>82</v>
      </c>
      <c r="AV552" s="11" t="s">
        <v>82</v>
      </c>
      <c r="AW552" s="11" t="s">
        <v>37</v>
      </c>
      <c r="AX552" s="11" t="s">
        <v>73</v>
      </c>
      <c r="AY552" s="245" t="s">
        <v>153</v>
      </c>
    </row>
    <row r="553" spans="2:63" s="10" customFormat="1" ht="29.85" customHeight="1">
      <c r="B553" s="203"/>
      <c r="C553" s="204"/>
      <c r="D553" s="205" t="s">
        <v>72</v>
      </c>
      <c r="E553" s="217" t="s">
        <v>496</v>
      </c>
      <c r="F553" s="217" t="s">
        <v>497</v>
      </c>
      <c r="G553" s="204"/>
      <c r="H553" s="204"/>
      <c r="I553" s="207"/>
      <c r="J553" s="218">
        <f>BK553</f>
        <v>0</v>
      </c>
      <c r="K553" s="204"/>
      <c r="L553" s="209"/>
      <c r="M553" s="210"/>
      <c r="N553" s="211"/>
      <c r="O553" s="211"/>
      <c r="P553" s="212">
        <f>SUM(P554:P578)</f>
        <v>0</v>
      </c>
      <c r="Q553" s="211"/>
      <c r="R553" s="212">
        <f>SUM(R554:R578)</f>
        <v>0.003672</v>
      </c>
      <c r="S553" s="211"/>
      <c r="T553" s="213">
        <f>SUM(T554:T578)</f>
        <v>58.80150000000001</v>
      </c>
      <c r="AR553" s="214" t="s">
        <v>24</v>
      </c>
      <c r="AT553" s="215" t="s">
        <v>72</v>
      </c>
      <c r="AU553" s="215" t="s">
        <v>24</v>
      </c>
      <c r="AY553" s="214" t="s">
        <v>153</v>
      </c>
      <c r="BK553" s="216">
        <f>SUM(BK554:BK578)</f>
        <v>0</v>
      </c>
    </row>
    <row r="554" spans="2:65" s="1" customFormat="1" ht="16.5" customHeight="1">
      <c r="B554" s="44"/>
      <c r="C554" s="219" t="s">
        <v>1309</v>
      </c>
      <c r="D554" s="219" t="s">
        <v>155</v>
      </c>
      <c r="E554" s="220" t="s">
        <v>1310</v>
      </c>
      <c r="F554" s="221" t="s">
        <v>1311</v>
      </c>
      <c r="G554" s="222" t="s">
        <v>239</v>
      </c>
      <c r="H554" s="223">
        <v>1.35</v>
      </c>
      <c r="I554" s="224"/>
      <c r="J554" s="225">
        <f>ROUND(I554*H554,2)</f>
        <v>0</v>
      </c>
      <c r="K554" s="221" t="s">
        <v>159</v>
      </c>
      <c r="L554" s="70"/>
      <c r="M554" s="226" t="s">
        <v>22</v>
      </c>
      <c r="N554" s="227" t="s">
        <v>44</v>
      </c>
      <c r="O554" s="45"/>
      <c r="P554" s="228">
        <f>O554*H554</f>
        <v>0</v>
      </c>
      <c r="Q554" s="228">
        <v>0</v>
      </c>
      <c r="R554" s="228">
        <f>Q554*H554</f>
        <v>0</v>
      </c>
      <c r="S554" s="228">
        <v>0.062</v>
      </c>
      <c r="T554" s="229">
        <f>S554*H554</f>
        <v>0.08370000000000001</v>
      </c>
      <c r="AR554" s="22" t="s">
        <v>160</v>
      </c>
      <c r="AT554" s="22" t="s">
        <v>155</v>
      </c>
      <c r="AU554" s="22" t="s">
        <v>82</v>
      </c>
      <c r="AY554" s="22" t="s">
        <v>153</v>
      </c>
      <c r="BE554" s="230">
        <f>IF(N554="základní",J554,0)</f>
        <v>0</v>
      </c>
      <c r="BF554" s="230">
        <f>IF(N554="snížená",J554,0)</f>
        <v>0</v>
      </c>
      <c r="BG554" s="230">
        <f>IF(N554="zákl. přenesená",J554,0)</f>
        <v>0</v>
      </c>
      <c r="BH554" s="230">
        <f>IF(N554="sníž. přenesená",J554,0)</f>
        <v>0</v>
      </c>
      <c r="BI554" s="230">
        <f>IF(N554="nulová",J554,0)</f>
        <v>0</v>
      </c>
      <c r="BJ554" s="22" t="s">
        <v>24</v>
      </c>
      <c r="BK554" s="230">
        <f>ROUND(I554*H554,2)</f>
        <v>0</v>
      </c>
      <c r="BL554" s="22" t="s">
        <v>160</v>
      </c>
      <c r="BM554" s="22" t="s">
        <v>1312</v>
      </c>
    </row>
    <row r="555" spans="2:47" s="1" customFormat="1" ht="13.5">
      <c r="B555" s="44"/>
      <c r="C555" s="72"/>
      <c r="D555" s="231" t="s">
        <v>162</v>
      </c>
      <c r="E555" s="72"/>
      <c r="F555" s="232" t="s">
        <v>1313</v>
      </c>
      <c r="G555" s="72"/>
      <c r="H555" s="72"/>
      <c r="I555" s="189"/>
      <c r="J555" s="72"/>
      <c r="K555" s="72"/>
      <c r="L555" s="70"/>
      <c r="M555" s="233"/>
      <c r="N555" s="45"/>
      <c r="O555" s="45"/>
      <c r="P555" s="45"/>
      <c r="Q555" s="45"/>
      <c r="R555" s="45"/>
      <c r="S555" s="45"/>
      <c r="T555" s="93"/>
      <c r="AT555" s="22" t="s">
        <v>162</v>
      </c>
      <c r="AU555" s="22" t="s">
        <v>82</v>
      </c>
    </row>
    <row r="556" spans="2:47" s="1" customFormat="1" ht="13.5">
      <c r="B556" s="44"/>
      <c r="C556" s="72"/>
      <c r="D556" s="231" t="s">
        <v>164</v>
      </c>
      <c r="E556" s="72"/>
      <c r="F556" s="234" t="s">
        <v>1314</v>
      </c>
      <c r="G556" s="72"/>
      <c r="H556" s="72"/>
      <c r="I556" s="189"/>
      <c r="J556" s="72"/>
      <c r="K556" s="72"/>
      <c r="L556" s="70"/>
      <c r="M556" s="233"/>
      <c r="N556" s="45"/>
      <c r="O556" s="45"/>
      <c r="P556" s="45"/>
      <c r="Q556" s="45"/>
      <c r="R556" s="45"/>
      <c r="S556" s="45"/>
      <c r="T556" s="93"/>
      <c r="AT556" s="22" t="s">
        <v>164</v>
      </c>
      <c r="AU556" s="22" t="s">
        <v>82</v>
      </c>
    </row>
    <row r="557" spans="2:47" s="1" customFormat="1" ht="13.5">
      <c r="B557" s="44"/>
      <c r="C557" s="72"/>
      <c r="D557" s="231" t="s">
        <v>166</v>
      </c>
      <c r="E557" s="72"/>
      <c r="F557" s="234" t="s">
        <v>903</v>
      </c>
      <c r="G557" s="72"/>
      <c r="H557" s="72"/>
      <c r="I557" s="189"/>
      <c r="J557" s="72"/>
      <c r="K557" s="72"/>
      <c r="L557" s="70"/>
      <c r="M557" s="233"/>
      <c r="N557" s="45"/>
      <c r="O557" s="45"/>
      <c r="P557" s="45"/>
      <c r="Q557" s="45"/>
      <c r="R557" s="45"/>
      <c r="S557" s="45"/>
      <c r="T557" s="93"/>
      <c r="AT557" s="22" t="s">
        <v>166</v>
      </c>
      <c r="AU557" s="22" t="s">
        <v>82</v>
      </c>
    </row>
    <row r="558" spans="2:51" s="11" customFormat="1" ht="13.5">
      <c r="B558" s="235"/>
      <c r="C558" s="236"/>
      <c r="D558" s="231" t="s">
        <v>180</v>
      </c>
      <c r="E558" s="237" t="s">
        <v>22</v>
      </c>
      <c r="F558" s="238" t="s">
        <v>1315</v>
      </c>
      <c r="G558" s="236"/>
      <c r="H558" s="239">
        <v>1.35</v>
      </c>
      <c r="I558" s="240"/>
      <c r="J558" s="236"/>
      <c r="K558" s="236"/>
      <c r="L558" s="241"/>
      <c r="M558" s="242"/>
      <c r="N558" s="243"/>
      <c r="O558" s="243"/>
      <c r="P558" s="243"/>
      <c r="Q558" s="243"/>
      <c r="R558" s="243"/>
      <c r="S558" s="243"/>
      <c r="T558" s="244"/>
      <c r="AT558" s="245" t="s">
        <v>180</v>
      </c>
      <c r="AU558" s="245" t="s">
        <v>82</v>
      </c>
      <c r="AV558" s="11" t="s">
        <v>82</v>
      </c>
      <c r="AW558" s="11" t="s">
        <v>37</v>
      </c>
      <c r="AX558" s="11" t="s">
        <v>73</v>
      </c>
      <c r="AY558" s="245" t="s">
        <v>153</v>
      </c>
    </row>
    <row r="559" spans="2:65" s="1" customFormat="1" ht="25.5" customHeight="1">
      <c r="B559" s="44"/>
      <c r="C559" s="219" t="s">
        <v>1316</v>
      </c>
      <c r="D559" s="219" t="s">
        <v>155</v>
      </c>
      <c r="E559" s="220" t="s">
        <v>1317</v>
      </c>
      <c r="F559" s="221" t="s">
        <v>1318</v>
      </c>
      <c r="G559" s="222" t="s">
        <v>176</v>
      </c>
      <c r="H559" s="223">
        <v>1.568</v>
      </c>
      <c r="I559" s="224"/>
      <c r="J559" s="225">
        <f>ROUND(I559*H559,2)</f>
        <v>0</v>
      </c>
      <c r="K559" s="221" t="s">
        <v>159</v>
      </c>
      <c r="L559" s="70"/>
      <c r="M559" s="226" t="s">
        <v>22</v>
      </c>
      <c r="N559" s="227" t="s">
        <v>44</v>
      </c>
      <c r="O559" s="45"/>
      <c r="P559" s="228">
        <f>O559*H559</f>
        <v>0</v>
      </c>
      <c r="Q559" s="228">
        <v>0</v>
      </c>
      <c r="R559" s="228">
        <f>Q559*H559</f>
        <v>0</v>
      </c>
      <c r="S559" s="228">
        <v>1.8</v>
      </c>
      <c r="T559" s="229">
        <f>S559*H559</f>
        <v>2.8224</v>
      </c>
      <c r="AR559" s="22" t="s">
        <v>160</v>
      </c>
      <c r="AT559" s="22" t="s">
        <v>155</v>
      </c>
      <c r="AU559" s="22" t="s">
        <v>82</v>
      </c>
      <c r="AY559" s="22" t="s">
        <v>153</v>
      </c>
      <c r="BE559" s="230">
        <f>IF(N559="základní",J559,0)</f>
        <v>0</v>
      </c>
      <c r="BF559" s="230">
        <f>IF(N559="snížená",J559,0)</f>
        <v>0</v>
      </c>
      <c r="BG559" s="230">
        <f>IF(N559="zákl. přenesená",J559,0)</f>
        <v>0</v>
      </c>
      <c r="BH559" s="230">
        <f>IF(N559="sníž. přenesená",J559,0)</f>
        <v>0</v>
      </c>
      <c r="BI559" s="230">
        <f>IF(N559="nulová",J559,0)</f>
        <v>0</v>
      </c>
      <c r="BJ559" s="22" t="s">
        <v>24</v>
      </c>
      <c r="BK559" s="230">
        <f>ROUND(I559*H559,2)</f>
        <v>0</v>
      </c>
      <c r="BL559" s="22" t="s">
        <v>160</v>
      </c>
      <c r="BM559" s="22" t="s">
        <v>1319</v>
      </c>
    </row>
    <row r="560" spans="2:47" s="1" customFormat="1" ht="13.5">
      <c r="B560" s="44"/>
      <c r="C560" s="72"/>
      <c r="D560" s="231" t="s">
        <v>162</v>
      </c>
      <c r="E560" s="72"/>
      <c r="F560" s="232" t="s">
        <v>1320</v>
      </c>
      <c r="G560" s="72"/>
      <c r="H560" s="72"/>
      <c r="I560" s="189"/>
      <c r="J560" s="72"/>
      <c r="K560" s="72"/>
      <c r="L560" s="70"/>
      <c r="M560" s="233"/>
      <c r="N560" s="45"/>
      <c r="O560" s="45"/>
      <c r="P560" s="45"/>
      <c r="Q560" s="45"/>
      <c r="R560" s="45"/>
      <c r="S560" s="45"/>
      <c r="T560" s="93"/>
      <c r="AT560" s="22" t="s">
        <v>162</v>
      </c>
      <c r="AU560" s="22" t="s">
        <v>82</v>
      </c>
    </row>
    <row r="561" spans="2:47" s="1" customFormat="1" ht="13.5">
      <c r="B561" s="44"/>
      <c r="C561" s="72"/>
      <c r="D561" s="231" t="s">
        <v>166</v>
      </c>
      <c r="E561" s="72"/>
      <c r="F561" s="234" t="s">
        <v>903</v>
      </c>
      <c r="G561" s="72"/>
      <c r="H561" s="72"/>
      <c r="I561" s="189"/>
      <c r="J561" s="72"/>
      <c r="K561" s="72"/>
      <c r="L561" s="70"/>
      <c r="M561" s="233"/>
      <c r="N561" s="45"/>
      <c r="O561" s="45"/>
      <c r="P561" s="45"/>
      <c r="Q561" s="45"/>
      <c r="R561" s="45"/>
      <c r="S561" s="45"/>
      <c r="T561" s="93"/>
      <c r="AT561" s="22" t="s">
        <v>166</v>
      </c>
      <c r="AU561" s="22" t="s">
        <v>82</v>
      </c>
    </row>
    <row r="562" spans="2:51" s="11" customFormat="1" ht="13.5">
      <c r="B562" s="235"/>
      <c r="C562" s="236"/>
      <c r="D562" s="231" t="s">
        <v>180</v>
      </c>
      <c r="E562" s="237" t="s">
        <v>22</v>
      </c>
      <c r="F562" s="238" t="s">
        <v>1321</v>
      </c>
      <c r="G562" s="236"/>
      <c r="H562" s="239">
        <v>1.568</v>
      </c>
      <c r="I562" s="240"/>
      <c r="J562" s="236"/>
      <c r="K562" s="236"/>
      <c r="L562" s="241"/>
      <c r="M562" s="242"/>
      <c r="N562" s="243"/>
      <c r="O562" s="243"/>
      <c r="P562" s="243"/>
      <c r="Q562" s="243"/>
      <c r="R562" s="243"/>
      <c r="S562" s="243"/>
      <c r="T562" s="244"/>
      <c r="AT562" s="245" t="s">
        <v>180</v>
      </c>
      <c r="AU562" s="245" t="s">
        <v>82</v>
      </c>
      <c r="AV562" s="11" t="s">
        <v>82</v>
      </c>
      <c r="AW562" s="11" t="s">
        <v>37</v>
      </c>
      <c r="AX562" s="11" t="s">
        <v>73</v>
      </c>
      <c r="AY562" s="245" t="s">
        <v>153</v>
      </c>
    </row>
    <row r="563" spans="2:65" s="1" customFormat="1" ht="16.5" customHeight="1">
      <c r="B563" s="44"/>
      <c r="C563" s="219" t="s">
        <v>30</v>
      </c>
      <c r="D563" s="219" t="s">
        <v>155</v>
      </c>
      <c r="E563" s="220" t="s">
        <v>1322</v>
      </c>
      <c r="F563" s="221" t="s">
        <v>1323</v>
      </c>
      <c r="G563" s="222" t="s">
        <v>351</v>
      </c>
      <c r="H563" s="223">
        <v>0.15</v>
      </c>
      <c r="I563" s="224"/>
      <c r="J563" s="225">
        <f>ROUND(I563*H563,2)</f>
        <v>0</v>
      </c>
      <c r="K563" s="221" t="s">
        <v>159</v>
      </c>
      <c r="L563" s="70"/>
      <c r="M563" s="226" t="s">
        <v>22</v>
      </c>
      <c r="N563" s="227" t="s">
        <v>44</v>
      </c>
      <c r="O563" s="45"/>
      <c r="P563" s="228">
        <f>O563*H563</f>
        <v>0</v>
      </c>
      <c r="Q563" s="228">
        <v>0.00363</v>
      </c>
      <c r="R563" s="228">
        <f>Q563*H563</f>
        <v>0.0005445</v>
      </c>
      <c r="S563" s="228">
        <v>0.196</v>
      </c>
      <c r="T563" s="229">
        <f>S563*H563</f>
        <v>0.0294</v>
      </c>
      <c r="AR563" s="22" t="s">
        <v>160</v>
      </c>
      <c r="AT563" s="22" t="s">
        <v>155</v>
      </c>
      <c r="AU563" s="22" t="s">
        <v>82</v>
      </c>
      <c r="AY563" s="22" t="s">
        <v>153</v>
      </c>
      <c r="BE563" s="230">
        <f>IF(N563="základní",J563,0)</f>
        <v>0</v>
      </c>
      <c r="BF563" s="230">
        <f>IF(N563="snížená",J563,0)</f>
        <v>0</v>
      </c>
      <c r="BG563" s="230">
        <f>IF(N563="zákl. přenesená",J563,0)</f>
        <v>0</v>
      </c>
      <c r="BH563" s="230">
        <f>IF(N563="sníž. přenesená",J563,0)</f>
        <v>0</v>
      </c>
      <c r="BI563" s="230">
        <f>IF(N563="nulová",J563,0)</f>
        <v>0</v>
      </c>
      <c r="BJ563" s="22" t="s">
        <v>24</v>
      </c>
      <c r="BK563" s="230">
        <f>ROUND(I563*H563,2)</f>
        <v>0</v>
      </c>
      <c r="BL563" s="22" t="s">
        <v>160</v>
      </c>
      <c r="BM563" s="22" t="s">
        <v>1324</v>
      </c>
    </row>
    <row r="564" spans="2:47" s="1" customFormat="1" ht="13.5">
      <c r="B564" s="44"/>
      <c r="C564" s="72"/>
      <c r="D564" s="231" t="s">
        <v>162</v>
      </c>
      <c r="E564" s="72"/>
      <c r="F564" s="232" t="s">
        <v>1325</v>
      </c>
      <c r="G564" s="72"/>
      <c r="H564" s="72"/>
      <c r="I564" s="189"/>
      <c r="J564" s="72"/>
      <c r="K564" s="72"/>
      <c r="L564" s="70"/>
      <c r="M564" s="233"/>
      <c r="N564" s="45"/>
      <c r="O564" s="45"/>
      <c r="P564" s="45"/>
      <c r="Q564" s="45"/>
      <c r="R564" s="45"/>
      <c r="S564" s="45"/>
      <c r="T564" s="93"/>
      <c r="AT564" s="22" t="s">
        <v>162</v>
      </c>
      <c r="AU564" s="22" t="s">
        <v>82</v>
      </c>
    </row>
    <row r="565" spans="2:47" s="1" customFormat="1" ht="13.5">
      <c r="B565" s="44"/>
      <c r="C565" s="72"/>
      <c r="D565" s="231" t="s">
        <v>164</v>
      </c>
      <c r="E565" s="72"/>
      <c r="F565" s="234" t="s">
        <v>1326</v>
      </c>
      <c r="G565" s="72"/>
      <c r="H565" s="72"/>
      <c r="I565" s="189"/>
      <c r="J565" s="72"/>
      <c r="K565" s="72"/>
      <c r="L565" s="70"/>
      <c r="M565" s="233"/>
      <c r="N565" s="45"/>
      <c r="O565" s="45"/>
      <c r="P565" s="45"/>
      <c r="Q565" s="45"/>
      <c r="R565" s="45"/>
      <c r="S565" s="45"/>
      <c r="T565" s="93"/>
      <c r="AT565" s="22" t="s">
        <v>164</v>
      </c>
      <c r="AU565" s="22" t="s">
        <v>82</v>
      </c>
    </row>
    <row r="566" spans="2:51" s="11" customFormat="1" ht="13.5">
      <c r="B566" s="235"/>
      <c r="C566" s="236"/>
      <c r="D566" s="231" t="s">
        <v>180</v>
      </c>
      <c r="E566" s="237" t="s">
        <v>22</v>
      </c>
      <c r="F566" s="238" t="s">
        <v>1327</v>
      </c>
      <c r="G566" s="236"/>
      <c r="H566" s="239">
        <v>0.15</v>
      </c>
      <c r="I566" s="240"/>
      <c r="J566" s="236"/>
      <c r="K566" s="236"/>
      <c r="L566" s="241"/>
      <c r="M566" s="242"/>
      <c r="N566" s="243"/>
      <c r="O566" s="243"/>
      <c r="P566" s="243"/>
      <c r="Q566" s="243"/>
      <c r="R566" s="243"/>
      <c r="S566" s="243"/>
      <c r="T566" s="244"/>
      <c r="AT566" s="245" t="s">
        <v>180</v>
      </c>
      <c r="AU566" s="245" t="s">
        <v>82</v>
      </c>
      <c r="AV566" s="11" t="s">
        <v>82</v>
      </c>
      <c r="AW566" s="11" t="s">
        <v>37</v>
      </c>
      <c r="AX566" s="11" t="s">
        <v>73</v>
      </c>
      <c r="AY566" s="245" t="s">
        <v>153</v>
      </c>
    </row>
    <row r="567" spans="2:65" s="1" customFormat="1" ht="16.5" customHeight="1">
      <c r="B567" s="44"/>
      <c r="C567" s="219" t="s">
        <v>1328</v>
      </c>
      <c r="D567" s="219" t="s">
        <v>155</v>
      </c>
      <c r="E567" s="220" t="s">
        <v>1329</v>
      </c>
      <c r="F567" s="221" t="s">
        <v>1330</v>
      </c>
      <c r="G567" s="222" t="s">
        <v>351</v>
      </c>
      <c r="H567" s="223">
        <v>0.75</v>
      </c>
      <c r="I567" s="224"/>
      <c r="J567" s="225">
        <f>ROUND(I567*H567,2)</f>
        <v>0</v>
      </c>
      <c r="K567" s="221" t="s">
        <v>159</v>
      </c>
      <c r="L567" s="70"/>
      <c r="M567" s="226" t="s">
        <v>22</v>
      </c>
      <c r="N567" s="227" t="s">
        <v>44</v>
      </c>
      <c r="O567" s="45"/>
      <c r="P567" s="228">
        <f>O567*H567</f>
        <v>0</v>
      </c>
      <c r="Q567" s="228">
        <v>0.00417</v>
      </c>
      <c r="R567" s="228">
        <f>Q567*H567</f>
        <v>0.0031275</v>
      </c>
      <c r="S567" s="228">
        <v>0.283</v>
      </c>
      <c r="T567" s="229">
        <f>S567*H567</f>
        <v>0.21225</v>
      </c>
      <c r="AR567" s="22" t="s">
        <v>160</v>
      </c>
      <c r="AT567" s="22" t="s">
        <v>155</v>
      </c>
      <c r="AU567" s="22" t="s">
        <v>82</v>
      </c>
      <c r="AY567" s="22" t="s">
        <v>153</v>
      </c>
      <c r="BE567" s="230">
        <f>IF(N567="základní",J567,0)</f>
        <v>0</v>
      </c>
      <c r="BF567" s="230">
        <f>IF(N567="snížená",J567,0)</f>
        <v>0</v>
      </c>
      <c r="BG567" s="230">
        <f>IF(N567="zákl. přenesená",J567,0)</f>
        <v>0</v>
      </c>
      <c r="BH567" s="230">
        <f>IF(N567="sníž. přenesená",J567,0)</f>
        <v>0</v>
      </c>
      <c r="BI567" s="230">
        <f>IF(N567="nulová",J567,0)</f>
        <v>0</v>
      </c>
      <c r="BJ567" s="22" t="s">
        <v>24</v>
      </c>
      <c r="BK567" s="230">
        <f>ROUND(I567*H567,2)</f>
        <v>0</v>
      </c>
      <c r="BL567" s="22" t="s">
        <v>160</v>
      </c>
      <c r="BM567" s="22" t="s">
        <v>1331</v>
      </c>
    </row>
    <row r="568" spans="2:47" s="1" customFormat="1" ht="13.5">
      <c r="B568" s="44"/>
      <c r="C568" s="72"/>
      <c r="D568" s="231" t="s">
        <v>162</v>
      </c>
      <c r="E568" s="72"/>
      <c r="F568" s="232" t="s">
        <v>1332</v>
      </c>
      <c r="G568" s="72"/>
      <c r="H568" s="72"/>
      <c r="I568" s="189"/>
      <c r="J568" s="72"/>
      <c r="K568" s="72"/>
      <c r="L568" s="70"/>
      <c r="M568" s="233"/>
      <c r="N568" s="45"/>
      <c r="O568" s="45"/>
      <c r="P568" s="45"/>
      <c r="Q568" s="45"/>
      <c r="R568" s="45"/>
      <c r="S568" s="45"/>
      <c r="T568" s="93"/>
      <c r="AT568" s="22" t="s">
        <v>162</v>
      </c>
      <c r="AU568" s="22" t="s">
        <v>82</v>
      </c>
    </row>
    <row r="569" spans="2:47" s="1" customFormat="1" ht="13.5">
      <c r="B569" s="44"/>
      <c r="C569" s="72"/>
      <c r="D569" s="231" t="s">
        <v>164</v>
      </c>
      <c r="E569" s="72"/>
      <c r="F569" s="234" t="s">
        <v>1326</v>
      </c>
      <c r="G569" s="72"/>
      <c r="H569" s="72"/>
      <c r="I569" s="189"/>
      <c r="J569" s="72"/>
      <c r="K569" s="72"/>
      <c r="L569" s="70"/>
      <c r="M569" s="233"/>
      <c r="N569" s="45"/>
      <c r="O569" s="45"/>
      <c r="P569" s="45"/>
      <c r="Q569" s="45"/>
      <c r="R569" s="45"/>
      <c r="S569" s="45"/>
      <c r="T569" s="93"/>
      <c r="AT569" s="22" t="s">
        <v>164</v>
      </c>
      <c r="AU569" s="22" t="s">
        <v>82</v>
      </c>
    </row>
    <row r="570" spans="2:51" s="11" customFormat="1" ht="13.5">
      <c r="B570" s="235"/>
      <c r="C570" s="236"/>
      <c r="D570" s="231" t="s">
        <v>180</v>
      </c>
      <c r="E570" s="237" t="s">
        <v>22</v>
      </c>
      <c r="F570" s="238" t="s">
        <v>1333</v>
      </c>
      <c r="G570" s="236"/>
      <c r="H570" s="239">
        <v>0.75</v>
      </c>
      <c r="I570" s="240"/>
      <c r="J570" s="236"/>
      <c r="K570" s="236"/>
      <c r="L570" s="241"/>
      <c r="M570" s="242"/>
      <c r="N570" s="243"/>
      <c r="O570" s="243"/>
      <c r="P570" s="243"/>
      <c r="Q570" s="243"/>
      <c r="R570" s="243"/>
      <c r="S570" s="243"/>
      <c r="T570" s="244"/>
      <c r="AT570" s="245" t="s">
        <v>180</v>
      </c>
      <c r="AU570" s="245" t="s">
        <v>82</v>
      </c>
      <c r="AV570" s="11" t="s">
        <v>82</v>
      </c>
      <c r="AW570" s="11" t="s">
        <v>37</v>
      </c>
      <c r="AX570" s="11" t="s">
        <v>73</v>
      </c>
      <c r="AY570" s="245" t="s">
        <v>153</v>
      </c>
    </row>
    <row r="571" spans="2:65" s="1" customFormat="1" ht="16.5" customHeight="1">
      <c r="B571" s="44"/>
      <c r="C571" s="219" t="s">
        <v>1334</v>
      </c>
      <c r="D571" s="219" t="s">
        <v>155</v>
      </c>
      <c r="E571" s="220" t="s">
        <v>523</v>
      </c>
      <c r="F571" s="221" t="s">
        <v>524</v>
      </c>
      <c r="G571" s="222" t="s">
        <v>176</v>
      </c>
      <c r="H571" s="223">
        <v>23.085</v>
      </c>
      <c r="I571" s="224"/>
      <c r="J571" s="225">
        <f>ROUND(I571*H571,2)</f>
        <v>0</v>
      </c>
      <c r="K571" s="221" t="s">
        <v>159</v>
      </c>
      <c r="L571" s="70"/>
      <c r="M571" s="226" t="s">
        <v>22</v>
      </c>
      <c r="N571" s="227" t="s">
        <v>44</v>
      </c>
      <c r="O571" s="45"/>
      <c r="P571" s="228">
        <f>O571*H571</f>
        <v>0</v>
      </c>
      <c r="Q571" s="228">
        <v>0</v>
      </c>
      <c r="R571" s="228">
        <f>Q571*H571</f>
        <v>0</v>
      </c>
      <c r="S571" s="228">
        <v>2.41</v>
      </c>
      <c r="T571" s="229">
        <f>S571*H571</f>
        <v>55.63485000000001</v>
      </c>
      <c r="AR571" s="22" t="s">
        <v>160</v>
      </c>
      <c r="AT571" s="22" t="s">
        <v>155</v>
      </c>
      <c r="AU571" s="22" t="s">
        <v>82</v>
      </c>
      <c r="AY571" s="22" t="s">
        <v>153</v>
      </c>
      <c r="BE571" s="230">
        <f>IF(N571="základní",J571,0)</f>
        <v>0</v>
      </c>
      <c r="BF571" s="230">
        <f>IF(N571="snížená",J571,0)</f>
        <v>0</v>
      </c>
      <c r="BG571" s="230">
        <f>IF(N571="zákl. přenesená",J571,0)</f>
        <v>0</v>
      </c>
      <c r="BH571" s="230">
        <f>IF(N571="sníž. přenesená",J571,0)</f>
        <v>0</v>
      </c>
      <c r="BI571" s="230">
        <f>IF(N571="nulová",J571,0)</f>
        <v>0</v>
      </c>
      <c r="BJ571" s="22" t="s">
        <v>24</v>
      </c>
      <c r="BK571" s="230">
        <f>ROUND(I571*H571,2)</f>
        <v>0</v>
      </c>
      <c r="BL571" s="22" t="s">
        <v>160</v>
      </c>
      <c r="BM571" s="22" t="s">
        <v>1335</v>
      </c>
    </row>
    <row r="572" spans="2:47" s="1" customFormat="1" ht="13.5">
      <c r="B572" s="44"/>
      <c r="C572" s="72"/>
      <c r="D572" s="231" t="s">
        <v>162</v>
      </c>
      <c r="E572" s="72"/>
      <c r="F572" s="232" t="s">
        <v>526</v>
      </c>
      <c r="G572" s="72"/>
      <c r="H572" s="72"/>
      <c r="I572" s="189"/>
      <c r="J572" s="72"/>
      <c r="K572" s="72"/>
      <c r="L572" s="70"/>
      <c r="M572" s="233"/>
      <c r="N572" s="45"/>
      <c r="O572" s="45"/>
      <c r="P572" s="45"/>
      <c r="Q572" s="45"/>
      <c r="R572" s="45"/>
      <c r="S572" s="45"/>
      <c r="T572" s="93"/>
      <c r="AT572" s="22" t="s">
        <v>162</v>
      </c>
      <c r="AU572" s="22" t="s">
        <v>82</v>
      </c>
    </row>
    <row r="573" spans="2:47" s="1" customFormat="1" ht="13.5">
      <c r="B573" s="44"/>
      <c r="C573" s="72"/>
      <c r="D573" s="231" t="s">
        <v>164</v>
      </c>
      <c r="E573" s="72"/>
      <c r="F573" s="234" t="s">
        <v>527</v>
      </c>
      <c r="G573" s="72"/>
      <c r="H573" s="72"/>
      <c r="I573" s="189"/>
      <c r="J573" s="72"/>
      <c r="K573" s="72"/>
      <c r="L573" s="70"/>
      <c r="M573" s="233"/>
      <c r="N573" s="45"/>
      <c r="O573" s="45"/>
      <c r="P573" s="45"/>
      <c r="Q573" s="45"/>
      <c r="R573" s="45"/>
      <c r="S573" s="45"/>
      <c r="T573" s="93"/>
      <c r="AT573" s="22" t="s">
        <v>164</v>
      </c>
      <c r="AU573" s="22" t="s">
        <v>82</v>
      </c>
    </row>
    <row r="574" spans="2:47" s="1" customFormat="1" ht="13.5">
      <c r="B574" s="44"/>
      <c r="C574" s="72"/>
      <c r="D574" s="231" t="s">
        <v>166</v>
      </c>
      <c r="E574" s="72"/>
      <c r="F574" s="234" t="s">
        <v>1336</v>
      </c>
      <c r="G574" s="72"/>
      <c r="H574" s="72"/>
      <c r="I574" s="189"/>
      <c r="J574" s="72"/>
      <c r="K574" s="72"/>
      <c r="L574" s="70"/>
      <c r="M574" s="233"/>
      <c r="N574" s="45"/>
      <c r="O574" s="45"/>
      <c r="P574" s="45"/>
      <c r="Q574" s="45"/>
      <c r="R574" s="45"/>
      <c r="S574" s="45"/>
      <c r="T574" s="93"/>
      <c r="AT574" s="22" t="s">
        <v>166</v>
      </c>
      <c r="AU574" s="22" t="s">
        <v>82</v>
      </c>
    </row>
    <row r="575" spans="2:51" s="11" customFormat="1" ht="13.5">
      <c r="B575" s="235"/>
      <c r="C575" s="236"/>
      <c r="D575" s="231" t="s">
        <v>180</v>
      </c>
      <c r="E575" s="237" t="s">
        <v>22</v>
      </c>
      <c r="F575" s="238" t="s">
        <v>1337</v>
      </c>
      <c r="G575" s="236"/>
      <c r="H575" s="239">
        <v>23.085</v>
      </c>
      <c r="I575" s="240"/>
      <c r="J575" s="236"/>
      <c r="K575" s="236"/>
      <c r="L575" s="241"/>
      <c r="M575" s="242"/>
      <c r="N575" s="243"/>
      <c r="O575" s="243"/>
      <c r="P575" s="243"/>
      <c r="Q575" s="243"/>
      <c r="R575" s="243"/>
      <c r="S575" s="243"/>
      <c r="T575" s="244"/>
      <c r="AT575" s="245" t="s">
        <v>180</v>
      </c>
      <c r="AU575" s="245" t="s">
        <v>82</v>
      </c>
      <c r="AV575" s="11" t="s">
        <v>82</v>
      </c>
      <c r="AW575" s="11" t="s">
        <v>37</v>
      </c>
      <c r="AX575" s="11" t="s">
        <v>73</v>
      </c>
      <c r="AY575" s="245" t="s">
        <v>153</v>
      </c>
    </row>
    <row r="576" spans="2:65" s="1" customFormat="1" ht="16.5" customHeight="1">
      <c r="B576" s="44"/>
      <c r="C576" s="219" t="s">
        <v>1338</v>
      </c>
      <c r="D576" s="219" t="s">
        <v>155</v>
      </c>
      <c r="E576" s="220" t="s">
        <v>1339</v>
      </c>
      <c r="F576" s="221" t="s">
        <v>1340</v>
      </c>
      <c r="G576" s="222" t="s">
        <v>239</v>
      </c>
      <c r="H576" s="223">
        <v>1.35</v>
      </c>
      <c r="I576" s="224"/>
      <c r="J576" s="225">
        <f>ROUND(I576*H576,2)</f>
        <v>0</v>
      </c>
      <c r="K576" s="221" t="s">
        <v>159</v>
      </c>
      <c r="L576" s="70"/>
      <c r="M576" s="226" t="s">
        <v>22</v>
      </c>
      <c r="N576" s="227" t="s">
        <v>44</v>
      </c>
      <c r="O576" s="45"/>
      <c r="P576" s="228">
        <f>O576*H576</f>
        <v>0</v>
      </c>
      <c r="Q576" s="228">
        <v>0</v>
      </c>
      <c r="R576" s="228">
        <f>Q576*H576</f>
        <v>0</v>
      </c>
      <c r="S576" s="228">
        <v>0.014</v>
      </c>
      <c r="T576" s="229">
        <f>S576*H576</f>
        <v>0.0189</v>
      </c>
      <c r="AR576" s="22" t="s">
        <v>266</v>
      </c>
      <c r="AT576" s="22" t="s">
        <v>155</v>
      </c>
      <c r="AU576" s="22" t="s">
        <v>82</v>
      </c>
      <c r="AY576" s="22" t="s">
        <v>153</v>
      </c>
      <c r="BE576" s="230">
        <f>IF(N576="základní",J576,0)</f>
        <v>0</v>
      </c>
      <c r="BF576" s="230">
        <f>IF(N576="snížená",J576,0)</f>
        <v>0</v>
      </c>
      <c r="BG576" s="230">
        <f>IF(N576="zákl. přenesená",J576,0)</f>
        <v>0</v>
      </c>
      <c r="BH576" s="230">
        <f>IF(N576="sníž. přenesená",J576,0)</f>
        <v>0</v>
      </c>
      <c r="BI576" s="230">
        <f>IF(N576="nulová",J576,0)</f>
        <v>0</v>
      </c>
      <c r="BJ576" s="22" t="s">
        <v>24</v>
      </c>
      <c r="BK576" s="230">
        <f>ROUND(I576*H576,2)</f>
        <v>0</v>
      </c>
      <c r="BL576" s="22" t="s">
        <v>266</v>
      </c>
      <c r="BM576" s="22" t="s">
        <v>1341</v>
      </c>
    </row>
    <row r="577" spans="2:47" s="1" customFormat="1" ht="13.5">
      <c r="B577" s="44"/>
      <c r="C577" s="72"/>
      <c r="D577" s="231" t="s">
        <v>162</v>
      </c>
      <c r="E577" s="72"/>
      <c r="F577" s="232" t="s">
        <v>1342</v>
      </c>
      <c r="G577" s="72"/>
      <c r="H577" s="72"/>
      <c r="I577" s="189"/>
      <c r="J577" s="72"/>
      <c r="K577" s="72"/>
      <c r="L577" s="70"/>
      <c r="M577" s="233"/>
      <c r="N577" s="45"/>
      <c r="O577" s="45"/>
      <c r="P577" s="45"/>
      <c r="Q577" s="45"/>
      <c r="R577" s="45"/>
      <c r="S577" s="45"/>
      <c r="T577" s="93"/>
      <c r="AT577" s="22" t="s">
        <v>162</v>
      </c>
      <c r="AU577" s="22" t="s">
        <v>82</v>
      </c>
    </row>
    <row r="578" spans="2:47" s="1" customFormat="1" ht="13.5">
      <c r="B578" s="44"/>
      <c r="C578" s="72"/>
      <c r="D578" s="231" t="s">
        <v>166</v>
      </c>
      <c r="E578" s="72"/>
      <c r="F578" s="234" t="s">
        <v>903</v>
      </c>
      <c r="G578" s="72"/>
      <c r="H578" s="72"/>
      <c r="I578" s="189"/>
      <c r="J578" s="72"/>
      <c r="K578" s="72"/>
      <c r="L578" s="70"/>
      <c r="M578" s="233"/>
      <c r="N578" s="45"/>
      <c r="O578" s="45"/>
      <c r="P578" s="45"/>
      <c r="Q578" s="45"/>
      <c r="R578" s="45"/>
      <c r="S578" s="45"/>
      <c r="T578" s="93"/>
      <c r="AT578" s="22" t="s">
        <v>166</v>
      </c>
      <c r="AU578" s="22" t="s">
        <v>82</v>
      </c>
    </row>
    <row r="579" spans="2:63" s="10" customFormat="1" ht="29.85" customHeight="1">
      <c r="B579" s="203"/>
      <c r="C579" s="204"/>
      <c r="D579" s="205" t="s">
        <v>72</v>
      </c>
      <c r="E579" s="217" t="s">
        <v>529</v>
      </c>
      <c r="F579" s="217" t="s">
        <v>530</v>
      </c>
      <c r="G579" s="204"/>
      <c r="H579" s="204"/>
      <c r="I579" s="207"/>
      <c r="J579" s="218">
        <f>BK579</f>
        <v>0</v>
      </c>
      <c r="K579" s="204"/>
      <c r="L579" s="209"/>
      <c r="M579" s="210"/>
      <c r="N579" s="211"/>
      <c r="O579" s="211"/>
      <c r="P579" s="212">
        <f>SUM(P580:P597)</f>
        <v>0</v>
      </c>
      <c r="Q579" s="211"/>
      <c r="R579" s="212">
        <f>SUM(R580:R597)</f>
        <v>0</v>
      </c>
      <c r="S579" s="211"/>
      <c r="T579" s="213">
        <f>SUM(T580:T597)</f>
        <v>0</v>
      </c>
      <c r="AR579" s="214" t="s">
        <v>24</v>
      </c>
      <c r="AT579" s="215" t="s">
        <v>72</v>
      </c>
      <c r="AU579" s="215" t="s">
        <v>24</v>
      </c>
      <c r="AY579" s="214" t="s">
        <v>153</v>
      </c>
      <c r="BK579" s="216">
        <f>SUM(BK580:BK597)</f>
        <v>0</v>
      </c>
    </row>
    <row r="580" spans="2:65" s="1" customFormat="1" ht="25.5" customHeight="1">
      <c r="B580" s="44"/>
      <c r="C580" s="219" t="s">
        <v>1343</v>
      </c>
      <c r="D580" s="219" t="s">
        <v>155</v>
      </c>
      <c r="E580" s="220" t="s">
        <v>1344</v>
      </c>
      <c r="F580" s="221" t="s">
        <v>1345</v>
      </c>
      <c r="G580" s="222" t="s">
        <v>231</v>
      </c>
      <c r="H580" s="223">
        <v>58.802</v>
      </c>
      <c r="I580" s="224"/>
      <c r="J580" s="225">
        <f>ROUND(I580*H580,2)</f>
        <v>0</v>
      </c>
      <c r="K580" s="221" t="s">
        <v>159</v>
      </c>
      <c r="L580" s="70"/>
      <c r="M580" s="226" t="s">
        <v>22</v>
      </c>
      <c r="N580" s="227" t="s">
        <v>44</v>
      </c>
      <c r="O580" s="45"/>
      <c r="P580" s="228">
        <f>O580*H580</f>
        <v>0</v>
      </c>
      <c r="Q580" s="228">
        <v>0</v>
      </c>
      <c r="R580" s="228">
        <f>Q580*H580</f>
        <v>0</v>
      </c>
      <c r="S580" s="228">
        <v>0</v>
      </c>
      <c r="T580" s="229">
        <f>S580*H580</f>
        <v>0</v>
      </c>
      <c r="AR580" s="22" t="s">
        <v>160</v>
      </c>
      <c r="AT580" s="22" t="s">
        <v>155</v>
      </c>
      <c r="AU580" s="22" t="s">
        <v>82</v>
      </c>
      <c r="AY580" s="22" t="s">
        <v>153</v>
      </c>
      <c r="BE580" s="230">
        <f>IF(N580="základní",J580,0)</f>
        <v>0</v>
      </c>
      <c r="BF580" s="230">
        <f>IF(N580="snížená",J580,0)</f>
        <v>0</v>
      </c>
      <c r="BG580" s="230">
        <f>IF(N580="zákl. přenesená",J580,0)</f>
        <v>0</v>
      </c>
      <c r="BH580" s="230">
        <f>IF(N580="sníž. přenesená",J580,0)</f>
        <v>0</v>
      </c>
      <c r="BI580" s="230">
        <f>IF(N580="nulová",J580,0)</f>
        <v>0</v>
      </c>
      <c r="BJ580" s="22" t="s">
        <v>24</v>
      </c>
      <c r="BK580" s="230">
        <f>ROUND(I580*H580,2)</f>
        <v>0</v>
      </c>
      <c r="BL580" s="22" t="s">
        <v>160</v>
      </c>
      <c r="BM580" s="22" t="s">
        <v>1346</v>
      </c>
    </row>
    <row r="581" spans="2:47" s="1" customFormat="1" ht="13.5">
      <c r="B581" s="44"/>
      <c r="C581" s="72"/>
      <c r="D581" s="231" t="s">
        <v>162</v>
      </c>
      <c r="E581" s="72"/>
      <c r="F581" s="232" t="s">
        <v>1347</v>
      </c>
      <c r="G581" s="72"/>
      <c r="H581" s="72"/>
      <c r="I581" s="189"/>
      <c r="J581" s="72"/>
      <c r="K581" s="72"/>
      <c r="L581" s="70"/>
      <c r="M581" s="233"/>
      <c r="N581" s="45"/>
      <c r="O581" s="45"/>
      <c r="P581" s="45"/>
      <c r="Q581" s="45"/>
      <c r="R581" s="45"/>
      <c r="S581" s="45"/>
      <c r="T581" s="93"/>
      <c r="AT581" s="22" t="s">
        <v>162</v>
      </c>
      <c r="AU581" s="22" t="s">
        <v>82</v>
      </c>
    </row>
    <row r="582" spans="2:47" s="1" customFormat="1" ht="13.5">
      <c r="B582" s="44"/>
      <c r="C582" s="72"/>
      <c r="D582" s="231" t="s">
        <v>164</v>
      </c>
      <c r="E582" s="72"/>
      <c r="F582" s="234" t="s">
        <v>1348</v>
      </c>
      <c r="G582" s="72"/>
      <c r="H582" s="72"/>
      <c r="I582" s="189"/>
      <c r="J582" s="72"/>
      <c r="K582" s="72"/>
      <c r="L582" s="70"/>
      <c r="M582" s="233"/>
      <c r="N582" s="45"/>
      <c r="O582" s="45"/>
      <c r="P582" s="45"/>
      <c r="Q582" s="45"/>
      <c r="R582" s="45"/>
      <c r="S582" s="45"/>
      <c r="T582" s="93"/>
      <c r="AT582" s="22" t="s">
        <v>164</v>
      </c>
      <c r="AU582" s="22" t="s">
        <v>82</v>
      </c>
    </row>
    <row r="583" spans="2:65" s="1" customFormat="1" ht="25.5" customHeight="1">
      <c r="B583" s="44"/>
      <c r="C583" s="219" t="s">
        <v>1349</v>
      </c>
      <c r="D583" s="219" t="s">
        <v>155</v>
      </c>
      <c r="E583" s="220" t="s">
        <v>1350</v>
      </c>
      <c r="F583" s="221" t="s">
        <v>1351</v>
      </c>
      <c r="G583" s="222" t="s">
        <v>231</v>
      </c>
      <c r="H583" s="223">
        <v>58.802</v>
      </c>
      <c r="I583" s="224"/>
      <c r="J583" s="225">
        <f>ROUND(I583*H583,2)</f>
        <v>0</v>
      </c>
      <c r="K583" s="221" t="s">
        <v>159</v>
      </c>
      <c r="L583" s="70"/>
      <c r="M583" s="226" t="s">
        <v>22</v>
      </c>
      <c r="N583" s="227" t="s">
        <v>44</v>
      </c>
      <c r="O583" s="45"/>
      <c r="P583" s="228">
        <f>O583*H583</f>
        <v>0</v>
      </c>
      <c r="Q583" s="228">
        <v>0</v>
      </c>
      <c r="R583" s="228">
        <f>Q583*H583</f>
        <v>0</v>
      </c>
      <c r="S583" s="228">
        <v>0</v>
      </c>
      <c r="T583" s="229">
        <f>S583*H583</f>
        <v>0</v>
      </c>
      <c r="AR583" s="22" t="s">
        <v>160</v>
      </c>
      <c r="AT583" s="22" t="s">
        <v>155</v>
      </c>
      <c r="AU583" s="22" t="s">
        <v>82</v>
      </c>
      <c r="AY583" s="22" t="s">
        <v>153</v>
      </c>
      <c r="BE583" s="230">
        <f>IF(N583="základní",J583,0)</f>
        <v>0</v>
      </c>
      <c r="BF583" s="230">
        <f>IF(N583="snížená",J583,0)</f>
        <v>0</v>
      </c>
      <c r="BG583" s="230">
        <f>IF(N583="zákl. přenesená",J583,0)</f>
        <v>0</v>
      </c>
      <c r="BH583" s="230">
        <f>IF(N583="sníž. přenesená",J583,0)</f>
        <v>0</v>
      </c>
      <c r="BI583" s="230">
        <f>IF(N583="nulová",J583,0)</f>
        <v>0</v>
      </c>
      <c r="BJ583" s="22" t="s">
        <v>24</v>
      </c>
      <c r="BK583" s="230">
        <f>ROUND(I583*H583,2)</f>
        <v>0</v>
      </c>
      <c r="BL583" s="22" t="s">
        <v>160</v>
      </c>
      <c r="BM583" s="22" t="s">
        <v>1352</v>
      </c>
    </row>
    <row r="584" spans="2:47" s="1" customFormat="1" ht="13.5">
      <c r="B584" s="44"/>
      <c r="C584" s="72"/>
      <c r="D584" s="231" t="s">
        <v>162</v>
      </c>
      <c r="E584" s="72"/>
      <c r="F584" s="232" t="s">
        <v>1353</v>
      </c>
      <c r="G584" s="72"/>
      <c r="H584" s="72"/>
      <c r="I584" s="189"/>
      <c r="J584" s="72"/>
      <c r="K584" s="72"/>
      <c r="L584" s="70"/>
      <c r="M584" s="233"/>
      <c r="N584" s="45"/>
      <c r="O584" s="45"/>
      <c r="P584" s="45"/>
      <c r="Q584" s="45"/>
      <c r="R584" s="45"/>
      <c r="S584" s="45"/>
      <c r="T584" s="93"/>
      <c r="AT584" s="22" t="s">
        <v>162</v>
      </c>
      <c r="AU584" s="22" t="s">
        <v>82</v>
      </c>
    </row>
    <row r="585" spans="2:47" s="1" customFormat="1" ht="13.5">
      <c r="B585" s="44"/>
      <c r="C585" s="72"/>
      <c r="D585" s="231" t="s">
        <v>164</v>
      </c>
      <c r="E585" s="72"/>
      <c r="F585" s="234" t="s">
        <v>1348</v>
      </c>
      <c r="G585" s="72"/>
      <c r="H585" s="72"/>
      <c r="I585" s="189"/>
      <c r="J585" s="72"/>
      <c r="K585" s="72"/>
      <c r="L585" s="70"/>
      <c r="M585" s="233"/>
      <c r="N585" s="45"/>
      <c r="O585" s="45"/>
      <c r="P585" s="45"/>
      <c r="Q585" s="45"/>
      <c r="R585" s="45"/>
      <c r="S585" s="45"/>
      <c r="T585" s="93"/>
      <c r="AT585" s="22" t="s">
        <v>164</v>
      </c>
      <c r="AU585" s="22" t="s">
        <v>82</v>
      </c>
    </row>
    <row r="586" spans="2:65" s="1" customFormat="1" ht="25.5" customHeight="1">
      <c r="B586" s="44"/>
      <c r="C586" s="219" t="s">
        <v>1354</v>
      </c>
      <c r="D586" s="219" t="s">
        <v>155</v>
      </c>
      <c r="E586" s="220" t="s">
        <v>1355</v>
      </c>
      <c r="F586" s="221" t="s">
        <v>1356</v>
      </c>
      <c r="G586" s="222" t="s">
        <v>231</v>
      </c>
      <c r="H586" s="223">
        <v>55.704</v>
      </c>
      <c r="I586" s="224"/>
      <c r="J586" s="225">
        <f>ROUND(I586*H586,2)</f>
        <v>0</v>
      </c>
      <c r="K586" s="221" t="s">
        <v>159</v>
      </c>
      <c r="L586" s="70"/>
      <c r="M586" s="226" t="s">
        <v>22</v>
      </c>
      <c r="N586" s="227" t="s">
        <v>44</v>
      </c>
      <c r="O586" s="45"/>
      <c r="P586" s="228">
        <f>O586*H586</f>
        <v>0</v>
      </c>
      <c r="Q586" s="228">
        <v>0</v>
      </c>
      <c r="R586" s="228">
        <f>Q586*H586</f>
        <v>0</v>
      </c>
      <c r="S586" s="228">
        <v>0</v>
      </c>
      <c r="T586" s="229">
        <f>S586*H586</f>
        <v>0</v>
      </c>
      <c r="AR586" s="22" t="s">
        <v>160</v>
      </c>
      <c r="AT586" s="22" t="s">
        <v>155</v>
      </c>
      <c r="AU586" s="22" t="s">
        <v>82</v>
      </c>
      <c r="AY586" s="22" t="s">
        <v>153</v>
      </c>
      <c r="BE586" s="230">
        <f>IF(N586="základní",J586,0)</f>
        <v>0</v>
      </c>
      <c r="BF586" s="230">
        <f>IF(N586="snížená",J586,0)</f>
        <v>0</v>
      </c>
      <c r="BG586" s="230">
        <f>IF(N586="zákl. přenesená",J586,0)</f>
        <v>0</v>
      </c>
      <c r="BH586" s="230">
        <f>IF(N586="sníž. přenesená",J586,0)</f>
        <v>0</v>
      </c>
      <c r="BI586" s="230">
        <f>IF(N586="nulová",J586,0)</f>
        <v>0</v>
      </c>
      <c r="BJ586" s="22" t="s">
        <v>24</v>
      </c>
      <c r="BK586" s="230">
        <f>ROUND(I586*H586,2)</f>
        <v>0</v>
      </c>
      <c r="BL586" s="22" t="s">
        <v>160</v>
      </c>
      <c r="BM586" s="22" t="s">
        <v>1357</v>
      </c>
    </row>
    <row r="587" spans="2:47" s="1" customFormat="1" ht="13.5">
      <c r="B587" s="44"/>
      <c r="C587" s="72"/>
      <c r="D587" s="231" t="s">
        <v>162</v>
      </c>
      <c r="E587" s="72"/>
      <c r="F587" s="232" t="s">
        <v>1358</v>
      </c>
      <c r="G587" s="72"/>
      <c r="H587" s="72"/>
      <c r="I587" s="189"/>
      <c r="J587" s="72"/>
      <c r="K587" s="72"/>
      <c r="L587" s="70"/>
      <c r="M587" s="233"/>
      <c r="N587" s="45"/>
      <c r="O587" s="45"/>
      <c r="P587" s="45"/>
      <c r="Q587" s="45"/>
      <c r="R587" s="45"/>
      <c r="S587" s="45"/>
      <c r="T587" s="93"/>
      <c r="AT587" s="22" t="s">
        <v>162</v>
      </c>
      <c r="AU587" s="22" t="s">
        <v>82</v>
      </c>
    </row>
    <row r="588" spans="2:47" s="1" customFormat="1" ht="13.5">
      <c r="B588" s="44"/>
      <c r="C588" s="72"/>
      <c r="D588" s="231" t="s">
        <v>164</v>
      </c>
      <c r="E588" s="72"/>
      <c r="F588" s="234" t="s">
        <v>1359</v>
      </c>
      <c r="G588" s="72"/>
      <c r="H588" s="72"/>
      <c r="I588" s="189"/>
      <c r="J588" s="72"/>
      <c r="K588" s="72"/>
      <c r="L588" s="70"/>
      <c r="M588" s="233"/>
      <c r="N588" s="45"/>
      <c r="O588" s="45"/>
      <c r="P588" s="45"/>
      <c r="Q588" s="45"/>
      <c r="R588" s="45"/>
      <c r="S588" s="45"/>
      <c r="T588" s="93"/>
      <c r="AT588" s="22" t="s">
        <v>164</v>
      </c>
      <c r="AU588" s="22" t="s">
        <v>82</v>
      </c>
    </row>
    <row r="589" spans="2:65" s="1" customFormat="1" ht="25.5" customHeight="1">
      <c r="B589" s="44"/>
      <c r="C589" s="219" t="s">
        <v>1360</v>
      </c>
      <c r="D589" s="219" t="s">
        <v>155</v>
      </c>
      <c r="E589" s="220" t="s">
        <v>1361</v>
      </c>
      <c r="F589" s="221" t="s">
        <v>1362</v>
      </c>
      <c r="G589" s="222" t="s">
        <v>231</v>
      </c>
      <c r="H589" s="223">
        <v>2.822</v>
      </c>
      <c r="I589" s="224"/>
      <c r="J589" s="225">
        <f>ROUND(I589*H589,2)</f>
        <v>0</v>
      </c>
      <c r="K589" s="221" t="s">
        <v>159</v>
      </c>
      <c r="L589" s="70"/>
      <c r="M589" s="226" t="s">
        <v>22</v>
      </c>
      <c r="N589" s="227" t="s">
        <v>44</v>
      </c>
      <c r="O589" s="45"/>
      <c r="P589" s="228">
        <f>O589*H589</f>
        <v>0</v>
      </c>
      <c r="Q589" s="228">
        <v>0</v>
      </c>
      <c r="R589" s="228">
        <f>Q589*H589</f>
        <v>0</v>
      </c>
      <c r="S589" s="228">
        <v>0</v>
      </c>
      <c r="T589" s="229">
        <f>S589*H589</f>
        <v>0</v>
      </c>
      <c r="AR589" s="22" t="s">
        <v>160</v>
      </c>
      <c r="AT589" s="22" t="s">
        <v>155</v>
      </c>
      <c r="AU589" s="22" t="s">
        <v>82</v>
      </c>
      <c r="AY589" s="22" t="s">
        <v>153</v>
      </c>
      <c r="BE589" s="230">
        <f>IF(N589="základní",J589,0)</f>
        <v>0</v>
      </c>
      <c r="BF589" s="230">
        <f>IF(N589="snížená",J589,0)</f>
        <v>0</v>
      </c>
      <c r="BG589" s="230">
        <f>IF(N589="zákl. přenesená",J589,0)</f>
        <v>0</v>
      </c>
      <c r="BH589" s="230">
        <f>IF(N589="sníž. přenesená",J589,0)</f>
        <v>0</v>
      </c>
      <c r="BI589" s="230">
        <f>IF(N589="nulová",J589,0)</f>
        <v>0</v>
      </c>
      <c r="BJ589" s="22" t="s">
        <v>24</v>
      </c>
      <c r="BK589" s="230">
        <f>ROUND(I589*H589,2)</f>
        <v>0</v>
      </c>
      <c r="BL589" s="22" t="s">
        <v>160</v>
      </c>
      <c r="BM589" s="22" t="s">
        <v>1363</v>
      </c>
    </row>
    <row r="590" spans="2:47" s="1" customFormat="1" ht="13.5">
      <c r="B590" s="44"/>
      <c r="C590" s="72"/>
      <c r="D590" s="231" t="s">
        <v>162</v>
      </c>
      <c r="E590" s="72"/>
      <c r="F590" s="232" t="s">
        <v>1364</v>
      </c>
      <c r="G590" s="72"/>
      <c r="H590" s="72"/>
      <c r="I590" s="189"/>
      <c r="J590" s="72"/>
      <c r="K590" s="72"/>
      <c r="L590" s="70"/>
      <c r="M590" s="233"/>
      <c r="N590" s="45"/>
      <c r="O590" s="45"/>
      <c r="P590" s="45"/>
      <c r="Q590" s="45"/>
      <c r="R590" s="45"/>
      <c r="S590" s="45"/>
      <c r="T590" s="93"/>
      <c r="AT590" s="22" t="s">
        <v>162</v>
      </c>
      <c r="AU590" s="22" t="s">
        <v>82</v>
      </c>
    </row>
    <row r="591" spans="2:47" s="1" customFormat="1" ht="13.5">
      <c r="B591" s="44"/>
      <c r="C591" s="72"/>
      <c r="D591" s="231" t="s">
        <v>164</v>
      </c>
      <c r="E591" s="72"/>
      <c r="F591" s="234" t="s">
        <v>1359</v>
      </c>
      <c r="G591" s="72"/>
      <c r="H591" s="72"/>
      <c r="I591" s="189"/>
      <c r="J591" s="72"/>
      <c r="K591" s="72"/>
      <c r="L591" s="70"/>
      <c r="M591" s="233"/>
      <c r="N591" s="45"/>
      <c r="O591" s="45"/>
      <c r="P591" s="45"/>
      <c r="Q591" s="45"/>
      <c r="R591" s="45"/>
      <c r="S591" s="45"/>
      <c r="T591" s="93"/>
      <c r="AT591" s="22" t="s">
        <v>164</v>
      </c>
      <c r="AU591" s="22" t="s">
        <v>82</v>
      </c>
    </row>
    <row r="592" spans="2:65" s="1" customFormat="1" ht="16.5" customHeight="1">
      <c r="B592" s="44"/>
      <c r="C592" s="219" t="s">
        <v>1365</v>
      </c>
      <c r="D592" s="219" t="s">
        <v>155</v>
      </c>
      <c r="E592" s="220" t="s">
        <v>1366</v>
      </c>
      <c r="F592" s="221" t="s">
        <v>1367</v>
      </c>
      <c r="G592" s="222" t="s">
        <v>231</v>
      </c>
      <c r="H592" s="223">
        <v>0.019</v>
      </c>
      <c r="I592" s="224"/>
      <c r="J592" s="225">
        <f>ROUND(I592*H592,2)</f>
        <v>0</v>
      </c>
      <c r="K592" s="221" t="s">
        <v>159</v>
      </c>
      <c r="L592" s="70"/>
      <c r="M592" s="226" t="s">
        <v>22</v>
      </c>
      <c r="N592" s="227" t="s">
        <v>44</v>
      </c>
      <c r="O592" s="45"/>
      <c r="P592" s="228">
        <f>O592*H592</f>
        <v>0</v>
      </c>
      <c r="Q592" s="228">
        <v>0</v>
      </c>
      <c r="R592" s="228">
        <f>Q592*H592</f>
        <v>0</v>
      </c>
      <c r="S592" s="228">
        <v>0</v>
      </c>
      <c r="T592" s="229">
        <f>S592*H592</f>
        <v>0</v>
      </c>
      <c r="AR592" s="22" t="s">
        <v>160</v>
      </c>
      <c r="AT592" s="22" t="s">
        <v>155</v>
      </c>
      <c r="AU592" s="22" t="s">
        <v>82</v>
      </c>
      <c r="AY592" s="22" t="s">
        <v>153</v>
      </c>
      <c r="BE592" s="230">
        <f>IF(N592="základní",J592,0)</f>
        <v>0</v>
      </c>
      <c r="BF592" s="230">
        <f>IF(N592="snížená",J592,0)</f>
        <v>0</v>
      </c>
      <c r="BG592" s="230">
        <f>IF(N592="zákl. přenesená",J592,0)</f>
        <v>0</v>
      </c>
      <c r="BH592" s="230">
        <f>IF(N592="sníž. přenesená",J592,0)</f>
        <v>0</v>
      </c>
      <c r="BI592" s="230">
        <f>IF(N592="nulová",J592,0)</f>
        <v>0</v>
      </c>
      <c r="BJ592" s="22" t="s">
        <v>24</v>
      </c>
      <c r="BK592" s="230">
        <f>ROUND(I592*H592,2)</f>
        <v>0</v>
      </c>
      <c r="BL592" s="22" t="s">
        <v>160</v>
      </c>
      <c r="BM592" s="22" t="s">
        <v>1368</v>
      </c>
    </row>
    <row r="593" spans="2:47" s="1" customFormat="1" ht="13.5">
      <c r="B593" s="44"/>
      <c r="C593" s="72"/>
      <c r="D593" s="231" t="s">
        <v>162</v>
      </c>
      <c r="E593" s="72"/>
      <c r="F593" s="232" t="s">
        <v>1369</v>
      </c>
      <c r="G593" s="72"/>
      <c r="H593" s="72"/>
      <c r="I593" s="189"/>
      <c r="J593" s="72"/>
      <c r="K593" s="72"/>
      <c r="L593" s="70"/>
      <c r="M593" s="233"/>
      <c r="N593" s="45"/>
      <c r="O593" s="45"/>
      <c r="P593" s="45"/>
      <c r="Q593" s="45"/>
      <c r="R593" s="45"/>
      <c r="S593" s="45"/>
      <c r="T593" s="93"/>
      <c r="AT593" s="22" t="s">
        <v>162</v>
      </c>
      <c r="AU593" s="22" t="s">
        <v>82</v>
      </c>
    </row>
    <row r="594" spans="2:47" s="1" customFormat="1" ht="13.5">
      <c r="B594" s="44"/>
      <c r="C594" s="72"/>
      <c r="D594" s="231" t="s">
        <v>164</v>
      </c>
      <c r="E594" s="72"/>
      <c r="F594" s="234" t="s">
        <v>1359</v>
      </c>
      <c r="G594" s="72"/>
      <c r="H594" s="72"/>
      <c r="I594" s="189"/>
      <c r="J594" s="72"/>
      <c r="K594" s="72"/>
      <c r="L594" s="70"/>
      <c r="M594" s="233"/>
      <c r="N594" s="45"/>
      <c r="O594" s="45"/>
      <c r="P594" s="45"/>
      <c r="Q594" s="45"/>
      <c r="R594" s="45"/>
      <c r="S594" s="45"/>
      <c r="T594" s="93"/>
      <c r="AT594" s="22" t="s">
        <v>164</v>
      </c>
      <c r="AU594" s="22" t="s">
        <v>82</v>
      </c>
    </row>
    <row r="595" spans="2:65" s="1" customFormat="1" ht="16.5" customHeight="1">
      <c r="B595" s="44"/>
      <c r="C595" s="219" t="s">
        <v>1370</v>
      </c>
      <c r="D595" s="219" t="s">
        <v>155</v>
      </c>
      <c r="E595" s="220" t="s">
        <v>1371</v>
      </c>
      <c r="F595" s="221" t="s">
        <v>1372</v>
      </c>
      <c r="G595" s="222" t="s">
        <v>231</v>
      </c>
      <c r="H595" s="223">
        <v>0.084</v>
      </c>
      <c r="I595" s="224"/>
      <c r="J595" s="225">
        <f>ROUND(I595*H595,2)</f>
        <v>0</v>
      </c>
      <c r="K595" s="221" t="s">
        <v>159</v>
      </c>
      <c r="L595" s="70"/>
      <c r="M595" s="226" t="s">
        <v>22</v>
      </c>
      <c r="N595" s="227" t="s">
        <v>44</v>
      </c>
      <c r="O595" s="45"/>
      <c r="P595" s="228">
        <f>O595*H595</f>
        <v>0</v>
      </c>
      <c r="Q595" s="228">
        <v>0</v>
      </c>
      <c r="R595" s="228">
        <f>Q595*H595</f>
        <v>0</v>
      </c>
      <c r="S595" s="228">
        <v>0</v>
      </c>
      <c r="T595" s="229">
        <f>S595*H595</f>
        <v>0</v>
      </c>
      <c r="AR595" s="22" t="s">
        <v>160</v>
      </c>
      <c r="AT595" s="22" t="s">
        <v>155</v>
      </c>
      <c r="AU595" s="22" t="s">
        <v>82</v>
      </c>
      <c r="AY595" s="22" t="s">
        <v>153</v>
      </c>
      <c r="BE595" s="230">
        <f>IF(N595="základní",J595,0)</f>
        <v>0</v>
      </c>
      <c r="BF595" s="230">
        <f>IF(N595="snížená",J595,0)</f>
        <v>0</v>
      </c>
      <c r="BG595" s="230">
        <f>IF(N595="zákl. přenesená",J595,0)</f>
        <v>0</v>
      </c>
      <c r="BH595" s="230">
        <f>IF(N595="sníž. přenesená",J595,0)</f>
        <v>0</v>
      </c>
      <c r="BI595" s="230">
        <f>IF(N595="nulová",J595,0)</f>
        <v>0</v>
      </c>
      <c r="BJ595" s="22" t="s">
        <v>24</v>
      </c>
      <c r="BK595" s="230">
        <f>ROUND(I595*H595,2)</f>
        <v>0</v>
      </c>
      <c r="BL595" s="22" t="s">
        <v>160</v>
      </c>
      <c r="BM595" s="22" t="s">
        <v>1373</v>
      </c>
    </row>
    <row r="596" spans="2:47" s="1" customFormat="1" ht="13.5">
      <c r="B596" s="44"/>
      <c r="C596" s="72"/>
      <c r="D596" s="231" t="s">
        <v>162</v>
      </c>
      <c r="E596" s="72"/>
      <c r="F596" s="232" t="s">
        <v>1374</v>
      </c>
      <c r="G596" s="72"/>
      <c r="H596" s="72"/>
      <c r="I596" s="189"/>
      <c r="J596" s="72"/>
      <c r="K596" s="72"/>
      <c r="L596" s="70"/>
      <c r="M596" s="233"/>
      <c r="N596" s="45"/>
      <c r="O596" s="45"/>
      <c r="P596" s="45"/>
      <c r="Q596" s="45"/>
      <c r="R596" s="45"/>
      <c r="S596" s="45"/>
      <c r="T596" s="93"/>
      <c r="AT596" s="22" t="s">
        <v>162</v>
      </c>
      <c r="AU596" s="22" t="s">
        <v>82</v>
      </c>
    </row>
    <row r="597" spans="2:47" s="1" customFormat="1" ht="13.5">
      <c r="B597" s="44"/>
      <c r="C597" s="72"/>
      <c r="D597" s="231" t="s">
        <v>164</v>
      </c>
      <c r="E597" s="72"/>
      <c r="F597" s="234" t="s">
        <v>1359</v>
      </c>
      <c r="G597" s="72"/>
      <c r="H597" s="72"/>
      <c r="I597" s="189"/>
      <c r="J597" s="72"/>
      <c r="K597" s="72"/>
      <c r="L597" s="70"/>
      <c r="M597" s="233"/>
      <c r="N597" s="45"/>
      <c r="O597" s="45"/>
      <c r="P597" s="45"/>
      <c r="Q597" s="45"/>
      <c r="R597" s="45"/>
      <c r="S597" s="45"/>
      <c r="T597" s="93"/>
      <c r="AT597" s="22" t="s">
        <v>164</v>
      </c>
      <c r="AU597" s="22" t="s">
        <v>82</v>
      </c>
    </row>
    <row r="598" spans="2:63" s="10" customFormat="1" ht="29.85" customHeight="1">
      <c r="B598" s="203"/>
      <c r="C598" s="204"/>
      <c r="D598" s="205" t="s">
        <v>72</v>
      </c>
      <c r="E598" s="217" t="s">
        <v>576</v>
      </c>
      <c r="F598" s="217" t="s">
        <v>577</v>
      </c>
      <c r="G598" s="204"/>
      <c r="H598" s="204"/>
      <c r="I598" s="207"/>
      <c r="J598" s="218">
        <f>BK598</f>
        <v>0</v>
      </c>
      <c r="K598" s="204"/>
      <c r="L598" s="209"/>
      <c r="M598" s="210"/>
      <c r="N598" s="211"/>
      <c r="O598" s="211"/>
      <c r="P598" s="212">
        <f>SUM(P599:P601)</f>
        <v>0</v>
      </c>
      <c r="Q598" s="211"/>
      <c r="R598" s="212">
        <f>SUM(R599:R601)</f>
        <v>0</v>
      </c>
      <c r="S598" s="211"/>
      <c r="T598" s="213">
        <f>SUM(T599:T601)</f>
        <v>0</v>
      </c>
      <c r="AR598" s="214" t="s">
        <v>24</v>
      </c>
      <c r="AT598" s="215" t="s">
        <v>72</v>
      </c>
      <c r="AU598" s="215" t="s">
        <v>24</v>
      </c>
      <c r="AY598" s="214" t="s">
        <v>153</v>
      </c>
      <c r="BK598" s="216">
        <f>SUM(BK599:BK601)</f>
        <v>0</v>
      </c>
    </row>
    <row r="599" spans="2:65" s="1" customFormat="1" ht="16.5" customHeight="1">
      <c r="B599" s="44"/>
      <c r="C599" s="219" t="s">
        <v>1375</v>
      </c>
      <c r="D599" s="219" t="s">
        <v>155</v>
      </c>
      <c r="E599" s="220" t="s">
        <v>1376</v>
      </c>
      <c r="F599" s="221" t="s">
        <v>1377</v>
      </c>
      <c r="G599" s="222" t="s">
        <v>231</v>
      </c>
      <c r="H599" s="223">
        <v>1143.043</v>
      </c>
      <c r="I599" s="224"/>
      <c r="J599" s="225">
        <f>ROUND(I599*H599,2)</f>
        <v>0</v>
      </c>
      <c r="K599" s="221" t="s">
        <v>159</v>
      </c>
      <c r="L599" s="70"/>
      <c r="M599" s="226" t="s">
        <v>22</v>
      </c>
      <c r="N599" s="227" t="s">
        <v>44</v>
      </c>
      <c r="O599" s="45"/>
      <c r="P599" s="228">
        <f>O599*H599</f>
        <v>0</v>
      </c>
      <c r="Q599" s="228">
        <v>0</v>
      </c>
      <c r="R599" s="228">
        <f>Q599*H599</f>
        <v>0</v>
      </c>
      <c r="S599" s="228">
        <v>0</v>
      </c>
      <c r="T599" s="229">
        <f>S599*H599</f>
        <v>0</v>
      </c>
      <c r="AR599" s="22" t="s">
        <v>160</v>
      </c>
      <c r="AT599" s="22" t="s">
        <v>155</v>
      </c>
      <c r="AU599" s="22" t="s">
        <v>82</v>
      </c>
      <c r="AY599" s="22" t="s">
        <v>153</v>
      </c>
      <c r="BE599" s="230">
        <f>IF(N599="základní",J599,0)</f>
        <v>0</v>
      </c>
      <c r="BF599" s="230">
        <f>IF(N599="snížená",J599,0)</f>
        <v>0</v>
      </c>
      <c r="BG599" s="230">
        <f>IF(N599="zákl. přenesená",J599,0)</f>
        <v>0</v>
      </c>
      <c r="BH599" s="230">
        <f>IF(N599="sníž. přenesená",J599,0)</f>
        <v>0</v>
      </c>
      <c r="BI599" s="230">
        <f>IF(N599="nulová",J599,0)</f>
        <v>0</v>
      </c>
      <c r="BJ599" s="22" t="s">
        <v>24</v>
      </c>
      <c r="BK599" s="230">
        <f>ROUND(I599*H599,2)</f>
        <v>0</v>
      </c>
      <c r="BL599" s="22" t="s">
        <v>160</v>
      </c>
      <c r="BM599" s="22" t="s">
        <v>1378</v>
      </c>
    </row>
    <row r="600" spans="2:47" s="1" customFormat="1" ht="13.5">
      <c r="B600" s="44"/>
      <c r="C600" s="72"/>
      <c r="D600" s="231" t="s">
        <v>162</v>
      </c>
      <c r="E600" s="72"/>
      <c r="F600" s="232" t="s">
        <v>1379</v>
      </c>
      <c r="G600" s="72"/>
      <c r="H600" s="72"/>
      <c r="I600" s="189"/>
      <c r="J600" s="72"/>
      <c r="K600" s="72"/>
      <c r="L600" s="70"/>
      <c r="M600" s="233"/>
      <c r="N600" s="45"/>
      <c r="O600" s="45"/>
      <c r="P600" s="45"/>
      <c r="Q600" s="45"/>
      <c r="R600" s="45"/>
      <c r="S600" s="45"/>
      <c r="T600" s="93"/>
      <c r="AT600" s="22" t="s">
        <v>162</v>
      </c>
      <c r="AU600" s="22" t="s">
        <v>82</v>
      </c>
    </row>
    <row r="601" spans="2:47" s="1" customFormat="1" ht="13.5">
      <c r="B601" s="44"/>
      <c r="C601" s="72"/>
      <c r="D601" s="231" t="s">
        <v>164</v>
      </c>
      <c r="E601" s="72"/>
      <c r="F601" s="234" t="s">
        <v>1380</v>
      </c>
      <c r="G601" s="72"/>
      <c r="H601" s="72"/>
      <c r="I601" s="189"/>
      <c r="J601" s="72"/>
      <c r="K601" s="72"/>
      <c r="L601" s="70"/>
      <c r="M601" s="233"/>
      <c r="N601" s="45"/>
      <c r="O601" s="45"/>
      <c r="P601" s="45"/>
      <c r="Q601" s="45"/>
      <c r="R601" s="45"/>
      <c r="S601" s="45"/>
      <c r="T601" s="93"/>
      <c r="AT601" s="22" t="s">
        <v>164</v>
      </c>
      <c r="AU601" s="22" t="s">
        <v>82</v>
      </c>
    </row>
    <row r="602" spans="2:63" s="10" customFormat="1" ht="37.4" customHeight="1">
      <c r="B602" s="203"/>
      <c r="C602" s="204"/>
      <c r="D602" s="205" t="s">
        <v>72</v>
      </c>
      <c r="E602" s="206" t="s">
        <v>1381</v>
      </c>
      <c r="F602" s="206" t="s">
        <v>1382</v>
      </c>
      <c r="G602" s="204"/>
      <c r="H602" s="204"/>
      <c r="I602" s="207"/>
      <c r="J602" s="208">
        <f>BK602</f>
        <v>0</v>
      </c>
      <c r="K602" s="204"/>
      <c r="L602" s="209"/>
      <c r="M602" s="210"/>
      <c r="N602" s="211"/>
      <c r="O602" s="211"/>
      <c r="P602" s="212">
        <f>P603+P653+P691+P754+P764+P782+P807+P823+P980+P1030+P1089+P1149+P1258+P1285+P1298+P1313</f>
        <v>0</v>
      </c>
      <c r="Q602" s="211"/>
      <c r="R602" s="212">
        <f>R603+R653+R691+R754+R764+R782+R807+R823+R980+R1030+R1089+R1149+R1258+R1285+R1298+R1313</f>
        <v>18.11608034</v>
      </c>
      <c r="S602" s="211"/>
      <c r="T602" s="213">
        <f>T603+T653+T691+T754+T764+T782+T807+T823+T980+T1030+T1089+T1149+T1258+T1285+T1298+T1313</f>
        <v>0</v>
      </c>
      <c r="AR602" s="214" t="s">
        <v>82</v>
      </c>
      <c r="AT602" s="215" t="s">
        <v>72</v>
      </c>
      <c r="AU602" s="215" t="s">
        <v>73</v>
      </c>
      <c r="AY602" s="214" t="s">
        <v>153</v>
      </c>
      <c r="BK602" s="216">
        <f>BK603+BK653+BK691+BK754+BK764+BK782+BK807+BK823+BK980+BK1030+BK1089+BK1149+BK1258+BK1285+BK1298+BK1313</f>
        <v>0</v>
      </c>
    </row>
    <row r="603" spans="2:63" s="10" customFormat="1" ht="19.9" customHeight="1">
      <c r="B603" s="203"/>
      <c r="C603" s="204"/>
      <c r="D603" s="205" t="s">
        <v>72</v>
      </c>
      <c r="E603" s="217" t="s">
        <v>1383</v>
      </c>
      <c r="F603" s="217" t="s">
        <v>1384</v>
      </c>
      <c r="G603" s="204"/>
      <c r="H603" s="204"/>
      <c r="I603" s="207"/>
      <c r="J603" s="218">
        <f>BK603</f>
        <v>0</v>
      </c>
      <c r="K603" s="204"/>
      <c r="L603" s="209"/>
      <c r="M603" s="210"/>
      <c r="N603" s="211"/>
      <c r="O603" s="211"/>
      <c r="P603" s="212">
        <f>SUM(P604:P652)</f>
        <v>0</v>
      </c>
      <c r="Q603" s="211"/>
      <c r="R603" s="212">
        <f>SUM(R604:R652)</f>
        <v>3.1881869999999997</v>
      </c>
      <c r="S603" s="211"/>
      <c r="T603" s="213">
        <f>SUM(T604:T652)</f>
        <v>0</v>
      </c>
      <c r="AR603" s="214" t="s">
        <v>82</v>
      </c>
      <c r="AT603" s="215" t="s">
        <v>72</v>
      </c>
      <c r="AU603" s="215" t="s">
        <v>24</v>
      </c>
      <c r="AY603" s="214" t="s">
        <v>153</v>
      </c>
      <c r="BK603" s="216">
        <f>SUM(BK604:BK652)</f>
        <v>0</v>
      </c>
    </row>
    <row r="604" spans="2:65" s="1" customFormat="1" ht="25.5" customHeight="1">
      <c r="B604" s="44"/>
      <c r="C604" s="219" t="s">
        <v>1385</v>
      </c>
      <c r="D604" s="219" t="s">
        <v>155</v>
      </c>
      <c r="E604" s="220" t="s">
        <v>1386</v>
      </c>
      <c r="F604" s="221" t="s">
        <v>1387</v>
      </c>
      <c r="G604" s="222" t="s">
        <v>239</v>
      </c>
      <c r="H604" s="223">
        <v>412.555</v>
      </c>
      <c r="I604" s="224"/>
      <c r="J604" s="225">
        <f>ROUND(I604*H604,2)</f>
        <v>0</v>
      </c>
      <c r="K604" s="221" t="s">
        <v>159</v>
      </c>
      <c r="L604" s="70"/>
      <c r="M604" s="226" t="s">
        <v>22</v>
      </c>
      <c r="N604" s="227" t="s">
        <v>44</v>
      </c>
      <c r="O604" s="45"/>
      <c r="P604" s="228">
        <f>O604*H604</f>
        <v>0</v>
      </c>
      <c r="Q604" s="228">
        <v>0</v>
      </c>
      <c r="R604" s="228">
        <f>Q604*H604</f>
        <v>0</v>
      </c>
      <c r="S604" s="228">
        <v>0</v>
      </c>
      <c r="T604" s="229">
        <f>S604*H604</f>
        <v>0</v>
      </c>
      <c r="AR604" s="22" t="s">
        <v>266</v>
      </c>
      <c r="AT604" s="22" t="s">
        <v>155</v>
      </c>
      <c r="AU604" s="22" t="s">
        <v>82</v>
      </c>
      <c r="AY604" s="22" t="s">
        <v>153</v>
      </c>
      <c r="BE604" s="230">
        <f>IF(N604="základní",J604,0)</f>
        <v>0</v>
      </c>
      <c r="BF604" s="230">
        <f>IF(N604="snížená",J604,0)</f>
        <v>0</v>
      </c>
      <c r="BG604" s="230">
        <f>IF(N604="zákl. přenesená",J604,0)</f>
        <v>0</v>
      </c>
      <c r="BH604" s="230">
        <f>IF(N604="sníž. přenesená",J604,0)</f>
        <v>0</v>
      </c>
      <c r="BI604" s="230">
        <f>IF(N604="nulová",J604,0)</f>
        <v>0</v>
      </c>
      <c r="BJ604" s="22" t="s">
        <v>24</v>
      </c>
      <c r="BK604" s="230">
        <f>ROUND(I604*H604,2)</f>
        <v>0</v>
      </c>
      <c r="BL604" s="22" t="s">
        <v>266</v>
      </c>
      <c r="BM604" s="22" t="s">
        <v>1388</v>
      </c>
    </row>
    <row r="605" spans="2:47" s="1" customFormat="1" ht="13.5">
      <c r="B605" s="44"/>
      <c r="C605" s="72"/>
      <c r="D605" s="231" t="s">
        <v>162</v>
      </c>
      <c r="E605" s="72"/>
      <c r="F605" s="232" t="s">
        <v>1389</v>
      </c>
      <c r="G605" s="72"/>
      <c r="H605" s="72"/>
      <c r="I605" s="189"/>
      <c r="J605" s="72"/>
      <c r="K605" s="72"/>
      <c r="L605" s="70"/>
      <c r="M605" s="233"/>
      <c r="N605" s="45"/>
      <c r="O605" s="45"/>
      <c r="P605" s="45"/>
      <c r="Q605" s="45"/>
      <c r="R605" s="45"/>
      <c r="S605" s="45"/>
      <c r="T605" s="93"/>
      <c r="AT605" s="22" t="s">
        <v>162</v>
      </c>
      <c r="AU605" s="22" t="s">
        <v>82</v>
      </c>
    </row>
    <row r="606" spans="2:47" s="1" customFormat="1" ht="13.5">
      <c r="B606" s="44"/>
      <c r="C606" s="72"/>
      <c r="D606" s="231" t="s">
        <v>164</v>
      </c>
      <c r="E606" s="72"/>
      <c r="F606" s="234" t="s">
        <v>1390</v>
      </c>
      <c r="G606" s="72"/>
      <c r="H606" s="72"/>
      <c r="I606" s="189"/>
      <c r="J606" s="72"/>
      <c r="K606" s="72"/>
      <c r="L606" s="70"/>
      <c r="M606" s="233"/>
      <c r="N606" s="45"/>
      <c r="O606" s="45"/>
      <c r="P606" s="45"/>
      <c r="Q606" s="45"/>
      <c r="R606" s="45"/>
      <c r="S606" s="45"/>
      <c r="T606" s="93"/>
      <c r="AT606" s="22" t="s">
        <v>164</v>
      </c>
      <c r="AU606" s="22" t="s">
        <v>82</v>
      </c>
    </row>
    <row r="607" spans="2:47" s="1" customFormat="1" ht="13.5">
      <c r="B607" s="44"/>
      <c r="C607" s="72"/>
      <c r="D607" s="231" t="s">
        <v>166</v>
      </c>
      <c r="E607" s="72"/>
      <c r="F607" s="234" t="s">
        <v>783</v>
      </c>
      <c r="G607" s="72"/>
      <c r="H607" s="72"/>
      <c r="I607" s="189"/>
      <c r="J607" s="72"/>
      <c r="K607" s="72"/>
      <c r="L607" s="70"/>
      <c r="M607" s="233"/>
      <c r="N607" s="45"/>
      <c r="O607" s="45"/>
      <c r="P607" s="45"/>
      <c r="Q607" s="45"/>
      <c r="R607" s="45"/>
      <c r="S607" s="45"/>
      <c r="T607" s="93"/>
      <c r="AT607" s="22" t="s">
        <v>166</v>
      </c>
      <c r="AU607" s="22" t="s">
        <v>82</v>
      </c>
    </row>
    <row r="608" spans="2:51" s="11" customFormat="1" ht="13.5">
      <c r="B608" s="235"/>
      <c r="C608" s="236"/>
      <c r="D608" s="231" t="s">
        <v>180</v>
      </c>
      <c r="E608" s="237" t="s">
        <v>22</v>
      </c>
      <c r="F608" s="238" t="s">
        <v>1391</v>
      </c>
      <c r="G608" s="236"/>
      <c r="H608" s="239">
        <v>412.555</v>
      </c>
      <c r="I608" s="240"/>
      <c r="J608" s="236"/>
      <c r="K608" s="236"/>
      <c r="L608" s="241"/>
      <c r="M608" s="242"/>
      <c r="N608" s="243"/>
      <c r="O608" s="243"/>
      <c r="P608" s="243"/>
      <c r="Q608" s="243"/>
      <c r="R608" s="243"/>
      <c r="S608" s="243"/>
      <c r="T608" s="244"/>
      <c r="AT608" s="245" t="s">
        <v>180</v>
      </c>
      <c r="AU608" s="245" t="s">
        <v>82</v>
      </c>
      <c r="AV608" s="11" t="s">
        <v>82</v>
      </c>
      <c r="AW608" s="11" t="s">
        <v>37</v>
      </c>
      <c r="AX608" s="11" t="s">
        <v>73</v>
      </c>
      <c r="AY608" s="245" t="s">
        <v>153</v>
      </c>
    </row>
    <row r="609" spans="2:65" s="1" customFormat="1" ht="16.5" customHeight="1">
      <c r="B609" s="44"/>
      <c r="C609" s="246" t="s">
        <v>1392</v>
      </c>
      <c r="D609" s="246" t="s">
        <v>252</v>
      </c>
      <c r="E609" s="247" t="s">
        <v>1393</v>
      </c>
      <c r="F609" s="248" t="s">
        <v>1394</v>
      </c>
      <c r="G609" s="249" t="s">
        <v>231</v>
      </c>
      <c r="H609" s="250">
        <v>0.124</v>
      </c>
      <c r="I609" s="251"/>
      <c r="J609" s="252">
        <f>ROUND(I609*H609,2)</f>
        <v>0</v>
      </c>
      <c r="K609" s="248" t="s">
        <v>159</v>
      </c>
      <c r="L609" s="253"/>
      <c r="M609" s="254" t="s">
        <v>22</v>
      </c>
      <c r="N609" s="255" t="s">
        <v>44</v>
      </c>
      <c r="O609" s="45"/>
      <c r="P609" s="228">
        <f>O609*H609</f>
        <v>0</v>
      </c>
      <c r="Q609" s="228">
        <v>1</v>
      </c>
      <c r="R609" s="228">
        <f>Q609*H609</f>
        <v>0.124</v>
      </c>
      <c r="S609" s="228">
        <v>0</v>
      </c>
      <c r="T609" s="229">
        <f>S609*H609</f>
        <v>0</v>
      </c>
      <c r="AR609" s="22" t="s">
        <v>372</v>
      </c>
      <c r="AT609" s="22" t="s">
        <v>252</v>
      </c>
      <c r="AU609" s="22" t="s">
        <v>82</v>
      </c>
      <c r="AY609" s="22" t="s">
        <v>153</v>
      </c>
      <c r="BE609" s="230">
        <f>IF(N609="základní",J609,0)</f>
        <v>0</v>
      </c>
      <c r="BF609" s="230">
        <f>IF(N609="snížená",J609,0)</f>
        <v>0</v>
      </c>
      <c r="BG609" s="230">
        <f>IF(N609="zákl. přenesená",J609,0)</f>
        <v>0</v>
      </c>
      <c r="BH609" s="230">
        <f>IF(N609="sníž. přenesená",J609,0)</f>
        <v>0</v>
      </c>
      <c r="BI609" s="230">
        <f>IF(N609="nulová",J609,0)</f>
        <v>0</v>
      </c>
      <c r="BJ609" s="22" t="s">
        <v>24</v>
      </c>
      <c r="BK609" s="230">
        <f>ROUND(I609*H609,2)</f>
        <v>0</v>
      </c>
      <c r="BL609" s="22" t="s">
        <v>266</v>
      </c>
      <c r="BM609" s="22" t="s">
        <v>1395</v>
      </c>
    </row>
    <row r="610" spans="2:47" s="1" customFormat="1" ht="13.5">
      <c r="B610" s="44"/>
      <c r="C610" s="72"/>
      <c r="D610" s="231" t="s">
        <v>162</v>
      </c>
      <c r="E610" s="72"/>
      <c r="F610" s="232" t="s">
        <v>1396</v>
      </c>
      <c r="G610" s="72"/>
      <c r="H610" s="72"/>
      <c r="I610" s="189"/>
      <c r="J610" s="72"/>
      <c r="K610" s="72"/>
      <c r="L610" s="70"/>
      <c r="M610" s="233"/>
      <c r="N610" s="45"/>
      <c r="O610" s="45"/>
      <c r="P610" s="45"/>
      <c r="Q610" s="45"/>
      <c r="R610" s="45"/>
      <c r="S610" s="45"/>
      <c r="T610" s="93"/>
      <c r="AT610" s="22" t="s">
        <v>162</v>
      </c>
      <c r="AU610" s="22" t="s">
        <v>82</v>
      </c>
    </row>
    <row r="611" spans="2:47" s="1" customFormat="1" ht="13.5">
      <c r="B611" s="44"/>
      <c r="C611" s="72"/>
      <c r="D611" s="231" t="s">
        <v>166</v>
      </c>
      <c r="E611" s="72"/>
      <c r="F611" s="234" t="s">
        <v>1397</v>
      </c>
      <c r="G611" s="72"/>
      <c r="H611" s="72"/>
      <c r="I611" s="189"/>
      <c r="J611" s="72"/>
      <c r="K611" s="72"/>
      <c r="L611" s="70"/>
      <c r="M611" s="233"/>
      <c r="N611" s="45"/>
      <c r="O611" s="45"/>
      <c r="P611" s="45"/>
      <c r="Q611" s="45"/>
      <c r="R611" s="45"/>
      <c r="S611" s="45"/>
      <c r="T611" s="93"/>
      <c r="AT611" s="22" t="s">
        <v>166</v>
      </c>
      <c r="AU611" s="22" t="s">
        <v>82</v>
      </c>
    </row>
    <row r="612" spans="2:51" s="11" customFormat="1" ht="13.5">
      <c r="B612" s="235"/>
      <c r="C612" s="236"/>
      <c r="D612" s="231" t="s">
        <v>180</v>
      </c>
      <c r="E612" s="236"/>
      <c r="F612" s="238" t="s">
        <v>1398</v>
      </c>
      <c r="G612" s="236"/>
      <c r="H612" s="239">
        <v>0.124</v>
      </c>
      <c r="I612" s="240"/>
      <c r="J612" s="236"/>
      <c r="K612" s="236"/>
      <c r="L612" s="241"/>
      <c r="M612" s="242"/>
      <c r="N612" s="243"/>
      <c r="O612" s="243"/>
      <c r="P612" s="243"/>
      <c r="Q612" s="243"/>
      <c r="R612" s="243"/>
      <c r="S612" s="243"/>
      <c r="T612" s="244"/>
      <c r="AT612" s="245" t="s">
        <v>180</v>
      </c>
      <c r="AU612" s="245" t="s">
        <v>82</v>
      </c>
      <c r="AV612" s="11" t="s">
        <v>82</v>
      </c>
      <c r="AW612" s="11" t="s">
        <v>6</v>
      </c>
      <c r="AX612" s="11" t="s">
        <v>24</v>
      </c>
      <c r="AY612" s="245" t="s">
        <v>153</v>
      </c>
    </row>
    <row r="613" spans="2:65" s="1" customFormat="1" ht="16.5" customHeight="1">
      <c r="B613" s="44"/>
      <c r="C613" s="219" t="s">
        <v>1399</v>
      </c>
      <c r="D613" s="219" t="s">
        <v>155</v>
      </c>
      <c r="E613" s="220" t="s">
        <v>1400</v>
      </c>
      <c r="F613" s="221" t="s">
        <v>1401</v>
      </c>
      <c r="G613" s="222" t="s">
        <v>239</v>
      </c>
      <c r="H613" s="223">
        <v>51.78</v>
      </c>
      <c r="I613" s="224"/>
      <c r="J613" s="225">
        <f>ROUND(I613*H613,2)</f>
        <v>0</v>
      </c>
      <c r="K613" s="221" t="s">
        <v>159</v>
      </c>
      <c r="L613" s="70"/>
      <c r="M613" s="226" t="s">
        <v>22</v>
      </c>
      <c r="N613" s="227" t="s">
        <v>44</v>
      </c>
      <c r="O613" s="45"/>
      <c r="P613" s="228">
        <f>O613*H613</f>
        <v>0</v>
      </c>
      <c r="Q613" s="228">
        <v>0</v>
      </c>
      <c r="R613" s="228">
        <f>Q613*H613</f>
        <v>0</v>
      </c>
      <c r="S613" s="228">
        <v>0</v>
      </c>
      <c r="T613" s="229">
        <f>S613*H613</f>
        <v>0</v>
      </c>
      <c r="AR613" s="22" t="s">
        <v>266</v>
      </c>
      <c r="AT613" s="22" t="s">
        <v>155</v>
      </c>
      <c r="AU613" s="22" t="s">
        <v>82</v>
      </c>
      <c r="AY613" s="22" t="s">
        <v>153</v>
      </c>
      <c r="BE613" s="230">
        <f>IF(N613="základní",J613,0)</f>
        <v>0</v>
      </c>
      <c r="BF613" s="230">
        <f>IF(N613="snížená",J613,0)</f>
        <v>0</v>
      </c>
      <c r="BG613" s="230">
        <f>IF(N613="zákl. přenesená",J613,0)</f>
        <v>0</v>
      </c>
      <c r="BH613" s="230">
        <f>IF(N613="sníž. přenesená",J613,0)</f>
        <v>0</v>
      </c>
      <c r="BI613" s="230">
        <f>IF(N613="nulová",J613,0)</f>
        <v>0</v>
      </c>
      <c r="BJ613" s="22" t="s">
        <v>24</v>
      </c>
      <c r="BK613" s="230">
        <f>ROUND(I613*H613,2)</f>
        <v>0</v>
      </c>
      <c r="BL613" s="22" t="s">
        <v>266</v>
      </c>
      <c r="BM613" s="22" t="s">
        <v>1402</v>
      </c>
    </row>
    <row r="614" spans="2:47" s="1" customFormat="1" ht="13.5">
      <c r="B614" s="44"/>
      <c r="C614" s="72"/>
      <c r="D614" s="231" t="s">
        <v>162</v>
      </c>
      <c r="E614" s="72"/>
      <c r="F614" s="232" t="s">
        <v>1403</v>
      </c>
      <c r="G614" s="72"/>
      <c r="H614" s="72"/>
      <c r="I614" s="189"/>
      <c r="J614" s="72"/>
      <c r="K614" s="72"/>
      <c r="L614" s="70"/>
      <c r="M614" s="233"/>
      <c r="N614" s="45"/>
      <c r="O614" s="45"/>
      <c r="P614" s="45"/>
      <c r="Q614" s="45"/>
      <c r="R614" s="45"/>
      <c r="S614" s="45"/>
      <c r="T614" s="93"/>
      <c r="AT614" s="22" t="s">
        <v>162</v>
      </c>
      <c r="AU614" s="22" t="s">
        <v>82</v>
      </c>
    </row>
    <row r="615" spans="2:47" s="1" customFormat="1" ht="13.5">
      <c r="B615" s="44"/>
      <c r="C615" s="72"/>
      <c r="D615" s="231" t="s">
        <v>164</v>
      </c>
      <c r="E615" s="72"/>
      <c r="F615" s="234" t="s">
        <v>1390</v>
      </c>
      <c r="G615" s="72"/>
      <c r="H615" s="72"/>
      <c r="I615" s="189"/>
      <c r="J615" s="72"/>
      <c r="K615" s="72"/>
      <c r="L615" s="70"/>
      <c r="M615" s="233"/>
      <c r="N615" s="45"/>
      <c r="O615" s="45"/>
      <c r="P615" s="45"/>
      <c r="Q615" s="45"/>
      <c r="R615" s="45"/>
      <c r="S615" s="45"/>
      <c r="T615" s="93"/>
      <c r="AT615" s="22" t="s">
        <v>164</v>
      </c>
      <c r="AU615" s="22" t="s">
        <v>82</v>
      </c>
    </row>
    <row r="616" spans="2:47" s="1" customFormat="1" ht="13.5">
      <c r="B616" s="44"/>
      <c r="C616" s="72"/>
      <c r="D616" s="231" t="s">
        <v>166</v>
      </c>
      <c r="E616" s="72"/>
      <c r="F616" s="234" t="s">
        <v>783</v>
      </c>
      <c r="G616" s="72"/>
      <c r="H616" s="72"/>
      <c r="I616" s="189"/>
      <c r="J616" s="72"/>
      <c r="K616" s="72"/>
      <c r="L616" s="70"/>
      <c r="M616" s="233"/>
      <c r="N616" s="45"/>
      <c r="O616" s="45"/>
      <c r="P616" s="45"/>
      <c r="Q616" s="45"/>
      <c r="R616" s="45"/>
      <c r="S616" s="45"/>
      <c r="T616" s="93"/>
      <c r="AT616" s="22" t="s">
        <v>166</v>
      </c>
      <c r="AU616" s="22" t="s">
        <v>82</v>
      </c>
    </row>
    <row r="617" spans="2:51" s="11" customFormat="1" ht="13.5">
      <c r="B617" s="235"/>
      <c r="C617" s="236"/>
      <c r="D617" s="231" t="s">
        <v>180</v>
      </c>
      <c r="E617" s="237" t="s">
        <v>22</v>
      </c>
      <c r="F617" s="238" t="s">
        <v>1404</v>
      </c>
      <c r="G617" s="236"/>
      <c r="H617" s="239">
        <v>12.945</v>
      </c>
      <c r="I617" s="240"/>
      <c r="J617" s="236"/>
      <c r="K617" s="236"/>
      <c r="L617" s="241"/>
      <c r="M617" s="242"/>
      <c r="N617" s="243"/>
      <c r="O617" s="243"/>
      <c r="P617" s="243"/>
      <c r="Q617" s="243"/>
      <c r="R617" s="243"/>
      <c r="S617" s="243"/>
      <c r="T617" s="244"/>
      <c r="AT617" s="245" t="s">
        <v>180</v>
      </c>
      <c r="AU617" s="245" t="s">
        <v>82</v>
      </c>
      <c r="AV617" s="11" t="s">
        <v>82</v>
      </c>
      <c r="AW617" s="11" t="s">
        <v>37</v>
      </c>
      <c r="AX617" s="11" t="s">
        <v>73</v>
      </c>
      <c r="AY617" s="245" t="s">
        <v>153</v>
      </c>
    </row>
    <row r="618" spans="2:51" s="11" customFormat="1" ht="13.5">
      <c r="B618" s="235"/>
      <c r="C618" s="236"/>
      <c r="D618" s="231" t="s">
        <v>180</v>
      </c>
      <c r="E618" s="237" t="s">
        <v>22</v>
      </c>
      <c r="F618" s="238" t="s">
        <v>1405</v>
      </c>
      <c r="G618" s="236"/>
      <c r="H618" s="239">
        <v>38.835</v>
      </c>
      <c r="I618" s="240"/>
      <c r="J618" s="236"/>
      <c r="K618" s="236"/>
      <c r="L618" s="241"/>
      <c r="M618" s="242"/>
      <c r="N618" s="243"/>
      <c r="O618" s="243"/>
      <c r="P618" s="243"/>
      <c r="Q618" s="243"/>
      <c r="R618" s="243"/>
      <c r="S618" s="243"/>
      <c r="T618" s="244"/>
      <c r="AT618" s="245" t="s">
        <v>180</v>
      </c>
      <c r="AU618" s="245" t="s">
        <v>82</v>
      </c>
      <c r="AV618" s="11" t="s">
        <v>82</v>
      </c>
      <c r="AW618" s="11" t="s">
        <v>37</v>
      </c>
      <c r="AX618" s="11" t="s">
        <v>73</v>
      </c>
      <c r="AY618" s="245" t="s">
        <v>153</v>
      </c>
    </row>
    <row r="619" spans="2:65" s="1" customFormat="1" ht="16.5" customHeight="1">
      <c r="B619" s="44"/>
      <c r="C619" s="246" t="s">
        <v>1406</v>
      </c>
      <c r="D619" s="246" t="s">
        <v>252</v>
      </c>
      <c r="E619" s="247" t="s">
        <v>1393</v>
      </c>
      <c r="F619" s="248" t="s">
        <v>1394</v>
      </c>
      <c r="G619" s="249" t="s">
        <v>231</v>
      </c>
      <c r="H619" s="250">
        <v>0.018</v>
      </c>
      <c r="I619" s="251"/>
      <c r="J619" s="252">
        <f>ROUND(I619*H619,2)</f>
        <v>0</v>
      </c>
      <c r="K619" s="248" t="s">
        <v>159</v>
      </c>
      <c r="L619" s="253"/>
      <c r="M619" s="254" t="s">
        <v>22</v>
      </c>
      <c r="N619" s="255" t="s">
        <v>44</v>
      </c>
      <c r="O619" s="45"/>
      <c r="P619" s="228">
        <f>O619*H619</f>
        <v>0</v>
      </c>
      <c r="Q619" s="228">
        <v>1</v>
      </c>
      <c r="R619" s="228">
        <f>Q619*H619</f>
        <v>0.018</v>
      </c>
      <c r="S619" s="228">
        <v>0</v>
      </c>
      <c r="T619" s="229">
        <f>S619*H619</f>
        <v>0</v>
      </c>
      <c r="AR619" s="22" t="s">
        <v>372</v>
      </c>
      <c r="AT619" s="22" t="s">
        <v>252</v>
      </c>
      <c r="AU619" s="22" t="s">
        <v>82</v>
      </c>
      <c r="AY619" s="22" t="s">
        <v>153</v>
      </c>
      <c r="BE619" s="230">
        <f>IF(N619="základní",J619,0)</f>
        <v>0</v>
      </c>
      <c r="BF619" s="230">
        <f>IF(N619="snížená",J619,0)</f>
        <v>0</v>
      </c>
      <c r="BG619" s="230">
        <f>IF(N619="zákl. přenesená",J619,0)</f>
        <v>0</v>
      </c>
      <c r="BH619" s="230">
        <f>IF(N619="sníž. přenesená",J619,0)</f>
        <v>0</v>
      </c>
      <c r="BI619" s="230">
        <f>IF(N619="nulová",J619,0)</f>
        <v>0</v>
      </c>
      <c r="BJ619" s="22" t="s">
        <v>24</v>
      </c>
      <c r="BK619" s="230">
        <f>ROUND(I619*H619,2)</f>
        <v>0</v>
      </c>
      <c r="BL619" s="22" t="s">
        <v>266</v>
      </c>
      <c r="BM619" s="22" t="s">
        <v>1407</v>
      </c>
    </row>
    <row r="620" spans="2:47" s="1" customFormat="1" ht="13.5">
      <c r="B620" s="44"/>
      <c r="C620" s="72"/>
      <c r="D620" s="231" t="s">
        <v>162</v>
      </c>
      <c r="E620" s="72"/>
      <c r="F620" s="232" t="s">
        <v>1396</v>
      </c>
      <c r="G620" s="72"/>
      <c r="H620" s="72"/>
      <c r="I620" s="189"/>
      <c r="J620" s="72"/>
      <c r="K620" s="72"/>
      <c r="L620" s="70"/>
      <c r="M620" s="233"/>
      <c r="N620" s="45"/>
      <c r="O620" s="45"/>
      <c r="P620" s="45"/>
      <c r="Q620" s="45"/>
      <c r="R620" s="45"/>
      <c r="S620" s="45"/>
      <c r="T620" s="93"/>
      <c r="AT620" s="22" t="s">
        <v>162</v>
      </c>
      <c r="AU620" s="22" t="s">
        <v>82</v>
      </c>
    </row>
    <row r="621" spans="2:47" s="1" customFormat="1" ht="13.5">
      <c r="B621" s="44"/>
      <c r="C621" s="72"/>
      <c r="D621" s="231" t="s">
        <v>166</v>
      </c>
      <c r="E621" s="72"/>
      <c r="F621" s="234" t="s">
        <v>1397</v>
      </c>
      <c r="G621" s="72"/>
      <c r="H621" s="72"/>
      <c r="I621" s="189"/>
      <c r="J621" s="72"/>
      <c r="K621" s="72"/>
      <c r="L621" s="70"/>
      <c r="M621" s="233"/>
      <c r="N621" s="45"/>
      <c r="O621" s="45"/>
      <c r="P621" s="45"/>
      <c r="Q621" s="45"/>
      <c r="R621" s="45"/>
      <c r="S621" s="45"/>
      <c r="T621" s="93"/>
      <c r="AT621" s="22" t="s">
        <v>166</v>
      </c>
      <c r="AU621" s="22" t="s">
        <v>82</v>
      </c>
    </row>
    <row r="622" spans="2:51" s="11" customFormat="1" ht="13.5">
      <c r="B622" s="235"/>
      <c r="C622" s="236"/>
      <c r="D622" s="231" t="s">
        <v>180</v>
      </c>
      <c r="E622" s="236"/>
      <c r="F622" s="238" t="s">
        <v>1408</v>
      </c>
      <c r="G622" s="236"/>
      <c r="H622" s="239">
        <v>0.018</v>
      </c>
      <c r="I622" s="240"/>
      <c r="J622" s="236"/>
      <c r="K622" s="236"/>
      <c r="L622" s="241"/>
      <c r="M622" s="242"/>
      <c r="N622" s="243"/>
      <c r="O622" s="243"/>
      <c r="P622" s="243"/>
      <c r="Q622" s="243"/>
      <c r="R622" s="243"/>
      <c r="S622" s="243"/>
      <c r="T622" s="244"/>
      <c r="AT622" s="245" t="s">
        <v>180</v>
      </c>
      <c r="AU622" s="245" t="s">
        <v>82</v>
      </c>
      <c r="AV622" s="11" t="s">
        <v>82</v>
      </c>
      <c r="AW622" s="11" t="s">
        <v>6</v>
      </c>
      <c r="AX622" s="11" t="s">
        <v>24</v>
      </c>
      <c r="AY622" s="245" t="s">
        <v>153</v>
      </c>
    </row>
    <row r="623" spans="2:65" s="1" customFormat="1" ht="16.5" customHeight="1">
      <c r="B623" s="44"/>
      <c r="C623" s="219" t="s">
        <v>1409</v>
      </c>
      <c r="D623" s="219" t="s">
        <v>155</v>
      </c>
      <c r="E623" s="220" t="s">
        <v>1410</v>
      </c>
      <c r="F623" s="221" t="s">
        <v>1411</v>
      </c>
      <c r="G623" s="222" t="s">
        <v>239</v>
      </c>
      <c r="H623" s="223">
        <v>412.555</v>
      </c>
      <c r="I623" s="224"/>
      <c r="J623" s="225">
        <f>ROUND(I623*H623,2)</f>
        <v>0</v>
      </c>
      <c r="K623" s="221" t="s">
        <v>159</v>
      </c>
      <c r="L623" s="70"/>
      <c r="M623" s="226" t="s">
        <v>22</v>
      </c>
      <c r="N623" s="227" t="s">
        <v>44</v>
      </c>
      <c r="O623" s="45"/>
      <c r="P623" s="228">
        <f>O623*H623</f>
        <v>0</v>
      </c>
      <c r="Q623" s="228">
        <v>0.0004</v>
      </c>
      <c r="R623" s="228">
        <f>Q623*H623</f>
        <v>0.165022</v>
      </c>
      <c r="S623" s="228">
        <v>0</v>
      </c>
      <c r="T623" s="229">
        <f>S623*H623</f>
        <v>0</v>
      </c>
      <c r="AR623" s="22" t="s">
        <v>266</v>
      </c>
      <c r="AT623" s="22" t="s">
        <v>155</v>
      </c>
      <c r="AU623" s="22" t="s">
        <v>82</v>
      </c>
      <c r="AY623" s="22" t="s">
        <v>153</v>
      </c>
      <c r="BE623" s="230">
        <f>IF(N623="základní",J623,0)</f>
        <v>0</v>
      </c>
      <c r="BF623" s="230">
        <f>IF(N623="snížená",J623,0)</f>
        <v>0</v>
      </c>
      <c r="BG623" s="230">
        <f>IF(N623="zákl. přenesená",J623,0)</f>
        <v>0</v>
      </c>
      <c r="BH623" s="230">
        <f>IF(N623="sníž. přenesená",J623,0)</f>
        <v>0</v>
      </c>
      <c r="BI623" s="230">
        <f>IF(N623="nulová",J623,0)</f>
        <v>0</v>
      </c>
      <c r="BJ623" s="22" t="s">
        <v>24</v>
      </c>
      <c r="BK623" s="230">
        <f>ROUND(I623*H623,2)</f>
        <v>0</v>
      </c>
      <c r="BL623" s="22" t="s">
        <v>266</v>
      </c>
      <c r="BM623" s="22" t="s">
        <v>1412</v>
      </c>
    </row>
    <row r="624" spans="2:47" s="1" customFormat="1" ht="13.5">
      <c r="B624" s="44"/>
      <c r="C624" s="72"/>
      <c r="D624" s="231" t="s">
        <v>162</v>
      </c>
      <c r="E624" s="72"/>
      <c r="F624" s="232" t="s">
        <v>1413</v>
      </c>
      <c r="G624" s="72"/>
      <c r="H624" s="72"/>
      <c r="I624" s="189"/>
      <c r="J624" s="72"/>
      <c r="K624" s="72"/>
      <c r="L624" s="70"/>
      <c r="M624" s="233"/>
      <c r="N624" s="45"/>
      <c r="O624" s="45"/>
      <c r="P624" s="45"/>
      <c r="Q624" s="45"/>
      <c r="R624" s="45"/>
      <c r="S624" s="45"/>
      <c r="T624" s="93"/>
      <c r="AT624" s="22" t="s">
        <v>162</v>
      </c>
      <c r="AU624" s="22" t="s">
        <v>82</v>
      </c>
    </row>
    <row r="625" spans="2:47" s="1" customFormat="1" ht="13.5">
      <c r="B625" s="44"/>
      <c r="C625" s="72"/>
      <c r="D625" s="231" t="s">
        <v>164</v>
      </c>
      <c r="E625" s="72"/>
      <c r="F625" s="234" t="s">
        <v>1414</v>
      </c>
      <c r="G625" s="72"/>
      <c r="H625" s="72"/>
      <c r="I625" s="189"/>
      <c r="J625" s="72"/>
      <c r="K625" s="72"/>
      <c r="L625" s="70"/>
      <c r="M625" s="233"/>
      <c r="N625" s="45"/>
      <c r="O625" s="45"/>
      <c r="P625" s="45"/>
      <c r="Q625" s="45"/>
      <c r="R625" s="45"/>
      <c r="S625" s="45"/>
      <c r="T625" s="93"/>
      <c r="AT625" s="22" t="s">
        <v>164</v>
      </c>
      <c r="AU625" s="22" t="s">
        <v>82</v>
      </c>
    </row>
    <row r="626" spans="2:47" s="1" customFormat="1" ht="13.5">
      <c r="B626" s="44"/>
      <c r="C626" s="72"/>
      <c r="D626" s="231" t="s">
        <v>166</v>
      </c>
      <c r="E626" s="72"/>
      <c r="F626" s="234" t="s">
        <v>783</v>
      </c>
      <c r="G626" s="72"/>
      <c r="H626" s="72"/>
      <c r="I626" s="189"/>
      <c r="J626" s="72"/>
      <c r="K626" s="72"/>
      <c r="L626" s="70"/>
      <c r="M626" s="233"/>
      <c r="N626" s="45"/>
      <c r="O626" s="45"/>
      <c r="P626" s="45"/>
      <c r="Q626" s="45"/>
      <c r="R626" s="45"/>
      <c r="S626" s="45"/>
      <c r="T626" s="93"/>
      <c r="AT626" s="22" t="s">
        <v>166</v>
      </c>
      <c r="AU626" s="22" t="s">
        <v>82</v>
      </c>
    </row>
    <row r="627" spans="2:51" s="11" customFormat="1" ht="13.5">
      <c r="B627" s="235"/>
      <c r="C627" s="236"/>
      <c r="D627" s="231" t="s">
        <v>180</v>
      </c>
      <c r="E627" s="237" t="s">
        <v>22</v>
      </c>
      <c r="F627" s="238" t="s">
        <v>1391</v>
      </c>
      <c r="G627" s="236"/>
      <c r="H627" s="239">
        <v>412.555</v>
      </c>
      <c r="I627" s="240"/>
      <c r="J627" s="236"/>
      <c r="K627" s="236"/>
      <c r="L627" s="241"/>
      <c r="M627" s="242"/>
      <c r="N627" s="243"/>
      <c r="O627" s="243"/>
      <c r="P627" s="243"/>
      <c r="Q627" s="243"/>
      <c r="R627" s="243"/>
      <c r="S627" s="243"/>
      <c r="T627" s="244"/>
      <c r="AT627" s="245" t="s">
        <v>180</v>
      </c>
      <c r="AU627" s="245" t="s">
        <v>82</v>
      </c>
      <c r="AV627" s="11" t="s">
        <v>82</v>
      </c>
      <c r="AW627" s="11" t="s">
        <v>37</v>
      </c>
      <c r="AX627" s="11" t="s">
        <v>73</v>
      </c>
      <c r="AY627" s="245" t="s">
        <v>153</v>
      </c>
    </row>
    <row r="628" spans="2:65" s="1" customFormat="1" ht="25.5" customHeight="1">
      <c r="B628" s="44"/>
      <c r="C628" s="246" t="s">
        <v>1415</v>
      </c>
      <c r="D628" s="246" t="s">
        <v>252</v>
      </c>
      <c r="E628" s="247" t="s">
        <v>1416</v>
      </c>
      <c r="F628" s="248" t="s">
        <v>1417</v>
      </c>
      <c r="G628" s="249" t="s">
        <v>239</v>
      </c>
      <c r="H628" s="250">
        <v>474.438</v>
      </c>
      <c r="I628" s="251"/>
      <c r="J628" s="252">
        <f>ROUND(I628*H628,2)</f>
        <v>0</v>
      </c>
      <c r="K628" s="248" t="s">
        <v>159</v>
      </c>
      <c r="L628" s="253"/>
      <c r="M628" s="254" t="s">
        <v>22</v>
      </c>
      <c r="N628" s="255" t="s">
        <v>44</v>
      </c>
      <c r="O628" s="45"/>
      <c r="P628" s="228">
        <f>O628*H628</f>
        <v>0</v>
      </c>
      <c r="Q628" s="228">
        <v>0.005</v>
      </c>
      <c r="R628" s="228">
        <f>Q628*H628</f>
        <v>2.37219</v>
      </c>
      <c r="S628" s="228">
        <v>0</v>
      </c>
      <c r="T628" s="229">
        <f>S628*H628</f>
        <v>0</v>
      </c>
      <c r="AR628" s="22" t="s">
        <v>372</v>
      </c>
      <c r="AT628" s="22" t="s">
        <v>252</v>
      </c>
      <c r="AU628" s="22" t="s">
        <v>82</v>
      </c>
      <c r="AY628" s="22" t="s">
        <v>153</v>
      </c>
      <c r="BE628" s="230">
        <f>IF(N628="základní",J628,0)</f>
        <v>0</v>
      </c>
      <c r="BF628" s="230">
        <f>IF(N628="snížená",J628,0)</f>
        <v>0</v>
      </c>
      <c r="BG628" s="230">
        <f>IF(N628="zákl. přenesená",J628,0)</f>
        <v>0</v>
      </c>
      <c r="BH628" s="230">
        <f>IF(N628="sníž. přenesená",J628,0)</f>
        <v>0</v>
      </c>
      <c r="BI628" s="230">
        <f>IF(N628="nulová",J628,0)</f>
        <v>0</v>
      </c>
      <c r="BJ628" s="22" t="s">
        <v>24</v>
      </c>
      <c r="BK628" s="230">
        <f>ROUND(I628*H628,2)</f>
        <v>0</v>
      </c>
      <c r="BL628" s="22" t="s">
        <v>266</v>
      </c>
      <c r="BM628" s="22" t="s">
        <v>1418</v>
      </c>
    </row>
    <row r="629" spans="2:51" s="11" customFormat="1" ht="13.5">
      <c r="B629" s="235"/>
      <c r="C629" s="236"/>
      <c r="D629" s="231" t="s">
        <v>180</v>
      </c>
      <c r="E629" s="236"/>
      <c r="F629" s="238" t="s">
        <v>1419</v>
      </c>
      <c r="G629" s="236"/>
      <c r="H629" s="239">
        <v>474.438</v>
      </c>
      <c r="I629" s="240"/>
      <c r="J629" s="236"/>
      <c r="K629" s="236"/>
      <c r="L629" s="241"/>
      <c r="M629" s="242"/>
      <c r="N629" s="243"/>
      <c r="O629" s="243"/>
      <c r="P629" s="243"/>
      <c r="Q629" s="243"/>
      <c r="R629" s="243"/>
      <c r="S629" s="243"/>
      <c r="T629" s="244"/>
      <c r="AT629" s="245" t="s">
        <v>180</v>
      </c>
      <c r="AU629" s="245" t="s">
        <v>82</v>
      </c>
      <c r="AV629" s="11" t="s">
        <v>82</v>
      </c>
      <c r="AW629" s="11" t="s">
        <v>6</v>
      </c>
      <c r="AX629" s="11" t="s">
        <v>24</v>
      </c>
      <c r="AY629" s="245" t="s">
        <v>153</v>
      </c>
    </row>
    <row r="630" spans="2:65" s="1" customFormat="1" ht="16.5" customHeight="1">
      <c r="B630" s="44"/>
      <c r="C630" s="219" t="s">
        <v>1420</v>
      </c>
      <c r="D630" s="219" t="s">
        <v>155</v>
      </c>
      <c r="E630" s="220" t="s">
        <v>1421</v>
      </c>
      <c r="F630" s="221" t="s">
        <v>1422</v>
      </c>
      <c r="G630" s="222" t="s">
        <v>239</v>
      </c>
      <c r="H630" s="223">
        <v>51.78</v>
      </c>
      <c r="I630" s="224"/>
      <c r="J630" s="225">
        <f>ROUND(I630*H630,2)</f>
        <v>0</v>
      </c>
      <c r="K630" s="221" t="s">
        <v>159</v>
      </c>
      <c r="L630" s="70"/>
      <c r="M630" s="226" t="s">
        <v>22</v>
      </c>
      <c r="N630" s="227" t="s">
        <v>44</v>
      </c>
      <c r="O630" s="45"/>
      <c r="P630" s="228">
        <f>O630*H630</f>
        <v>0</v>
      </c>
      <c r="Q630" s="228">
        <v>0.0004</v>
      </c>
      <c r="R630" s="228">
        <f>Q630*H630</f>
        <v>0.020712</v>
      </c>
      <c r="S630" s="228">
        <v>0</v>
      </c>
      <c r="T630" s="229">
        <f>S630*H630</f>
        <v>0</v>
      </c>
      <c r="AR630" s="22" t="s">
        <v>266</v>
      </c>
      <c r="AT630" s="22" t="s">
        <v>155</v>
      </c>
      <c r="AU630" s="22" t="s">
        <v>82</v>
      </c>
      <c r="AY630" s="22" t="s">
        <v>153</v>
      </c>
      <c r="BE630" s="230">
        <f>IF(N630="základní",J630,0)</f>
        <v>0</v>
      </c>
      <c r="BF630" s="230">
        <f>IF(N630="snížená",J630,0)</f>
        <v>0</v>
      </c>
      <c r="BG630" s="230">
        <f>IF(N630="zákl. přenesená",J630,0)</f>
        <v>0</v>
      </c>
      <c r="BH630" s="230">
        <f>IF(N630="sníž. přenesená",J630,0)</f>
        <v>0</v>
      </c>
      <c r="BI630" s="230">
        <f>IF(N630="nulová",J630,0)</f>
        <v>0</v>
      </c>
      <c r="BJ630" s="22" t="s">
        <v>24</v>
      </c>
      <c r="BK630" s="230">
        <f>ROUND(I630*H630,2)</f>
        <v>0</v>
      </c>
      <c r="BL630" s="22" t="s">
        <v>266</v>
      </c>
      <c r="BM630" s="22" t="s">
        <v>1423</v>
      </c>
    </row>
    <row r="631" spans="2:47" s="1" customFormat="1" ht="13.5">
      <c r="B631" s="44"/>
      <c r="C631" s="72"/>
      <c r="D631" s="231" t="s">
        <v>162</v>
      </c>
      <c r="E631" s="72"/>
      <c r="F631" s="232" t="s">
        <v>1424</v>
      </c>
      <c r="G631" s="72"/>
      <c r="H631" s="72"/>
      <c r="I631" s="189"/>
      <c r="J631" s="72"/>
      <c r="K631" s="72"/>
      <c r="L631" s="70"/>
      <c r="M631" s="233"/>
      <c r="N631" s="45"/>
      <c r="O631" s="45"/>
      <c r="P631" s="45"/>
      <c r="Q631" s="45"/>
      <c r="R631" s="45"/>
      <c r="S631" s="45"/>
      <c r="T631" s="93"/>
      <c r="AT631" s="22" t="s">
        <v>162</v>
      </c>
      <c r="AU631" s="22" t="s">
        <v>82</v>
      </c>
    </row>
    <row r="632" spans="2:47" s="1" customFormat="1" ht="13.5">
      <c r="B632" s="44"/>
      <c r="C632" s="72"/>
      <c r="D632" s="231" t="s">
        <v>164</v>
      </c>
      <c r="E632" s="72"/>
      <c r="F632" s="234" t="s">
        <v>1414</v>
      </c>
      <c r="G632" s="72"/>
      <c r="H632" s="72"/>
      <c r="I632" s="189"/>
      <c r="J632" s="72"/>
      <c r="K632" s="72"/>
      <c r="L632" s="70"/>
      <c r="M632" s="233"/>
      <c r="N632" s="45"/>
      <c r="O632" s="45"/>
      <c r="P632" s="45"/>
      <c r="Q632" s="45"/>
      <c r="R632" s="45"/>
      <c r="S632" s="45"/>
      <c r="T632" s="93"/>
      <c r="AT632" s="22" t="s">
        <v>164</v>
      </c>
      <c r="AU632" s="22" t="s">
        <v>82</v>
      </c>
    </row>
    <row r="633" spans="2:47" s="1" customFormat="1" ht="13.5">
      <c r="B633" s="44"/>
      <c r="C633" s="72"/>
      <c r="D633" s="231" t="s">
        <v>166</v>
      </c>
      <c r="E633" s="72"/>
      <c r="F633" s="234" t="s">
        <v>783</v>
      </c>
      <c r="G633" s="72"/>
      <c r="H633" s="72"/>
      <c r="I633" s="189"/>
      <c r="J633" s="72"/>
      <c r="K633" s="72"/>
      <c r="L633" s="70"/>
      <c r="M633" s="233"/>
      <c r="N633" s="45"/>
      <c r="O633" s="45"/>
      <c r="P633" s="45"/>
      <c r="Q633" s="45"/>
      <c r="R633" s="45"/>
      <c r="S633" s="45"/>
      <c r="T633" s="93"/>
      <c r="AT633" s="22" t="s">
        <v>166</v>
      </c>
      <c r="AU633" s="22" t="s">
        <v>82</v>
      </c>
    </row>
    <row r="634" spans="2:51" s="11" customFormat="1" ht="13.5">
      <c r="B634" s="235"/>
      <c r="C634" s="236"/>
      <c r="D634" s="231" t="s">
        <v>180</v>
      </c>
      <c r="E634" s="237" t="s">
        <v>22</v>
      </c>
      <c r="F634" s="238" t="s">
        <v>1404</v>
      </c>
      <c r="G634" s="236"/>
      <c r="H634" s="239">
        <v>12.945</v>
      </c>
      <c r="I634" s="240"/>
      <c r="J634" s="236"/>
      <c r="K634" s="236"/>
      <c r="L634" s="241"/>
      <c r="M634" s="242"/>
      <c r="N634" s="243"/>
      <c r="O634" s="243"/>
      <c r="P634" s="243"/>
      <c r="Q634" s="243"/>
      <c r="R634" s="243"/>
      <c r="S634" s="243"/>
      <c r="T634" s="244"/>
      <c r="AT634" s="245" t="s">
        <v>180</v>
      </c>
      <c r="AU634" s="245" t="s">
        <v>82</v>
      </c>
      <c r="AV634" s="11" t="s">
        <v>82</v>
      </c>
      <c r="AW634" s="11" t="s">
        <v>37</v>
      </c>
      <c r="AX634" s="11" t="s">
        <v>73</v>
      </c>
      <c r="AY634" s="245" t="s">
        <v>153</v>
      </c>
    </row>
    <row r="635" spans="2:51" s="11" customFormat="1" ht="13.5">
      <c r="B635" s="235"/>
      <c r="C635" s="236"/>
      <c r="D635" s="231" t="s">
        <v>180</v>
      </c>
      <c r="E635" s="237" t="s">
        <v>22</v>
      </c>
      <c r="F635" s="238" t="s">
        <v>1405</v>
      </c>
      <c r="G635" s="236"/>
      <c r="H635" s="239">
        <v>38.835</v>
      </c>
      <c r="I635" s="240"/>
      <c r="J635" s="236"/>
      <c r="K635" s="236"/>
      <c r="L635" s="241"/>
      <c r="M635" s="242"/>
      <c r="N635" s="243"/>
      <c r="O635" s="243"/>
      <c r="P635" s="243"/>
      <c r="Q635" s="243"/>
      <c r="R635" s="243"/>
      <c r="S635" s="243"/>
      <c r="T635" s="244"/>
      <c r="AT635" s="245" t="s">
        <v>180</v>
      </c>
      <c r="AU635" s="245" t="s">
        <v>82</v>
      </c>
      <c r="AV635" s="11" t="s">
        <v>82</v>
      </c>
      <c r="AW635" s="11" t="s">
        <v>37</v>
      </c>
      <c r="AX635" s="11" t="s">
        <v>73</v>
      </c>
      <c r="AY635" s="245" t="s">
        <v>153</v>
      </c>
    </row>
    <row r="636" spans="2:65" s="1" customFormat="1" ht="25.5" customHeight="1">
      <c r="B636" s="44"/>
      <c r="C636" s="246" t="s">
        <v>1425</v>
      </c>
      <c r="D636" s="246" t="s">
        <v>252</v>
      </c>
      <c r="E636" s="247" t="s">
        <v>1416</v>
      </c>
      <c r="F636" s="248" t="s">
        <v>1417</v>
      </c>
      <c r="G636" s="249" t="s">
        <v>239</v>
      </c>
      <c r="H636" s="250">
        <v>59.547</v>
      </c>
      <c r="I636" s="251"/>
      <c r="J636" s="252">
        <f>ROUND(I636*H636,2)</f>
        <v>0</v>
      </c>
      <c r="K636" s="248" t="s">
        <v>159</v>
      </c>
      <c r="L636" s="253"/>
      <c r="M636" s="254" t="s">
        <v>22</v>
      </c>
      <c r="N636" s="255" t="s">
        <v>44</v>
      </c>
      <c r="O636" s="45"/>
      <c r="P636" s="228">
        <f>O636*H636</f>
        <v>0</v>
      </c>
      <c r="Q636" s="228">
        <v>0.005</v>
      </c>
      <c r="R636" s="228">
        <f>Q636*H636</f>
        <v>0.29773499999999997</v>
      </c>
      <c r="S636" s="228">
        <v>0</v>
      </c>
      <c r="T636" s="229">
        <f>S636*H636</f>
        <v>0</v>
      </c>
      <c r="AR636" s="22" t="s">
        <v>372</v>
      </c>
      <c r="AT636" s="22" t="s">
        <v>252</v>
      </c>
      <c r="AU636" s="22" t="s">
        <v>82</v>
      </c>
      <c r="AY636" s="22" t="s">
        <v>153</v>
      </c>
      <c r="BE636" s="230">
        <f>IF(N636="základní",J636,0)</f>
        <v>0</v>
      </c>
      <c r="BF636" s="230">
        <f>IF(N636="snížená",J636,0)</f>
        <v>0</v>
      </c>
      <c r="BG636" s="230">
        <f>IF(N636="zákl. přenesená",J636,0)</f>
        <v>0</v>
      </c>
      <c r="BH636" s="230">
        <f>IF(N636="sníž. přenesená",J636,0)</f>
        <v>0</v>
      </c>
      <c r="BI636" s="230">
        <f>IF(N636="nulová",J636,0)</f>
        <v>0</v>
      </c>
      <c r="BJ636" s="22" t="s">
        <v>24</v>
      </c>
      <c r="BK636" s="230">
        <f>ROUND(I636*H636,2)</f>
        <v>0</v>
      </c>
      <c r="BL636" s="22" t="s">
        <v>266</v>
      </c>
      <c r="BM636" s="22" t="s">
        <v>1426</v>
      </c>
    </row>
    <row r="637" spans="2:51" s="11" customFormat="1" ht="13.5">
      <c r="B637" s="235"/>
      <c r="C637" s="236"/>
      <c r="D637" s="231" t="s">
        <v>180</v>
      </c>
      <c r="E637" s="236"/>
      <c r="F637" s="238" t="s">
        <v>1427</v>
      </c>
      <c r="G637" s="236"/>
      <c r="H637" s="239">
        <v>59.547</v>
      </c>
      <c r="I637" s="240"/>
      <c r="J637" s="236"/>
      <c r="K637" s="236"/>
      <c r="L637" s="241"/>
      <c r="M637" s="242"/>
      <c r="N637" s="243"/>
      <c r="O637" s="243"/>
      <c r="P637" s="243"/>
      <c r="Q637" s="243"/>
      <c r="R637" s="243"/>
      <c r="S637" s="243"/>
      <c r="T637" s="244"/>
      <c r="AT637" s="245" t="s">
        <v>180</v>
      </c>
      <c r="AU637" s="245" t="s">
        <v>82</v>
      </c>
      <c r="AV637" s="11" t="s">
        <v>82</v>
      </c>
      <c r="AW637" s="11" t="s">
        <v>6</v>
      </c>
      <c r="AX637" s="11" t="s">
        <v>24</v>
      </c>
      <c r="AY637" s="245" t="s">
        <v>153</v>
      </c>
    </row>
    <row r="638" spans="2:65" s="1" customFormat="1" ht="25.5" customHeight="1">
      <c r="B638" s="44"/>
      <c r="C638" s="219" t="s">
        <v>1428</v>
      </c>
      <c r="D638" s="219" t="s">
        <v>155</v>
      </c>
      <c r="E638" s="220" t="s">
        <v>1429</v>
      </c>
      <c r="F638" s="221" t="s">
        <v>1430</v>
      </c>
      <c r="G638" s="222" t="s">
        <v>239</v>
      </c>
      <c r="H638" s="223">
        <v>18.6</v>
      </c>
      <c r="I638" s="224"/>
      <c r="J638" s="225">
        <f>ROUND(I638*H638,2)</f>
        <v>0</v>
      </c>
      <c r="K638" s="221" t="s">
        <v>159</v>
      </c>
      <c r="L638" s="70"/>
      <c r="M638" s="226" t="s">
        <v>22</v>
      </c>
      <c r="N638" s="227" t="s">
        <v>44</v>
      </c>
      <c r="O638" s="45"/>
      <c r="P638" s="228">
        <f>O638*H638</f>
        <v>0</v>
      </c>
      <c r="Q638" s="228">
        <v>0.00458</v>
      </c>
      <c r="R638" s="228">
        <f>Q638*H638</f>
        <v>0.085188</v>
      </c>
      <c r="S638" s="228">
        <v>0</v>
      </c>
      <c r="T638" s="229">
        <f>S638*H638</f>
        <v>0</v>
      </c>
      <c r="AR638" s="22" t="s">
        <v>266</v>
      </c>
      <c r="AT638" s="22" t="s">
        <v>155</v>
      </c>
      <c r="AU638" s="22" t="s">
        <v>82</v>
      </c>
      <c r="AY638" s="22" t="s">
        <v>153</v>
      </c>
      <c r="BE638" s="230">
        <f>IF(N638="základní",J638,0)</f>
        <v>0</v>
      </c>
      <c r="BF638" s="230">
        <f>IF(N638="snížená",J638,0)</f>
        <v>0</v>
      </c>
      <c r="BG638" s="230">
        <f>IF(N638="zákl. přenesená",J638,0)</f>
        <v>0</v>
      </c>
      <c r="BH638" s="230">
        <f>IF(N638="sníž. přenesená",J638,0)</f>
        <v>0</v>
      </c>
      <c r="BI638" s="230">
        <f>IF(N638="nulová",J638,0)</f>
        <v>0</v>
      </c>
      <c r="BJ638" s="22" t="s">
        <v>24</v>
      </c>
      <c r="BK638" s="230">
        <f>ROUND(I638*H638,2)</f>
        <v>0</v>
      </c>
      <c r="BL638" s="22" t="s">
        <v>266</v>
      </c>
      <c r="BM638" s="22" t="s">
        <v>1431</v>
      </c>
    </row>
    <row r="639" spans="2:47" s="1" customFormat="1" ht="13.5">
      <c r="B639" s="44"/>
      <c r="C639" s="72"/>
      <c r="D639" s="231" t="s">
        <v>166</v>
      </c>
      <c r="E639" s="72"/>
      <c r="F639" s="234" t="s">
        <v>903</v>
      </c>
      <c r="G639" s="72"/>
      <c r="H639" s="72"/>
      <c r="I639" s="189"/>
      <c r="J639" s="72"/>
      <c r="K639" s="72"/>
      <c r="L639" s="70"/>
      <c r="M639" s="233"/>
      <c r="N639" s="45"/>
      <c r="O639" s="45"/>
      <c r="P639" s="45"/>
      <c r="Q639" s="45"/>
      <c r="R639" s="45"/>
      <c r="S639" s="45"/>
      <c r="T639" s="93"/>
      <c r="AT639" s="22" t="s">
        <v>166</v>
      </c>
      <c r="AU639" s="22" t="s">
        <v>82</v>
      </c>
    </row>
    <row r="640" spans="2:51" s="11" customFormat="1" ht="13.5">
      <c r="B640" s="235"/>
      <c r="C640" s="236"/>
      <c r="D640" s="231" t="s">
        <v>180</v>
      </c>
      <c r="E640" s="237" t="s">
        <v>22</v>
      </c>
      <c r="F640" s="238" t="s">
        <v>1432</v>
      </c>
      <c r="G640" s="236"/>
      <c r="H640" s="239">
        <v>2.3</v>
      </c>
      <c r="I640" s="240"/>
      <c r="J640" s="236"/>
      <c r="K640" s="236"/>
      <c r="L640" s="241"/>
      <c r="M640" s="242"/>
      <c r="N640" s="243"/>
      <c r="O640" s="243"/>
      <c r="P640" s="243"/>
      <c r="Q640" s="243"/>
      <c r="R640" s="243"/>
      <c r="S640" s="243"/>
      <c r="T640" s="244"/>
      <c r="AT640" s="245" t="s">
        <v>180</v>
      </c>
      <c r="AU640" s="245" t="s">
        <v>82</v>
      </c>
      <c r="AV640" s="11" t="s">
        <v>82</v>
      </c>
      <c r="AW640" s="11" t="s">
        <v>37</v>
      </c>
      <c r="AX640" s="11" t="s">
        <v>73</v>
      </c>
      <c r="AY640" s="245" t="s">
        <v>153</v>
      </c>
    </row>
    <row r="641" spans="2:51" s="11" customFormat="1" ht="13.5">
      <c r="B641" s="235"/>
      <c r="C641" s="236"/>
      <c r="D641" s="231" t="s">
        <v>180</v>
      </c>
      <c r="E641" s="237" t="s">
        <v>22</v>
      </c>
      <c r="F641" s="238" t="s">
        <v>1433</v>
      </c>
      <c r="G641" s="236"/>
      <c r="H641" s="239">
        <v>3.65</v>
      </c>
      <c r="I641" s="240"/>
      <c r="J641" s="236"/>
      <c r="K641" s="236"/>
      <c r="L641" s="241"/>
      <c r="M641" s="242"/>
      <c r="N641" s="243"/>
      <c r="O641" s="243"/>
      <c r="P641" s="243"/>
      <c r="Q641" s="243"/>
      <c r="R641" s="243"/>
      <c r="S641" s="243"/>
      <c r="T641" s="244"/>
      <c r="AT641" s="245" t="s">
        <v>180</v>
      </c>
      <c r="AU641" s="245" t="s">
        <v>82</v>
      </c>
      <c r="AV641" s="11" t="s">
        <v>82</v>
      </c>
      <c r="AW641" s="11" t="s">
        <v>37</v>
      </c>
      <c r="AX641" s="11" t="s">
        <v>73</v>
      </c>
      <c r="AY641" s="245" t="s">
        <v>153</v>
      </c>
    </row>
    <row r="642" spans="2:51" s="11" customFormat="1" ht="13.5">
      <c r="B642" s="235"/>
      <c r="C642" s="236"/>
      <c r="D642" s="231" t="s">
        <v>180</v>
      </c>
      <c r="E642" s="237" t="s">
        <v>22</v>
      </c>
      <c r="F642" s="238" t="s">
        <v>1434</v>
      </c>
      <c r="G642" s="236"/>
      <c r="H642" s="239">
        <v>3.75</v>
      </c>
      <c r="I642" s="240"/>
      <c r="J642" s="236"/>
      <c r="K642" s="236"/>
      <c r="L642" s="241"/>
      <c r="M642" s="242"/>
      <c r="N642" s="243"/>
      <c r="O642" s="243"/>
      <c r="P642" s="243"/>
      <c r="Q642" s="243"/>
      <c r="R642" s="243"/>
      <c r="S642" s="243"/>
      <c r="T642" s="244"/>
      <c r="AT642" s="245" t="s">
        <v>180</v>
      </c>
      <c r="AU642" s="245" t="s">
        <v>82</v>
      </c>
      <c r="AV642" s="11" t="s">
        <v>82</v>
      </c>
      <c r="AW642" s="11" t="s">
        <v>37</v>
      </c>
      <c r="AX642" s="11" t="s">
        <v>73</v>
      </c>
      <c r="AY642" s="245" t="s">
        <v>153</v>
      </c>
    </row>
    <row r="643" spans="2:51" s="11" customFormat="1" ht="13.5">
      <c r="B643" s="235"/>
      <c r="C643" s="236"/>
      <c r="D643" s="231" t="s">
        <v>180</v>
      </c>
      <c r="E643" s="237" t="s">
        <v>22</v>
      </c>
      <c r="F643" s="238" t="s">
        <v>1435</v>
      </c>
      <c r="G643" s="236"/>
      <c r="H643" s="239">
        <v>8.9</v>
      </c>
      <c r="I643" s="240"/>
      <c r="J643" s="236"/>
      <c r="K643" s="236"/>
      <c r="L643" s="241"/>
      <c r="M643" s="242"/>
      <c r="N643" s="243"/>
      <c r="O643" s="243"/>
      <c r="P643" s="243"/>
      <c r="Q643" s="243"/>
      <c r="R643" s="243"/>
      <c r="S643" s="243"/>
      <c r="T643" s="244"/>
      <c r="AT643" s="245" t="s">
        <v>180</v>
      </c>
      <c r="AU643" s="245" t="s">
        <v>82</v>
      </c>
      <c r="AV643" s="11" t="s">
        <v>82</v>
      </c>
      <c r="AW643" s="11" t="s">
        <v>37</v>
      </c>
      <c r="AX643" s="11" t="s">
        <v>73</v>
      </c>
      <c r="AY643" s="245" t="s">
        <v>153</v>
      </c>
    </row>
    <row r="644" spans="2:65" s="1" customFormat="1" ht="25.5" customHeight="1">
      <c r="B644" s="44"/>
      <c r="C644" s="219" t="s">
        <v>1436</v>
      </c>
      <c r="D644" s="219" t="s">
        <v>155</v>
      </c>
      <c r="E644" s="220" t="s">
        <v>1437</v>
      </c>
      <c r="F644" s="221" t="s">
        <v>1438</v>
      </c>
      <c r="G644" s="222" t="s">
        <v>239</v>
      </c>
      <c r="H644" s="223">
        <v>23</v>
      </c>
      <c r="I644" s="224"/>
      <c r="J644" s="225">
        <f>ROUND(I644*H644,2)</f>
        <v>0</v>
      </c>
      <c r="K644" s="221" t="s">
        <v>159</v>
      </c>
      <c r="L644" s="70"/>
      <c r="M644" s="226" t="s">
        <v>22</v>
      </c>
      <c r="N644" s="227" t="s">
        <v>44</v>
      </c>
      <c r="O644" s="45"/>
      <c r="P644" s="228">
        <f>O644*H644</f>
        <v>0</v>
      </c>
      <c r="Q644" s="228">
        <v>0.00458</v>
      </c>
      <c r="R644" s="228">
        <f>Q644*H644</f>
        <v>0.10534</v>
      </c>
      <c r="S644" s="228">
        <v>0</v>
      </c>
      <c r="T644" s="229">
        <f>S644*H644</f>
        <v>0</v>
      </c>
      <c r="AR644" s="22" t="s">
        <v>266</v>
      </c>
      <c r="AT644" s="22" t="s">
        <v>155</v>
      </c>
      <c r="AU644" s="22" t="s">
        <v>82</v>
      </c>
      <c r="AY644" s="22" t="s">
        <v>153</v>
      </c>
      <c r="BE644" s="230">
        <f>IF(N644="základní",J644,0)</f>
        <v>0</v>
      </c>
      <c r="BF644" s="230">
        <f>IF(N644="snížená",J644,0)</f>
        <v>0</v>
      </c>
      <c r="BG644" s="230">
        <f>IF(N644="zákl. přenesená",J644,0)</f>
        <v>0</v>
      </c>
      <c r="BH644" s="230">
        <f>IF(N644="sníž. přenesená",J644,0)</f>
        <v>0</v>
      </c>
      <c r="BI644" s="230">
        <f>IF(N644="nulová",J644,0)</f>
        <v>0</v>
      </c>
      <c r="BJ644" s="22" t="s">
        <v>24</v>
      </c>
      <c r="BK644" s="230">
        <f>ROUND(I644*H644,2)</f>
        <v>0</v>
      </c>
      <c r="BL644" s="22" t="s">
        <v>266</v>
      </c>
      <c r="BM644" s="22" t="s">
        <v>1439</v>
      </c>
    </row>
    <row r="645" spans="2:47" s="1" customFormat="1" ht="13.5">
      <c r="B645" s="44"/>
      <c r="C645" s="72"/>
      <c r="D645" s="231" t="s">
        <v>166</v>
      </c>
      <c r="E645" s="72"/>
      <c r="F645" s="234" t="s">
        <v>903</v>
      </c>
      <c r="G645" s="72"/>
      <c r="H645" s="72"/>
      <c r="I645" s="189"/>
      <c r="J645" s="72"/>
      <c r="K645" s="72"/>
      <c r="L645" s="70"/>
      <c r="M645" s="233"/>
      <c r="N645" s="45"/>
      <c r="O645" s="45"/>
      <c r="P645" s="45"/>
      <c r="Q645" s="45"/>
      <c r="R645" s="45"/>
      <c r="S645" s="45"/>
      <c r="T645" s="93"/>
      <c r="AT645" s="22" t="s">
        <v>166</v>
      </c>
      <c r="AU645" s="22" t="s">
        <v>82</v>
      </c>
    </row>
    <row r="646" spans="2:51" s="11" customFormat="1" ht="13.5">
      <c r="B646" s="235"/>
      <c r="C646" s="236"/>
      <c r="D646" s="231" t="s">
        <v>180</v>
      </c>
      <c r="E646" s="237" t="s">
        <v>22</v>
      </c>
      <c r="F646" s="238" t="s">
        <v>1440</v>
      </c>
      <c r="G646" s="236"/>
      <c r="H646" s="239">
        <v>4.4</v>
      </c>
      <c r="I646" s="240"/>
      <c r="J646" s="236"/>
      <c r="K646" s="236"/>
      <c r="L646" s="241"/>
      <c r="M646" s="242"/>
      <c r="N646" s="243"/>
      <c r="O646" s="243"/>
      <c r="P646" s="243"/>
      <c r="Q646" s="243"/>
      <c r="R646" s="243"/>
      <c r="S646" s="243"/>
      <c r="T646" s="244"/>
      <c r="AT646" s="245" t="s">
        <v>180</v>
      </c>
      <c r="AU646" s="245" t="s">
        <v>82</v>
      </c>
      <c r="AV646" s="11" t="s">
        <v>82</v>
      </c>
      <c r="AW646" s="11" t="s">
        <v>37</v>
      </c>
      <c r="AX646" s="11" t="s">
        <v>73</v>
      </c>
      <c r="AY646" s="245" t="s">
        <v>153</v>
      </c>
    </row>
    <row r="647" spans="2:51" s="11" customFormat="1" ht="13.5">
      <c r="B647" s="235"/>
      <c r="C647" s="236"/>
      <c r="D647" s="231" t="s">
        <v>180</v>
      </c>
      <c r="E647" s="237" t="s">
        <v>22</v>
      </c>
      <c r="F647" s="238" t="s">
        <v>1441</v>
      </c>
      <c r="G647" s="236"/>
      <c r="H647" s="239">
        <v>4.4</v>
      </c>
      <c r="I647" s="240"/>
      <c r="J647" s="236"/>
      <c r="K647" s="236"/>
      <c r="L647" s="241"/>
      <c r="M647" s="242"/>
      <c r="N647" s="243"/>
      <c r="O647" s="243"/>
      <c r="P647" s="243"/>
      <c r="Q647" s="243"/>
      <c r="R647" s="243"/>
      <c r="S647" s="243"/>
      <c r="T647" s="244"/>
      <c r="AT647" s="245" t="s">
        <v>180</v>
      </c>
      <c r="AU647" s="245" t="s">
        <v>82</v>
      </c>
      <c r="AV647" s="11" t="s">
        <v>82</v>
      </c>
      <c r="AW647" s="11" t="s">
        <v>37</v>
      </c>
      <c r="AX647" s="11" t="s">
        <v>73</v>
      </c>
      <c r="AY647" s="245" t="s">
        <v>153</v>
      </c>
    </row>
    <row r="648" spans="2:51" s="11" customFormat="1" ht="13.5">
      <c r="B648" s="235"/>
      <c r="C648" s="236"/>
      <c r="D648" s="231" t="s">
        <v>180</v>
      </c>
      <c r="E648" s="237" t="s">
        <v>22</v>
      </c>
      <c r="F648" s="238" t="s">
        <v>1442</v>
      </c>
      <c r="G648" s="236"/>
      <c r="H648" s="239">
        <v>4.4</v>
      </c>
      <c r="I648" s="240"/>
      <c r="J648" s="236"/>
      <c r="K648" s="236"/>
      <c r="L648" s="241"/>
      <c r="M648" s="242"/>
      <c r="N648" s="243"/>
      <c r="O648" s="243"/>
      <c r="P648" s="243"/>
      <c r="Q648" s="243"/>
      <c r="R648" s="243"/>
      <c r="S648" s="243"/>
      <c r="T648" s="244"/>
      <c r="AT648" s="245" t="s">
        <v>180</v>
      </c>
      <c r="AU648" s="245" t="s">
        <v>82</v>
      </c>
      <c r="AV648" s="11" t="s">
        <v>82</v>
      </c>
      <c r="AW648" s="11" t="s">
        <v>37</v>
      </c>
      <c r="AX648" s="11" t="s">
        <v>73</v>
      </c>
      <c r="AY648" s="245" t="s">
        <v>153</v>
      </c>
    </row>
    <row r="649" spans="2:51" s="11" customFormat="1" ht="13.5">
      <c r="B649" s="235"/>
      <c r="C649" s="236"/>
      <c r="D649" s="231" t="s">
        <v>180</v>
      </c>
      <c r="E649" s="237" t="s">
        <v>22</v>
      </c>
      <c r="F649" s="238" t="s">
        <v>1443</v>
      </c>
      <c r="G649" s="236"/>
      <c r="H649" s="239">
        <v>9.8</v>
      </c>
      <c r="I649" s="240"/>
      <c r="J649" s="236"/>
      <c r="K649" s="236"/>
      <c r="L649" s="241"/>
      <c r="M649" s="242"/>
      <c r="N649" s="243"/>
      <c r="O649" s="243"/>
      <c r="P649" s="243"/>
      <c r="Q649" s="243"/>
      <c r="R649" s="243"/>
      <c r="S649" s="243"/>
      <c r="T649" s="244"/>
      <c r="AT649" s="245" t="s">
        <v>180</v>
      </c>
      <c r="AU649" s="245" t="s">
        <v>82</v>
      </c>
      <c r="AV649" s="11" t="s">
        <v>82</v>
      </c>
      <c r="AW649" s="11" t="s">
        <v>37</v>
      </c>
      <c r="AX649" s="11" t="s">
        <v>73</v>
      </c>
      <c r="AY649" s="245" t="s">
        <v>153</v>
      </c>
    </row>
    <row r="650" spans="2:65" s="1" customFormat="1" ht="25.5" customHeight="1">
      <c r="B650" s="44"/>
      <c r="C650" s="219" t="s">
        <v>1444</v>
      </c>
      <c r="D650" s="219" t="s">
        <v>155</v>
      </c>
      <c r="E650" s="220" t="s">
        <v>1445</v>
      </c>
      <c r="F650" s="221" t="s">
        <v>1446</v>
      </c>
      <c r="G650" s="222" t="s">
        <v>1447</v>
      </c>
      <c r="H650" s="269"/>
      <c r="I650" s="224"/>
      <c r="J650" s="225">
        <f>ROUND(I650*H650,2)</f>
        <v>0</v>
      </c>
      <c r="K650" s="221" t="s">
        <v>159</v>
      </c>
      <c r="L650" s="70"/>
      <c r="M650" s="226" t="s">
        <v>22</v>
      </c>
      <c r="N650" s="227" t="s">
        <v>44</v>
      </c>
      <c r="O650" s="45"/>
      <c r="P650" s="228">
        <f>O650*H650</f>
        <v>0</v>
      </c>
      <c r="Q650" s="228">
        <v>0</v>
      </c>
      <c r="R650" s="228">
        <f>Q650*H650</f>
        <v>0</v>
      </c>
      <c r="S650" s="228">
        <v>0</v>
      </c>
      <c r="T650" s="229">
        <f>S650*H650</f>
        <v>0</v>
      </c>
      <c r="AR650" s="22" t="s">
        <v>266</v>
      </c>
      <c r="AT650" s="22" t="s">
        <v>155</v>
      </c>
      <c r="AU650" s="22" t="s">
        <v>82</v>
      </c>
      <c r="AY650" s="22" t="s">
        <v>153</v>
      </c>
      <c r="BE650" s="230">
        <f>IF(N650="základní",J650,0)</f>
        <v>0</v>
      </c>
      <c r="BF650" s="230">
        <f>IF(N650="snížená",J650,0)</f>
        <v>0</v>
      </c>
      <c r="BG650" s="230">
        <f>IF(N650="zákl. přenesená",J650,0)</f>
        <v>0</v>
      </c>
      <c r="BH650" s="230">
        <f>IF(N650="sníž. přenesená",J650,0)</f>
        <v>0</v>
      </c>
      <c r="BI650" s="230">
        <f>IF(N650="nulová",J650,0)</f>
        <v>0</v>
      </c>
      <c r="BJ650" s="22" t="s">
        <v>24</v>
      </c>
      <c r="BK650" s="230">
        <f>ROUND(I650*H650,2)</f>
        <v>0</v>
      </c>
      <c r="BL650" s="22" t="s">
        <v>266</v>
      </c>
      <c r="BM650" s="22" t="s">
        <v>1448</v>
      </c>
    </row>
    <row r="651" spans="2:47" s="1" customFormat="1" ht="13.5">
      <c r="B651" s="44"/>
      <c r="C651" s="72"/>
      <c r="D651" s="231" t="s">
        <v>162</v>
      </c>
      <c r="E651" s="72"/>
      <c r="F651" s="232" t="s">
        <v>1449</v>
      </c>
      <c r="G651" s="72"/>
      <c r="H651" s="72"/>
      <c r="I651" s="189"/>
      <c r="J651" s="72"/>
      <c r="K651" s="72"/>
      <c r="L651" s="70"/>
      <c r="M651" s="233"/>
      <c r="N651" s="45"/>
      <c r="O651" s="45"/>
      <c r="P651" s="45"/>
      <c r="Q651" s="45"/>
      <c r="R651" s="45"/>
      <c r="S651" s="45"/>
      <c r="T651" s="93"/>
      <c r="AT651" s="22" t="s">
        <v>162</v>
      </c>
      <c r="AU651" s="22" t="s">
        <v>82</v>
      </c>
    </row>
    <row r="652" spans="2:47" s="1" customFormat="1" ht="13.5">
      <c r="B652" s="44"/>
      <c r="C652" s="72"/>
      <c r="D652" s="231" t="s">
        <v>164</v>
      </c>
      <c r="E652" s="72"/>
      <c r="F652" s="234" t="s">
        <v>1450</v>
      </c>
      <c r="G652" s="72"/>
      <c r="H652" s="72"/>
      <c r="I652" s="189"/>
      <c r="J652" s="72"/>
      <c r="K652" s="72"/>
      <c r="L652" s="70"/>
      <c r="M652" s="233"/>
      <c r="N652" s="45"/>
      <c r="O652" s="45"/>
      <c r="P652" s="45"/>
      <c r="Q652" s="45"/>
      <c r="R652" s="45"/>
      <c r="S652" s="45"/>
      <c r="T652" s="93"/>
      <c r="AT652" s="22" t="s">
        <v>164</v>
      </c>
      <c r="AU652" s="22" t="s">
        <v>82</v>
      </c>
    </row>
    <row r="653" spans="2:63" s="10" customFormat="1" ht="29.85" customHeight="1">
      <c r="B653" s="203"/>
      <c r="C653" s="204"/>
      <c r="D653" s="205" t="s">
        <v>72</v>
      </c>
      <c r="E653" s="217" t="s">
        <v>1451</v>
      </c>
      <c r="F653" s="217" t="s">
        <v>1452</v>
      </c>
      <c r="G653" s="204"/>
      <c r="H653" s="204"/>
      <c r="I653" s="207"/>
      <c r="J653" s="218">
        <f>BK653</f>
        <v>0</v>
      </c>
      <c r="K653" s="204"/>
      <c r="L653" s="209"/>
      <c r="M653" s="210"/>
      <c r="N653" s="211"/>
      <c r="O653" s="211"/>
      <c r="P653" s="212">
        <f>SUM(P654:P690)</f>
        <v>0</v>
      </c>
      <c r="Q653" s="211"/>
      <c r="R653" s="212">
        <f>SUM(R654:R690)</f>
        <v>1.65044012</v>
      </c>
      <c r="S653" s="211"/>
      <c r="T653" s="213">
        <f>SUM(T654:T690)</f>
        <v>0</v>
      </c>
      <c r="AR653" s="214" t="s">
        <v>82</v>
      </c>
      <c r="AT653" s="215" t="s">
        <v>72</v>
      </c>
      <c r="AU653" s="215" t="s">
        <v>24</v>
      </c>
      <c r="AY653" s="214" t="s">
        <v>153</v>
      </c>
      <c r="BK653" s="216">
        <f>SUM(BK654:BK690)</f>
        <v>0</v>
      </c>
    </row>
    <row r="654" spans="2:65" s="1" customFormat="1" ht="25.5" customHeight="1">
      <c r="B654" s="44"/>
      <c r="C654" s="219" t="s">
        <v>1453</v>
      </c>
      <c r="D654" s="219" t="s">
        <v>155</v>
      </c>
      <c r="E654" s="220" t="s">
        <v>1454</v>
      </c>
      <c r="F654" s="221" t="s">
        <v>1455</v>
      </c>
      <c r="G654" s="222" t="s">
        <v>239</v>
      </c>
      <c r="H654" s="223">
        <v>406.535</v>
      </c>
      <c r="I654" s="224"/>
      <c r="J654" s="225">
        <f>ROUND(I654*H654,2)</f>
        <v>0</v>
      </c>
      <c r="K654" s="221" t="s">
        <v>159</v>
      </c>
      <c r="L654" s="70"/>
      <c r="M654" s="226" t="s">
        <v>22</v>
      </c>
      <c r="N654" s="227" t="s">
        <v>44</v>
      </c>
      <c r="O654" s="45"/>
      <c r="P654" s="228">
        <f>O654*H654</f>
        <v>0</v>
      </c>
      <c r="Q654" s="228">
        <v>0</v>
      </c>
      <c r="R654" s="228">
        <f>Q654*H654</f>
        <v>0</v>
      </c>
      <c r="S654" s="228">
        <v>0</v>
      </c>
      <c r="T654" s="229">
        <f>S654*H654</f>
        <v>0</v>
      </c>
      <c r="AR654" s="22" t="s">
        <v>266</v>
      </c>
      <c r="AT654" s="22" t="s">
        <v>155</v>
      </c>
      <c r="AU654" s="22" t="s">
        <v>82</v>
      </c>
      <c r="AY654" s="22" t="s">
        <v>153</v>
      </c>
      <c r="BE654" s="230">
        <f>IF(N654="základní",J654,0)</f>
        <v>0</v>
      </c>
      <c r="BF654" s="230">
        <f>IF(N654="snížená",J654,0)</f>
        <v>0</v>
      </c>
      <c r="BG654" s="230">
        <f>IF(N654="zákl. přenesená",J654,0)</f>
        <v>0</v>
      </c>
      <c r="BH654" s="230">
        <f>IF(N654="sníž. přenesená",J654,0)</f>
        <v>0</v>
      </c>
      <c r="BI654" s="230">
        <f>IF(N654="nulová",J654,0)</f>
        <v>0</v>
      </c>
      <c r="BJ654" s="22" t="s">
        <v>24</v>
      </c>
      <c r="BK654" s="230">
        <f>ROUND(I654*H654,2)</f>
        <v>0</v>
      </c>
      <c r="BL654" s="22" t="s">
        <v>266</v>
      </c>
      <c r="BM654" s="22" t="s">
        <v>1456</v>
      </c>
    </row>
    <row r="655" spans="2:47" s="1" customFormat="1" ht="13.5">
      <c r="B655" s="44"/>
      <c r="C655" s="72"/>
      <c r="D655" s="231" t="s">
        <v>162</v>
      </c>
      <c r="E655" s="72"/>
      <c r="F655" s="232" t="s">
        <v>1457</v>
      </c>
      <c r="G655" s="72"/>
      <c r="H655" s="72"/>
      <c r="I655" s="189"/>
      <c r="J655" s="72"/>
      <c r="K655" s="72"/>
      <c r="L655" s="70"/>
      <c r="M655" s="233"/>
      <c r="N655" s="45"/>
      <c r="O655" s="45"/>
      <c r="P655" s="45"/>
      <c r="Q655" s="45"/>
      <c r="R655" s="45"/>
      <c r="S655" s="45"/>
      <c r="T655" s="93"/>
      <c r="AT655" s="22" t="s">
        <v>162</v>
      </c>
      <c r="AU655" s="22" t="s">
        <v>82</v>
      </c>
    </row>
    <row r="656" spans="2:47" s="1" customFormat="1" ht="13.5">
      <c r="B656" s="44"/>
      <c r="C656" s="72"/>
      <c r="D656" s="231" t="s">
        <v>164</v>
      </c>
      <c r="E656" s="72"/>
      <c r="F656" s="234" t="s">
        <v>1458</v>
      </c>
      <c r="G656" s="72"/>
      <c r="H656" s="72"/>
      <c r="I656" s="189"/>
      <c r="J656" s="72"/>
      <c r="K656" s="72"/>
      <c r="L656" s="70"/>
      <c r="M656" s="233"/>
      <c r="N656" s="45"/>
      <c r="O656" s="45"/>
      <c r="P656" s="45"/>
      <c r="Q656" s="45"/>
      <c r="R656" s="45"/>
      <c r="S656" s="45"/>
      <c r="T656" s="93"/>
      <c r="AT656" s="22" t="s">
        <v>164</v>
      </c>
      <c r="AU656" s="22" t="s">
        <v>82</v>
      </c>
    </row>
    <row r="657" spans="2:47" s="1" customFormat="1" ht="13.5">
      <c r="B657" s="44"/>
      <c r="C657" s="72"/>
      <c r="D657" s="231" t="s">
        <v>166</v>
      </c>
      <c r="E657" s="72"/>
      <c r="F657" s="234" t="s">
        <v>1459</v>
      </c>
      <c r="G657" s="72"/>
      <c r="H657" s="72"/>
      <c r="I657" s="189"/>
      <c r="J657" s="72"/>
      <c r="K657" s="72"/>
      <c r="L657" s="70"/>
      <c r="M657" s="233"/>
      <c r="N657" s="45"/>
      <c r="O657" s="45"/>
      <c r="P657" s="45"/>
      <c r="Q657" s="45"/>
      <c r="R657" s="45"/>
      <c r="S657" s="45"/>
      <c r="T657" s="93"/>
      <c r="AT657" s="22" t="s">
        <v>166</v>
      </c>
      <c r="AU657" s="22" t="s">
        <v>82</v>
      </c>
    </row>
    <row r="658" spans="2:51" s="11" customFormat="1" ht="13.5">
      <c r="B658" s="235"/>
      <c r="C658" s="236"/>
      <c r="D658" s="231" t="s">
        <v>180</v>
      </c>
      <c r="E658" s="237" t="s">
        <v>22</v>
      </c>
      <c r="F658" s="238" t="s">
        <v>1460</v>
      </c>
      <c r="G658" s="236"/>
      <c r="H658" s="239">
        <v>406.535</v>
      </c>
      <c r="I658" s="240"/>
      <c r="J658" s="236"/>
      <c r="K658" s="236"/>
      <c r="L658" s="241"/>
      <c r="M658" s="242"/>
      <c r="N658" s="243"/>
      <c r="O658" s="243"/>
      <c r="P658" s="243"/>
      <c r="Q658" s="243"/>
      <c r="R658" s="243"/>
      <c r="S658" s="243"/>
      <c r="T658" s="244"/>
      <c r="AT658" s="245" t="s">
        <v>180</v>
      </c>
      <c r="AU658" s="245" t="s">
        <v>82</v>
      </c>
      <c r="AV658" s="11" t="s">
        <v>82</v>
      </c>
      <c r="AW658" s="11" t="s">
        <v>37</v>
      </c>
      <c r="AX658" s="11" t="s">
        <v>73</v>
      </c>
      <c r="AY658" s="245" t="s">
        <v>153</v>
      </c>
    </row>
    <row r="659" spans="2:65" s="1" customFormat="1" ht="16.5" customHeight="1">
      <c r="B659" s="44"/>
      <c r="C659" s="246" t="s">
        <v>1461</v>
      </c>
      <c r="D659" s="246" t="s">
        <v>252</v>
      </c>
      <c r="E659" s="247" t="s">
        <v>1393</v>
      </c>
      <c r="F659" s="248" t="s">
        <v>1394</v>
      </c>
      <c r="G659" s="249" t="s">
        <v>231</v>
      </c>
      <c r="H659" s="250">
        <v>0.61</v>
      </c>
      <c r="I659" s="251"/>
      <c r="J659" s="252">
        <f>ROUND(I659*H659,2)</f>
        <v>0</v>
      </c>
      <c r="K659" s="248" t="s">
        <v>159</v>
      </c>
      <c r="L659" s="253"/>
      <c r="M659" s="254" t="s">
        <v>22</v>
      </c>
      <c r="N659" s="255" t="s">
        <v>44</v>
      </c>
      <c r="O659" s="45"/>
      <c r="P659" s="228">
        <f>O659*H659</f>
        <v>0</v>
      </c>
      <c r="Q659" s="228">
        <v>1</v>
      </c>
      <c r="R659" s="228">
        <f>Q659*H659</f>
        <v>0.61</v>
      </c>
      <c r="S659" s="228">
        <v>0</v>
      </c>
      <c r="T659" s="229">
        <f>S659*H659</f>
        <v>0</v>
      </c>
      <c r="AR659" s="22" t="s">
        <v>372</v>
      </c>
      <c r="AT659" s="22" t="s">
        <v>252</v>
      </c>
      <c r="AU659" s="22" t="s">
        <v>82</v>
      </c>
      <c r="AY659" s="22" t="s">
        <v>153</v>
      </c>
      <c r="BE659" s="230">
        <f>IF(N659="základní",J659,0)</f>
        <v>0</v>
      </c>
      <c r="BF659" s="230">
        <f>IF(N659="snížená",J659,0)</f>
        <v>0</v>
      </c>
      <c r="BG659" s="230">
        <f>IF(N659="zákl. přenesená",J659,0)</f>
        <v>0</v>
      </c>
      <c r="BH659" s="230">
        <f>IF(N659="sníž. přenesená",J659,0)</f>
        <v>0</v>
      </c>
      <c r="BI659" s="230">
        <f>IF(N659="nulová",J659,0)</f>
        <v>0</v>
      </c>
      <c r="BJ659" s="22" t="s">
        <v>24</v>
      </c>
      <c r="BK659" s="230">
        <f>ROUND(I659*H659,2)</f>
        <v>0</v>
      </c>
      <c r="BL659" s="22" t="s">
        <v>266</v>
      </c>
      <c r="BM659" s="22" t="s">
        <v>1462</v>
      </c>
    </row>
    <row r="660" spans="2:47" s="1" customFormat="1" ht="13.5">
      <c r="B660" s="44"/>
      <c r="C660" s="72"/>
      <c r="D660" s="231" t="s">
        <v>162</v>
      </c>
      <c r="E660" s="72"/>
      <c r="F660" s="232" t="s">
        <v>1396</v>
      </c>
      <c r="G660" s="72"/>
      <c r="H660" s="72"/>
      <c r="I660" s="189"/>
      <c r="J660" s="72"/>
      <c r="K660" s="72"/>
      <c r="L660" s="70"/>
      <c r="M660" s="233"/>
      <c r="N660" s="45"/>
      <c r="O660" s="45"/>
      <c r="P660" s="45"/>
      <c r="Q660" s="45"/>
      <c r="R660" s="45"/>
      <c r="S660" s="45"/>
      <c r="T660" s="93"/>
      <c r="AT660" s="22" t="s">
        <v>162</v>
      </c>
      <c r="AU660" s="22" t="s">
        <v>82</v>
      </c>
    </row>
    <row r="661" spans="2:47" s="1" customFormat="1" ht="13.5">
      <c r="B661" s="44"/>
      <c r="C661" s="72"/>
      <c r="D661" s="231" t="s">
        <v>166</v>
      </c>
      <c r="E661" s="72"/>
      <c r="F661" s="234" t="s">
        <v>1397</v>
      </c>
      <c r="G661" s="72"/>
      <c r="H661" s="72"/>
      <c r="I661" s="189"/>
      <c r="J661" s="72"/>
      <c r="K661" s="72"/>
      <c r="L661" s="70"/>
      <c r="M661" s="233"/>
      <c r="N661" s="45"/>
      <c r="O661" s="45"/>
      <c r="P661" s="45"/>
      <c r="Q661" s="45"/>
      <c r="R661" s="45"/>
      <c r="S661" s="45"/>
      <c r="T661" s="93"/>
      <c r="AT661" s="22" t="s">
        <v>166</v>
      </c>
      <c r="AU661" s="22" t="s">
        <v>82</v>
      </c>
    </row>
    <row r="662" spans="2:51" s="11" customFormat="1" ht="13.5">
      <c r="B662" s="235"/>
      <c r="C662" s="236"/>
      <c r="D662" s="231" t="s">
        <v>180</v>
      </c>
      <c r="E662" s="236"/>
      <c r="F662" s="238" t="s">
        <v>1463</v>
      </c>
      <c r="G662" s="236"/>
      <c r="H662" s="239">
        <v>0.61</v>
      </c>
      <c r="I662" s="240"/>
      <c r="J662" s="236"/>
      <c r="K662" s="236"/>
      <c r="L662" s="241"/>
      <c r="M662" s="242"/>
      <c r="N662" s="243"/>
      <c r="O662" s="243"/>
      <c r="P662" s="243"/>
      <c r="Q662" s="243"/>
      <c r="R662" s="243"/>
      <c r="S662" s="243"/>
      <c r="T662" s="244"/>
      <c r="AT662" s="245" t="s">
        <v>180</v>
      </c>
      <c r="AU662" s="245" t="s">
        <v>82</v>
      </c>
      <c r="AV662" s="11" t="s">
        <v>82</v>
      </c>
      <c r="AW662" s="11" t="s">
        <v>6</v>
      </c>
      <c r="AX662" s="11" t="s">
        <v>24</v>
      </c>
      <c r="AY662" s="245" t="s">
        <v>153</v>
      </c>
    </row>
    <row r="663" spans="2:65" s="1" customFormat="1" ht="25.5" customHeight="1">
      <c r="B663" s="44"/>
      <c r="C663" s="219" t="s">
        <v>1464</v>
      </c>
      <c r="D663" s="219" t="s">
        <v>155</v>
      </c>
      <c r="E663" s="220" t="s">
        <v>1465</v>
      </c>
      <c r="F663" s="221" t="s">
        <v>1466</v>
      </c>
      <c r="G663" s="222" t="s">
        <v>239</v>
      </c>
      <c r="H663" s="223">
        <v>1011.718</v>
      </c>
      <c r="I663" s="224"/>
      <c r="J663" s="225">
        <f>ROUND(I663*H663,2)</f>
        <v>0</v>
      </c>
      <c r="K663" s="221" t="s">
        <v>159</v>
      </c>
      <c r="L663" s="70"/>
      <c r="M663" s="226" t="s">
        <v>22</v>
      </c>
      <c r="N663" s="227" t="s">
        <v>44</v>
      </c>
      <c r="O663" s="45"/>
      <c r="P663" s="228">
        <f>O663*H663</f>
        <v>0</v>
      </c>
      <c r="Q663" s="228">
        <v>0.00088</v>
      </c>
      <c r="R663" s="228">
        <f>Q663*H663</f>
        <v>0.89031184</v>
      </c>
      <c r="S663" s="228">
        <v>0</v>
      </c>
      <c r="T663" s="229">
        <f>S663*H663</f>
        <v>0</v>
      </c>
      <c r="AR663" s="22" t="s">
        <v>266</v>
      </c>
      <c r="AT663" s="22" t="s">
        <v>155</v>
      </c>
      <c r="AU663" s="22" t="s">
        <v>82</v>
      </c>
      <c r="AY663" s="22" t="s">
        <v>153</v>
      </c>
      <c r="BE663" s="230">
        <f>IF(N663="základní",J663,0)</f>
        <v>0</v>
      </c>
      <c r="BF663" s="230">
        <f>IF(N663="snížená",J663,0)</f>
        <v>0</v>
      </c>
      <c r="BG663" s="230">
        <f>IF(N663="zákl. přenesená",J663,0)</f>
        <v>0</v>
      </c>
      <c r="BH663" s="230">
        <f>IF(N663="sníž. přenesená",J663,0)</f>
        <v>0</v>
      </c>
      <c r="BI663" s="230">
        <f>IF(N663="nulová",J663,0)</f>
        <v>0</v>
      </c>
      <c r="BJ663" s="22" t="s">
        <v>24</v>
      </c>
      <c r="BK663" s="230">
        <f>ROUND(I663*H663,2)</f>
        <v>0</v>
      </c>
      <c r="BL663" s="22" t="s">
        <v>266</v>
      </c>
      <c r="BM663" s="22" t="s">
        <v>1467</v>
      </c>
    </row>
    <row r="664" spans="2:47" s="1" customFormat="1" ht="13.5">
      <c r="B664" s="44"/>
      <c r="C664" s="72"/>
      <c r="D664" s="231" t="s">
        <v>162</v>
      </c>
      <c r="E664" s="72"/>
      <c r="F664" s="232" t="s">
        <v>1468</v>
      </c>
      <c r="G664" s="72"/>
      <c r="H664" s="72"/>
      <c r="I664" s="189"/>
      <c r="J664" s="72"/>
      <c r="K664" s="72"/>
      <c r="L664" s="70"/>
      <c r="M664" s="233"/>
      <c r="N664" s="45"/>
      <c r="O664" s="45"/>
      <c r="P664" s="45"/>
      <c r="Q664" s="45"/>
      <c r="R664" s="45"/>
      <c r="S664" s="45"/>
      <c r="T664" s="93"/>
      <c r="AT664" s="22" t="s">
        <v>162</v>
      </c>
      <c r="AU664" s="22" t="s">
        <v>82</v>
      </c>
    </row>
    <row r="665" spans="2:47" s="1" customFormat="1" ht="13.5">
      <c r="B665" s="44"/>
      <c r="C665" s="72"/>
      <c r="D665" s="231" t="s">
        <v>164</v>
      </c>
      <c r="E665" s="72"/>
      <c r="F665" s="234" t="s">
        <v>1469</v>
      </c>
      <c r="G665" s="72"/>
      <c r="H665" s="72"/>
      <c r="I665" s="189"/>
      <c r="J665" s="72"/>
      <c r="K665" s="72"/>
      <c r="L665" s="70"/>
      <c r="M665" s="233"/>
      <c r="N665" s="45"/>
      <c r="O665" s="45"/>
      <c r="P665" s="45"/>
      <c r="Q665" s="45"/>
      <c r="R665" s="45"/>
      <c r="S665" s="45"/>
      <c r="T665" s="93"/>
      <c r="AT665" s="22" t="s">
        <v>164</v>
      </c>
      <c r="AU665" s="22" t="s">
        <v>82</v>
      </c>
    </row>
    <row r="666" spans="2:47" s="1" customFormat="1" ht="13.5">
      <c r="B666" s="44"/>
      <c r="C666" s="72"/>
      <c r="D666" s="231" t="s">
        <v>166</v>
      </c>
      <c r="E666" s="72"/>
      <c r="F666" s="234" t="s">
        <v>1459</v>
      </c>
      <c r="G666" s="72"/>
      <c r="H666" s="72"/>
      <c r="I666" s="189"/>
      <c r="J666" s="72"/>
      <c r="K666" s="72"/>
      <c r="L666" s="70"/>
      <c r="M666" s="233"/>
      <c r="N666" s="45"/>
      <c r="O666" s="45"/>
      <c r="P666" s="45"/>
      <c r="Q666" s="45"/>
      <c r="R666" s="45"/>
      <c r="S666" s="45"/>
      <c r="T666" s="93"/>
      <c r="AT666" s="22" t="s">
        <v>166</v>
      </c>
      <c r="AU666" s="22" t="s">
        <v>82</v>
      </c>
    </row>
    <row r="667" spans="2:51" s="11" customFormat="1" ht="13.5">
      <c r="B667" s="235"/>
      <c r="C667" s="236"/>
      <c r="D667" s="231" t="s">
        <v>180</v>
      </c>
      <c r="E667" s="237" t="s">
        <v>22</v>
      </c>
      <c r="F667" s="238" t="s">
        <v>1470</v>
      </c>
      <c r="G667" s="236"/>
      <c r="H667" s="239">
        <v>525.673</v>
      </c>
      <c r="I667" s="240"/>
      <c r="J667" s="236"/>
      <c r="K667" s="236"/>
      <c r="L667" s="241"/>
      <c r="M667" s="242"/>
      <c r="N667" s="243"/>
      <c r="O667" s="243"/>
      <c r="P667" s="243"/>
      <c r="Q667" s="243"/>
      <c r="R667" s="243"/>
      <c r="S667" s="243"/>
      <c r="T667" s="244"/>
      <c r="AT667" s="245" t="s">
        <v>180</v>
      </c>
      <c r="AU667" s="245" t="s">
        <v>82</v>
      </c>
      <c r="AV667" s="11" t="s">
        <v>82</v>
      </c>
      <c r="AW667" s="11" t="s">
        <v>37</v>
      </c>
      <c r="AX667" s="11" t="s">
        <v>73</v>
      </c>
      <c r="AY667" s="245" t="s">
        <v>153</v>
      </c>
    </row>
    <row r="668" spans="2:51" s="11" customFormat="1" ht="13.5">
      <c r="B668" s="235"/>
      <c r="C668" s="236"/>
      <c r="D668" s="231" t="s">
        <v>180</v>
      </c>
      <c r="E668" s="237" t="s">
        <v>22</v>
      </c>
      <c r="F668" s="238" t="s">
        <v>1471</v>
      </c>
      <c r="G668" s="236"/>
      <c r="H668" s="239">
        <v>2</v>
      </c>
      <c r="I668" s="240"/>
      <c r="J668" s="236"/>
      <c r="K668" s="236"/>
      <c r="L668" s="241"/>
      <c r="M668" s="242"/>
      <c r="N668" s="243"/>
      <c r="O668" s="243"/>
      <c r="P668" s="243"/>
      <c r="Q668" s="243"/>
      <c r="R668" s="243"/>
      <c r="S668" s="243"/>
      <c r="T668" s="244"/>
      <c r="AT668" s="245" t="s">
        <v>180</v>
      </c>
      <c r="AU668" s="245" t="s">
        <v>82</v>
      </c>
      <c r="AV668" s="11" t="s">
        <v>82</v>
      </c>
      <c r="AW668" s="11" t="s">
        <v>37</v>
      </c>
      <c r="AX668" s="11" t="s">
        <v>73</v>
      </c>
      <c r="AY668" s="245" t="s">
        <v>153</v>
      </c>
    </row>
    <row r="669" spans="2:51" s="11" customFormat="1" ht="13.5">
      <c r="B669" s="235"/>
      <c r="C669" s="236"/>
      <c r="D669" s="231" t="s">
        <v>180</v>
      </c>
      <c r="E669" s="237" t="s">
        <v>22</v>
      </c>
      <c r="F669" s="238" t="s">
        <v>1472</v>
      </c>
      <c r="G669" s="236"/>
      <c r="H669" s="239">
        <v>482.045</v>
      </c>
      <c r="I669" s="240"/>
      <c r="J669" s="236"/>
      <c r="K669" s="236"/>
      <c r="L669" s="241"/>
      <c r="M669" s="242"/>
      <c r="N669" s="243"/>
      <c r="O669" s="243"/>
      <c r="P669" s="243"/>
      <c r="Q669" s="243"/>
      <c r="R669" s="243"/>
      <c r="S669" s="243"/>
      <c r="T669" s="244"/>
      <c r="AT669" s="245" t="s">
        <v>180</v>
      </c>
      <c r="AU669" s="245" t="s">
        <v>82</v>
      </c>
      <c r="AV669" s="11" t="s">
        <v>82</v>
      </c>
      <c r="AW669" s="11" t="s">
        <v>37</v>
      </c>
      <c r="AX669" s="11" t="s">
        <v>73</v>
      </c>
      <c r="AY669" s="245" t="s">
        <v>153</v>
      </c>
    </row>
    <row r="670" spans="2:51" s="11" customFormat="1" ht="13.5">
      <c r="B670" s="235"/>
      <c r="C670" s="236"/>
      <c r="D670" s="231" t="s">
        <v>180</v>
      </c>
      <c r="E670" s="237" t="s">
        <v>22</v>
      </c>
      <c r="F670" s="238" t="s">
        <v>1473</v>
      </c>
      <c r="G670" s="236"/>
      <c r="H670" s="239">
        <v>2</v>
      </c>
      <c r="I670" s="240"/>
      <c r="J670" s="236"/>
      <c r="K670" s="236"/>
      <c r="L670" s="241"/>
      <c r="M670" s="242"/>
      <c r="N670" s="243"/>
      <c r="O670" s="243"/>
      <c r="P670" s="243"/>
      <c r="Q670" s="243"/>
      <c r="R670" s="243"/>
      <c r="S670" s="243"/>
      <c r="T670" s="244"/>
      <c r="AT670" s="245" t="s">
        <v>180</v>
      </c>
      <c r="AU670" s="245" t="s">
        <v>82</v>
      </c>
      <c r="AV670" s="11" t="s">
        <v>82</v>
      </c>
      <c r="AW670" s="11" t="s">
        <v>37</v>
      </c>
      <c r="AX670" s="11" t="s">
        <v>73</v>
      </c>
      <c r="AY670" s="245" t="s">
        <v>153</v>
      </c>
    </row>
    <row r="671" spans="2:65" s="1" customFormat="1" ht="25.5" customHeight="1">
      <c r="B671" s="44"/>
      <c r="C671" s="246" t="s">
        <v>1474</v>
      </c>
      <c r="D671" s="246" t="s">
        <v>252</v>
      </c>
      <c r="E671" s="247" t="s">
        <v>1475</v>
      </c>
      <c r="F671" s="248" t="s">
        <v>1476</v>
      </c>
      <c r="G671" s="249" t="s">
        <v>239</v>
      </c>
      <c r="H671" s="250">
        <v>544.551</v>
      </c>
      <c r="I671" s="251"/>
      <c r="J671" s="252">
        <f>ROUND(I671*H671,2)</f>
        <v>0</v>
      </c>
      <c r="K671" s="248" t="s">
        <v>22</v>
      </c>
      <c r="L671" s="253"/>
      <c r="M671" s="254" t="s">
        <v>22</v>
      </c>
      <c r="N671" s="255" t="s">
        <v>44</v>
      </c>
      <c r="O671" s="45"/>
      <c r="P671" s="228">
        <f>O671*H671</f>
        <v>0</v>
      </c>
      <c r="Q671" s="228">
        <v>0</v>
      </c>
      <c r="R671" s="228">
        <f>Q671*H671</f>
        <v>0</v>
      </c>
      <c r="S671" s="228">
        <v>0</v>
      </c>
      <c r="T671" s="229">
        <f>S671*H671</f>
        <v>0</v>
      </c>
      <c r="AR671" s="22" t="s">
        <v>372</v>
      </c>
      <c r="AT671" s="22" t="s">
        <v>252</v>
      </c>
      <c r="AU671" s="22" t="s">
        <v>82</v>
      </c>
      <c r="AY671" s="22" t="s">
        <v>153</v>
      </c>
      <c r="BE671" s="230">
        <f>IF(N671="základní",J671,0)</f>
        <v>0</v>
      </c>
      <c r="BF671" s="230">
        <f>IF(N671="snížená",J671,0)</f>
        <v>0</v>
      </c>
      <c r="BG671" s="230">
        <f>IF(N671="zákl. přenesená",J671,0)</f>
        <v>0</v>
      </c>
      <c r="BH671" s="230">
        <f>IF(N671="sníž. přenesená",J671,0)</f>
        <v>0</v>
      </c>
      <c r="BI671" s="230">
        <f>IF(N671="nulová",J671,0)</f>
        <v>0</v>
      </c>
      <c r="BJ671" s="22" t="s">
        <v>24</v>
      </c>
      <c r="BK671" s="230">
        <f>ROUND(I671*H671,2)</f>
        <v>0</v>
      </c>
      <c r="BL671" s="22" t="s">
        <v>266</v>
      </c>
      <c r="BM671" s="22" t="s">
        <v>1477</v>
      </c>
    </row>
    <row r="672" spans="2:47" s="1" customFormat="1" ht="13.5">
      <c r="B672" s="44"/>
      <c r="C672" s="72"/>
      <c r="D672" s="231" t="s">
        <v>162</v>
      </c>
      <c r="E672" s="72"/>
      <c r="F672" s="232" t="s">
        <v>1478</v>
      </c>
      <c r="G672" s="72"/>
      <c r="H672" s="72"/>
      <c r="I672" s="189"/>
      <c r="J672" s="72"/>
      <c r="K672" s="72"/>
      <c r="L672" s="70"/>
      <c r="M672" s="233"/>
      <c r="N672" s="45"/>
      <c r="O672" s="45"/>
      <c r="P672" s="45"/>
      <c r="Q672" s="45"/>
      <c r="R672" s="45"/>
      <c r="S672" s="45"/>
      <c r="T672" s="93"/>
      <c r="AT672" s="22" t="s">
        <v>162</v>
      </c>
      <c r="AU672" s="22" t="s">
        <v>82</v>
      </c>
    </row>
    <row r="673" spans="2:51" s="11" customFormat="1" ht="13.5">
      <c r="B673" s="235"/>
      <c r="C673" s="236"/>
      <c r="D673" s="231" t="s">
        <v>180</v>
      </c>
      <c r="E673" s="237" t="s">
        <v>22</v>
      </c>
      <c r="F673" s="238" t="s">
        <v>1472</v>
      </c>
      <c r="G673" s="236"/>
      <c r="H673" s="239">
        <v>482.045</v>
      </c>
      <c r="I673" s="240"/>
      <c r="J673" s="236"/>
      <c r="K673" s="236"/>
      <c r="L673" s="241"/>
      <c r="M673" s="242"/>
      <c r="N673" s="243"/>
      <c r="O673" s="243"/>
      <c r="P673" s="243"/>
      <c r="Q673" s="243"/>
      <c r="R673" s="243"/>
      <c r="S673" s="243"/>
      <c r="T673" s="244"/>
      <c r="AT673" s="245" t="s">
        <v>180</v>
      </c>
      <c r="AU673" s="245" t="s">
        <v>82</v>
      </c>
      <c r="AV673" s="11" t="s">
        <v>82</v>
      </c>
      <c r="AW673" s="11" t="s">
        <v>37</v>
      </c>
      <c r="AX673" s="11" t="s">
        <v>73</v>
      </c>
      <c r="AY673" s="245" t="s">
        <v>153</v>
      </c>
    </row>
    <row r="674" spans="2:51" s="11" customFormat="1" ht="13.5">
      <c r="B674" s="235"/>
      <c r="C674" s="236"/>
      <c r="D674" s="231" t="s">
        <v>180</v>
      </c>
      <c r="E674" s="237" t="s">
        <v>22</v>
      </c>
      <c r="F674" s="238" t="s">
        <v>1473</v>
      </c>
      <c r="G674" s="236"/>
      <c r="H674" s="239">
        <v>2</v>
      </c>
      <c r="I674" s="240"/>
      <c r="J674" s="236"/>
      <c r="K674" s="236"/>
      <c r="L674" s="241"/>
      <c r="M674" s="242"/>
      <c r="N674" s="243"/>
      <c r="O674" s="243"/>
      <c r="P674" s="243"/>
      <c r="Q674" s="243"/>
      <c r="R674" s="243"/>
      <c r="S674" s="243"/>
      <c r="T674" s="244"/>
      <c r="AT674" s="245" t="s">
        <v>180</v>
      </c>
      <c r="AU674" s="245" t="s">
        <v>82</v>
      </c>
      <c r="AV674" s="11" t="s">
        <v>82</v>
      </c>
      <c r="AW674" s="11" t="s">
        <v>37</v>
      </c>
      <c r="AX674" s="11" t="s">
        <v>73</v>
      </c>
      <c r="AY674" s="245" t="s">
        <v>153</v>
      </c>
    </row>
    <row r="675" spans="2:51" s="11" customFormat="1" ht="13.5">
      <c r="B675" s="235"/>
      <c r="C675" s="236"/>
      <c r="D675" s="231" t="s">
        <v>180</v>
      </c>
      <c r="E675" s="236"/>
      <c r="F675" s="238" t="s">
        <v>1479</v>
      </c>
      <c r="G675" s="236"/>
      <c r="H675" s="239">
        <v>544.551</v>
      </c>
      <c r="I675" s="240"/>
      <c r="J675" s="236"/>
      <c r="K675" s="236"/>
      <c r="L675" s="241"/>
      <c r="M675" s="242"/>
      <c r="N675" s="243"/>
      <c r="O675" s="243"/>
      <c r="P675" s="243"/>
      <c r="Q675" s="243"/>
      <c r="R675" s="243"/>
      <c r="S675" s="243"/>
      <c r="T675" s="244"/>
      <c r="AT675" s="245" t="s">
        <v>180</v>
      </c>
      <c r="AU675" s="245" t="s">
        <v>82</v>
      </c>
      <c r="AV675" s="11" t="s">
        <v>82</v>
      </c>
      <c r="AW675" s="11" t="s">
        <v>6</v>
      </c>
      <c r="AX675" s="11" t="s">
        <v>24</v>
      </c>
      <c r="AY675" s="245" t="s">
        <v>153</v>
      </c>
    </row>
    <row r="676" spans="2:65" s="1" customFormat="1" ht="25.5" customHeight="1">
      <c r="B676" s="44"/>
      <c r="C676" s="246" t="s">
        <v>1480</v>
      </c>
      <c r="D676" s="246" t="s">
        <v>252</v>
      </c>
      <c r="E676" s="247" t="s">
        <v>1481</v>
      </c>
      <c r="F676" s="248" t="s">
        <v>1482</v>
      </c>
      <c r="G676" s="249" t="s">
        <v>239</v>
      </c>
      <c r="H676" s="250">
        <v>593.632</v>
      </c>
      <c r="I676" s="251"/>
      <c r="J676" s="252">
        <f>ROUND(I676*H676,2)</f>
        <v>0</v>
      </c>
      <c r="K676" s="248" t="s">
        <v>22</v>
      </c>
      <c r="L676" s="253"/>
      <c r="M676" s="254" t="s">
        <v>22</v>
      </c>
      <c r="N676" s="255" t="s">
        <v>44</v>
      </c>
      <c r="O676" s="45"/>
      <c r="P676" s="228">
        <f>O676*H676</f>
        <v>0</v>
      </c>
      <c r="Q676" s="228">
        <v>0</v>
      </c>
      <c r="R676" s="228">
        <f>Q676*H676</f>
        <v>0</v>
      </c>
      <c r="S676" s="228">
        <v>0</v>
      </c>
      <c r="T676" s="229">
        <f>S676*H676</f>
        <v>0</v>
      </c>
      <c r="AR676" s="22" t="s">
        <v>372</v>
      </c>
      <c r="AT676" s="22" t="s">
        <v>252</v>
      </c>
      <c r="AU676" s="22" t="s">
        <v>82</v>
      </c>
      <c r="AY676" s="22" t="s">
        <v>153</v>
      </c>
      <c r="BE676" s="230">
        <f>IF(N676="základní",J676,0)</f>
        <v>0</v>
      </c>
      <c r="BF676" s="230">
        <f>IF(N676="snížená",J676,0)</f>
        <v>0</v>
      </c>
      <c r="BG676" s="230">
        <f>IF(N676="zákl. přenesená",J676,0)</f>
        <v>0</v>
      </c>
      <c r="BH676" s="230">
        <f>IF(N676="sníž. přenesená",J676,0)</f>
        <v>0</v>
      </c>
      <c r="BI676" s="230">
        <f>IF(N676="nulová",J676,0)</f>
        <v>0</v>
      </c>
      <c r="BJ676" s="22" t="s">
        <v>24</v>
      </c>
      <c r="BK676" s="230">
        <f>ROUND(I676*H676,2)</f>
        <v>0</v>
      </c>
      <c r="BL676" s="22" t="s">
        <v>266</v>
      </c>
      <c r="BM676" s="22" t="s">
        <v>1483</v>
      </c>
    </row>
    <row r="677" spans="2:47" s="1" customFormat="1" ht="13.5">
      <c r="B677" s="44"/>
      <c r="C677" s="72"/>
      <c r="D677" s="231" t="s">
        <v>162</v>
      </c>
      <c r="E677" s="72"/>
      <c r="F677" s="232" t="s">
        <v>1484</v>
      </c>
      <c r="G677" s="72"/>
      <c r="H677" s="72"/>
      <c r="I677" s="189"/>
      <c r="J677" s="72"/>
      <c r="K677" s="72"/>
      <c r="L677" s="70"/>
      <c r="M677" s="233"/>
      <c r="N677" s="45"/>
      <c r="O677" s="45"/>
      <c r="P677" s="45"/>
      <c r="Q677" s="45"/>
      <c r="R677" s="45"/>
      <c r="S677" s="45"/>
      <c r="T677" s="93"/>
      <c r="AT677" s="22" t="s">
        <v>162</v>
      </c>
      <c r="AU677" s="22" t="s">
        <v>82</v>
      </c>
    </row>
    <row r="678" spans="2:51" s="11" customFormat="1" ht="13.5">
      <c r="B678" s="235"/>
      <c r="C678" s="236"/>
      <c r="D678" s="231" t="s">
        <v>180</v>
      </c>
      <c r="E678" s="237" t="s">
        <v>22</v>
      </c>
      <c r="F678" s="238" t="s">
        <v>1470</v>
      </c>
      <c r="G678" s="236"/>
      <c r="H678" s="239">
        <v>525.673</v>
      </c>
      <c r="I678" s="240"/>
      <c r="J678" s="236"/>
      <c r="K678" s="236"/>
      <c r="L678" s="241"/>
      <c r="M678" s="242"/>
      <c r="N678" s="243"/>
      <c r="O678" s="243"/>
      <c r="P678" s="243"/>
      <c r="Q678" s="243"/>
      <c r="R678" s="243"/>
      <c r="S678" s="243"/>
      <c r="T678" s="244"/>
      <c r="AT678" s="245" t="s">
        <v>180</v>
      </c>
      <c r="AU678" s="245" t="s">
        <v>82</v>
      </c>
      <c r="AV678" s="11" t="s">
        <v>82</v>
      </c>
      <c r="AW678" s="11" t="s">
        <v>37</v>
      </c>
      <c r="AX678" s="11" t="s">
        <v>73</v>
      </c>
      <c r="AY678" s="245" t="s">
        <v>153</v>
      </c>
    </row>
    <row r="679" spans="2:51" s="11" customFormat="1" ht="13.5">
      <c r="B679" s="235"/>
      <c r="C679" s="236"/>
      <c r="D679" s="231" t="s">
        <v>180</v>
      </c>
      <c r="E679" s="237" t="s">
        <v>22</v>
      </c>
      <c r="F679" s="238" t="s">
        <v>1471</v>
      </c>
      <c r="G679" s="236"/>
      <c r="H679" s="239">
        <v>2</v>
      </c>
      <c r="I679" s="240"/>
      <c r="J679" s="236"/>
      <c r="K679" s="236"/>
      <c r="L679" s="241"/>
      <c r="M679" s="242"/>
      <c r="N679" s="243"/>
      <c r="O679" s="243"/>
      <c r="P679" s="243"/>
      <c r="Q679" s="243"/>
      <c r="R679" s="243"/>
      <c r="S679" s="243"/>
      <c r="T679" s="244"/>
      <c r="AT679" s="245" t="s">
        <v>180</v>
      </c>
      <c r="AU679" s="245" t="s">
        <v>82</v>
      </c>
      <c r="AV679" s="11" t="s">
        <v>82</v>
      </c>
      <c r="AW679" s="11" t="s">
        <v>37</v>
      </c>
      <c r="AX679" s="11" t="s">
        <v>73</v>
      </c>
      <c r="AY679" s="245" t="s">
        <v>153</v>
      </c>
    </row>
    <row r="680" spans="2:51" s="11" customFormat="1" ht="13.5">
      <c r="B680" s="235"/>
      <c r="C680" s="236"/>
      <c r="D680" s="231" t="s">
        <v>180</v>
      </c>
      <c r="E680" s="236"/>
      <c r="F680" s="238" t="s">
        <v>1485</v>
      </c>
      <c r="G680" s="236"/>
      <c r="H680" s="239">
        <v>593.632</v>
      </c>
      <c r="I680" s="240"/>
      <c r="J680" s="236"/>
      <c r="K680" s="236"/>
      <c r="L680" s="241"/>
      <c r="M680" s="242"/>
      <c r="N680" s="243"/>
      <c r="O680" s="243"/>
      <c r="P680" s="243"/>
      <c r="Q680" s="243"/>
      <c r="R680" s="243"/>
      <c r="S680" s="243"/>
      <c r="T680" s="244"/>
      <c r="AT680" s="245" t="s">
        <v>180</v>
      </c>
      <c r="AU680" s="245" t="s">
        <v>82</v>
      </c>
      <c r="AV680" s="11" t="s">
        <v>82</v>
      </c>
      <c r="AW680" s="11" t="s">
        <v>6</v>
      </c>
      <c r="AX680" s="11" t="s">
        <v>24</v>
      </c>
      <c r="AY680" s="245" t="s">
        <v>153</v>
      </c>
    </row>
    <row r="681" spans="2:65" s="1" customFormat="1" ht="16.5" customHeight="1">
      <c r="B681" s="44"/>
      <c r="C681" s="219" t="s">
        <v>1486</v>
      </c>
      <c r="D681" s="219" t="s">
        <v>155</v>
      </c>
      <c r="E681" s="220" t="s">
        <v>1487</v>
      </c>
      <c r="F681" s="221" t="s">
        <v>1488</v>
      </c>
      <c r="G681" s="222" t="s">
        <v>239</v>
      </c>
      <c r="H681" s="223">
        <v>417.023</v>
      </c>
      <c r="I681" s="224"/>
      <c r="J681" s="225">
        <f>ROUND(I681*H681,2)</f>
        <v>0</v>
      </c>
      <c r="K681" s="221" t="s">
        <v>159</v>
      </c>
      <c r="L681" s="70"/>
      <c r="M681" s="226" t="s">
        <v>22</v>
      </c>
      <c r="N681" s="227" t="s">
        <v>44</v>
      </c>
      <c r="O681" s="45"/>
      <c r="P681" s="228">
        <f>O681*H681</f>
        <v>0</v>
      </c>
      <c r="Q681" s="228">
        <v>0.00036</v>
      </c>
      <c r="R681" s="228">
        <f>Q681*H681</f>
        <v>0.15012828000000003</v>
      </c>
      <c r="S681" s="228">
        <v>0</v>
      </c>
      <c r="T681" s="229">
        <f>S681*H681</f>
        <v>0</v>
      </c>
      <c r="AR681" s="22" t="s">
        <v>266</v>
      </c>
      <c r="AT681" s="22" t="s">
        <v>155</v>
      </c>
      <c r="AU681" s="22" t="s">
        <v>82</v>
      </c>
      <c r="AY681" s="22" t="s">
        <v>153</v>
      </c>
      <c r="BE681" s="230">
        <f>IF(N681="základní",J681,0)</f>
        <v>0</v>
      </c>
      <c r="BF681" s="230">
        <f>IF(N681="snížená",J681,0)</f>
        <v>0</v>
      </c>
      <c r="BG681" s="230">
        <f>IF(N681="zákl. přenesená",J681,0)</f>
        <v>0</v>
      </c>
      <c r="BH681" s="230">
        <f>IF(N681="sníž. přenesená",J681,0)</f>
        <v>0</v>
      </c>
      <c r="BI681" s="230">
        <f>IF(N681="nulová",J681,0)</f>
        <v>0</v>
      </c>
      <c r="BJ681" s="22" t="s">
        <v>24</v>
      </c>
      <c r="BK681" s="230">
        <f>ROUND(I681*H681,2)</f>
        <v>0</v>
      </c>
      <c r="BL681" s="22" t="s">
        <v>266</v>
      </c>
      <c r="BM681" s="22" t="s">
        <v>1489</v>
      </c>
    </row>
    <row r="682" spans="2:47" s="1" customFormat="1" ht="13.5">
      <c r="B682" s="44"/>
      <c r="C682" s="72"/>
      <c r="D682" s="231" t="s">
        <v>162</v>
      </c>
      <c r="E682" s="72"/>
      <c r="F682" s="232" t="s">
        <v>1490</v>
      </c>
      <c r="G682" s="72"/>
      <c r="H682" s="72"/>
      <c r="I682" s="189"/>
      <c r="J682" s="72"/>
      <c r="K682" s="72"/>
      <c r="L682" s="70"/>
      <c r="M682" s="233"/>
      <c r="N682" s="45"/>
      <c r="O682" s="45"/>
      <c r="P682" s="45"/>
      <c r="Q682" s="45"/>
      <c r="R682" s="45"/>
      <c r="S682" s="45"/>
      <c r="T682" s="93"/>
      <c r="AT682" s="22" t="s">
        <v>162</v>
      </c>
      <c r="AU682" s="22" t="s">
        <v>82</v>
      </c>
    </row>
    <row r="683" spans="2:47" s="1" customFormat="1" ht="13.5">
      <c r="B683" s="44"/>
      <c r="C683" s="72"/>
      <c r="D683" s="231" t="s">
        <v>164</v>
      </c>
      <c r="E683" s="72"/>
      <c r="F683" s="234" t="s">
        <v>1469</v>
      </c>
      <c r="G683" s="72"/>
      <c r="H683" s="72"/>
      <c r="I683" s="189"/>
      <c r="J683" s="72"/>
      <c r="K683" s="72"/>
      <c r="L683" s="70"/>
      <c r="M683" s="233"/>
      <c r="N683" s="45"/>
      <c r="O683" s="45"/>
      <c r="P683" s="45"/>
      <c r="Q683" s="45"/>
      <c r="R683" s="45"/>
      <c r="S683" s="45"/>
      <c r="T683" s="93"/>
      <c r="AT683" s="22" t="s">
        <v>164</v>
      </c>
      <c r="AU683" s="22" t="s">
        <v>82</v>
      </c>
    </row>
    <row r="684" spans="2:47" s="1" customFormat="1" ht="13.5">
      <c r="B684" s="44"/>
      <c r="C684" s="72"/>
      <c r="D684" s="231" t="s">
        <v>166</v>
      </c>
      <c r="E684" s="72"/>
      <c r="F684" s="234" t="s">
        <v>1459</v>
      </c>
      <c r="G684" s="72"/>
      <c r="H684" s="72"/>
      <c r="I684" s="189"/>
      <c r="J684" s="72"/>
      <c r="K684" s="72"/>
      <c r="L684" s="70"/>
      <c r="M684" s="233"/>
      <c r="N684" s="45"/>
      <c r="O684" s="45"/>
      <c r="P684" s="45"/>
      <c r="Q684" s="45"/>
      <c r="R684" s="45"/>
      <c r="S684" s="45"/>
      <c r="T684" s="93"/>
      <c r="AT684" s="22" t="s">
        <v>166</v>
      </c>
      <c r="AU684" s="22" t="s">
        <v>82</v>
      </c>
    </row>
    <row r="685" spans="2:51" s="11" customFormat="1" ht="13.5">
      <c r="B685" s="235"/>
      <c r="C685" s="236"/>
      <c r="D685" s="231" t="s">
        <v>180</v>
      </c>
      <c r="E685" s="237" t="s">
        <v>22</v>
      </c>
      <c r="F685" s="238" t="s">
        <v>1491</v>
      </c>
      <c r="G685" s="236"/>
      <c r="H685" s="239">
        <v>417.023</v>
      </c>
      <c r="I685" s="240"/>
      <c r="J685" s="236"/>
      <c r="K685" s="236"/>
      <c r="L685" s="241"/>
      <c r="M685" s="242"/>
      <c r="N685" s="243"/>
      <c r="O685" s="243"/>
      <c r="P685" s="243"/>
      <c r="Q685" s="243"/>
      <c r="R685" s="243"/>
      <c r="S685" s="243"/>
      <c r="T685" s="244"/>
      <c r="AT685" s="245" t="s">
        <v>180</v>
      </c>
      <c r="AU685" s="245" t="s">
        <v>82</v>
      </c>
      <c r="AV685" s="11" t="s">
        <v>82</v>
      </c>
      <c r="AW685" s="11" t="s">
        <v>37</v>
      </c>
      <c r="AX685" s="11" t="s">
        <v>73</v>
      </c>
      <c r="AY685" s="245" t="s">
        <v>153</v>
      </c>
    </row>
    <row r="686" spans="2:65" s="1" customFormat="1" ht="25.5" customHeight="1">
      <c r="B686" s="44"/>
      <c r="C686" s="246" t="s">
        <v>1492</v>
      </c>
      <c r="D686" s="246" t="s">
        <v>252</v>
      </c>
      <c r="E686" s="247" t="s">
        <v>1493</v>
      </c>
      <c r="F686" s="248" t="s">
        <v>1494</v>
      </c>
      <c r="G686" s="249" t="s">
        <v>239</v>
      </c>
      <c r="H686" s="250">
        <v>479.576</v>
      </c>
      <c r="I686" s="251"/>
      <c r="J686" s="252">
        <f>ROUND(I686*H686,2)</f>
        <v>0</v>
      </c>
      <c r="K686" s="248" t="s">
        <v>22</v>
      </c>
      <c r="L686" s="253"/>
      <c r="M686" s="254" t="s">
        <v>22</v>
      </c>
      <c r="N686" s="255" t="s">
        <v>44</v>
      </c>
      <c r="O686" s="45"/>
      <c r="P686" s="228">
        <f>O686*H686</f>
        <v>0</v>
      </c>
      <c r="Q686" s="228">
        <v>0</v>
      </c>
      <c r="R686" s="228">
        <f>Q686*H686</f>
        <v>0</v>
      </c>
      <c r="S686" s="228">
        <v>0</v>
      </c>
      <c r="T686" s="229">
        <f>S686*H686</f>
        <v>0</v>
      </c>
      <c r="AR686" s="22" t="s">
        <v>372</v>
      </c>
      <c r="AT686" s="22" t="s">
        <v>252</v>
      </c>
      <c r="AU686" s="22" t="s">
        <v>82</v>
      </c>
      <c r="AY686" s="22" t="s">
        <v>153</v>
      </c>
      <c r="BE686" s="230">
        <f>IF(N686="základní",J686,0)</f>
        <v>0</v>
      </c>
      <c r="BF686" s="230">
        <f>IF(N686="snížená",J686,0)</f>
        <v>0</v>
      </c>
      <c r="BG686" s="230">
        <f>IF(N686="zákl. přenesená",J686,0)</f>
        <v>0</v>
      </c>
      <c r="BH686" s="230">
        <f>IF(N686="sníž. přenesená",J686,0)</f>
        <v>0</v>
      </c>
      <c r="BI686" s="230">
        <f>IF(N686="nulová",J686,0)</f>
        <v>0</v>
      </c>
      <c r="BJ686" s="22" t="s">
        <v>24</v>
      </c>
      <c r="BK686" s="230">
        <f>ROUND(I686*H686,2)</f>
        <v>0</v>
      </c>
      <c r="BL686" s="22" t="s">
        <v>266</v>
      </c>
      <c r="BM686" s="22" t="s">
        <v>1495</v>
      </c>
    </row>
    <row r="687" spans="2:51" s="11" customFormat="1" ht="13.5">
      <c r="B687" s="235"/>
      <c r="C687" s="236"/>
      <c r="D687" s="231" t="s">
        <v>180</v>
      </c>
      <c r="E687" s="236"/>
      <c r="F687" s="238" t="s">
        <v>1496</v>
      </c>
      <c r="G687" s="236"/>
      <c r="H687" s="239">
        <v>479.576</v>
      </c>
      <c r="I687" s="240"/>
      <c r="J687" s="236"/>
      <c r="K687" s="236"/>
      <c r="L687" s="241"/>
      <c r="M687" s="242"/>
      <c r="N687" s="243"/>
      <c r="O687" s="243"/>
      <c r="P687" s="243"/>
      <c r="Q687" s="243"/>
      <c r="R687" s="243"/>
      <c r="S687" s="243"/>
      <c r="T687" s="244"/>
      <c r="AT687" s="245" t="s">
        <v>180</v>
      </c>
      <c r="AU687" s="245" t="s">
        <v>82</v>
      </c>
      <c r="AV687" s="11" t="s">
        <v>82</v>
      </c>
      <c r="AW687" s="11" t="s">
        <v>6</v>
      </c>
      <c r="AX687" s="11" t="s">
        <v>24</v>
      </c>
      <c r="AY687" s="245" t="s">
        <v>153</v>
      </c>
    </row>
    <row r="688" spans="2:65" s="1" customFormat="1" ht="16.5" customHeight="1">
      <c r="B688" s="44"/>
      <c r="C688" s="219" t="s">
        <v>1497</v>
      </c>
      <c r="D688" s="219" t="s">
        <v>155</v>
      </c>
      <c r="E688" s="220" t="s">
        <v>1498</v>
      </c>
      <c r="F688" s="221" t="s">
        <v>1499</v>
      </c>
      <c r="G688" s="222" t="s">
        <v>1447</v>
      </c>
      <c r="H688" s="269"/>
      <c r="I688" s="224"/>
      <c r="J688" s="225">
        <f>ROUND(I688*H688,2)</f>
        <v>0</v>
      </c>
      <c r="K688" s="221" t="s">
        <v>159</v>
      </c>
      <c r="L688" s="70"/>
      <c r="M688" s="226" t="s">
        <v>22</v>
      </c>
      <c r="N688" s="227" t="s">
        <v>44</v>
      </c>
      <c r="O688" s="45"/>
      <c r="P688" s="228">
        <f>O688*H688</f>
        <v>0</v>
      </c>
      <c r="Q688" s="228">
        <v>0</v>
      </c>
      <c r="R688" s="228">
        <f>Q688*H688</f>
        <v>0</v>
      </c>
      <c r="S688" s="228">
        <v>0</v>
      </c>
      <c r="T688" s="229">
        <f>S688*H688</f>
        <v>0</v>
      </c>
      <c r="AR688" s="22" t="s">
        <v>266</v>
      </c>
      <c r="AT688" s="22" t="s">
        <v>155</v>
      </c>
      <c r="AU688" s="22" t="s">
        <v>82</v>
      </c>
      <c r="AY688" s="22" t="s">
        <v>153</v>
      </c>
      <c r="BE688" s="230">
        <f>IF(N688="základní",J688,0)</f>
        <v>0</v>
      </c>
      <c r="BF688" s="230">
        <f>IF(N688="snížená",J688,0)</f>
        <v>0</v>
      </c>
      <c r="BG688" s="230">
        <f>IF(N688="zákl. přenesená",J688,0)</f>
        <v>0</v>
      </c>
      <c r="BH688" s="230">
        <f>IF(N688="sníž. přenesená",J688,0)</f>
        <v>0</v>
      </c>
      <c r="BI688" s="230">
        <f>IF(N688="nulová",J688,0)</f>
        <v>0</v>
      </c>
      <c r="BJ688" s="22" t="s">
        <v>24</v>
      </c>
      <c r="BK688" s="230">
        <f>ROUND(I688*H688,2)</f>
        <v>0</v>
      </c>
      <c r="BL688" s="22" t="s">
        <v>266</v>
      </c>
      <c r="BM688" s="22" t="s">
        <v>1500</v>
      </c>
    </row>
    <row r="689" spans="2:47" s="1" customFormat="1" ht="13.5">
      <c r="B689" s="44"/>
      <c r="C689" s="72"/>
      <c r="D689" s="231" t="s">
        <v>162</v>
      </c>
      <c r="E689" s="72"/>
      <c r="F689" s="232" t="s">
        <v>1501</v>
      </c>
      <c r="G689" s="72"/>
      <c r="H689" s="72"/>
      <c r="I689" s="189"/>
      <c r="J689" s="72"/>
      <c r="K689" s="72"/>
      <c r="L689" s="70"/>
      <c r="M689" s="233"/>
      <c r="N689" s="45"/>
      <c r="O689" s="45"/>
      <c r="P689" s="45"/>
      <c r="Q689" s="45"/>
      <c r="R689" s="45"/>
      <c r="S689" s="45"/>
      <c r="T689" s="93"/>
      <c r="AT689" s="22" t="s">
        <v>162</v>
      </c>
      <c r="AU689" s="22" t="s">
        <v>82</v>
      </c>
    </row>
    <row r="690" spans="2:47" s="1" customFormat="1" ht="13.5">
      <c r="B690" s="44"/>
      <c r="C690" s="72"/>
      <c r="D690" s="231" t="s">
        <v>164</v>
      </c>
      <c r="E690" s="72"/>
      <c r="F690" s="234" t="s">
        <v>1502</v>
      </c>
      <c r="G690" s="72"/>
      <c r="H690" s="72"/>
      <c r="I690" s="189"/>
      <c r="J690" s="72"/>
      <c r="K690" s="72"/>
      <c r="L690" s="70"/>
      <c r="M690" s="233"/>
      <c r="N690" s="45"/>
      <c r="O690" s="45"/>
      <c r="P690" s="45"/>
      <c r="Q690" s="45"/>
      <c r="R690" s="45"/>
      <c r="S690" s="45"/>
      <c r="T690" s="93"/>
      <c r="AT690" s="22" t="s">
        <v>164</v>
      </c>
      <c r="AU690" s="22" t="s">
        <v>82</v>
      </c>
    </row>
    <row r="691" spans="2:63" s="10" customFormat="1" ht="29.85" customHeight="1">
      <c r="B691" s="203"/>
      <c r="C691" s="204"/>
      <c r="D691" s="205" t="s">
        <v>72</v>
      </c>
      <c r="E691" s="217" t="s">
        <v>1503</v>
      </c>
      <c r="F691" s="217" t="s">
        <v>1504</v>
      </c>
      <c r="G691" s="204"/>
      <c r="H691" s="204"/>
      <c r="I691" s="207"/>
      <c r="J691" s="218">
        <f>BK691</f>
        <v>0</v>
      </c>
      <c r="K691" s="204"/>
      <c r="L691" s="209"/>
      <c r="M691" s="210"/>
      <c r="N691" s="211"/>
      <c r="O691" s="211"/>
      <c r="P691" s="212">
        <f>SUM(P692:P753)</f>
        <v>0</v>
      </c>
      <c r="Q691" s="211"/>
      <c r="R691" s="212">
        <f>SUM(R692:R753)</f>
        <v>4.08191782</v>
      </c>
      <c r="S691" s="211"/>
      <c r="T691" s="213">
        <f>SUM(T692:T753)</f>
        <v>0</v>
      </c>
      <c r="AR691" s="214" t="s">
        <v>82</v>
      </c>
      <c r="AT691" s="215" t="s">
        <v>72</v>
      </c>
      <c r="AU691" s="215" t="s">
        <v>24</v>
      </c>
      <c r="AY691" s="214" t="s">
        <v>153</v>
      </c>
      <c r="BK691" s="216">
        <f>SUM(BK692:BK753)</f>
        <v>0</v>
      </c>
    </row>
    <row r="692" spans="2:65" s="1" customFormat="1" ht="25.5" customHeight="1">
      <c r="B692" s="44"/>
      <c r="C692" s="219" t="s">
        <v>1505</v>
      </c>
      <c r="D692" s="219" t="s">
        <v>155</v>
      </c>
      <c r="E692" s="220" t="s">
        <v>1506</v>
      </c>
      <c r="F692" s="221" t="s">
        <v>1507</v>
      </c>
      <c r="G692" s="222" t="s">
        <v>239</v>
      </c>
      <c r="H692" s="223">
        <v>371.22</v>
      </c>
      <c r="I692" s="224"/>
      <c r="J692" s="225">
        <f>ROUND(I692*H692,2)</f>
        <v>0</v>
      </c>
      <c r="K692" s="221" t="s">
        <v>159</v>
      </c>
      <c r="L692" s="70"/>
      <c r="M692" s="226" t="s">
        <v>22</v>
      </c>
      <c r="N692" s="227" t="s">
        <v>44</v>
      </c>
      <c r="O692" s="45"/>
      <c r="P692" s="228">
        <f>O692*H692</f>
        <v>0</v>
      </c>
      <c r="Q692" s="228">
        <v>0</v>
      </c>
      <c r="R692" s="228">
        <f>Q692*H692</f>
        <v>0</v>
      </c>
      <c r="S692" s="228">
        <v>0</v>
      </c>
      <c r="T692" s="229">
        <f>S692*H692</f>
        <v>0</v>
      </c>
      <c r="AR692" s="22" t="s">
        <v>266</v>
      </c>
      <c r="AT692" s="22" t="s">
        <v>155</v>
      </c>
      <c r="AU692" s="22" t="s">
        <v>82</v>
      </c>
      <c r="AY692" s="22" t="s">
        <v>153</v>
      </c>
      <c r="BE692" s="230">
        <f>IF(N692="základní",J692,0)</f>
        <v>0</v>
      </c>
      <c r="BF692" s="230">
        <f>IF(N692="snížená",J692,0)</f>
        <v>0</v>
      </c>
      <c r="BG692" s="230">
        <f>IF(N692="zákl. přenesená",J692,0)</f>
        <v>0</v>
      </c>
      <c r="BH692" s="230">
        <f>IF(N692="sníž. přenesená",J692,0)</f>
        <v>0</v>
      </c>
      <c r="BI692" s="230">
        <f>IF(N692="nulová",J692,0)</f>
        <v>0</v>
      </c>
      <c r="BJ692" s="22" t="s">
        <v>24</v>
      </c>
      <c r="BK692" s="230">
        <f>ROUND(I692*H692,2)</f>
        <v>0</v>
      </c>
      <c r="BL692" s="22" t="s">
        <v>266</v>
      </c>
      <c r="BM692" s="22" t="s">
        <v>1508</v>
      </c>
    </row>
    <row r="693" spans="2:47" s="1" customFormat="1" ht="13.5">
      <c r="B693" s="44"/>
      <c r="C693" s="72"/>
      <c r="D693" s="231" t="s">
        <v>162</v>
      </c>
      <c r="E693" s="72"/>
      <c r="F693" s="232" t="s">
        <v>1509</v>
      </c>
      <c r="G693" s="72"/>
      <c r="H693" s="72"/>
      <c r="I693" s="189"/>
      <c r="J693" s="72"/>
      <c r="K693" s="72"/>
      <c r="L693" s="70"/>
      <c r="M693" s="233"/>
      <c r="N693" s="45"/>
      <c r="O693" s="45"/>
      <c r="P693" s="45"/>
      <c r="Q693" s="45"/>
      <c r="R693" s="45"/>
      <c r="S693" s="45"/>
      <c r="T693" s="93"/>
      <c r="AT693" s="22" t="s">
        <v>162</v>
      </c>
      <c r="AU693" s="22" t="s">
        <v>82</v>
      </c>
    </row>
    <row r="694" spans="2:47" s="1" customFormat="1" ht="13.5">
      <c r="B694" s="44"/>
      <c r="C694" s="72"/>
      <c r="D694" s="231" t="s">
        <v>164</v>
      </c>
      <c r="E694" s="72"/>
      <c r="F694" s="234" t="s">
        <v>1510</v>
      </c>
      <c r="G694" s="72"/>
      <c r="H694" s="72"/>
      <c r="I694" s="189"/>
      <c r="J694" s="72"/>
      <c r="K694" s="72"/>
      <c r="L694" s="70"/>
      <c r="M694" s="233"/>
      <c r="N694" s="45"/>
      <c r="O694" s="45"/>
      <c r="P694" s="45"/>
      <c r="Q694" s="45"/>
      <c r="R694" s="45"/>
      <c r="S694" s="45"/>
      <c r="T694" s="93"/>
      <c r="AT694" s="22" t="s">
        <v>164</v>
      </c>
      <c r="AU694" s="22" t="s">
        <v>82</v>
      </c>
    </row>
    <row r="695" spans="2:47" s="1" customFormat="1" ht="13.5">
      <c r="B695" s="44"/>
      <c r="C695" s="72"/>
      <c r="D695" s="231" t="s">
        <v>166</v>
      </c>
      <c r="E695" s="72"/>
      <c r="F695" s="234" t="s">
        <v>1511</v>
      </c>
      <c r="G695" s="72"/>
      <c r="H695" s="72"/>
      <c r="I695" s="189"/>
      <c r="J695" s="72"/>
      <c r="K695" s="72"/>
      <c r="L695" s="70"/>
      <c r="M695" s="233"/>
      <c r="N695" s="45"/>
      <c r="O695" s="45"/>
      <c r="P695" s="45"/>
      <c r="Q695" s="45"/>
      <c r="R695" s="45"/>
      <c r="S695" s="45"/>
      <c r="T695" s="93"/>
      <c r="AT695" s="22" t="s">
        <v>166</v>
      </c>
      <c r="AU695" s="22" t="s">
        <v>82</v>
      </c>
    </row>
    <row r="696" spans="2:51" s="11" customFormat="1" ht="13.5">
      <c r="B696" s="235"/>
      <c r="C696" s="236"/>
      <c r="D696" s="231" t="s">
        <v>180</v>
      </c>
      <c r="E696" s="237" t="s">
        <v>22</v>
      </c>
      <c r="F696" s="238" t="s">
        <v>1512</v>
      </c>
      <c r="G696" s="236"/>
      <c r="H696" s="239">
        <v>371.22</v>
      </c>
      <c r="I696" s="240"/>
      <c r="J696" s="236"/>
      <c r="K696" s="236"/>
      <c r="L696" s="241"/>
      <c r="M696" s="242"/>
      <c r="N696" s="243"/>
      <c r="O696" s="243"/>
      <c r="P696" s="243"/>
      <c r="Q696" s="243"/>
      <c r="R696" s="243"/>
      <c r="S696" s="243"/>
      <c r="T696" s="244"/>
      <c r="AT696" s="245" t="s">
        <v>180</v>
      </c>
      <c r="AU696" s="245" t="s">
        <v>82</v>
      </c>
      <c r="AV696" s="11" t="s">
        <v>82</v>
      </c>
      <c r="AW696" s="11" t="s">
        <v>37</v>
      </c>
      <c r="AX696" s="11" t="s">
        <v>73</v>
      </c>
      <c r="AY696" s="245" t="s">
        <v>153</v>
      </c>
    </row>
    <row r="697" spans="2:65" s="1" customFormat="1" ht="25.5" customHeight="1">
      <c r="B697" s="44"/>
      <c r="C697" s="246" t="s">
        <v>1513</v>
      </c>
      <c r="D697" s="246" t="s">
        <v>252</v>
      </c>
      <c r="E697" s="247" t="s">
        <v>1514</v>
      </c>
      <c r="F697" s="248" t="s">
        <v>1515</v>
      </c>
      <c r="G697" s="249" t="s">
        <v>239</v>
      </c>
      <c r="H697" s="250">
        <v>389.781</v>
      </c>
      <c r="I697" s="251"/>
      <c r="J697" s="252">
        <f>ROUND(I697*H697,2)</f>
        <v>0</v>
      </c>
      <c r="K697" s="248" t="s">
        <v>22</v>
      </c>
      <c r="L697" s="253"/>
      <c r="M697" s="254" t="s">
        <v>22</v>
      </c>
      <c r="N697" s="255" t="s">
        <v>44</v>
      </c>
      <c r="O697" s="45"/>
      <c r="P697" s="228">
        <f>O697*H697</f>
        <v>0</v>
      </c>
      <c r="Q697" s="228">
        <v>0</v>
      </c>
      <c r="R697" s="228">
        <f>Q697*H697</f>
        <v>0</v>
      </c>
      <c r="S697" s="228">
        <v>0</v>
      </c>
      <c r="T697" s="229">
        <f>S697*H697</f>
        <v>0</v>
      </c>
      <c r="AR697" s="22" t="s">
        <v>372</v>
      </c>
      <c r="AT697" s="22" t="s">
        <v>252</v>
      </c>
      <c r="AU697" s="22" t="s">
        <v>82</v>
      </c>
      <c r="AY697" s="22" t="s">
        <v>153</v>
      </c>
      <c r="BE697" s="230">
        <f>IF(N697="základní",J697,0)</f>
        <v>0</v>
      </c>
      <c r="BF697" s="230">
        <f>IF(N697="snížená",J697,0)</f>
        <v>0</v>
      </c>
      <c r="BG697" s="230">
        <f>IF(N697="zákl. přenesená",J697,0)</f>
        <v>0</v>
      </c>
      <c r="BH697" s="230">
        <f>IF(N697="sníž. přenesená",J697,0)</f>
        <v>0</v>
      </c>
      <c r="BI697" s="230">
        <f>IF(N697="nulová",J697,0)</f>
        <v>0</v>
      </c>
      <c r="BJ697" s="22" t="s">
        <v>24</v>
      </c>
      <c r="BK697" s="230">
        <f>ROUND(I697*H697,2)</f>
        <v>0</v>
      </c>
      <c r="BL697" s="22" t="s">
        <v>266</v>
      </c>
      <c r="BM697" s="22" t="s">
        <v>1516</v>
      </c>
    </row>
    <row r="698" spans="2:47" s="1" customFormat="1" ht="13.5">
      <c r="B698" s="44"/>
      <c r="C698" s="72"/>
      <c r="D698" s="231" t="s">
        <v>162</v>
      </c>
      <c r="E698" s="72"/>
      <c r="F698" s="232" t="s">
        <v>1517</v>
      </c>
      <c r="G698" s="72"/>
      <c r="H698" s="72"/>
      <c r="I698" s="189"/>
      <c r="J698" s="72"/>
      <c r="K698" s="72"/>
      <c r="L698" s="70"/>
      <c r="M698" s="233"/>
      <c r="N698" s="45"/>
      <c r="O698" s="45"/>
      <c r="P698" s="45"/>
      <c r="Q698" s="45"/>
      <c r="R698" s="45"/>
      <c r="S698" s="45"/>
      <c r="T698" s="93"/>
      <c r="AT698" s="22" t="s">
        <v>162</v>
      </c>
      <c r="AU698" s="22" t="s">
        <v>82</v>
      </c>
    </row>
    <row r="699" spans="2:51" s="11" customFormat="1" ht="13.5">
      <c r="B699" s="235"/>
      <c r="C699" s="236"/>
      <c r="D699" s="231" t="s">
        <v>180</v>
      </c>
      <c r="E699" s="237" t="s">
        <v>22</v>
      </c>
      <c r="F699" s="238" t="s">
        <v>1512</v>
      </c>
      <c r="G699" s="236"/>
      <c r="H699" s="239">
        <v>371.22</v>
      </c>
      <c r="I699" s="240"/>
      <c r="J699" s="236"/>
      <c r="K699" s="236"/>
      <c r="L699" s="241"/>
      <c r="M699" s="242"/>
      <c r="N699" s="243"/>
      <c r="O699" s="243"/>
      <c r="P699" s="243"/>
      <c r="Q699" s="243"/>
      <c r="R699" s="243"/>
      <c r="S699" s="243"/>
      <c r="T699" s="244"/>
      <c r="AT699" s="245" t="s">
        <v>180</v>
      </c>
      <c r="AU699" s="245" t="s">
        <v>82</v>
      </c>
      <c r="AV699" s="11" t="s">
        <v>82</v>
      </c>
      <c r="AW699" s="11" t="s">
        <v>37</v>
      </c>
      <c r="AX699" s="11" t="s">
        <v>73</v>
      </c>
      <c r="AY699" s="245" t="s">
        <v>153</v>
      </c>
    </row>
    <row r="700" spans="2:51" s="11" customFormat="1" ht="13.5">
      <c r="B700" s="235"/>
      <c r="C700" s="236"/>
      <c r="D700" s="231" t="s">
        <v>180</v>
      </c>
      <c r="E700" s="236"/>
      <c r="F700" s="238" t="s">
        <v>1518</v>
      </c>
      <c r="G700" s="236"/>
      <c r="H700" s="239">
        <v>389.781</v>
      </c>
      <c r="I700" s="240"/>
      <c r="J700" s="236"/>
      <c r="K700" s="236"/>
      <c r="L700" s="241"/>
      <c r="M700" s="242"/>
      <c r="N700" s="243"/>
      <c r="O700" s="243"/>
      <c r="P700" s="243"/>
      <c r="Q700" s="243"/>
      <c r="R700" s="243"/>
      <c r="S700" s="243"/>
      <c r="T700" s="244"/>
      <c r="AT700" s="245" t="s">
        <v>180</v>
      </c>
      <c r="AU700" s="245" t="s">
        <v>82</v>
      </c>
      <c r="AV700" s="11" t="s">
        <v>82</v>
      </c>
      <c r="AW700" s="11" t="s">
        <v>6</v>
      </c>
      <c r="AX700" s="11" t="s">
        <v>24</v>
      </c>
      <c r="AY700" s="245" t="s">
        <v>153</v>
      </c>
    </row>
    <row r="701" spans="2:65" s="1" customFormat="1" ht="25.5" customHeight="1">
      <c r="B701" s="44"/>
      <c r="C701" s="246" t="s">
        <v>1519</v>
      </c>
      <c r="D701" s="246" t="s">
        <v>252</v>
      </c>
      <c r="E701" s="247" t="s">
        <v>1520</v>
      </c>
      <c r="F701" s="248" t="s">
        <v>1521</v>
      </c>
      <c r="G701" s="249" t="s">
        <v>239</v>
      </c>
      <c r="H701" s="250">
        <v>389.781</v>
      </c>
      <c r="I701" s="251"/>
      <c r="J701" s="252">
        <f>ROUND(I701*H701,2)</f>
        <v>0</v>
      </c>
      <c r="K701" s="248" t="s">
        <v>22</v>
      </c>
      <c r="L701" s="253"/>
      <c r="M701" s="254" t="s">
        <v>22</v>
      </c>
      <c r="N701" s="255" t="s">
        <v>44</v>
      </c>
      <c r="O701" s="45"/>
      <c r="P701" s="228">
        <f>O701*H701</f>
        <v>0</v>
      </c>
      <c r="Q701" s="228">
        <v>0</v>
      </c>
      <c r="R701" s="228">
        <f>Q701*H701</f>
        <v>0</v>
      </c>
      <c r="S701" s="228">
        <v>0</v>
      </c>
      <c r="T701" s="229">
        <f>S701*H701</f>
        <v>0</v>
      </c>
      <c r="AR701" s="22" t="s">
        <v>372</v>
      </c>
      <c r="AT701" s="22" t="s">
        <v>252</v>
      </c>
      <c r="AU701" s="22" t="s">
        <v>82</v>
      </c>
      <c r="AY701" s="22" t="s">
        <v>153</v>
      </c>
      <c r="BE701" s="230">
        <f>IF(N701="základní",J701,0)</f>
        <v>0</v>
      </c>
      <c r="BF701" s="230">
        <f>IF(N701="snížená",J701,0)</f>
        <v>0</v>
      </c>
      <c r="BG701" s="230">
        <f>IF(N701="zákl. přenesená",J701,0)</f>
        <v>0</v>
      </c>
      <c r="BH701" s="230">
        <f>IF(N701="sníž. přenesená",J701,0)</f>
        <v>0</v>
      </c>
      <c r="BI701" s="230">
        <f>IF(N701="nulová",J701,0)</f>
        <v>0</v>
      </c>
      <c r="BJ701" s="22" t="s">
        <v>24</v>
      </c>
      <c r="BK701" s="230">
        <f>ROUND(I701*H701,2)</f>
        <v>0</v>
      </c>
      <c r="BL701" s="22" t="s">
        <v>266</v>
      </c>
      <c r="BM701" s="22" t="s">
        <v>1522</v>
      </c>
    </row>
    <row r="702" spans="2:47" s="1" customFormat="1" ht="13.5">
      <c r="B702" s="44"/>
      <c r="C702" s="72"/>
      <c r="D702" s="231" t="s">
        <v>162</v>
      </c>
      <c r="E702" s="72"/>
      <c r="F702" s="232" t="s">
        <v>1517</v>
      </c>
      <c r="G702" s="72"/>
      <c r="H702" s="72"/>
      <c r="I702" s="189"/>
      <c r="J702" s="72"/>
      <c r="K702" s="72"/>
      <c r="L702" s="70"/>
      <c r="M702" s="233"/>
      <c r="N702" s="45"/>
      <c r="O702" s="45"/>
      <c r="P702" s="45"/>
      <c r="Q702" s="45"/>
      <c r="R702" s="45"/>
      <c r="S702" s="45"/>
      <c r="T702" s="93"/>
      <c r="AT702" s="22" t="s">
        <v>162</v>
      </c>
      <c r="AU702" s="22" t="s">
        <v>82</v>
      </c>
    </row>
    <row r="703" spans="2:51" s="11" customFormat="1" ht="13.5">
      <c r="B703" s="235"/>
      <c r="C703" s="236"/>
      <c r="D703" s="231" t="s">
        <v>180</v>
      </c>
      <c r="E703" s="237" t="s">
        <v>22</v>
      </c>
      <c r="F703" s="238" t="s">
        <v>1512</v>
      </c>
      <c r="G703" s="236"/>
      <c r="H703" s="239">
        <v>371.22</v>
      </c>
      <c r="I703" s="240"/>
      <c r="J703" s="236"/>
      <c r="K703" s="236"/>
      <c r="L703" s="241"/>
      <c r="M703" s="242"/>
      <c r="N703" s="243"/>
      <c r="O703" s="243"/>
      <c r="P703" s="243"/>
      <c r="Q703" s="243"/>
      <c r="R703" s="243"/>
      <c r="S703" s="243"/>
      <c r="T703" s="244"/>
      <c r="AT703" s="245" t="s">
        <v>180</v>
      </c>
      <c r="AU703" s="245" t="s">
        <v>82</v>
      </c>
      <c r="AV703" s="11" t="s">
        <v>82</v>
      </c>
      <c r="AW703" s="11" t="s">
        <v>37</v>
      </c>
      <c r="AX703" s="11" t="s">
        <v>73</v>
      </c>
      <c r="AY703" s="245" t="s">
        <v>153</v>
      </c>
    </row>
    <row r="704" spans="2:51" s="11" customFormat="1" ht="13.5">
      <c r="B704" s="235"/>
      <c r="C704" s="236"/>
      <c r="D704" s="231" t="s">
        <v>180</v>
      </c>
      <c r="E704" s="236"/>
      <c r="F704" s="238" t="s">
        <v>1518</v>
      </c>
      <c r="G704" s="236"/>
      <c r="H704" s="239">
        <v>389.781</v>
      </c>
      <c r="I704" s="240"/>
      <c r="J704" s="236"/>
      <c r="K704" s="236"/>
      <c r="L704" s="241"/>
      <c r="M704" s="242"/>
      <c r="N704" s="243"/>
      <c r="O704" s="243"/>
      <c r="P704" s="243"/>
      <c r="Q704" s="243"/>
      <c r="R704" s="243"/>
      <c r="S704" s="243"/>
      <c r="T704" s="244"/>
      <c r="AT704" s="245" t="s">
        <v>180</v>
      </c>
      <c r="AU704" s="245" t="s">
        <v>82</v>
      </c>
      <c r="AV704" s="11" t="s">
        <v>82</v>
      </c>
      <c r="AW704" s="11" t="s">
        <v>6</v>
      </c>
      <c r="AX704" s="11" t="s">
        <v>24</v>
      </c>
      <c r="AY704" s="245" t="s">
        <v>153</v>
      </c>
    </row>
    <row r="705" spans="2:65" s="1" customFormat="1" ht="25.5" customHeight="1">
      <c r="B705" s="44"/>
      <c r="C705" s="219" t="s">
        <v>1523</v>
      </c>
      <c r="D705" s="219" t="s">
        <v>155</v>
      </c>
      <c r="E705" s="220" t="s">
        <v>1524</v>
      </c>
      <c r="F705" s="221" t="s">
        <v>1525</v>
      </c>
      <c r="G705" s="222" t="s">
        <v>239</v>
      </c>
      <c r="H705" s="223">
        <v>167.559</v>
      </c>
      <c r="I705" s="224"/>
      <c r="J705" s="225">
        <f>ROUND(I705*H705,2)</f>
        <v>0</v>
      </c>
      <c r="K705" s="221" t="s">
        <v>159</v>
      </c>
      <c r="L705" s="70"/>
      <c r="M705" s="226" t="s">
        <v>22</v>
      </c>
      <c r="N705" s="227" t="s">
        <v>44</v>
      </c>
      <c r="O705" s="45"/>
      <c r="P705" s="228">
        <f>O705*H705</f>
        <v>0</v>
      </c>
      <c r="Q705" s="228">
        <v>0.006</v>
      </c>
      <c r="R705" s="228">
        <f>Q705*H705</f>
        <v>1.005354</v>
      </c>
      <c r="S705" s="228">
        <v>0</v>
      </c>
      <c r="T705" s="229">
        <f>S705*H705</f>
        <v>0</v>
      </c>
      <c r="AR705" s="22" t="s">
        <v>266</v>
      </c>
      <c r="AT705" s="22" t="s">
        <v>155</v>
      </c>
      <c r="AU705" s="22" t="s">
        <v>82</v>
      </c>
      <c r="AY705" s="22" t="s">
        <v>153</v>
      </c>
      <c r="BE705" s="230">
        <f>IF(N705="základní",J705,0)</f>
        <v>0</v>
      </c>
      <c r="BF705" s="230">
        <f>IF(N705="snížená",J705,0)</f>
        <v>0</v>
      </c>
      <c r="BG705" s="230">
        <f>IF(N705="zákl. přenesená",J705,0)</f>
        <v>0</v>
      </c>
      <c r="BH705" s="230">
        <f>IF(N705="sníž. přenesená",J705,0)</f>
        <v>0</v>
      </c>
      <c r="BI705" s="230">
        <f>IF(N705="nulová",J705,0)</f>
        <v>0</v>
      </c>
      <c r="BJ705" s="22" t="s">
        <v>24</v>
      </c>
      <c r="BK705" s="230">
        <f>ROUND(I705*H705,2)</f>
        <v>0</v>
      </c>
      <c r="BL705" s="22" t="s">
        <v>266</v>
      </c>
      <c r="BM705" s="22" t="s">
        <v>1526</v>
      </c>
    </row>
    <row r="706" spans="2:47" s="1" customFormat="1" ht="13.5">
      <c r="B706" s="44"/>
      <c r="C706" s="72"/>
      <c r="D706" s="231" t="s">
        <v>162</v>
      </c>
      <c r="E706" s="72"/>
      <c r="F706" s="232" t="s">
        <v>1527</v>
      </c>
      <c r="G706" s="72"/>
      <c r="H706" s="72"/>
      <c r="I706" s="189"/>
      <c r="J706" s="72"/>
      <c r="K706" s="72"/>
      <c r="L706" s="70"/>
      <c r="M706" s="233"/>
      <c r="N706" s="45"/>
      <c r="O706" s="45"/>
      <c r="P706" s="45"/>
      <c r="Q706" s="45"/>
      <c r="R706" s="45"/>
      <c r="S706" s="45"/>
      <c r="T706" s="93"/>
      <c r="AT706" s="22" t="s">
        <v>162</v>
      </c>
      <c r="AU706" s="22" t="s">
        <v>82</v>
      </c>
    </row>
    <row r="707" spans="2:47" s="1" customFormat="1" ht="13.5">
      <c r="B707" s="44"/>
      <c r="C707" s="72"/>
      <c r="D707" s="231" t="s">
        <v>164</v>
      </c>
      <c r="E707" s="72"/>
      <c r="F707" s="234" t="s">
        <v>1528</v>
      </c>
      <c r="G707" s="72"/>
      <c r="H707" s="72"/>
      <c r="I707" s="189"/>
      <c r="J707" s="72"/>
      <c r="K707" s="72"/>
      <c r="L707" s="70"/>
      <c r="M707" s="233"/>
      <c r="N707" s="45"/>
      <c r="O707" s="45"/>
      <c r="P707" s="45"/>
      <c r="Q707" s="45"/>
      <c r="R707" s="45"/>
      <c r="S707" s="45"/>
      <c r="T707" s="93"/>
      <c r="AT707" s="22" t="s">
        <v>164</v>
      </c>
      <c r="AU707" s="22" t="s">
        <v>82</v>
      </c>
    </row>
    <row r="708" spans="2:47" s="1" customFormat="1" ht="13.5">
      <c r="B708" s="44"/>
      <c r="C708" s="72"/>
      <c r="D708" s="231" t="s">
        <v>166</v>
      </c>
      <c r="E708" s="72"/>
      <c r="F708" s="234" t="s">
        <v>783</v>
      </c>
      <c r="G708" s="72"/>
      <c r="H708" s="72"/>
      <c r="I708" s="189"/>
      <c r="J708" s="72"/>
      <c r="K708" s="72"/>
      <c r="L708" s="70"/>
      <c r="M708" s="233"/>
      <c r="N708" s="45"/>
      <c r="O708" s="45"/>
      <c r="P708" s="45"/>
      <c r="Q708" s="45"/>
      <c r="R708" s="45"/>
      <c r="S708" s="45"/>
      <c r="T708" s="93"/>
      <c r="AT708" s="22" t="s">
        <v>166</v>
      </c>
      <c r="AU708" s="22" t="s">
        <v>82</v>
      </c>
    </row>
    <row r="709" spans="2:51" s="11" customFormat="1" ht="13.5">
      <c r="B709" s="235"/>
      <c r="C709" s="236"/>
      <c r="D709" s="231" t="s">
        <v>180</v>
      </c>
      <c r="E709" s="237" t="s">
        <v>22</v>
      </c>
      <c r="F709" s="238" t="s">
        <v>1529</v>
      </c>
      <c r="G709" s="236"/>
      <c r="H709" s="239">
        <v>121.414</v>
      </c>
      <c r="I709" s="240"/>
      <c r="J709" s="236"/>
      <c r="K709" s="236"/>
      <c r="L709" s="241"/>
      <c r="M709" s="242"/>
      <c r="N709" s="243"/>
      <c r="O709" s="243"/>
      <c r="P709" s="243"/>
      <c r="Q709" s="243"/>
      <c r="R709" s="243"/>
      <c r="S709" s="243"/>
      <c r="T709" s="244"/>
      <c r="AT709" s="245" t="s">
        <v>180</v>
      </c>
      <c r="AU709" s="245" t="s">
        <v>82</v>
      </c>
      <c r="AV709" s="11" t="s">
        <v>82</v>
      </c>
      <c r="AW709" s="11" t="s">
        <v>37</v>
      </c>
      <c r="AX709" s="11" t="s">
        <v>73</v>
      </c>
      <c r="AY709" s="245" t="s">
        <v>153</v>
      </c>
    </row>
    <row r="710" spans="2:51" s="11" customFormat="1" ht="13.5">
      <c r="B710" s="235"/>
      <c r="C710" s="236"/>
      <c r="D710" s="231" t="s">
        <v>180</v>
      </c>
      <c r="E710" s="237" t="s">
        <v>22</v>
      </c>
      <c r="F710" s="238" t="s">
        <v>1530</v>
      </c>
      <c r="G710" s="236"/>
      <c r="H710" s="239">
        <v>46.145</v>
      </c>
      <c r="I710" s="240"/>
      <c r="J710" s="236"/>
      <c r="K710" s="236"/>
      <c r="L710" s="241"/>
      <c r="M710" s="242"/>
      <c r="N710" s="243"/>
      <c r="O710" s="243"/>
      <c r="P710" s="243"/>
      <c r="Q710" s="243"/>
      <c r="R710" s="243"/>
      <c r="S710" s="243"/>
      <c r="T710" s="244"/>
      <c r="AT710" s="245" t="s">
        <v>180</v>
      </c>
      <c r="AU710" s="245" t="s">
        <v>82</v>
      </c>
      <c r="AV710" s="11" t="s">
        <v>82</v>
      </c>
      <c r="AW710" s="11" t="s">
        <v>37</v>
      </c>
      <c r="AX710" s="11" t="s">
        <v>73</v>
      </c>
      <c r="AY710" s="245" t="s">
        <v>153</v>
      </c>
    </row>
    <row r="711" spans="2:65" s="1" customFormat="1" ht="16.5" customHeight="1">
      <c r="B711" s="44"/>
      <c r="C711" s="246" t="s">
        <v>1531</v>
      </c>
      <c r="D711" s="246" t="s">
        <v>252</v>
      </c>
      <c r="E711" s="247" t="s">
        <v>1532</v>
      </c>
      <c r="F711" s="248" t="s">
        <v>1533</v>
      </c>
      <c r="G711" s="249" t="s">
        <v>239</v>
      </c>
      <c r="H711" s="250">
        <v>50.76</v>
      </c>
      <c r="I711" s="251"/>
      <c r="J711" s="252">
        <f>ROUND(I711*H711,2)</f>
        <v>0</v>
      </c>
      <c r="K711" s="248" t="s">
        <v>159</v>
      </c>
      <c r="L711" s="253"/>
      <c r="M711" s="254" t="s">
        <v>22</v>
      </c>
      <c r="N711" s="255" t="s">
        <v>44</v>
      </c>
      <c r="O711" s="45"/>
      <c r="P711" s="228">
        <f>O711*H711</f>
        <v>0</v>
      </c>
      <c r="Q711" s="228">
        <v>0.002</v>
      </c>
      <c r="R711" s="228">
        <f>Q711*H711</f>
        <v>0.10152</v>
      </c>
      <c r="S711" s="228">
        <v>0</v>
      </c>
      <c r="T711" s="229">
        <f>S711*H711</f>
        <v>0</v>
      </c>
      <c r="AR711" s="22" t="s">
        <v>372</v>
      </c>
      <c r="AT711" s="22" t="s">
        <v>252</v>
      </c>
      <c r="AU711" s="22" t="s">
        <v>82</v>
      </c>
      <c r="AY711" s="22" t="s">
        <v>153</v>
      </c>
      <c r="BE711" s="230">
        <f>IF(N711="základní",J711,0)</f>
        <v>0</v>
      </c>
      <c r="BF711" s="230">
        <f>IF(N711="snížená",J711,0)</f>
        <v>0</v>
      </c>
      <c r="BG711" s="230">
        <f>IF(N711="zákl. přenesená",J711,0)</f>
        <v>0</v>
      </c>
      <c r="BH711" s="230">
        <f>IF(N711="sníž. přenesená",J711,0)</f>
        <v>0</v>
      </c>
      <c r="BI711" s="230">
        <f>IF(N711="nulová",J711,0)</f>
        <v>0</v>
      </c>
      <c r="BJ711" s="22" t="s">
        <v>24</v>
      </c>
      <c r="BK711" s="230">
        <f>ROUND(I711*H711,2)</f>
        <v>0</v>
      </c>
      <c r="BL711" s="22" t="s">
        <v>266</v>
      </c>
      <c r="BM711" s="22" t="s">
        <v>1534</v>
      </c>
    </row>
    <row r="712" spans="2:47" s="1" customFormat="1" ht="13.5">
      <c r="B712" s="44"/>
      <c r="C712" s="72"/>
      <c r="D712" s="231" t="s">
        <v>162</v>
      </c>
      <c r="E712" s="72"/>
      <c r="F712" s="232" t="s">
        <v>1535</v>
      </c>
      <c r="G712" s="72"/>
      <c r="H712" s="72"/>
      <c r="I712" s="189"/>
      <c r="J712" s="72"/>
      <c r="K712" s="72"/>
      <c r="L712" s="70"/>
      <c r="M712" s="233"/>
      <c r="N712" s="45"/>
      <c r="O712" s="45"/>
      <c r="P712" s="45"/>
      <c r="Q712" s="45"/>
      <c r="R712" s="45"/>
      <c r="S712" s="45"/>
      <c r="T712" s="93"/>
      <c r="AT712" s="22" t="s">
        <v>162</v>
      </c>
      <c r="AU712" s="22" t="s">
        <v>82</v>
      </c>
    </row>
    <row r="713" spans="2:47" s="1" customFormat="1" ht="13.5">
      <c r="B713" s="44"/>
      <c r="C713" s="72"/>
      <c r="D713" s="231" t="s">
        <v>166</v>
      </c>
      <c r="E713" s="72"/>
      <c r="F713" s="234" t="s">
        <v>1536</v>
      </c>
      <c r="G713" s="72"/>
      <c r="H713" s="72"/>
      <c r="I713" s="189"/>
      <c r="J713" s="72"/>
      <c r="K713" s="72"/>
      <c r="L713" s="70"/>
      <c r="M713" s="233"/>
      <c r="N713" s="45"/>
      <c r="O713" s="45"/>
      <c r="P713" s="45"/>
      <c r="Q713" s="45"/>
      <c r="R713" s="45"/>
      <c r="S713" s="45"/>
      <c r="T713" s="93"/>
      <c r="AT713" s="22" t="s">
        <v>166</v>
      </c>
      <c r="AU713" s="22" t="s">
        <v>82</v>
      </c>
    </row>
    <row r="714" spans="2:51" s="11" customFormat="1" ht="13.5">
      <c r="B714" s="235"/>
      <c r="C714" s="236"/>
      <c r="D714" s="231" t="s">
        <v>180</v>
      </c>
      <c r="E714" s="237" t="s">
        <v>22</v>
      </c>
      <c r="F714" s="238" t="s">
        <v>1530</v>
      </c>
      <c r="G714" s="236"/>
      <c r="H714" s="239">
        <v>46.145</v>
      </c>
      <c r="I714" s="240"/>
      <c r="J714" s="236"/>
      <c r="K714" s="236"/>
      <c r="L714" s="241"/>
      <c r="M714" s="242"/>
      <c r="N714" s="243"/>
      <c r="O714" s="243"/>
      <c r="P714" s="243"/>
      <c r="Q714" s="243"/>
      <c r="R714" s="243"/>
      <c r="S714" s="243"/>
      <c r="T714" s="244"/>
      <c r="AT714" s="245" t="s">
        <v>180</v>
      </c>
      <c r="AU714" s="245" t="s">
        <v>82</v>
      </c>
      <c r="AV714" s="11" t="s">
        <v>82</v>
      </c>
      <c r="AW714" s="11" t="s">
        <v>37</v>
      </c>
      <c r="AX714" s="11" t="s">
        <v>73</v>
      </c>
      <c r="AY714" s="245" t="s">
        <v>153</v>
      </c>
    </row>
    <row r="715" spans="2:51" s="11" customFormat="1" ht="13.5">
      <c r="B715" s="235"/>
      <c r="C715" s="236"/>
      <c r="D715" s="231" t="s">
        <v>180</v>
      </c>
      <c r="E715" s="236"/>
      <c r="F715" s="238" t="s">
        <v>1537</v>
      </c>
      <c r="G715" s="236"/>
      <c r="H715" s="239">
        <v>50.76</v>
      </c>
      <c r="I715" s="240"/>
      <c r="J715" s="236"/>
      <c r="K715" s="236"/>
      <c r="L715" s="241"/>
      <c r="M715" s="242"/>
      <c r="N715" s="243"/>
      <c r="O715" s="243"/>
      <c r="P715" s="243"/>
      <c r="Q715" s="243"/>
      <c r="R715" s="243"/>
      <c r="S715" s="243"/>
      <c r="T715" s="244"/>
      <c r="AT715" s="245" t="s">
        <v>180</v>
      </c>
      <c r="AU715" s="245" t="s">
        <v>82</v>
      </c>
      <c r="AV715" s="11" t="s">
        <v>82</v>
      </c>
      <c r="AW715" s="11" t="s">
        <v>6</v>
      </c>
      <c r="AX715" s="11" t="s">
        <v>24</v>
      </c>
      <c r="AY715" s="245" t="s">
        <v>153</v>
      </c>
    </row>
    <row r="716" spans="2:65" s="1" customFormat="1" ht="16.5" customHeight="1">
      <c r="B716" s="44"/>
      <c r="C716" s="246" t="s">
        <v>1538</v>
      </c>
      <c r="D716" s="246" t="s">
        <v>252</v>
      </c>
      <c r="E716" s="247" t="s">
        <v>1539</v>
      </c>
      <c r="F716" s="248" t="s">
        <v>1540</v>
      </c>
      <c r="G716" s="249" t="s">
        <v>239</v>
      </c>
      <c r="H716" s="250">
        <v>127.485</v>
      </c>
      <c r="I716" s="251"/>
      <c r="J716" s="252">
        <f>ROUND(I716*H716,2)</f>
        <v>0</v>
      </c>
      <c r="K716" s="248" t="s">
        <v>159</v>
      </c>
      <c r="L716" s="253"/>
      <c r="M716" s="254" t="s">
        <v>22</v>
      </c>
      <c r="N716" s="255" t="s">
        <v>44</v>
      </c>
      <c r="O716" s="45"/>
      <c r="P716" s="228">
        <f>O716*H716</f>
        <v>0</v>
      </c>
      <c r="Q716" s="228">
        <v>0.003</v>
      </c>
      <c r="R716" s="228">
        <f>Q716*H716</f>
        <v>0.382455</v>
      </c>
      <c r="S716" s="228">
        <v>0</v>
      </c>
      <c r="T716" s="229">
        <f>S716*H716</f>
        <v>0</v>
      </c>
      <c r="AR716" s="22" t="s">
        <v>372</v>
      </c>
      <c r="AT716" s="22" t="s">
        <v>252</v>
      </c>
      <c r="AU716" s="22" t="s">
        <v>82</v>
      </c>
      <c r="AY716" s="22" t="s">
        <v>153</v>
      </c>
      <c r="BE716" s="230">
        <f>IF(N716="základní",J716,0)</f>
        <v>0</v>
      </c>
      <c r="BF716" s="230">
        <f>IF(N716="snížená",J716,0)</f>
        <v>0</v>
      </c>
      <c r="BG716" s="230">
        <f>IF(N716="zákl. přenesená",J716,0)</f>
        <v>0</v>
      </c>
      <c r="BH716" s="230">
        <f>IF(N716="sníž. přenesená",J716,0)</f>
        <v>0</v>
      </c>
      <c r="BI716" s="230">
        <f>IF(N716="nulová",J716,0)</f>
        <v>0</v>
      </c>
      <c r="BJ716" s="22" t="s">
        <v>24</v>
      </c>
      <c r="BK716" s="230">
        <f>ROUND(I716*H716,2)</f>
        <v>0</v>
      </c>
      <c r="BL716" s="22" t="s">
        <v>266</v>
      </c>
      <c r="BM716" s="22" t="s">
        <v>1541</v>
      </c>
    </row>
    <row r="717" spans="2:47" s="1" customFormat="1" ht="13.5">
      <c r="B717" s="44"/>
      <c r="C717" s="72"/>
      <c r="D717" s="231" t="s">
        <v>162</v>
      </c>
      <c r="E717" s="72"/>
      <c r="F717" s="232" t="s">
        <v>1542</v>
      </c>
      <c r="G717" s="72"/>
      <c r="H717" s="72"/>
      <c r="I717" s="189"/>
      <c r="J717" s="72"/>
      <c r="K717" s="72"/>
      <c r="L717" s="70"/>
      <c r="M717" s="233"/>
      <c r="N717" s="45"/>
      <c r="O717" s="45"/>
      <c r="P717" s="45"/>
      <c r="Q717" s="45"/>
      <c r="R717" s="45"/>
      <c r="S717" s="45"/>
      <c r="T717" s="93"/>
      <c r="AT717" s="22" t="s">
        <v>162</v>
      </c>
      <c r="AU717" s="22" t="s">
        <v>82</v>
      </c>
    </row>
    <row r="718" spans="2:51" s="11" customFormat="1" ht="13.5">
      <c r="B718" s="235"/>
      <c r="C718" s="236"/>
      <c r="D718" s="231" t="s">
        <v>180</v>
      </c>
      <c r="E718" s="237" t="s">
        <v>22</v>
      </c>
      <c r="F718" s="238" t="s">
        <v>1529</v>
      </c>
      <c r="G718" s="236"/>
      <c r="H718" s="239">
        <v>121.414</v>
      </c>
      <c r="I718" s="240"/>
      <c r="J718" s="236"/>
      <c r="K718" s="236"/>
      <c r="L718" s="241"/>
      <c r="M718" s="242"/>
      <c r="N718" s="243"/>
      <c r="O718" s="243"/>
      <c r="P718" s="243"/>
      <c r="Q718" s="243"/>
      <c r="R718" s="243"/>
      <c r="S718" s="243"/>
      <c r="T718" s="244"/>
      <c r="AT718" s="245" t="s">
        <v>180</v>
      </c>
      <c r="AU718" s="245" t="s">
        <v>82</v>
      </c>
      <c r="AV718" s="11" t="s">
        <v>82</v>
      </c>
      <c r="AW718" s="11" t="s">
        <v>37</v>
      </c>
      <c r="AX718" s="11" t="s">
        <v>73</v>
      </c>
      <c r="AY718" s="245" t="s">
        <v>153</v>
      </c>
    </row>
    <row r="719" spans="2:51" s="11" customFormat="1" ht="13.5">
      <c r="B719" s="235"/>
      <c r="C719" s="236"/>
      <c r="D719" s="231" t="s">
        <v>180</v>
      </c>
      <c r="E719" s="236"/>
      <c r="F719" s="238" t="s">
        <v>1543</v>
      </c>
      <c r="G719" s="236"/>
      <c r="H719" s="239">
        <v>127.485</v>
      </c>
      <c r="I719" s="240"/>
      <c r="J719" s="236"/>
      <c r="K719" s="236"/>
      <c r="L719" s="241"/>
      <c r="M719" s="242"/>
      <c r="N719" s="243"/>
      <c r="O719" s="243"/>
      <c r="P719" s="243"/>
      <c r="Q719" s="243"/>
      <c r="R719" s="243"/>
      <c r="S719" s="243"/>
      <c r="T719" s="244"/>
      <c r="AT719" s="245" t="s">
        <v>180</v>
      </c>
      <c r="AU719" s="245" t="s">
        <v>82</v>
      </c>
      <c r="AV719" s="11" t="s">
        <v>82</v>
      </c>
      <c r="AW719" s="11" t="s">
        <v>6</v>
      </c>
      <c r="AX719" s="11" t="s">
        <v>24</v>
      </c>
      <c r="AY719" s="245" t="s">
        <v>153</v>
      </c>
    </row>
    <row r="720" spans="2:65" s="1" customFormat="1" ht="25.5" customHeight="1">
      <c r="B720" s="44"/>
      <c r="C720" s="219" t="s">
        <v>1544</v>
      </c>
      <c r="D720" s="219" t="s">
        <v>155</v>
      </c>
      <c r="E720" s="220" t="s">
        <v>1545</v>
      </c>
      <c r="F720" s="221" t="s">
        <v>1546</v>
      </c>
      <c r="G720" s="222" t="s">
        <v>239</v>
      </c>
      <c r="H720" s="223">
        <v>771.12</v>
      </c>
      <c r="I720" s="224"/>
      <c r="J720" s="225">
        <f>ROUND(I720*H720,2)</f>
        <v>0</v>
      </c>
      <c r="K720" s="221" t="s">
        <v>159</v>
      </c>
      <c r="L720" s="70"/>
      <c r="M720" s="226" t="s">
        <v>22</v>
      </c>
      <c r="N720" s="227" t="s">
        <v>44</v>
      </c>
      <c r="O720" s="45"/>
      <c r="P720" s="228">
        <f>O720*H720</f>
        <v>0</v>
      </c>
      <c r="Q720" s="228">
        <v>0.00116</v>
      </c>
      <c r="R720" s="228">
        <f>Q720*H720</f>
        <v>0.8944992</v>
      </c>
      <c r="S720" s="228">
        <v>0</v>
      </c>
      <c r="T720" s="229">
        <f>S720*H720</f>
        <v>0</v>
      </c>
      <c r="AR720" s="22" t="s">
        <v>266</v>
      </c>
      <c r="AT720" s="22" t="s">
        <v>155</v>
      </c>
      <c r="AU720" s="22" t="s">
        <v>82</v>
      </c>
      <c r="AY720" s="22" t="s">
        <v>153</v>
      </c>
      <c r="BE720" s="230">
        <f>IF(N720="základní",J720,0)</f>
        <v>0</v>
      </c>
      <c r="BF720" s="230">
        <f>IF(N720="snížená",J720,0)</f>
        <v>0</v>
      </c>
      <c r="BG720" s="230">
        <f>IF(N720="zákl. přenesená",J720,0)</f>
        <v>0</v>
      </c>
      <c r="BH720" s="230">
        <f>IF(N720="sníž. přenesená",J720,0)</f>
        <v>0</v>
      </c>
      <c r="BI720" s="230">
        <f>IF(N720="nulová",J720,0)</f>
        <v>0</v>
      </c>
      <c r="BJ720" s="22" t="s">
        <v>24</v>
      </c>
      <c r="BK720" s="230">
        <f>ROUND(I720*H720,2)</f>
        <v>0</v>
      </c>
      <c r="BL720" s="22" t="s">
        <v>266</v>
      </c>
      <c r="BM720" s="22" t="s">
        <v>1547</v>
      </c>
    </row>
    <row r="721" spans="2:47" s="1" customFormat="1" ht="13.5">
      <c r="B721" s="44"/>
      <c r="C721" s="72"/>
      <c r="D721" s="231" t="s">
        <v>162</v>
      </c>
      <c r="E721" s="72"/>
      <c r="F721" s="232" t="s">
        <v>1548</v>
      </c>
      <c r="G721" s="72"/>
      <c r="H721" s="72"/>
      <c r="I721" s="189"/>
      <c r="J721" s="72"/>
      <c r="K721" s="72"/>
      <c r="L721" s="70"/>
      <c r="M721" s="233"/>
      <c r="N721" s="45"/>
      <c r="O721" s="45"/>
      <c r="P721" s="45"/>
      <c r="Q721" s="45"/>
      <c r="R721" s="45"/>
      <c r="S721" s="45"/>
      <c r="T721" s="93"/>
      <c r="AT721" s="22" t="s">
        <v>162</v>
      </c>
      <c r="AU721" s="22" t="s">
        <v>82</v>
      </c>
    </row>
    <row r="722" spans="2:47" s="1" customFormat="1" ht="13.5">
      <c r="B722" s="44"/>
      <c r="C722" s="72"/>
      <c r="D722" s="231" t="s">
        <v>164</v>
      </c>
      <c r="E722" s="72"/>
      <c r="F722" s="234" t="s">
        <v>1549</v>
      </c>
      <c r="G722" s="72"/>
      <c r="H722" s="72"/>
      <c r="I722" s="189"/>
      <c r="J722" s="72"/>
      <c r="K722" s="72"/>
      <c r="L722" s="70"/>
      <c r="M722" s="233"/>
      <c r="N722" s="45"/>
      <c r="O722" s="45"/>
      <c r="P722" s="45"/>
      <c r="Q722" s="45"/>
      <c r="R722" s="45"/>
      <c r="S722" s="45"/>
      <c r="T722" s="93"/>
      <c r="AT722" s="22" t="s">
        <v>164</v>
      </c>
      <c r="AU722" s="22" t="s">
        <v>82</v>
      </c>
    </row>
    <row r="723" spans="2:47" s="1" customFormat="1" ht="13.5">
      <c r="B723" s="44"/>
      <c r="C723" s="72"/>
      <c r="D723" s="231" t="s">
        <v>166</v>
      </c>
      <c r="E723" s="72"/>
      <c r="F723" s="234" t="s">
        <v>1459</v>
      </c>
      <c r="G723" s="72"/>
      <c r="H723" s="72"/>
      <c r="I723" s="189"/>
      <c r="J723" s="72"/>
      <c r="K723" s="72"/>
      <c r="L723" s="70"/>
      <c r="M723" s="233"/>
      <c r="N723" s="45"/>
      <c r="O723" s="45"/>
      <c r="P723" s="45"/>
      <c r="Q723" s="45"/>
      <c r="R723" s="45"/>
      <c r="S723" s="45"/>
      <c r="T723" s="93"/>
      <c r="AT723" s="22" t="s">
        <v>166</v>
      </c>
      <c r="AU723" s="22" t="s">
        <v>82</v>
      </c>
    </row>
    <row r="724" spans="2:51" s="11" customFormat="1" ht="13.5">
      <c r="B724" s="235"/>
      <c r="C724" s="236"/>
      <c r="D724" s="231" t="s">
        <v>180</v>
      </c>
      <c r="E724" s="237" t="s">
        <v>22</v>
      </c>
      <c r="F724" s="238" t="s">
        <v>1550</v>
      </c>
      <c r="G724" s="236"/>
      <c r="H724" s="239">
        <v>385.56</v>
      </c>
      <c r="I724" s="240"/>
      <c r="J724" s="236"/>
      <c r="K724" s="236"/>
      <c r="L724" s="241"/>
      <c r="M724" s="242"/>
      <c r="N724" s="243"/>
      <c r="O724" s="243"/>
      <c r="P724" s="243"/>
      <c r="Q724" s="243"/>
      <c r="R724" s="243"/>
      <c r="S724" s="243"/>
      <c r="T724" s="244"/>
      <c r="AT724" s="245" t="s">
        <v>180</v>
      </c>
      <c r="AU724" s="245" t="s">
        <v>82</v>
      </c>
      <c r="AV724" s="11" t="s">
        <v>82</v>
      </c>
      <c r="AW724" s="11" t="s">
        <v>37</v>
      </c>
      <c r="AX724" s="11" t="s">
        <v>73</v>
      </c>
      <c r="AY724" s="245" t="s">
        <v>153</v>
      </c>
    </row>
    <row r="725" spans="2:51" s="11" customFormat="1" ht="13.5">
      <c r="B725" s="235"/>
      <c r="C725" s="236"/>
      <c r="D725" s="231" t="s">
        <v>180</v>
      </c>
      <c r="E725" s="237" t="s">
        <v>22</v>
      </c>
      <c r="F725" s="238" t="s">
        <v>1551</v>
      </c>
      <c r="G725" s="236"/>
      <c r="H725" s="239">
        <v>385.56</v>
      </c>
      <c r="I725" s="240"/>
      <c r="J725" s="236"/>
      <c r="K725" s="236"/>
      <c r="L725" s="241"/>
      <c r="M725" s="242"/>
      <c r="N725" s="243"/>
      <c r="O725" s="243"/>
      <c r="P725" s="243"/>
      <c r="Q725" s="243"/>
      <c r="R725" s="243"/>
      <c r="S725" s="243"/>
      <c r="T725" s="244"/>
      <c r="AT725" s="245" t="s">
        <v>180</v>
      </c>
      <c r="AU725" s="245" t="s">
        <v>82</v>
      </c>
      <c r="AV725" s="11" t="s">
        <v>82</v>
      </c>
      <c r="AW725" s="11" t="s">
        <v>37</v>
      </c>
      <c r="AX725" s="11" t="s">
        <v>73</v>
      </c>
      <c r="AY725" s="245" t="s">
        <v>153</v>
      </c>
    </row>
    <row r="726" spans="2:65" s="1" customFormat="1" ht="16.5" customHeight="1">
      <c r="B726" s="44"/>
      <c r="C726" s="246" t="s">
        <v>1552</v>
      </c>
      <c r="D726" s="246" t="s">
        <v>252</v>
      </c>
      <c r="E726" s="247" t="s">
        <v>1553</v>
      </c>
      <c r="F726" s="248" t="s">
        <v>1554</v>
      </c>
      <c r="G726" s="249" t="s">
        <v>239</v>
      </c>
      <c r="H726" s="250">
        <v>404.838</v>
      </c>
      <c r="I726" s="251"/>
      <c r="J726" s="252">
        <f>ROUND(I726*H726,2)</f>
        <v>0</v>
      </c>
      <c r="K726" s="248" t="s">
        <v>159</v>
      </c>
      <c r="L726" s="253"/>
      <c r="M726" s="254" t="s">
        <v>22</v>
      </c>
      <c r="N726" s="255" t="s">
        <v>44</v>
      </c>
      <c r="O726" s="45"/>
      <c r="P726" s="228">
        <f>O726*H726</f>
        <v>0</v>
      </c>
      <c r="Q726" s="228">
        <v>0.004</v>
      </c>
      <c r="R726" s="228">
        <f>Q726*H726</f>
        <v>1.6193520000000001</v>
      </c>
      <c r="S726" s="228">
        <v>0</v>
      </c>
      <c r="T726" s="229">
        <f>S726*H726</f>
        <v>0</v>
      </c>
      <c r="AR726" s="22" t="s">
        <v>372</v>
      </c>
      <c r="AT726" s="22" t="s">
        <v>252</v>
      </c>
      <c r="AU726" s="22" t="s">
        <v>82</v>
      </c>
      <c r="AY726" s="22" t="s">
        <v>153</v>
      </c>
      <c r="BE726" s="230">
        <f>IF(N726="základní",J726,0)</f>
        <v>0</v>
      </c>
      <c r="BF726" s="230">
        <f>IF(N726="snížená",J726,0)</f>
        <v>0</v>
      </c>
      <c r="BG726" s="230">
        <f>IF(N726="zákl. přenesená",J726,0)</f>
        <v>0</v>
      </c>
      <c r="BH726" s="230">
        <f>IF(N726="sníž. přenesená",J726,0)</f>
        <v>0</v>
      </c>
      <c r="BI726" s="230">
        <f>IF(N726="nulová",J726,0)</f>
        <v>0</v>
      </c>
      <c r="BJ726" s="22" t="s">
        <v>24</v>
      </c>
      <c r="BK726" s="230">
        <f>ROUND(I726*H726,2)</f>
        <v>0</v>
      </c>
      <c r="BL726" s="22" t="s">
        <v>266</v>
      </c>
      <c r="BM726" s="22" t="s">
        <v>1555</v>
      </c>
    </row>
    <row r="727" spans="2:47" s="1" customFormat="1" ht="13.5">
      <c r="B727" s="44"/>
      <c r="C727" s="72"/>
      <c r="D727" s="231" t="s">
        <v>162</v>
      </c>
      <c r="E727" s="72"/>
      <c r="F727" s="232" t="s">
        <v>1556</v>
      </c>
      <c r="G727" s="72"/>
      <c r="H727" s="72"/>
      <c r="I727" s="189"/>
      <c r="J727" s="72"/>
      <c r="K727" s="72"/>
      <c r="L727" s="70"/>
      <c r="M727" s="233"/>
      <c r="N727" s="45"/>
      <c r="O727" s="45"/>
      <c r="P727" s="45"/>
      <c r="Q727" s="45"/>
      <c r="R727" s="45"/>
      <c r="S727" s="45"/>
      <c r="T727" s="93"/>
      <c r="AT727" s="22" t="s">
        <v>162</v>
      </c>
      <c r="AU727" s="22" t="s">
        <v>82</v>
      </c>
    </row>
    <row r="728" spans="2:47" s="1" customFormat="1" ht="13.5">
      <c r="B728" s="44"/>
      <c r="C728" s="72"/>
      <c r="D728" s="231" t="s">
        <v>166</v>
      </c>
      <c r="E728" s="72"/>
      <c r="F728" s="234" t="s">
        <v>1536</v>
      </c>
      <c r="G728" s="72"/>
      <c r="H728" s="72"/>
      <c r="I728" s="189"/>
      <c r="J728" s="72"/>
      <c r="K728" s="72"/>
      <c r="L728" s="70"/>
      <c r="M728" s="233"/>
      <c r="N728" s="45"/>
      <c r="O728" s="45"/>
      <c r="P728" s="45"/>
      <c r="Q728" s="45"/>
      <c r="R728" s="45"/>
      <c r="S728" s="45"/>
      <c r="T728" s="93"/>
      <c r="AT728" s="22" t="s">
        <v>166</v>
      </c>
      <c r="AU728" s="22" t="s">
        <v>82</v>
      </c>
    </row>
    <row r="729" spans="2:51" s="11" customFormat="1" ht="13.5">
      <c r="B729" s="235"/>
      <c r="C729" s="236"/>
      <c r="D729" s="231" t="s">
        <v>180</v>
      </c>
      <c r="E729" s="237" t="s">
        <v>22</v>
      </c>
      <c r="F729" s="238" t="s">
        <v>1550</v>
      </c>
      <c r="G729" s="236"/>
      <c r="H729" s="239">
        <v>385.56</v>
      </c>
      <c r="I729" s="240"/>
      <c r="J729" s="236"/>
      <c r="K729" s="236"/>
      <c r="L729" s="241"/>
      <c r="M729" s="242"/>
      <c r="N729" s="243"/>
      <c r="O729" s="243"/>
      <c r="P729" s="243"/>
      <c r="Q729" s="243"/>
      <c r="R729" s="243"/>
      <c r="S729" s="243"/>
      <c r="T729" s="244"/>
      <c r="AT729" s="245" t="s">
        <v>180</v>
      </c>
      <c r="AU729" s="245" t="s">
        <v>82</v>
      </c>
      <c r="AV729" s="11" t="s">
        <v>82</v>
      </c>
      <c r="AW729" s="11" t="s">
        <v>37</v>
      </c>
      <c r="AX729" s="11" t="s">
        <v>73</v>
      </c>
      <c r="AY729" s="245" t="s">
        <v>153</v>
      </c>
    </row>
    <row r="730" spans="2:51" s="11" customFormat="1" ht="13.5">
      <c r="B730" s="235"/>
      <c r="C730" s="236"/>
      <c r="D730" s="231" t="s">
        <v>180</v>
      </c>
      <c r="E730" s="236"/>
      <c r="F730" s="238" t="s">
        <v>1557</v>
      </c>
      <c r="G730" s="236"/>
      <c r="H730" s="239">
        <v>404.838</v>
      </c>
      <c r="I730" s="240"/>
      <c r="J730" s="236"/>
      <c r="K730" s="236"/>
      <c r="L730" s="241"/>
      <c r="M730" s="242"/>
      <c r="N730" s="243"/>
      <c r="O730" s="243"/>
      <c r="P730" s="243"/>
      <c r="Q730" s="243"/>
      <c r="R730" s="243"/>
      <c r="S730" s="243"/>
      <c r="T730" s="244"/>
      <c r="AT730" s="245" t="s">
        <v>180</v>
      </c>
      <c r="AU730" s="245" t="s">
        <v>82</v>
      </c>
      <c r="AV730" s="11" t="s">
        <v>82</v>
      </c>
      <c r="AW730" s="11" t="s">
        <v>6</v>
      </c>
      <c r="AX730" s="11" t="s">
        <v>24</v>
      </c>
      <c r="AY730" s="245" t="s">
        <v>153</v>
      </c>
    </row>
    <row r="731" spans="2:65" s="1" customFormat="1" ht="16.5" customHeight="1">
      <c r="B731" s="44"/>
      <c r="C731" s="246" t="s">
        <v>1558</v>
      </c>
      <c r="D731" s="246" t="s">
        <v>252</v>
      </c>
      <c r="E731" s="247" t="s">
        <v>1559</v>
      </c>
      <c r="F731" s="248" t="s">
        <v>1560</v>
      </c>
      <c r="G731" s="249" t="s">
        <v>176</v>
      </c>
      <c r="H731" s="250">
        <v>54.654</v>
      </c>
      <c r="I731" s="251"/>
      <c r="J731" s="252">
        <f>ROUND(I731*H731,2)</f>
        <v>0</v>
      </c>
      <c r="K731" s="248" t="s">
        <v>22</v>
      </c>
      <c r="L731" s="253"/>
      <c r="M731" s="254" t="s">
        <v>22</v>
      </c>
      <c r="N731" s="255" t="s">
        <v>44</v>
      </c>
      <c r="O731" s="45"/>
      <c r="P731" s="228">
        <f>O731*H731</f>
        <v>0</v>
      </c>
      <c r="Q731" s="228">
        <v>0</v>
      </c>
      <c r="R731" s="228">
        <f>Q731*H731</f>
        <v>0</v>
      </c>
      <c r="S731" s="228">
        <v>0</v>
      </c>
      <c r="T731" s="229">
        <f>S731*H731</f>
        <v>0</v>
      </c>
      <c r="AR731" s="22" t="s">
        <v>372</v>
      </c>
      <c r="AT731" s="22" t="s">
        <v>252</v>
      </c>
      <c r="AU731" s="22" t="s">
        <v>82</v>
      </c>
      <c r="AY731" s="22" t="s">
        <v>153</v>
      </c>
      <c r="BE731" s="230">
        <f>IF(N731="základní",J731,0)</f>
        <v>0</v>
      </c>
      <c r="BF731" s="230">
        <f>IF(N731="snížená",J731,0)</f>
        <v>0</v>
      </c>
      <c r="BG731" s="230">
        <f>IF(N731="zákl. přenesená",J731,0)</f>
        <v>0</v>
      </c>
      <c r="BH731" s="230">
        <f>IF(N731="sníž. přenesená",J731,0)</f>
        <v>0</v>
      </c>
      <c r="BI731" s="230">
        <f>IF(N731="nulová",J731,0)</f>
        <v>0</v>
      </c>
      <c r="BJ731" s="22" t="s">
        <v>24</v>
      </c>
      <c r="BK731" s="230">
        <f>ROUND(I731*H731,2)</f>
        <v>0</v>
      </c>
      <c r="BL731" s="22" t="s">
        <v>266</v>
      </c>
      <c r="BM731" s="22" t="s">
        <v>1561</v>
      </c>
    </row>
    <row r="732" spans="2:51" s="11" customFormat="1" ht="13.5">
      <c r="B732" s="235"/>
      <c r="C732" s="236"/>
      <c r="D732" s="231" t="s">
        <v>180</v>
      </c>
      <c r="E732" s="237" t="s">
        <v>22</v>
      </c>
      <c r="F732" s="238" t="s">
        <v>1562</v>
      </c>
      <c r="G732" s="236"/>
      <c r="H732" s="239">
        <v>52.051</v>
      </c>
      <c r="I732" s="240"/>
      <c r="J732" s="236"/>
      <c r="K732" s="236"/>
      <c r="L732" s="241"/>
      <c r="M732" s="242"/>
      <c r="N732" s="243"/>
      <c r="O732" s="243"/>
      <c r="P732" s="243"/>
      <c r="Q732" s="243"/>
      <c r="R732" s="243"/>
      <c r="S732" s="243"/>
      <c r="T732" s="244"/>
      <c r="AT732" s="245" t="s">
        <v>180</v>
      </c>
      <c r="AU732" s="245" t="s">
        <v>82</v>
      </c>
      <c r="AV732" s="11" t="s">
        <v>82</v>
      </c>
      <c r="AW732" s="11" t="s">
        <v>37</v>
      </c>
      <c r="AX732" s="11" t="s">
        <v>73</v>
      </c>
      <c r="AY732" s="245" t="s">
        <v>153</v>
      </c>
    </row>
    <row r="733" spans="2:51" s="11" customFormat="1" ht="13.5">
      <c r="B733" s="235"/>
      <c r="C733" s="236"/>
      <c r="D733" s="231" t="s">
        <v>180</v>
      </c>
      <c r="E733" s="236"/>
      <c r="F733" s="238" t="s">
        <v>1563</v>
      </c>
      <c r="G733" s="236"/>
      <c r="H733" s="239">
        <v>54.654</v>
      </c>
      <c r="I733" s="240"/>
      <c r="J733" s="236"/>
      <c r="K733" s="236"/>
      <c r="L733" s="241"/>
      <c r="M733" s="242"/>
      <c r="N733" s="243"/>
      <c r="O733" s="243"/>
      <c r="P733" s="243"/>
      <c r="Q733" s="243"/>
      <c r="R733" s="243"/>
      <c r="S733" s="243"/>
      <c r="T733" s="244"/>
      <c r="AT733" s="245" t="s">
        <v>180</v>
      </c>
      <c r="AU733" s="245" t="s">
        <v>82</v>
      </c>
      <c r="AV733" s="11" t="s">
        <v>82</v>
      </c>
      <c r="AW733" s="11" t="s">
        <v>6</v>
      </c>
      <c r="AX733" s="11" t="s">
        <v>24</v>
      </c>
      <c r="AY733" s="245" t="s">
        <v>153</v>
      </c>
    </row>
    <row r="734" spans="2:65" s="1" customFormat="1" ht="16.5" customHeight="1">
      <c r="B734" s="44"/>
      <c r="C734" s="246" t="s">
        <v>1564</v>
      </c>
      <c r="D734" s="246" t="s">
        <v>252</v>
      </c>
      <c r="E734" s="247" t="s">
        <v>1565</v>
      </c>
      <c r="F734" s="248" t="s">
        <v>1566</v>
      </c>
      <c r="G734" s="249" t="s">
        <v>1567</v>
      </c>
      <c r="H734" s="250">
        <v>1</v>
      </c>
      <c r="I734" s="251"/>
      <c r="J734" s="252">
        <f>ROUND(I734*H734,2)</f>
        <v>0</v>
      </c>
      <c r="K734" s="248" t="s">
        <v>22</v>
      </c>
      <c r="L734" s="253"/>
      <c r="M734" s="254" t="s">
        <v>22</v>
      </c>
      <c r="N734" s="255" t="s">
        <v>44</v>
      </c>
      <c r="O734" s="45"/>
      <c r="P734" s="228">
        <f>O734*H734</f>
        <v>0</v>
      </c>
      <c r="Q734" s="228">
        <v>0</v>
      </c>
      <c r="R734" s="228">
        <f>Q734*H734</f>
        <v>0</v>
      </c>
      <c r="S734" s="228">
        <v>0</v>
      </c>
      <c r="T734" s="229">
        <f>S734*H734</f>
        <v>0</v>
      </c>
      <c r="AR734" s="22" t="s">
        <v>372</v>
      </c>
      <c r="AT734" s="22" t="s">
        <v>252</v>
      </c>
      <c r="AU734" s="22" t="s">
        <v>82</v>
      </c>
      <c r="AY734" s="22" t="s">
        <v>153</v>
      </c>
      <c r="BE734" s="230">
        <f>IF(N734="základní",J734,0)</f>
        <v>0</v>
      </c>
      <c r="BF734" s="230">
        <f>IF(N734="snížená",J734,0)</f>
        <v>0</v>
      </c>
      <c r="BG734" s="230">
        <f>IF(N734="zákl. přenesená",J734,0)</f>
        <v>0</v>
      </c>
      <c r="BH734" s="230">
        <f>IF(N734="sníž. přenesená",J734,0)</f>
        <v>0</v>
      </c>
      <c r="BI734" s="230">
        <f>IF(N734="nulová",J734,0)</f>
        <v>0</v>
      </c>
      <c r="BJ734" s="22" t="s">
        <v>24</v>
      </c>
      <c r="BK734" s="230">
        <f>ROUND(I734*H734,2)</f>
        <v>0</v>
      </c>
      <c r="BL734" s="22" t="s">
        <v>266</v>
      </c>
      <c r="BM734" s="22" t="s">
        <v>1568</v>
      </c>
    </row>
    <row r="735" spans="2:47" s="1" customFormat="1" ht="13.5">
      <c r="B735" s="44"/>
      <c r="C735" s="72"/>
      <c r="D735" s="231" t="s">
        <v>162</v>
      </c>
      <c r="E735" s="72"/>
      <c r="F735" s="232" t="s">
        <v>1569</v>
      </c>
      <c r="G735" s="72"/>
      <c r="H735" s="72"/>
      <c r="I735" s="189"/>
      <c r="J735" s="72"/>
      <c r="K735" s="72"/>
      <c r="L735" s="70"/>
      <c r="M735" s="233"/>
      <c r="N735" s="45"/>
      <c r="O735" s="45"/>
      <c r="P735" s="45"/>
      <c r="Q735" s="45"/>
      <c r="R735" s="45"/>
      <c r="S735" s="45"/>
      <c r="T735" s="93"/>
      <c r="AT735" s="22" t="s">
        <v>162</v>
      </c>
      <c r="AU735" s="22" t="s">
        <v>82</v>
      </c>
    </row>
    <row r="736" spans="2:51" s="11" customFormat="1" ht="13.5">
      <c r="B736" s="235"/>
      <c r="C736" s="236"/>
      <c r="D736" s="231" t="s">
        <v>180</v>
      </c>
      <c r="E736" s="237" t="s">
        <v>22</v>
      </c>
      <c r="F736" s="238" t="s">
        <v>1570</v>
      </c>
      <c r="G736" s="236"/>
      <c r="H736" s="239">
        <v>1</v>
      </c>
      <c r="I736" s="240"/>
      <c r="J736" s="236"/>
      <c r="K736" s="236"/>
      <c r="L736" s="241"/>
      <c r="M736" s="242"/>
      <c r="N736" s="243"/>
      <c r="O736" s="243"/>
      <c r="P736" s="243"/>
      <c r="Q736" s="243"/>
      <c r="R736" s="243"/>
      <c r="S736" s="243"/>
      <c r="T736" s="244"/>
      <c r="AT736" s="245" t="s">
        <v>180</v>
      </c>
      <c r="AU736" s="245" t="s">
        <v>82</v>
      </c>
      <c r="AV736" s="11" t="s">
        <v>82</v>
      </c>
      <c r="AW736" s="11" t="s">
        <v>37</v>
      </c>
      <c r="AX736" s="11" t="s">
        <v>73</v>
      </c>
      <c r="AY736" s="245" t="s">
        <v>153</v>
      </c>
    </row>
    <row r="737" spans="2:65" s="1" customFormat="1" ht="16.5" customHeight="1">
      <c r="B737" s="44"/>
      <c r="C737" s="219" t="s">
        <v>1571</v>
      </c>
      <c r="D737" s="219" t="s">
        <v>155</v>
      </c>
      <c r="E737" s="220" t="s">
        <v>1572</v>
      </c>
      <c r="F737" s="221" t="s">
        <v>1573</v>
      </c>
      <c r="G737" s="222" t="s">
        <v>351</v>
      </c>
      <c r="H737" s="223">
        <v>83.9</v>
      </c>
      <c r="I737" s="224"/>
      <c r="J737" s="225">
        <f>ROUND(I737*H737,2)</f>
        <v>0</v>
      </c>
      <c r="K737" s="221" t="s">
        <v>159</v>
      </c>
      <c r="L737" s="70"/>
      <c r="M737" s="226" t="s">
        <v>22</v>
      </c>
      <c r="N737" s="227" t="s">
        <v>44</v>
      </c>
      <c r="O737" s="45"/>
      <c r="P737" s="228">
        <f>O737*H737</f>
        <v>0</v>
      </c>
      <c r="Q737" s="228">
        <v>0</v>
      </c>
      <c r="R737" s="228">
        <f>Q737*H737</f>
        <v>0</v>
      </c>
      <c r="S737" s="228">
        <v>0</v>
      </c>
      <c r="T737" s="229">
        <f>S737*H737</f>
        <v>0</v>
      </c>
      <c r="AR737" s="22" t="s">
        <v>266</v>
      </c>
      <c r="AT737" s="22" t="s">
        <v>155</v>
      </c>
      <c r="AU737" s="22" t="s">
        <v>82</v>
      </c>
      <c r="AY737" s="22" t="s">
        <v>153</v>
      </c>
      <c r="BE737" s="230">
        <f>IF(N737="základní",J737,0)</f>
        <v>0</v>
      </c>
      <c r="BF737" s="230">
        <f>IF(N737="snížená",J737,0)</f>
        <v>0</v>
      </c>
      <c r="BG737" s="230">
        <f>IF(N737="zákl. přenesená",J737,0)</f>
        <v>0</v>
      </c>
      <c r="BH737" s="230">
        <f>IF(N737="sníž. přenesená",J737,0)</f>
        <v>0</v>
      </c>
      <c r="BI737" s="230">
        <f>IF(N737="nulová",J737,0)</f>
        <v>0</v>
      </c>
      <c r="BJ737" s="22" t="s">
        <v>24</v>
      </c>
      <c r="BK737" s="230">
        <f>ROUND(I737*H737,2)</f>
        <v>0</v>
      </c>
      <c r="BL737" s="22" t="s">
        <v>266</v>
      </c>
      <c r="BM737" s="22" t="s">
        <v>1574</v>
      </c>
    </row>
    <row r="738" spans="2:47" s="1" customFormat="1" ht="13.5">
      <c r="B738" s="44"/>
      <c r="C738" s="72"/>
      <c r="D738" s="231" t="s">
        <v>162</v>
      </c>
      <c r="E738" s="72"/>
      <c r="F738" s="232" t="s">
        <v>1575</v>
      </c>
      <c r="G738" s="72"/>
      <c r="H738" s="72"/>
      <c r="I738" s="189"/>
      <c r="J738" s="72"/>
      <c r="K738" s="72"/>
      <c r="L738" s="70"/>
      <c r="M738" s="233"/>
      <c r="N738" s="45"/>
      <c r="O738" s="45"/>
      <c r="P738" s="45"/>
      <c r="Q738" s="45"/>
      <c r="R738" s="45"/>
      <c r="S738" s="45"/>
      <c r="T738" s="93"/>
      <c r="AT738" s="22" t="s">
        <v>162</v>
      </c>
      <c r="AU738" s="22" t="s">
        <v>82</v>
      </c>
    </row>
    <row r="739" spans="2:47" s="1" customFormat="1" ht="13.5">
      <c r="B739" s="44"/>
      <c r="C739" s="72"/>
      <c r="D739" s="231" t="s">
        <v>164</v>
      </c>
      <c r="E739" s="72"/>
      <c r="F739" s="234" t="s">
        <v>1549</v>
      </c>
      <c r="G739" s="72"/>
      <c r="H739" s="72"/>
      <c r="I739" s="189"/>
      <c r="J739" s="72"/>
      <c r="K739" s="72"/>
      <c r="L739" s="70"/>
      <c r="M739" s="233"/>
      <c r="N739" s="45"/>
      <c r="O739" s="45"/>
      <c r="P739" s="45"/>
      <c r="Q739" s="45"/>
      <c r="R739" s="45"/>
      <c r="S739" s="45"/>
      <c r="T739" s="93"/>
      <c r="AT739" s="22" t="s">
        <v>164</v>
      </c>
      <c r="AU739" s="22" t="s">
        <v>82</v>
      </c>
    </row>
    <row r="740" spans="2:47" s="1" customFormat="1" ht="13.5">
      <c r="B740" s="44"/>
      <c r="C740" s="72"/>
      <c r="D740" s="231" t="s">
        <v>166</v>
      </c>
      <c r="E740" s="72"/>
      <c r="F740" s="234" t="s">
        <v>1576</v>
      </c>
      <c r="G740" s="72"/>
      <c r="H740" s="72"/>
      <c r="I740" s="189"/>
      <c r="J740" s="72"/>
      <c r="K740" s="72"/>
      <c r="L740" s="70"/>
      <c r="M740" s="233"/>
      <c r="N740" s="45"/>
      <c r="O740" s="45"/>
      <c r="P740" s="45"/>
      <c r="Q740" s="45"/>
      <c r="R740" s="45"/>
      <c r="S740" s="45"/>
      <c r="T740" s="93"/>
      <c r="AT740" s="22" t="s">
        <v>166</v>
      </c>
      <c r="AU740" s="22" t="s">
        <v>82</v>
      </c>
    </row>
    <row r="741" spans="2:51" s="11" customFormat="1" ht="13.5">
      <c r="B741" s="235"/>
      <c r="C741" s="236"/>
      <c r="D741" s="231" t="s">
        <v>180</v>
      </c>
      <c r="E741" s="237" t="s">
        <v>22</v>
      </c>
      <c r="F741" s="238" t="s">
        <v>1577</v>
      </c>
      <c r="G741" s="236"/>
      <c r="H741" s="239">
        <v>83.9</v>
      </c>
      <c r="I741" s="240"/>
      <c r="J741" s="236"/>
      <c r="K741" s="236"/>
      <c r="L741" s="241"/>
      <c r="M741" s="242"/>
      <c r="N741" s="243"/>
      <c r="O741" s="243"/>
      <c r="P741" s="243"/>
      <c r="Q741" s="243"/>
      <c r="R741" s="243"/>
      <c r="S741" s="243"/>
      <c r="T741" s="244"/>
      <c r="AT741" s="245" t="s">
        <v>180</v>
      </c>
      <c r="AU741" s="245" t="s">
        <v>82</v>
      </c>
      <c r="AV741" s="11" t="s">
        <v>82</v>
      </c>
      <c r="AW741" s="11" t="s">
        <v>37</v>
      </c>
      <c r="AX741" s="11" t="s">
        <v>73</v>
      </c>
      <c r="AY741" s="245" t="s">
        <v>153</v>
      </c>
    </row>
    <row r="742" spans="2:65" s="1" customFormat="1" ht="16.5" customHeight="1">
      <c r="B742" s="44"/>
      <c r="C742" s="246" t="s">
        <v>1578</v>
      </c>
      <c r="D742" s="246" t="s">
        <v>252</v>
      </c>
      <c r="E742" s="247" t="s">
        <v>1579</v>
      </c>
      <c r="F742" s="248" t="s">
        <v>1580</v>
      </c>
      <c r="G742" s="249" t="s">
        <v>158</v>
      </c>
      <c r="H742" s="250">
        <v>89</v>
      </c>
      <c r="I742" s="251"/>
      <c r="J742" s="252">
        <f>ROUND(I742*H742,2)</f>
        <v>0</v>
      </c>
      <c r="K742" s="248" t="s">
        <v>159</v>
      </c>
      <c r="L742" s="253"/>
      <c r="M742" s="254" t="s">
        <v>22</v>
      </c>
      <c r="N742" s="255" t="s">
        <v>44</v>
      </c>
      <c r="O742" s="45"/>
      <c r="P742" s="228">
        <f>O742*H742</f>
        <v>0</v>
      </c>
      <c r="Q742" s="228">
        <v>0.00038</v>
      </c>
      <c r="R742" s="228">
        <f>Q742*H742</f>
        <v>0.03382</v>
      </c>
      <c r="S742" s="228">
        <v>0</v>
      </c>
      <c r="T742" s="229">
        <f>S742*H742</f>
        <v>0</v>
      </c>
      <c r="AR742" s="22" t="s">
        <v>372</v>
      </c>
      <c r="AT742" s="22" t="s">
        <v>252</v>
      </c>
      <c r="AU742" s="22" t="s">
        <v>82</v>
      </c>
      <c r="AY742" s="22" t="s">
        <v>153</v>
      </c>
      <c r="BE742" s="230">
        <f>IF(N742="základní",J742,0)</f>
        <v>0</v>
      </c>
      <c r="BF742" s="230">
        <f>IF(N742="snížená",J742,0)</f>
        <v>0</v>
      </c>
      <c r="BG742" s="230">
        <f>IF(N742="zákl. přenesená",J742,0)</f>
        <v>0</v>
      </c>
      <c r="BH742" s="230">
        <f>IF(N742="sníž. přenesená",J742,0)</f>
        <v>0</v>
      </c>
      <c r="BI742" s="230">
        <f>IF(N742="nulová",J742,0)</f>
        <v>0</v>
      </c>
      <c r="BJ742" s="22" t="s">
        <v>24</v>
      </c>
      <c r="BK742" s="230">
        <f>ROUND(I742*H742,2)</f>
        <v>0</v>
      </c>
      <c r="BL742" s="22" t="s">
        <v>266</v>
      </c>
      <c r="BM742" s="22" t="s">
        <v>1581</v>
      </c>
    </row>
    <row r="743" spans="2:65" s="1" customFormat="1" ht="25.5" customHeight="1">
      <c r="B743" s="44"/>
      <c r="C743" s="219" t="s">
        <v>1582</v>
      </c>
      <c r="D743" s="219" t="s">
        <v>155</v>
      </c>
      <c r="E743" s="220" t="s">
        <v>1583</v>
      </c>
      <c r="F743" s="221" t="s">
        <v>1584</v>
      </c>
      <c r="G743" s="222" t="s">
        <v>239</v>
      </c>
      <c r="H743" s="223">
        <v>371.22</v>
      </c>
      <c r="I743" s="224"/>
      <c r="J743" s="225">
        <f>ROUND(I743*H743,2)</f>
        <v>0</v>
      </c>
      <c r="K743" s="221" t="s">
        <v>159</v>
      </c>
      <c r="L743" s="70"/>
      <c r="M743" s="226" t="s">
        <v>22</v>
      </c>
      <c r="N743" s="227" t="s">
        <v>44</v>
      </c>
      <c r="O743" s="45"/>
      <c r="P743" s="228">
        <f>O743*H743</f>
        <v>0</v>
      </c>
      <c r="Q743" s="228">
        <v>0</v>
      </c>
      <c r="R743" s="228">
        <f>Q743*H743</f>
        <v>0</v>
      </c>
      <c r="S743" s="228">
        <v>0</v>
      </c>
      <c r="T743" s="229">
        <f>S743*H743</f>
        <v>0</v>
      </c>
      <c r="AR743" s="22" t="s">
        <v>266</v>
      </c>
      <c r="AT743" s="22" t="s">
        <v>155</v>
      </c>
      <c r="AU743" s="22" t="s">
        <v>82</v>
      </c>
      <c r="AY743" s="22" t="s">
        <v>153</v>
      </c>
      <c r="BE743" s="230">
        <f>IF(N743="základní",J743,0)</f>
        <v>0</v>
      </c>
      <c r="BF743" s="230">
        <f>IF(N743="snížená",J743,0)</f>
        <v>0</v>
      </c>
      <c r="BG743" s="230">
        <f>IF(N743="zákl. přenesená",J743,0)</f>
        <v>0</v>
      </c>
      <c r="BH743" s="230">
        <f>IF(N743="sníž. přenesená",J743,0)</f>
        <v>0</v>
      </c>
      <c r="BI743" s="230">
        <f>IF(N743="nulová",J743,0)</f>
        <v>0</v>
      </c>
      <c r="BJ743" s="22" t="s">
        <v>24</v>
      </c>
      <c r="BK743" s="230">
        <f>ROUND(I743*H743,2)</f>
        <v>0</v>
      </c>
      <c r="BL743" s="22" t="s">
        <v>266</v>
      </c>
      <c r="BM743" s="22" t="s">
        <v>1585</v>
      </c>
    </row>
    <row r="744" spans="2:47" s="1" customFormat="1" ht="13.5">
      <c r="B744" s="44"/>
      <c r="C744" s="72"/>
      <c r="D744" s="231" t="s">
        <v>162</v>
      </c>
      <c r="E744" s="72"/>
      <c r="F744" s="232" t="s">
        <v>1586</v>
      </c>
      <c r="G744" s="72"/>
      <c r="H744" s="72"/>
      <c r="I744" s="189"/>
      <c r="J744" s="72"/>
      <c r="K744" s="72"/>
      <c r="L744" s="70"/>
      <c r="M744" s="233"/>
      <c r="N744" s="45"/>
      <c r="O744" s="45"/>
      <c r="P744" s="45"/>
      <c r="Q744" s="45"/>
      <c r="R744" s="45"/>
      <c r="S744" s="45"/>
      <c r="T744" s="93"/>
      <c r="AT744" s="22" t="s">
        <v>162</v>
      </c>
      <c r="AU744" s="22" t="s">
        <v>82</v>
      </c>
    </row>
    <row r="745" spans="2:47" s="1" customFormat="1" ht="13.5">
      <c r="B745" s="44"/>
      <c r="C745" s="72"/>
      <c r="D745" s="231" t="s">
        <v>166</v>
      </c>
      <c r="E745" s="72"/>
      <c r="F745" s="234" t="s">
        <v>1587</v>
      </c>
      <c r="G745" s="72"/>
      <c r="H745" s="72"/>
      <c r="I745" s="189"/>
      <c r="J745" s="72"/>
      <c r="K745" s="72"/>
      <c r="L745" s="70"/>
      <c r="M745" s="233"/>
      <c r="N745" s="45"/>
      <c r="O745" s="45"/>
      <c r="P745" s="45"/>
      <c r="Q745" s="45"/>
      <c r="R745" s="45"/>
      <c r="S745" s="45"/>
      <c r="T745" s="93"/>
      <c r="AT745" s="22" t="s">
        <v>166</v>
      </c>
      <c r="AU745" s="22" t="s">
        <v>82</v>
      </c>
    </row>
    <row r="746" spans="2:51" s="11" customFormat="1" ht="13.5">
      <c r="B746" s="235"/>
      <c r="C746" s="236"/>
      <c r="D746" s="231" t="s">
        <v>180</v>
      </c>
      <c r="E746" s="237" t="s">
        <v>22</v>
      </c>
      <c r="F746" s="238" t="s">
        <v>1588</v>
      </c>
      <c r="G746" s="236"/>
      <c r="H746" s="239">
        <v>371.22</v>
      </c>
      <c r="I746" s="240"/>
      <c r="J746" s="236"/>
      <c r="K746" s="236"/>
      <c r="L746" s="241"/>
      <c r="M746" s="242"/>
      <c r="N746" s="243"/>
      <c r="O746" s="243"/>
      <c r="P746" s="243"/>
      <c r="Q746" s="243"/>
      <c r="R746" s="243"/>
      <c r="S746" s="243"/>
      <c r="T746" s="244"/>
      <c r="AT746" s="245" t="s">
        <v>180</v>
      </c>
      <c r="AU746" s="245" t="s">
        <v>82</v>
      </c>
      <c r="AV746" s="11" t="s">
        <v>82</v>
      </c>
      <c r="AW746" s="11" t="s">
        <v>37</v>
      </c>
      <c r="AX746" s="11" t="s">
        <v>73</v>
      </c>
      <c r="AY746" s="245" t="s">
        <v>153</v>
      </c>
    </row>
    <row r="747" spans="2:65" s="1" customFormat="1" ht="16.5" customHeight="1">
      <c r="B747" s="44"/>
      <c r="C747" s="246" t="s">
        <v>1589</v>
      </c>
      <c r="D747" s="246" t="s">
        <v>252</v>
      </c>
      <c r="E747" s="247" t="s">
        <v>1590</v>
      </c>
      <c r="F747" s="248" t="s">
        <v>1591</v>
      </c>
      <c r="G747" s="249" t="s">
        <v>239</v>
      </c>
      <c r="H747" s="250">
        <v>408.342</v>
      </c>
      <c r="I747" s="251"/>
      <c r="J747" s="252">
        <f>ROUND(I747*H747,2)</f>
        <v>0</v>
      </c>
      <c r="K747" s="248" t="s">
        <v>159</v>
      </c>
      <c r="L747" s="253"/>
      <c r="M747" s="254" t="s">
        <v>22</v>
      </c>
      <c r="N747" s="255" t="s">
        <v>44</v>
      </c>
      <c r="O747" s="45"/>
      <c r="P747" s="228">
        <f>O747*H747</f>
        <v>0</v>
      </c>
      <c r="Q747" s="228">
        <v>0.00011</v>
      </c>
      <c r="R747" s="228">
        <f>Q747*H747</f>
        <v>0.04491762</v>
      </c>
      <c r="S747" s="228">
        <v>0</v>
      </c>
      <c r="T747" s="229">
        <f>S747*H747</f>
        <v>0</v>
      </c>
      <c r="AR747" s="22" t="s">
        <v>372</v>
      </c>
      <c r="AT747" s="22" t="s">
        <v>252</v>
      </c>
      <c r="AU747" s="22" t="s">
        <v>82</v>
      </c>
      <c r="AY747" s="22" t="s">
        <v>153</v>
      </c>
      <c r="BE747" s="230">
        <f>IF(N747="základní",J747,0)</f>
        <v>0</v>
      </c>
      <c r="BF747" s="230">
        <f>IF(N747="snížená",J747,0)</f>
        <v>0</v>
      </c>
      <c r="BG747" s="230">
        <f>IF(N747="zákl. přenesená",J747,0)</f>
        <v>0</v>
      </c>
      <c r="BH747" s="230">
        <f>IF(N747="sníž. přenesená",J747,0)</f>
        <v>0</v>
      </c>
      <c r="BI747" s="230">
        <f>IF(N747="nulová",J747,0)</f>
        <v>0</v>
      </c>
      <c r="BJ747" s="22" t="s">
        <v>24</v>
      </c>
      <c r="BK747" s="230">
        <f>ROUND(I747*H747,2)</f>
        <v>0</v>
      </c>
      <c r="BL747" s="22" t="s">
        <v>266</v>
      </c>
      <c r="BM747" s="22" t="s">
        <v>1592</v>
      </c>
    </row>
    <row r="748" spans="2:47" s="1" customFormat="1" ht="13.5">
      <c r="B748" s="44"/>
      <c r="C748" s="72"/>
      <c r="D748" s="231" t="s">
        <v>162</v>
      </c>
      <c r="E748" s="72"/>
      <c r="F748" s="232" t="s">
        <v>1593</v>
      </c>
      <c r="G748" s="72"/>
      <c r="H748" s="72"/>
      <c r="I748" s="189"/>
      <c r="J748" s="72"/>
      <c r="K748" s="72"/>
      <c r="L748" s="70"/>
      <c r="M748" s="233"/>
      <c r="N748" s="45"/>
      <c r="O748" s="45"/>
      <c r="P748" s="45"/>
      <c r="Q748" s="45"/>
      <c r="R748" s="45"/>
      <c r="S748" s="45"/>
      <c r="T748" s="93"/>
      <c r="AT748" s="22" t="s">
        <v>162</v>
      </c>
      <c r="AU748" s="22" t="s">
        <v>82</v>
      </c>
    </row>
    <row r="749" spans="2:47" s="1" customFormat="1" ht="13.5">
      <c r="B749" s="44"/>
      <c r="C749" s="72"/>
      <c r="D749" s="231" t="s">
        <v>166</v>
      </c>
      <c r="E749" s="72"/>
      <c r="F749" s="234" t="s">
        <v>1594</v>
      </c>
      <c r="G749" s="72"/>
      <c r="H749" s="72"/>
      <c r="I749" s="189"/>
      <c r="J749" s="72"/>
      <c r="K749" s="72"/>
      <c r="L749" s="70"/>
      <c r="M749" s="233"/>
      <c r="N749" s="45"/>
      <c r="O749" s="45"/>
      <c r="P749" s="45"/>
      <c r="Q749" s="45"/>
      <c r="R749" s="45"/>
      <c r="S749" s="45"/>
      <c r="T749" s="93"/>
      <c r="AT749" s="22" t="s">
        <v>166</v>
      </c>
      <c r="AU749" s="22" t="s">
        <v>82</v>
      </c>
    </row>
    <row r="750" spans="2:51" s="11" customFormat="1" ht="13.5">
      <c r="B750" s="235"/>
      <c r="C750" s="236"/>
      <c r="D750" s="231" t="s">
        <v>180</v>
      </c>
      <c r="E750" s="236"/>
      <c r="F750" s="238" t="s">
        <v>1595</v>
      </c>
      <c r="G750" s="236"/>
      <c r="H750" s="239">
        <v>408.342</v>
      </c>
      <c r="I750" s="240"/>
      <c r="J750" s="236"/>
      <c r="K750" s="236"/>
      <c r="L750" s="241"/>
      <c r="M750" s="242"/>
      <c r="N750" s="243"/>
      <c r="O750" s="243"/>
      <c r="P750" s="243"/>
      <c r="Q750" s="243"/>
      <c r="R750" s="243"/>
      <c r="S750" s="243"/>
      <c r="T750" s="244"/>
      <c r="AT750" s="245" t="s">
        <v>180</v>
      </c>
      <c r="AU750" s="245" t="s">
        <v>82</v>
      </c>
      <c r="AV750" s="11" t="s">
        <v>82</v>
      </c>
      <c r="AW750" s="11" t="s">
        <v>6</v>
      </c>
      <c r="AX750" s="11" t="s">
        <v>24</v>
      </c>
      <c r="AY750" s="245" t="s">
        <v>153</v>
      </c>
    </row>
    <row r="751" spans="2:65" s="1" customFormat="1" ht="16.5" customHeight="1">
      <c r="B751" s="44"/>
      <c r="C751" s="219" t="s">
        <v>1596</v>
      </c>
      <c r="D751" s="219" t="s">
        <v>155</v>
      </c>
      <c r="E751" s="220" t="s">
        <v>1597</v>
      </c>
      <c r="F751" s="221" t="s">
        <v>1598</v>
      </c>
      <c r="G751" s="222" t="s">
        <v>1447</v>
      </c>
      <c r="H751" s="269"/>
      <c r="I751" s="224"/>
      <c r="J751" s="225">
        <f>ROUND(I751*H751,2)</f>
        <v>0</v>
      </c>
      <c r="K751" s="221" t="s">
        <v>159</v>
      </c>
      <c r="L751" s="70"/>
      <c r="M751" s="226" t="s">
        <v>22</v>
      </c>
      <c r="N751" s="227" t="s">
        <v>44</v>
      </c>
      <c r="O751" s="45"/>
      <c r="P751" s="228">
        <f>O751*H751</f>
        <v>0</v>
      </c>
      <c r="Q751" s="228">
        <v>0</v>
      </c>
      <c r="R751" s="228">
        <f>Q751*H751</f>
        <v>0</v>
      </c>
      <c r="S751" s="228">
        <v>0</v>
      </c>
      <c r="T751" s="229">
        <f>S751*H751</f>
        <v>0</v>
      </c>
      <c r="AR751" s="22" t="s">
        <v>266</v>
      </c>
      <c r="AT751" s="22" t="s">
        <v>155</v>
      </c>
      <c r="AU751" s="22" t="s">
        <v>82</v>
      </c>
      <c r="AY751" s="22" t="s">
        <v>153</v>
      </c>
      <c r="BE751" s="230">
        <f>IF(N751="základní",J751,0)</f>
        <v>0</v>
      </c>
      <c r="BF751" s="230">
        <f>IF(N751="snížená",J751,0)</f>
        <v>0</v>
      </c>
      <c r="BG751" s="230">
        <f>IF(N751="zákl. přenesená",J751,0)</f>
        <v>0</v>
      </c>
      <c r="BH751" s="230">
        <f>IF(N751="sníž. přenesená",J751,0)</f>
        <v>0</v>
      </c>
      <c r="BI751" s="230">
        <f>IF(N751="nulová",J751,0)</f>
        <v>0</v>
      </c>
      <c r="BJ751" s="22" t="s">
        <v>24</v>
      </c>
      <c r="BK751" s="230">
        <f>ROUND(I751*H751,2)</f>
        <v>0</v>
      </c>
      <c r="BL751" s="22" t="s">
        <v>266</v>
      </c>
      <c r="BM751" s="22" t="s">
        <v>1599</v>
      </c>
    </row>
    <row r="752" spans="2:47" s="1" customFormat="1" ht="13.5">
      <c r="B752" s="44"/>
      <c r="C752" s="72"/>
      <c r="D752" s="231" t="s">
        <v>162</v>
      </c>
      <c r="E752" s="72"/>
      <c r="F752" s="232" t="s">
        <v>1600</v>
      </c>
      <c r="G752" s="72"/>
      <c r="H752" s="72"/>
      <c r="I752" s="189"/>
      <c r="J752" s="72"/>
      <c r="K752" s="72"/>
      <c r="L752" s="70"/>
      <c r="M752" s="233"/>
      <c r="N752" s="45"/>
      <c r="O752" s="45"/>
      <c r="P752" s="45"/>
      <c r="Q752" s="45"/>
      <c r="R752" s="45"/>
      <c r="S752" s="45"/>
      <c r="T752" s="93"/>
      <c r="AT752" s="22" t="s">
        <v>162</v>
      </c>
      <c r="AU752" s="22" t="s">
        <v>82</v>
      </c>
    </row>
    <row r="753" spans="2:47" s="1" customFormat="1" ht="13.5">
      <c r="B753" s="44"/>
      <c r="C753" s="72"/>
      <c r="D753" s="231" t="s">
        <v>164</v>
      </c>
      <c r="E753" s="72"/>
      <c r="F753" s="234" t="s">
        <v>1601</v>
      </c>
      <c r="G753" s="72"/>
      <c r="H753" s="72"/>
      <c r="I753" s="189"/>
      <c r="J753" s="72"/>
      <c r="K753" s="72"/>
      <c r="L753" s="70"/>
      <c r="M753" s="233"/>
      <c r="N753" s="45"/>
      <c r="O753" s="45"/>
      <c r="P753" s="45"/>
      <c r="Q753" s="45"/>
      <c r="R753" s="45"/>
      <c r="S753" s="45"/>
      <c r="T753" s="93"/>
      <c r="AT753" s="22" t="s">
        <v>164</v>
      </c>
      <c r="AU753" s="22" t="s">
        <v>82</v>
      </c>
    </row>
    <row r="754" spans="2:63" s="10" customFormat="1" ht="29.85" customHeight="1">
      <c r="B754" s="203"/>
      <c r="C754" s="204"/>
      <c r="D754" s="205" t="s">
        <v>72</v>
      </c>
      <c r="E754" s="217" t="s">
        <v>1602</v>
      </c>
      <c r="F754" s="217" t="s">
        <v>1603</v>
      </c>
      <c r="G754" s="204"/>
      <c r="H754" s="204"/>
      <c r="I754" s="207"/>
      <c r="J754" s="218">
        <f>BK754</f>
        <v>0</v>
      </c>
      <c r="K754" s="204"/>
      <c r="L754" s="209"/>
      <c r="M754" s="210"/>
      <c r="N754" s="211"/>
      <c r="O754" s="211"/>
      <c r="P754" s="212">
        <f>SUM(P755:P763)</f>
        <v>0</v>
      </c>
      <c r="Q754" s="211"/>
      <c r="R754" s="212">
        <f>SUM(R755:R763)</f>
        <v>0.00622</v>
      </c>
      <c r="S754" s="211"/>
      <c r="T754" s="213">
        <f>SUM(T755:T763)</f>
        <v>0</v>
      </c>
      <c r="AR754" s="214" t="s">
        <v>82</v>
      </c>
      <c r="AT754" s="215" t="s">
        <v>72</v>
      </c>
      <c r="AU754" s="215" t="s">
        <v>24</v>
      </c>
      <c r="AY754" s="214" t="s">
        <v>153</v>
      </c>
      <c r="BK754" s="216">
        <f>SUM(BK755:BK763)</f>
        <v>0</v>
      </c>
    </row>
    <row r="755" spans="2:65" s="1" customFormat="1" ht="16.5" customHeight="1">
      <c r="B755" s="44"/>
      <c r="C755" s="219" t="s">
        <v>1604</v>
      </c>
      <c r="D755" s="219" t="s">
        <v>155</v>
      </c>
      <c r="E755" s="220" t="s">
        <v>1605</v>
      </c>
      <c r="F755" s="221" t="s">
        <v>1606</v>
      </c>
      <c r="G755" s="222" t="s">
        <v>158</v>
      </c>
      <c r="H755" s="223">
        <v>2</v>
      </c>
      <c r="I755" s="224"/>
      <c r="J755" s="225">
        <f>ROUND(I755*H755,2)</f>
        <v>0</v>
      </c>
      <c r="K755" s="221" t="s">
        <v>22</v>
      </c>
      <c r="L755" s="70"/>
      <c r="M755" s="226" t="s">
        <v>22</v>
      </c>
      <c r="N755" s="227" t="s">
        <v>44</v>
      </c>
      <c r="O755" s="45"/>
      <c r="P755" s="228">
        <f>O755*H755</f>
        <v>0</v>
      </c>
      <c r="Q755" s="228">
        <v>0</v>
      </c>
      <c r="R755" s="228">
        <f>Q755*H755</f>
        <v>0</v>
      </c>
      <c r="S755" s="228">
        <v>0</v>
      </c>
      <c r="T755" s="229">
        <f>S755*H755</f>
        <v>0</v>
      </c>
      <c r="AR755" s="22" t="s">
        <v>160</v>
      </c>
      <c r="AT755" s="22" t="s">
        <v>155</v>
      </c>
      <c r="AU755" s="22" t="s">
        <v>82</v>
      </c>
      <c r="AY755" s="22" t="s">
        <v>153</v>
      </c>
      <c r="BE755" s="230">
        <f>IF(N755="základní",J755,0)</f>
        <v>0</v>
      </c>
      <c r="BF755" s="230">
        <f>IF(N755="snížená",J755,0)</f>
        <v>0</v>
      </c>
      <c r="BG755" s="230">
        <f>IF(N755="zákl. přenesená",J755,0)</f>
        <v>0</v>
      </c>
      <c r="BH755" s="230">
        <f>IF(N755="sníž. přenesená",J755,0)</f>
        <v>0</v>
      </c>
      <c r="BI755" s="230">
        <f>IF(N755="nulová",J755,0)</f>
        <v>0</v>
      </c>
      <c r="BJ755" s="22" t="s">
        <v>24</v>
      </c>
      <c r="BK755" s="230">
        <f>ROUND(I755*H755,2)</f>
        <v>0</v>
      </c>
      <c r="BL755" s="22" t="s">
        <v>160</v>
      </c>
      <c r="BM755" s="22" t="s">
        <v>1607</v>
      </c>
    </row>
    <row r="756" spans="2:47" s="1" customFormat="1" ht="13.5">
      <c r="B756" s="44"/>
      <c r="C756" s="72"/>
      <c r="D756" s="231" t="s">
        <v>166</v>
      </c>
      <c r="E756" s="72"/>
      <c r="F756" s="234" t="s">
        <v>1608</v>
      </c>
      <c r="G756" s="72"/>
      <c r="H756" s="72"/>
      <c r="I756" s="189"/>
      <c r="J756" s="72"/>
      <c r="K756" s="72"/>
      <c r="L756" s="70"/>
      <c r="M756" s="233"/>
      <c r="N756" s="45"/>
      <c r="O756" s="45"/>
      <c r="P756" s="45"/>
      <c r="Q756" s="45"/>
      <c r="R756" s="45"/>
      <c r="S756" s="45"/>
      <c r="T756" s="93"/>
      <c r="AT756" s="22" t="s">
        <v>166</v>
      </c>
      <c r="AU756" s="22" t="s">
        <v>82</v>
      </c>
    </row>
    <row r="757" spans="2:65" s="1" customFormat="1" ht="16.5" customHeight="1">
      <c r="B757" s="44"/>
      <c r="C757" s="246" t="s">
        <v>1609</v>
      </c>
      <c r="D757" s="246" t="s">
        <v>252</v>
      </c>
      <c r="E757" s="247" t="s">
        <v>1610</v>
      </c>
      <c r="F757" s="248" t="s">
        <v>1611</v>
      </c>
      <c r="G757" s="249" t="s">
        <v>158</v>
      </c>
      <c r="H757" s="250">
        <v>2</v>
      </c>
      <c r="I757" s="251"/>
      <c r="J757" s="252">
        <f>ROUND(I757*H757,2)</f>
        <v>0</v>
      </c>
      <c r="K757" s="248" t="s">
        <v>159</v>
      </c>
      <c r="L757" s="253"/>
      <c r="M757" s="254" t="s">
        <v>22</v>
      </c>
      <c r="N757" s="255" t="s">
        <v>44</v>
      </c>
      <c r="O757" s="45"/>
      <c r="P757" s="228">
        <f>O757*H757</f>
        <v>0</v>
      </c>
      <c r="Q757" s="228">
        <v>0.00311</v>
      </c>
      <c r="R757" s="228">
        <f>Q757*H757</f>
        <v>0.00622</v>
      </c>
      <c r="S757" s="228">
        <v>0</v>
      </c>
      <c r="T757" s="229">
        <f>S757*H757</f>
        <v>0</v>
      </c>
      <c r="AR757" s="22" t="s">
        <v>210</v>
      </c>
      <c r="AT757" s="22" t="s">
        <v>252</v>
      </c>
      <c r="AU757" s="22" t="s">
        <v>82</v>
      </c>
      <c r="AY757" s="22" t="s">
        <v>153</v>
      </c>
      <c r="BE757" s="230">
        <f>IF(N757="základní",J757,0)</f>
        <v>0</v>
      </c>
      <c r="BF757" s="230">
        <f>IF(N757="snížená",J757,0)</f>
        <v>0</v>
      </c>
      <c r="BG757" s="230">
        <f>IF(N757="zákl. přenesená",J757,0)</f>
        <v>0</v>
      </c>
      <c r="BH757" s="230">
        <f>IF(N757="sníž. přenesená",J757,0)</f>
        <v>0</v>
      </c>
      <c r="BI757" s="230">
        <f>IF(N757="nulová",J757,0)</f>
        <v>0</v>
      </c>
      <c r="BJ757" s="22" t="s">
        <v>24</v>
      </c>
      <c r="BK757" s="230">
        <f>ROUND(I757*H757,2)</f>
        <v>0</v>
      </c>
      <c r="BL757" s="22" t="s">
        <v>160</v>
      </c>
      <c r="BM757" s="22" t="s">
        <v>1612</v>
      </c>
    </row>
    <row r="758" spans="2:47" s="1" customFormat="1" ht="13.5">
      <c r="B758" s="44"/>
      <c r="C758" s="72"/>
      <c r="D758" s="231" t="s">
        <v>162</v>
      </c>
      <c r="E758" s="72"/>
      <c r="F758" s="232" t="s">
        <v>1613</v>
      </c>
      <c r="G758" s="72"/>
      <c r="H758" s="72"/>
      <c r="I758" s="189"/>
      <c r="J758" s="72"/>
      <c r="K758" s="72"/>
      <c r="L758" s="70"/>
      <c r="M758" s="233"/>
      <c r="N758" s="45"/>
      <c r="O758" s="45"/>
      <c r="P758" s="45"/>
      <c r="Q758" s="45"/>
      <c r="R758" s="45"/>
      <c r="S758" s="45"/>
      <c r="T758" s="93"/>
      <c r="AT758" s="22" t="s">
        <v>162</v>
      </c>
      <c r="AU758" s="22" t="s">
        <v>82</v>
      </c>
    </row>
    <row r="759" spans="2:47" s="1" customFormat="1" ht="13.5">
      <c r="B759" s="44"/>
      <c r="C759" s="72"/>
      <c r="D759" s="231" t="s">
        <v>166</v>
      </c>
      <c r="E759" s="72"/>
      <c r="F759" s="234" t="s">
        <v>1614</v>
      </c>
      <c r="G759" s="72"/>
      <c r="H759" s="72"/>
      <c r="I759" s="189"/>
      <c r="J759" s="72"/>
      <c r="K759" s="72"/>
      <c r="L759" s="70"/>
      <c r="M759" s="233"/>
      <c r="N759" s="45"/>
      <c r="O759" s="45"/>
      <c r="P759" s="45"/>
      <c r="Q759" s="45"/>
      <c r="R759" s="45"/>
      <c r="S759" s="45"/>
      <c r="T759" s="93"/>
      <c r="AT759" s="22" t="s">
        <v>166</v>
      </c>
      <c r="AU759" s="22" t="s">
        <v>82</v>
      </c>
    </row>
    <row r="760" spans="2:51" s="11" customFormat="1" ht="13.5">
      <c r="B760" s="235"/>
      <c r="C760" s="236"/>
      <c r="D760" s="231" t="s">
        <v>180</v>
      </c>
      <c r="E760" s="237" t="s">
        <v>22</v>
      </c>
      <c r="F760" s="238" t="s">
        <v>1615</v>
      </c>
      <c r="G760" s="236"/>
      <c r="H760" s="239">
        <v>2</v>
      </c>
      <c r="I760" s="240"/>
      <c r="J760" s="236"/>
      <c r="K760" s="236"/>
      <c r="L760" s="241"/>
      <c r="M760" s="242"/>
      <c r="N760" s="243"/>
      <c r="O760" s="243"/>
      <c r="P760" s="243"/>
      <c r="Q760" s="243"/>
      <c r="R760" s="243"/>
      <c r="S760" s="243"/>
      <c r="T760" s="244"/>
      <c r="AT760" s="245" t="s">
        <v>180</v>
      </c>
      <c r="AU760" s="245" t="s">
        <v>82</v>
      </c>
      <c r="AV760" s="11" t="s">
        <v>82</v>
      </c>
      <c r="AW760" s="11" t="s">
        <v>37</v>
      </c>
      <c r="AX760" s="11" t="s">
        <v>73</v>
      </c>
      <c r="AY760" s="245" t="s">
        <v>153</v>
      </c>
    </row>
    <row r="761" spans="2:65" s="1" customFormat="1" ht="16.5" customHeight="1">
      <c r="B761" s="44"/>
      <c r="C761" s="219" t="s">
        <v>1616</v>
      </c>
      <c r="D761" s="219" t="s">
        <v>155</v>
      </c>
      <c r="E761" s="220" t="s">
        <v>1617</v>
      </c>
      <c r="F761" s="221" t="s">
        <v>1618</v>
      </c>
      <c r="G761" s="222" t="s">
        <v>1447</v>
      </c>
      <c r="H761" s="269"/>
      <c r="I761" s="224"/>
      <c r="J761" s="225">
        <f>ROUND(I761*H761,2)</f>
        <v>0</v>
      </c>
      <c r="K761" s="221" t="s">
        <v>159</v>
      </c>
      <c r="L761" s="70"/>
      <c r="M761" s="226" t="s">
        <v>22</v>
      </c>
      <c r="N761" s="227" t="s">
        <v>44</v>
      </c>
      <c r="O761" s="45"/>
      <c r="P761" s="228">
        <f>O761*H761</f>
        <v>0</v>
      </c>
      <c r="Q761" s="228">
        <v>0</v>
      </c>
      <c r="R761" s="228">
        <f>Q761*H761</f>
        <v>0</v>
      </c>
      <c r="S761" s="228">
        <v>0</v>
      </c>
      <c r="T761" s="229">
        <f>S761*H761</f>
        <v>0</v>
      </c>
      <c r="AR761" s="22" t="s">
        <v>266</v>
      </c>
      <c r="AT761" s="22" t="s">
        <v>155</v>
      </c>
      <c r="AU761" s="22" t="s">
        <v>82</v>
      </c>
      <c r="AY761" s="22" t="s">
        <v>153</v>
      </c>
      <c r="BE761" s="230">
        <f>IF(N761="základní",J761,0)</f>
        <v>0</v>
      </c>
      <c r="BF761" s="230">
        <f>IF(N761="snížená",J761,0)</f>
        <v>0</v>
      </c>
      <c r="BG761" s="230">
        <f>IF(N761="zákl. přenesená",J761,0)</f>
        <v>0</v>
      </c>
      <c r="BH761" s="230">
        <f>IF(N761="sníž. přenesená",J761,0)</f>
        <v>0</v>
      </c>
      <c r="BI761" s="230">
        <f>IF(N761="nulová",J761,0)</f>
        <v>0</v>
      </c>
      <c r="BJ761" s="22" t="s">
        <v>24</v>
      </c>
      <c r="BK761" s="230">
        <f>ROUND(I761*H761,2)</f>
        <v>0</v>
      </c>
      <c r="BL761" s="22" t="s">
        <v>266</v>
      </c>
      <c r="BM761" s="22" t="s">
        <v>1619</v>
      </c>
    </row>
    <row r="762" spans="2:47" s="1" customFormat="1" ht="13.5">
      <c r="B762" s="44"/>
      <c r="C762" s="72"/>
      <c r="D762" s="231" t="s">
        <v>162</v>
      </c>
      <c r="E762" s="72"/>
      <c r="F762" s="232" t="s">
        <v>1620</v>
      </c>
      <c r="G762" s="72"/>
      <c r="H762" s="72"/>
      <c r="I762" s="189"/>
      <c r="J762" s="72"/>
      <c r="K762" s="72"/>
      <c r="L762" s="70"/>
      <c r="M762" s="233"/>
      <c r="N762" s="45"/>
      <c r="O762" s="45"/>
      <c r="P762" s="45"/>
      <c r="Q762" s="45"/>
      <c r="R762" s="45"/>
      <c r="S762" s="45"/>
      <c r="T762" s="93"/>
      <c r="AT762" s="22" t="s">
        <v>162</v>
      </c>
      <c r="AU762" s="22" t="s">
        <v>82</v>
      </c>
    </row>
    <row r="763" spans="2:47" s="1" customFormat="1" ht="13.5">
      <c r="B763" s="44"/>
      <c r="C763" s="72"/>
      <c r="D763" s="231" t="s">
        <v>164</v>
      </c>
      <c r="E763" s="72"/>
      <c r="F763" s="234" t="s">
        <v>1450</v>
      </c>
      <c r="G763" s="72"/>
      <c r="H763" s="72"/>
      <c r="I763" s="189"/>
      <c r="J763" s="72"/>
      <c r="K763" s="72"/>
      <c r="L763" s="70"/>
      <c r="M763" s="233"/>
      <c r="N763" s="45"/>
      <c r="O763" s="45"/>
      <c r="P763" s="45"/>
      <c r="Q763" s="45"/>
      <c r="R763" s="45"/>
      <c r="S763" s="45"/>
      <c r="T763" s="93"/>
      <c r="AT763" s="22" t="s">
        <v>164</v>
      </c>
      <c r="AU763" s="22" t="s">
        <v>82</v>
      </c>
    </row>
    <row r="764" spans="2:63" s="10" customFormat="1" ht="29.85" customHeight="1">
      <c r="B764" s="203"/>
      <c r="C764" s="204"/>
      <c r="D764" s="205" t="s">
        <v>72</v>
      </c>
      <c r="E764" s="217" t="s">
        <v>1621</v>
      </c>
      <c r="F764" s="217" t="s">
        <v>1622</v>
      </c>
      <c r="G764" s="204"/>
      <c r="H764" s="204"/>
      <c r="I764" s="207"/>
      <c r="J764" s="218">
        <f>BK764</f>
        <v>0</v>
      </c>
      <c r="K764" s="204"/>
      <c r="L764" s="209"/>
      <c r="M764" s="210"/>
      <c r="N764" s="211"/>
      <c r="O764" s="211"/>
      <c r="P764" s="212">
        <f>SUM(P765:P781)</f>
        <v>0</v>
      </c>
      <c r="Q764" s="211"/>
      <c r="R764" s="212">
        <f>SUM(R765:R781)</f>
        <v>0.9890104899999999</v>
      </c>
      <c r="S764" s="211"/>
      <c r="T764" s="213">
        <f>SUM(T765:T781)</f>
        <v>0</v>
      </c>
      <c r="AR764" s="214" t="s">
        <v>82</v>
      </c>
      <c r="AT764" s="215" t="s">
        <v>72</v>
      </c>
      <c r="AU764" s="215" t="s">
        <v>24</v>
      </c>
      <c r="AY764" s="214" t="s">
        <v>153</v>
      </c>
      <c r="BK764" s="216">
        <f>SUM(BK765:BK781)</f>
        <v>0</v>
      </c>
    </row>
    <row r="765" spans="2:65" s="1" customFormat="1" ht="25.5" customHeight="1">
      <c r="B765" s="44"/>
      <c r="C765" s="219" t="s">
        <v>1623</v>
      </c>
      <c r="D765" s="219" t="s">
        <v>155</v>
      </c>
      <c r="E765" s="220" t="s">
        <v>1624</v>
      </c>
      <c r="F765" s="221" t="s">
        <v>1625</v>
      </c>
      <c r="G765" s="222" t="s">
        <v>351</v>
      </c>
      <c r="H765" s="223">
        <v>175.8</v>
      </c>
      <c r="I765" s="224"/>
      <c r="J765" s="225">
        <f>ROUND(I765*H765,2)</f>
        <v>0</v>
      </c>
      <c r="K765" s="221" t="s">
        <v>159</v>
      </c>
      <c r="L765" s="70"/>
      <c r="M765" s="226" t="s">
        <v>22</v>
      </c>
      <c r="N765" s="227" t="s">
        <v>44</v>
      </c>
      <c r="O765" s="45"/>
      <c r="P765" s="228">
        <f>O765*H765</f>
        <v>0</v>
      </c>
      <c r="Q765" s="228">
        <v>0</v>
      </c>
      <c r="R765" s="228">
        <f>Q765*H765</f>
        <v>0</v>
      </c>
      <c r="S765" s="228">
        <v>0</v>
      </c>
      <c r="T765" s="229">
        <f>S765*H765</f>
        <v>0</v>
      </c>
      <c r="AR765" s="22" t="s">
        <v>266</v>
      </c>
      <c r="AT765" s="22" t="s">
        <v>155</v>
      </c>
      <c r="AU765" s="22" t="s">
        <v>82</v>
      </c>
      <c r="AY765" s="22" t="s">
        <v>153</v>
      </c>
      <c r="BE765" s="230">
        <f>IF(N765="základní",J765,0)</f>
        <v>0</v>
      </c>
      <c r="BF765" s="230">
        <f>IF(N765="snížená",J765,0)</f>
        <v>0</v>
      </c>
      <c r="BG765" s="230">
        <f>IF(N765="zákl. přenesená",J765,0)</f>
        <v>0</v>
      </c>
      <c r="BH765" s="230">
        <f>IF(N765="sníž. přenesená",J765,0)</f>
        <v>0</v>
      </c>
      <c r="BI765" s="230">
        <f>IF(N765="nulová",J765,0)</f>
        <v>0</v>
      </c>
      <c r="BJ765" s="22" t="s">
        <v>24</v>
      </c>
      <c r="BK765" s="230">
        <f>ROUND(I765*H765,2)</f>
        <v>0</v>
      </c>
      <c r="BL765" s="22" t="s">
        <v>266</v>
      </c>
      <c r="BM765" s="22" t="s">
        <v>1626</v>
      </c>
    </row>
    <row r="766" spans="2:47" s="1" customFormat="1" ht="13.5">
      <c r="B766" s="44"/>
      <c r="C766" s="72"/>
      <c r="D766" s="231" t="s">
        <v>162</v>
      </c>
      <c r="E766" s="72"/>
      <c r="F766" s="232" t="s">
        <v>1627</v>
      </c>
      <c r="G766" s="72"/>
      <c r="H766" s="72"/>
      <c r="I766" s="189"/>
      <c r="J766" s="72"/>
      <c r="K766" s="72"/>
      <c r="L766" s="70"/>
      <c r="M766" s="233"/>
      <c r="N766" s="45"/>
      <c r="O766" s="45"/>
      <c r="P766" s="45"/>
      <c r="Q766" s="45"/>
      <c r="R766" s="45"/>
      <c r="S766" s="45"/>
      <c r="T766" s="93"/>
      <c r="AT766" s="22" t="s">
        <v>162</v>
      </c>
      <c r="AU766" s="22" t="s">
        <v>82</v>
      </c>
    </row>
    <row r="767" spans="2:47" s="1" customFormat="1" ht="13.5">
      <c r="B767" s="44"/>
      <c r="C767" s="72"/>
      <c r="D767" s="231" t="s">
        <v>164</v>
      </c>
      <c r="E767" s="72"/>
      <c r="F767" s="234" t="s">
        <v>1628</v>
      </c>
      <c r="G767" s="72"/>
      <c r="H767" s="72"/>
      <c r="I767" s="189"/>
      <c r="J767" s="72"/>
      <c r="K767" s="72"/>
      <c r="L767" s="70"/>
      <c r="M767" s="233"/>
      <c r="N767" s="45"/>
      <c r="O767" s="45"/>
      <c r="P767" s="45"/>
      <c r="Q767" s="45"/>
      <c r="R767" s="45"/>
      <c r="S767" s="45"/>
      <c r="T767" s="93"/>
      <c r="AT767" s="22" t="s">
        <v>164</v>
      </c>
      <c r="AU767" s="22" t="s">
        <v>82</v>
      </c>
    </row>
    <row r="768" spans="2:47" s="1" customFormat="1" ht="13.5">
      <c r="B768" s="44"/>
      <c r="C768" s="72"/>
      <c r="D768" s="231" t="s">
        <v>166</v>
      </c>
      <c r="E768" s="72"/>
      <c r="F768" s="234" t="s">
        <v>1608</v>
      </c>
      <c r="G768" s="72"/>
      <c r="H768" s="72"/>
      <c r="I768" s="189"/>
      <c r="J768" s="72"/>
      <c r="K768" s="72"/>
      <c r="L768" s="70"/>
      <c r="M768" s="233"/>
      <c r="N768" s="45"/>
      <c r="O768" s="45"/>
      <c r="P768" s="45"/>
      <c r="Q768" s="45"/>
      <c r="R768" s="45"/>
      <c r="S768" s="45"/>
      <c r="T768" s="93"/>
      <c r="AT768" s="22" t="s">
        <v>166</v>
      </c>
      <c r="AU768" s="22" t="s">
        <v>82</v>
      </c>
    </row>
    <row r="769" spans="2:51" s="11" customFormat="1" ht="13.5">
      <c r="B769" s="235"/>
      <c r="C769" s="236"/>
      <c r="D769" s="231" t="s">
        <v>180</v>
      </c>
      <c r="E769" s="237" t="s">
        <v>22</v>
      </c>
      <c r="F769" s="238" t="s">
        <v>1629</v>
      </c>
      <c r="G769" s="236"/>
      <c r="H769" s="239">
        <v>175.8</v>
      </c>
      <c r="I769" s="240"/>
      <c r="J769" s="236"/>
      <c r="K769" s="236"/>
      <c r="L769" s="241"/>
      <c r="M769" s="242"/>
      <c r="N769" s="243"/>
      <c r="O769" s="243"/>
      <c r="P769" s="243"/>
      <c r="Q769" s="243"/>
      <c r="R769" s="243"/>
      <c r="S769" s="243"/>
      <c r="T769" s="244"/>
      <c r="AT769" s="245" t="s">
        <v>180</v>
      </c>
      <c r="AU769" s="245" t="s">
        <v>82</v>
      </c>
      <c r="AV769" s="11" t="s">
        <v>82</v>
      </c>
      <c r="AW769" s="11" t="s">
        <v>37</v>
      </c>
      <c r="AX769" s="11" t="s">
        <v>73</v>
      </c>
      <c r="AY769" s="245" t="s">
        <v>153</v>
      </c>
    </row>
    <row r="770" spans="2:65" s="1" customFormat="1" ht="16.5" customHeight="1">
      <c r="B770" s="44"/>
      <c r="C770" s="246" t="s">
        <v>1630</v>
      </c>
      <c r="D770" s="246" t="s">
        <v>252</v>
      </c>
      <c r="E770" s="247" t="s">
        <v>1631</v>
      </c>
      <c r="F770" s="248" t="s">
        <v>1632</v>
      </c>
      <c r="G770" s="249" t="s">
        <v>176</v>
      </c>
      <c r="H770" s="250">
        <v>0.464</v>
      </c>
      <c r="I770" s="251"/>
      <c r="J770" s="252">
        <f>ROUND(I770*H770,2)</f>
        <v>0</v>
      </c>
      <c r="K770" s="248" t="s">
        <v>159</v>
      </c>
      <c r="L770" s="253"/>
      <c r="M770" s="254" t="s">
        <v>22</v>
      </c>
      <c r="N770" s="255" t="s">
        <v>44</v>
      </c>
      <c r="O770" s="45"/>
      <c r="P770" s="228">
        <f>O770*H770</f>
        <v>0</v>
      </c>
      <c r="Q770" s="228">
        <v>0.55</v>
      </c>
      <c r="R770" s="228">
        <f>Q770*H770</f>
        <v>0.25520000000000004</v>
      </c>
      <c r="S770" s="228">
        <v>0</v>
      </c>
      <c r="T770" s="229">
        <f>S770*H770</f>
        <v>0</v>
      </c>
      <c r="AR770" s="22" t="s">
        <v>372</v>
      </c>
      <c r="AT770" s="22" t="s">
        <v>252</v>
      </c>
      <c r="AU770" s="22" t="s">
        <v>82</v>
      </c>
      <c r="AY770" s="22" t="s">
        <v>153</v>
      </c>
      <c r="BE770" s="230">
        <f>IF(N770="základní",J770,0)</f>
        <v>0</v>
      </c>
      <c r="BF770" s="230">
        <f>IF(N770="snížená",J770,0)</f>
        <v>0</v>
      </c>
      <c r="BG770" s="230">
        <f>IF(N770="zákl. přenesená",J770,0)</f>
        <v>0</v>
      </c>
      <c r="BH770" s="230">
        <f>IF(N770="sníž. přenesená",J770,0)</f>
        <v>0</v>
      </c>
      <c r="BI770" s="230">
        <f>IF(N770="nulová",J770,0)</f>
        <v>0</v>
      </c>
      <c r="BJ770" s="22" t="s">
        <v>24</v>
      </c>
      <c r="BK770" s="230">
        <f>ROUND(I770*H770,2)</f>
        <v>0</v>
      </c>
      <c r="BL770" s="22" t="s">
        <v>266</v>
      </c>
      <c r="BM770" s="22" t="s">
        <v>1633</v>
      </c>
    </row>
    <row r="771" spans="2:47" s="1" customFormat="1" ht="13.5">
      <c r="B771" s="44"/>
      <c r="C771" s="72"/>
      <c r="D771" s="231" t="s">
        <v>162</v>
      </c>
      <c r="E771" s="72"/>
      <c r="F771" s="232" t="s">
        <v>1634</v>
      </c>
      <c r="G771" s="72"/>
      <c r="H771" s="72"/>
      <c r="I771" s="189"/>
      <c r="J771" s="72"/>
      <c r="K771" s="72"/>
      <c r="L771" s="70"/>
      <c r="M771" s="233"/>
      <c r="N771" s="45"/>
      <c r="O771" s="45"/>
      <c r="P771" s="45"/>
      <c r="Q771" s="45"/>
      <c r="R771" s="45"/>
      <c r="S771" s="45"/>
      <c r="T771" s="93"/>
      <c r="AT771" s="22" t="s">
        <v>162</v>
      </c>
      <c r="AU771" s="22" t="s">
        <v>82</v>
      </c>
    </row>
    <row r="772" spans="2:51" s="11" customFormat="1" ht="13.5">
      <c r="B772" s="235"/>
      <c r="C772" s="236"/>
      <c r="D772" s="231" t="s">
        <v>180</v>
      </c>
      <c r="E772" s="237" t="s">
        <v>22</v>
      </c>
      <c r="F772" s="238" t="s">
        <v>1635</v>
      </c>
      <c r="G772" s="236"/>
      <c r="H772" s="239">
        <v>0.422</v>
      </c>
      <c r="I772" s="240"/>
      <c r="J772" s="236"/>
      <c r="K772" s="236"/>
      <c r="L772" s="241"/>
      <c r="M772" s="242"/>
      <c r="N772" s="243"/>
      <c r="O772" s="243"/>
      <c r="P772" s="243"/>
      <c r="Q772" s="243"/>
      <c r="R772" s="243"/>
      <c r="S772" s="243"/>
      <c r="T772" s="244"/>
      <c r="AT772" s="245" t="s">
        <v>180</v>
      </c>
      <c r="AU772" s="245" t="s">
        <v>82</v>
      </c>
      <c r="AV772" s="11" t="s">
        <v>82</v>
      </c>
      <c r="AW772" s="11" t="s">
        <v>37</v>
      </c>
      <c r="AX772" s="11" t="s">
        <v>73</v>
      </c>
      <c r="AY772" s="245" t="s">
        <v>153</v>
      </c>
    </row>
    <row r="773" spans="2:51" s="11" customFormat="1" ht="13.5">
      <c r="B773" s="235"/>
      <c r="C773" s="236"/>
      <c r="D773" s="231" t="s">
        <v>180</v>
      </c>
      <c r="E773" s="236"/>
      <c r="F773" s="238" t="s">
        <v>1636</v>
      </c>
      <c r="G773" s="236"/>
      <c r="H773" s="239">
        <v>0.464</v>
      </c>
      <c r="I773" s="240"/>
      <c r="J773" s="236"/>
      <c r="K773" s="236"/>
      <c r="L773" s="241"/>
      <c r="M773" s="242"/>
      <c r="N773" s="243"/>
      <c r="O773" s="243"/>
      <c r="P773" s="243"/>
      <c r="Q773" s="243"/>
      <c r="R773" s="243"/>
      <c r="S773" s="243"/>
      <c r="T773" s="244"/>
      <c r="AT773" s="245" t="s">
        <v>180</v>
      </c>
      <c r="AU773" s="245" t="s">
        <v>82</v>
      </c>
      <c r="AV773" s="11" t="s">
        <v>82</v>
      </c>
      <c r="AW773" s="11" t="s">
        <v>6</v>
      </c>
      <c r="AX773" s="11" t="s">
        <v>24</v>
      </c>
      <c r="AY773" s="245" t="s">
        <v>153</v>
      </c>
    </row>
    <row r="774" spans="2:65" s="1" customFormat="1" ht="25.5" customHeight="1">
      <c r="B774" s="44"/>
      <c r="C774" s="219" t="s">
        <v>1637</v>
      </c>
      <c r="D774" s="219" t="s">
        <v>155</v>
      </c>
      <c r="E774" s="220" t="s">
        <v>1638</v>
      </c>
      <c r="F774" s="221" t="s">
        <v>1639</v>
      </c>
      <c r="G774" s="222" t="s">
        <v>239</v>
      </c>
      <c r="H774" s="223">
        <v>45.269</v>
      </c>
      <c r="I774" s="224"/>
      <c r="J774" s="225">
        <f>ROUND(I774*H774,2)</f>
        <v>0</v>
      </c>
      <c r="K774" s="221" t="s">
        <v>159</v>
      </c>
      <c r="L774" s="70"/>
      <c r="M774" s="226" t="s">
        <v>22</v>
      </c>
      <c r="N774" s="227" t="s">
        <v>44</v>
      </c>
      <c r="O774" s="45"/>
      <c r="P774" s="228">
        <f>O774*H774</f>
        <v>0</v>
      </c>
      <c r="Q774" s="228">
        <v>0.01621</v>
      </c>
      <c r="R774" s="228">
        <f>Q774*H774</f>
        <v>0.7338104899999999</v>
      </c>
      <c r="S774" s="228">
        <v>0</v>
      </c>
      <c r="T774" s="229">
        <f>S774*H774</f>
        <v>0</v>
      </c>
      <c r="AR774" s="22" t="s">
        <v>266</v>
      </c>
      <c r="AT774" s="22" t="s">
        <v>155</v>
      </c>
      <c r="AU774" s="22" t="s">
        <v>82</v>
      </c>
      <c r="AY774" s="22" t="s">
        <v>153</v>
      </c>
      <c r="BE774" s="230">
        <f>IF(N774="základní",J774,0)</f>
        <v>0</v>
      </c>
      <c r="BF774" s="230">
        <f>IF(N774="snížená",J774,0)</f>
        <v>0</v>
      </c>
      <c r="BG774" s="230">
        <f>IF(N774="zákl. přenesená",J774,0)</f>
        <v>0</v>
      </c>
      <c r="BH774" s="230">
        <f>IF(N774="sníž. přenesená",J774,0)</f>
        <v>0</v>
      </c>
      <c r="BI774" s="230">
        <f>IF(N774="nulová",J774,0)</f>
        <v>0</v>
      </c>
      <c r="BJ774" s="22" t="s">
        <v>24</v>
      </c>
      <c r="BK774" s="230">
        <f>ROUND(I774*H774,2)</f>
        <v>0</v>
      </c>
      <c r="BL774" s="22" t="s">
        <v>266</v>
      </c>
      <c r="BM774" s="22" t="s">
        <v>1640</v>
      </c>
    </row>
    <row r="775" spans="2:47" s="1" customFormat="1" ht="13.5">
      <c r="B775" s="44"/>
      <c r="C775" s="72"/>
      <c r="D775" s="231" t="s">
        <v>162</v>
      </c>
      <c r="E775" s="72"/>
      <c r="F775" s="232" t="s">
        <v>1641</v>
      </c>
      <c r="G775" s="72"/>
      <c r="H775" s="72"/>
      <c r="I775" s="189"/>
      <c r="J775" s="72"/>
      <c r="K775" s="72"/>
      <c r="L775" s="70"/>
      <c r="M775" s="233"/>
      <c r="N775" s="45"/>
      <c r="O775" s="45"/>
      <c r="P775" s="45"/>
      <c r="Q775" s="45"/>
      <c r="R775" s="45"/>
      <c r="S775" s="45"/>
      <c r="T775" s="93"/>
      <c r="AT775" s="22" t="s">
        <v>162</v>
      </c>
      <c r="AU775" s="22" t="s">
        <v>82</v>
      </c>
    </row>
    <row r="776" spans="2:47" s="1" customFormat="1" ht="13.5">
      <c r="B776" s="44"/>
      <c r="C776" s="72"/>
      <c r="D776" s="231" t="s">
        <v>164</v>
      </c>
      <c r="E776" s="72"/>
      <c r="F776" s="234" t="s">
        <v>1642</v>
      </c>
      <c r="G776" s="72"/>
      <c r="H776" s="72"/>
      <c r="I776" s="189"/>
      <c r="J776" s="72"/>
      <c r="K776" s="72"/>
      <c r="L776" s="70"/>
      <c r="M776" s="233"/>
      <c r="N776" s="45"/>
      <c r="O776" s="45"/>
      <c r="P776" s="45"/>
      <c r="Q776" s="45"/>
      <c r="R776" s="45"/>
      <c r="S776" s="45"/>
      <c r="T776" s="93"/>
      <c r="AT776" s="22" t="s">
        <v>164</v>
      </c>
      <c r="AU776" s="22" t="s">
        <v>82</v>
      </c>
    </row>
    <row r="777" spans="2:47" s="1" customFormat="1" ht="13.5">
      <c r="B777" s="44"/>
      <c r="C777" s="72"/>
      <c r="D777" s="231" t="s">
        <v>166</v>
      </c>
      <c r="E777" s="72"/>
      <c r="F777" s="234" t="s">
        <v>1608</v>
      </c>
      <c r="G777" s="72"/>
      <c r="H777" s="72"/>
      <c r="I777" s="189"/>
      <c r="J777" s="72"/>
      <c r="K777" s="72"/>
      <c r="L777" s="70"/>
      <c r="M777" s="233"/>
      <c r="N777" s="45"/>
      <c r="O777" s="45"/>
      <c r="P777" s="45"/>
      <c r="Q777" s="45"/>
      <c r="R777" s="45"/>
      <c r="S777" s="45"/>
      <c r="T777" s="93"/>
      <c r="AT777" s="22" t="s">
        <v>166</v>
      </c>
      <c r="AU777" s="22" t="s">
        <v>82</v>
      </c>
    </row>
    <row r="778" spans="2:51" s="11" customFormat="1" ht="13.5">
      <c r="B778" s="235"/>
      <c r="C778" s="236"/>
      <c r="D778" s="231" t="s">
        <v>180</v>
      </c>
      <c r="E778" s="237" t="s">
        <v>22</v>
      </c>
      <c r="F778" s="238" t="s">
        <v>1643</v>
      </c>
      <c r="G778" s="236"/>
      <c r="H778" s="239">
        <v>45.269</v>
      </c>
      <c r="I778" s="240"/>
      <c r="J778" s="236"/>
      <c r="K778" s="236"/>
      <c r="L778" s="241"/>
      <c r="M778" s="242"/>
      <c r="N778" s="243"/>
      <c r="O778" s="243"/>
      <c r="P778" s="243"/>
      <c r="Q778" s="243"/>
      <c r="R778" s="243"/>
      <c r="S778" s="243"/>
      <c r="T778" s="244"/>
      <c r="AT778" s="245" t="s">
        <v>180</v>
      </c>
      <c r="AU778" s="245" t="s">
        <v>82</v>
      </c>
      <c r="AV778" s="11" t="s">
        <v>82</v>
      </c>
      <c r="AW778" s="11" t="s">
        <v>37</v>
      </c>
      <c r="AX778" s="11" t="s">
        <v>73</v>
      </c>
      <c r="AY778" s="245" t="s">
        <v>153</v>
      </c>
    </row>
    <row r="779" spans="2:65" s="1" customFormat="1" ht="16.5" customHeight="1">
      <c r="B779" s="44"/>
      <c r="C779" s="219" t="s">
        <v>1644</v>
      </c>
      <c r="D779" s="219" t="s">
        <v>155</v>
      </c>
      <c r="E779" s="220" t="s">
        <v>1645</v>
      </c>
      <c r="F779" s="221" t="s">
        <v>1646</v>
      </c>
      <c r="G779" s="222" t="s">
        <v>1447</v>
      </c>
      <c r="H779" s="269"/>
      <c r="I779" s="224"/>
      <c r="J779" s="225">
        <f>ROUND(I779*H779,2)</f>
        <v>0</v>
      </c>
      <c r="K779" s="221" t="s">
        <v>159</v>
      </c>
      <c r="L779" s="70"/>
      <c r="M779" s="226" t="s">
        <v>22</v>
      </c>
      <c r="N779" s="227" t="s">
        <v>44</v>
      </c>
      <c r="O779" s="45"/>
      <c r="P779" s="228">
        <f>O779*H779</f>
        <v>0</v>
      </c>
      <c r="Q779" s="228">
        <v>0</v>
      </c>
      <c r="R779" s="228">
        <f>Q779*H779</f>
        <v>0</v>
      </c>
      <c r="S779" s="228">
        <v>0</v>
      </c>
      <c r="T779" s="229">
        <f>S779*H779</f>
        <v>0</v>
      </c>
      <c r="AR779" s="22" t="s">
        <v>266</v>
      </c>
      <c r="AT779" s="22" t="s">
        <v>155</v>
      </c>
      <c r="AU779" s="22" t="s">
        <v>82</v>
      </c>
      <c r="AY779" s="22" t="s">
        <v>153</v>
      </c>
      <c r="BE779" s="230">
        <f>IF(N779="základní",J779,0)</f>
        <v>0</v>
      </c>
      <c r="BF779" s="230">
        <f>IF(N779="snížená",J779,0)</f>
        <v>0</v>
      </c>
      <c r="BG779" s="230">
        <f>IF(N779="zákl. přenesená",J779,0)</f>
        <v>0</v>
      </c>
      <c r="BH779" s="230">
        <f>IF(N779="sníž. přenesená",J779,0)</f>
        <v>0</v>
      </c>
      <c r="BI779" s="230">
        <f>IF(N779="nulová",J779,0)</f>
        <v>0</v>
      </c>
      <c r="BJ779" s="22" t="s">
        <v>24</v>
      </c>
      <c r="BK779" s="230">
        <f>ROUND(I779*H779,2)</f>
        <v>0</v>
      </c>
      <c r="BL779" s="22" t="s">
        <v>266</v>
      </c>
      <c r="BM779" s="22" t="s">
        <v>1647</v>
      </c>
    </row>
    <row r="780" spans="2:47" s="1" customFormat="1" ht="13.5">
      <c r="B780" s="44"/>
      <c r="C780" s="72"/>
      <c r="D780" s="231" t="s">
        <v>162</v>
      </c>
      <c r="E780" s="72"/>
      <c r="F780" s="232" t="s">
        <v>1648</v>
      </c>
      <c r="G780" s="72"/>
      <c r="H780" s="72"/>
      <c r="I780" s="189"/>
      <c r="J780" s="72"/>
      <c r="K780" s="72"/>
      <c r="L780" s="70"/>
      <c r="M780" s="233"/>
      <c r="N780" s="45"/>
      <c r="O780" s="45"/>
      <c r="P780" s="45"/>
      <c r="Q780" s="45"/>
      <c r="R780" s="45"/>
      <c r="S780" s="45"/>
      <c r="T780" s="93"/>
      <c r="AT780" s="22" t="s">
        <v>162</v>
      </c>
      <c r="AU780" s="22" t="s">
        <v>82</v>
      </c>
    </row>
    <row r="781" spans="2:47" s="1" customFormat="1" ht="13.5">
      <c r="B781" s="44"/>
      <c r="C781" s="72"/>
      <c r="D781" s="231" t="s">
        <v>164</v>
      </c>
      <c r="E781" s="72"/>
      <c r="F781" s="234" t="s">
        <v>1502</v>
      </c>
      <c r="G781" s="72"/>
      <c r="H781" s="72"/>
      <c r="I781" s="189"/>
      <c r="J781" s="72"/>
      <c r="K781" s="72"/>
      <c r="L781" s="70"/>
      <c r="M781" s="233"/>
      <c r="N781" s="45"/>
      <c r="O781" s="45"/>
      <c r="P781" s="45"/>
      <c r="Q781" s="45"/>
      <c r="R781" s="45"/>
      <c r="S781" s="45"/>
      <c r="T781" s="93"/>
      <c r="AT781" s="22" t="s">
        <v>164</v>
      </c>
      <c r="AU781" s="22" t="s">
        <v>82</v>
      </c>
    </row>
    <row r="782" spans="2:63" s="10" customFormat="1" ht="29.85" customHeight="1">
      <c r="B782" s="203"/>
      <c r="C782" s="204"/>
      <c r="D782" s="205" t="s">
        <v>72</v>
      </c>
      <c r="E782" s="217" t="s">
        <v>1649</v>
      </c>
      <c r="F782" s="217" t="s">
        <v>1650</v>
      </c>
      <c r="G782" s="204"/>
      <c r="H782" s="204"/>
      <c r="I782" s="207"/>
      <c r="J782" s="218">
        <f>BK782</f>
        <v>0</v>
      </c>
      <c r="K782" s="204"/>
      <c r="L782" s="209"/>
      <c r="M782" s="210"/>
      <c r="N782" s="211"/>
      <c r="O782" s="211"/>
      <c r="P782" s="212">
        <f>SUM(P783:P806)</f>
        <v>0</v>
      </c>
      <c r="Q782" s="211"/>
      <c r="R782" s="212">
        <f>SUM(R783:R806)</f>
        <v>2.4158693999999996</v>
      </c>
      <c r="S782" s="211"/>
      <c r="T782" s="213">
        <f>SUM(T783:T806)</f>
        <v>0</v>
      </c>
      <c r="AR782" s="214" t="s">
        <v>82</v>
      </c>
      <c r="AT782" s="215" t="s">
        <v>72</v>
      </c>
      <c r="AU782" s="215" t="s">
        <v>24</v>
      </c>
      <c r="AY782" s="214" t="s">
        <v>153</v>
      </c>
      <c r="BK782" s="216">
        <f>SUM(BK783:BK806)</f>
        <v>0</v>
      </c>
    </row>
    <row r="783" spans="2:65" s="1" customFormat="1" ht="16.5" customHeight="1">
      <c r="B783" s="44"/>
      <c r="C783" s="219" t="s">
        <v>1651</v>
      </c>
      <c r="D783" s="219" t="s">
        <v>155</v>
      </c>
      <c r="E783" s="220" t="s">
        <v>1652</v>
      </c>
      <c r="F783" s="221" t="s">
        <v>1653</v>
      </c>
      <c r="G783" s="222" t="s">
        <v>239</v>
      </c>
      <c r="H783" s="223">
        <v>172.09</v>
      </c>
      <c r="I783" s="224"/>
      <c r="J783" s="225">
        <f>ROUND(I783*H783,2)</f>
        <v>0</v>
      </c>
      <c r="K783" s="221" t="s">
        <v>159</v>
      </c>
      <c r="L783" s="70"/>
      <c r="M783" s="226" t="s">
        <v>22</v>
      </c>
      <c r="N783" s="227" t="s">
        <v>44</v>
      </c>
      <c r="O783" s="45"/>
      <c r="P783" s="228">
        <f>O783*H783</f>
        <v>0</v>
      </c>
      <c r="Q783" s="228">
        <v>0.01223</v>
      </c>
      <c r="R783" s="228">
        <f>Q783*H783</f>
        <v>2.1046607</v>
      </c>
      <c r="S783" s="228">
        <v>0</v>
      </c>
      <c r="T783" s="229">
        <f>S783*H783</f>
        <v>0</v>
      </c>
      <c r="AR783" s="22" t="s">
        <v>266</v>
      </c>
      <c r="AT783" s="22" t="s">
        <v>155</v>
      </c>
      <c r="AU783" s="22" t="s">
        <v>82</v>
      </c>
      <c r="AY783" s="22" t="s">
        <v>153</v>
      </c>
      <c r="BE783" s="230">
        <f>IF(N783="základní",J783,0)</f>
        <v>0</v>
      </c>
      <c r="BF783" s="230">
        <f>IF(N783="snížená",J783,0)</f>
        <v>0</v>
      </c>
      <c r="BG783" s="230">
        <f>IF(N783="zákl. přenesená",J783,0)</f>
        <v>0</v>
      </c>
      <c r="BH783" s="230">
        <f>IF(N783="sníž. přenesená",J783,0)</f>
        <v>0</v>
      </c>
      <c r="BI783" s="230">
        <f>IF(N783="nulová",J783,0)</f>
        <v>0</v>
      </c>
      <c r="BJ783" s="22" t="s">
        <v>24</v>
      </c>
      <c r="BK783" s="230">
        <f>ROUND(I783*H783,2)</f>
        <v>0</v>
      </c>
      <c r="BL783" s="22" t="s">
        <v>266</v>
      </c>
      <c r="BM783" s="22" t="s">
        <v>1654</v>
      </c>
    </row>
    <row r="784" spans="2:47" s="1" customFormat="1" ht="13.5">
      <c r="B784" s="44"/>
      <c r="C784" s="72"/>
      <c r="D784" s="231" t="s">
        <v>162</v>
      </c>
      <c r="E784" s="72"/>
      <c r="F784" s="232" t="s">
        <v>1655</v>
      </c>
      <c r="G784" s="72"/>
      <c r="H784" s="72"/>
      <c r="I784" s="189"/>
      <c r="J784" s="72"/>
      <c r="K784" s="72"/>
      <c r="L784" s="70"/>
      <c r="M784" s="233"/>
      <c r="N784" s="45"/>
      <c r="O784" s="45"/>
      <c r="P784" s="45"/>
      <c r="Q784" s="45"/>
      <c r="R784" s="45"/>
      <c r="S784" s="45"/>
      <c r="T784" s="93"/>
      <c r="AT784" s="22" t="s">
        <v>162</v>
      </c>
      <c r="AU784" s="22" t="s">
        <v>82</v>
      </c>
    </row>
    <row r="785" spans="2:47" s="1" customFormat="1" ht="13.5">
      <c r="B785" s="44"/>
      <c r="C785" s="72"/>
      <c r="D785" s="231" t="s">
        <v>164</v>
      </c>
      <c r="E785" s="72"/>
      <c r="F785" s="234" t="s">
        <v>1656</v>
      </c>
      <c r="G785" s="72"/>
      <c r="H785" s="72"/>
      <c r="I785" s="189"/>
      <c r="J785" s="72"/>
      <c r="K785" s="72"/>
      <c r="L785" s="70"/>
      <c r="M785" s="233"/>
      <c r="N785" s="45"/>
      <c r="O785" s="45"/>
      <c r="P785" s="45"/>
      <c r="Q785" s="45"/>
      <c r="R785" s="45"/>
      <c r="S785" s="45"/>
      <c r="T785" s="93"/>
      <c r="AT785" s="22" t="s">
        <v>164</v>
      </c>
      <c r="AU785" s="22" t="s">
        <v>82</v>
      </c>
    </row>
    <row r="786" spans="2:47" s="1" customFormat="1" ht="13.5">
      <c r="B786" s="44"/>
      <c r="C786" s="72"/>
      <c r="D786" s="231" t="s">
        <v>166</v>
      </c>
      <c r="E786" s="72"/>
      <c r="F786" s="234" t="s">
        <v>1587</v>
      </c>
      <c r="G786" s="72"/>
      <c r="H786" s="72"/>
      <c r="I786" s="189"/>
      <c r="J786" s="72"/>
      <c r="K786" s="72"/>
      <c r="L786" s="70"/>
      <c r="M786" s="233"/>
      <c r="N786" s="45"/>
      <c r="O786" s="45"/>
      <c r="P786" s="45"/>
      <c r="Q786" s="45"/>
      <c r="R786" s="45"/>
      <c r="S786" s="45"/>
      <c r="T786" s="93"/>
      <c r="AT786" s="22" t="s">
        <v>166</v>
      </c>
      <c r="AU786" s="22" t="s">
        <v>82</v>
      </c>
    </row>
    <row r="787" spans="2:51" s="11" customFormat="1" ht="13.5">
      <c r="B787" s="235"/>
      <c r="C787" s="236"/>
      <c r="D787" s="231" t="s">
        <v>180</v>
      </c>
      <c r="E787" s="237" t="s">
        <v>22</v>
      </c>
      <c r="F787" s="238" t="s">
        <v>1657</v>
      </c>
      <c r="G787" s="236"/>
      <c r="H787" s="239">
        <v>172.09</v>
      </c>
      <c r="I787" s="240"/>
      <c r="J787" s="236"/>
      <c r="K787" s="236"/>
      <c r="L787" s="241"/>
      <c r="M787" s="242"/>
      <c r="N787" s="243"/>
      <c r="O787" s="243"/>
      <c r="P787" s="243"/>
      <c r="Q787" s="243"/>
      <c r="R787" s="243"/>
      <c r="S787" s="243"/>
      <c r="T787" s="244"/>
      <c r="AT787" s="245" t="s">
        <v>180</v>
      </c>
      <c r="AU787" s="245" t="s">
        <v>82</v>
      </c>
      <c r="AV787" s="11" t="s">
        <v>82</v>
      </c>
      <c r="AW787" s="11" t="s">
        <v>37</v>
      </c>
      <c r="AX787" s="11" t="s">
        <v>73</v>
      </c>
      <c r="AY787" s="245" t="s">
        <v>153</v>
      </c>
    </row>
    <row r="788" spans="2:65" s="1" customFormat="1" ht="16.5" customHeight="1">
      <c r="B788" s="44"/>
      <c r="C788" s="219" t="s">
        <v>1658</v>
      </c>
      <c r="D788" s="219" t="s">
        <v>155</v>
      </c>
      <c r="E788" s="220" t="s">
        <v>1659</v>
      </c>
      <c r="F788" s="221" t="s">
        <v>1660</v>
      </c>
      <c r="G788" s="222" t="s">
        <v>239</v>
      </c>
      <c r="H788" s="223">
        <v>172.09</v>
      </c>
      <c r="I788" s="224"/>
      <c r="J788" s="225">
        <f>ROUND(I788*H788,2)</f>
        <v>0</v>
      </c>
      <c r="K788" s="221" t="s">
        <v>159</v>
      </c>
      <c r="L788" s="70"/>
      <c r="M788" s="226" t="s">
        <v>22</v>
      </c>
      <c r="N788" s="227" t="s">
        <v>44</v>
      </c>
      <c r="O788" s="45"/>
      <c r="P788" s="228">
        <f>O788*H788</f>
        <v>0</v>
      </c>
      <c r="Q788" s="228">
        <v>0.0001</v>
      </c>
      <c r="R788" s="228">
        <f>Q788*H788</f>
        <v>0.017209000000000002</v>
      </c>
      <c r="S788" s="228">
        <v>0</v>
      </c>
      <c r="T788" s="229">
        <f>S788*H788</f>
        <v>0</v>
      </c>
      <c r="AR788" s="22" t="s">
        <v>266</v>
      </c>
      <c r="AT788" s="22" t="s">
        <v>155</v>
      </c>
      <c r="AU788" s="22" t="s">
        <v>82</v>
      </c>
      <c r="AY788" s="22" t="s">
        <v>153</v>
      </c>
      <c r="BE788" s="230">
        <f>IF(N788="základní",J788,0)</f>
        <v>0</v>
      </c>
      <c r="BF788" s="230">
        <f>IF(N788="snížená",J788,0)</f>
        <v>0</v>
      </c>
      <c r="BG788" s="230">
        <f>IF(N788="zákl. přenesená",J788,0)</f>
        <v>0</v>
      </c>
      <c r="BH788" s="230">
        <f>IF(N788="sníž. přenesená",J788,0)</f>
        <v>0</v>
      </c>
      <c r="BI788" s="230">
        <f>IF(N788="nulová",J788,0)</f>
        <v>0</v>
      </c>
      <c r="BJ788" s="22" t="s">
        <v>24</v>
      </c>
      <c r="BK788" s="230">
        <f>ROUND(I788*H788,2)</f>
        <v>0</v>
      </c>
      <c r="BL788" s="22" t="s">
        <v>266</v>
      </c>
      <c r="BM788" s="22" t="s">
        <v>1661</v>
      </c>
    </row>
    <row r="789" spans="2:47" s="1" customFormat="1" ht="13.5">
      <c r="B789" s="44"/>
      <c r="C789" s="72"/>
      <c r="D789" s="231" t="s">
        <v>162</v>
      </c>
      <c r="E789" s="72"/>
      <c r="F789" s="232" t="s">
        <v>1662</v>
      </c>
      <c r="G789" s="72"/>
      <c r="H789" s="72"/>
      <c r="I789" s="189"/>
      <c r="J789" s="72"/>
      <c r="K789" s="72"/>
      <c r="L789" s="70"/>
      <c r="M789" s="233"/>
      <c r="N789" s="45"/>
      <c r="O789" s="45"/>
      <c r="P789" s="45"/>
      <c r="Q789" s="45"/>
      <c r="R789" s="45"/>
      <c r="S789" s="45"/>
      <c r="T789" s="93"/>
      <c r="AT789" s="22" t="s">
        <v>162</v>
      </c>
      <c r="AU789" s="22" t="s">
        <v>82</v>
      </c>
    </row>
    <row r="790" spans="2:47" s="1" customFormat="1" ht="13.5">
      <c r="B790" s="44"/>
      <c r="C790" s="72"/>
      <c r="D790" s="231" t="s">
        <v>164</v>
      </c>
      <c r="E790" s="72"/>
      <c r="F790" s="234" t="s">
        <v>1656</v>
      </c>
      <c r="G790" s="72"/>
      <c r="H790" s="72"/>
      <c r="I790" s="189"/>
      <c r="J790" s="72"/>
      <c r="K790" s="72"/>
      <c r="L790" s="70"/>
      <c r="M790" s="233"/>
      <c r="N790" s="45"/>
      <c r="O790" s="45"/>
      <c r="P790" s="45"/>
      <c r="Q790" s="45"/>
      <c r="R790" s="45"/>
      <c r="S790" s="45"/>
      <c r="T790" s="93"/>
      <c r="AT790" s="22" t="s">
        <v>164</v>
      </c>
      <c r="AU790" s="22" t="s">
        <v>82</v>
      </c>
    </row>
    <row r="791" spans="2:47" s="1" customFormat="1" ht="13.5">
      <c r="B791" s="44"/>
      <c r="C791" s="72"/>
      <c r="D791" s="231" t="s">
        <v>166</v>
      </c>
      <c r="E791" s="72"/>
      <c r="F791" s="234" t="s">
        <v>1587</v>
      </c>
      <c r="G791" s="72"/>
      <c r="H791" s="72"/>
      <c r="I791" s="189"/>
      <c r="J791" s="72"/>
      <c r="K791" s="72"/>
      <c r="L791" s="70"/>
      <c r="M791" s="233"/>
      <c r="N791" s="45"/>
      <c r="O791" s="45"/>
      <c r="P791" s="45"/>
      <c r="Q791" s="45"/>
      <c r="R791" s="45"/>
      <c r="S791" s="45"/>
      <c r="T791" s="93"/>
      <c r="AT791" s="22" t="s">
        <v>166</v>
      </c>
      <c r="AU791" s="22" t="s">
        <v>82</v>
      </c>
    </row>
    <row r="792" spans="2:65" s="1" customFormat="1" ht="16.5" customHeight="1">
      <c r="B792" s="44"/>
      <c r="C792" s="219" t="s">
        <v>1663</v>
      </c>
      <c r="D792" s="219" t="s">
        <v>155</v>
      </c>
      <c r="E792" s="220" t="s">
        <v>1664</v>
      </c>
      <c r="F792" s="221" t="s">
        <v>1665</v>
      </c>
      <c r="G792" s="222" t="s">
        <v>239</v>
      </c>
      <c r="H792" s="223">
        <v>172.09</v>
      </c>
      <c r="I792" s="224"/>
      <c r="J792" s="225">
        <f>ROUND(I792*H792,2)</f>
        <v>0</v>
      </c>
      <c r="K792" s="221" t="s">
        <v>159</v>
      </c>
      <c r="L792" s="70"/>
      <c r="M792" s="226" t="s">
        <v>22</v>
      </c>
      <c r="N792" s="227" t="s">
        <v>44</v>
      </c>
      <c r="O792" s="45"/>
      <c r="P792" s="228">
        <f>O792*H792</f>
        <v>0</v>
      </c>
      <c r="Q792" s="228">
        <v>0.0001</v>
      </c>
      <c r="R792" s="228">
        <f>Q792*H792</f>
        <v>0.017209000000000002</v>
      </c>
      <c r="S792" s="228">
        <v>0</v>
      </c>
      <c r="T792" s="229">
        <f>S792*H792</f>
        <v>0</v>
      </c>
      <c r="AR792" s="22" t="s">
        <v>266</v>
      </c>
      <c r="AT792" s="22" t="s">
        <v>155</v>
      </c>
      <c r="AU792" s="22" t="s">
        <v>82</v>
      </c>
      <c r="AY792" s="22" t="s">
        <v>153</v>
      </c>
      <c r="BE792" s="230">
        <f>IF(N792="základní",J792,0)</f>
        <v>0</v>
      </c>
      <c r="BF792" s="230">
        <f>IF(N792="snížená",J792,0)</f>
        <v>0</v>
      </c>
      <c r="BG792" s="230">
        <f>IF(N792="zákl. přenesená",J792,0)</f>
        <v>0</v>
      </c>
      <c r="BH792" s="230">
        <f>IF(N792="sníž. přenesená",J792,0)</f>
        <v>0</v>
      </c>
      <c r="BI792" s="230">
        <f>IF(N792="nulová",J792,0)</f>
        <v>0</v>
      </c>
      <c r="BJ792" s="22" t="s">
        <v>24</v>
      </c>
      <c r="BK792" s="230">
        <f>ROUND(I792*H792,2)</f>
        <v>0</v>
      </c>
      <c r="BL792" s="22" t="s">
        <v>266</v>
      </c>
      <c r="BM792" s="22" t="s">
        <v>1666</v>
      </c>
    </row>
    <row r="793" spans="2:47" s="1" customFormat="1" ht="13.5">
      <c r="B793" s="44"/>
      <c r="C793" s="72"/>
      <c r="D793" s="231" t="s">
        <v>162</v>
      </c>
      <c r="E793" s="72"/>
      <c r="F793" s="232" t="s">
        <v>1667</v>
      </c>
      <c r="G793" s="72"/>
      <c r="H793" s="72"/>
      <c r="I793" s="189"/>
      <c r="J793" s="72"/>
      <c r="K793" s="72"/>
      <c r="L793" s="70"/>
      <c r="M793" s="233"/>
      <c r="N793" s="45"/>
      <c r="O793" s="45"/>
      <c r="P793" s="45"/>
      <c r="Q793" s="45"/>
      <c r="R793" s="45"/>
      <c r="S793" s="45"/>
      <c r="T793" s="93"/>
      <c r="AT793" s="22" t="s">
        <v>162</v>
      </c>
      <c r="AU793" s="22" t="s">
        <v>82</v>
      </c>
    </row>
    <row r="794" spans="2:47" s="1" customFormat="1" ht="13.5">
      <c r="B794" s="44"/>
      <c r="C794" s="72"/>
      <c r="D794" s="231" t="s">
        <v>164</v>
      </c>
      <c r="E794" s="72"/>
      <c r="F794" s="234" t="s">
        <v>1656</v>
      </c>
      <c r="G794" s="72"/>
      <c r="H794" s="72"/>
      <c r="I794" s="189"/>
      <c r="J794" s="72"/>
      <c r="K794" s="72"/>
      <c r="L794" s="70"/>
      <c r="M794" s="233"/>
      <c r="N794" s="45"/>
      <c r="O794" s="45"/>
      <c r="P794" s="45"/>
      <c r="Q794" s="45"/>
      <c r="R794" s="45"/>
      <c r="S794" s="45"/>
      <c r="T794" s="93"/>
      <c r="AT794" s="22" t="s">
        <v>164</v>
      </c>
      <c r="AU794" s="22" t="s">
        <v>82</v>
      </c>
    </row>
    <row r="795" spans="2:47" s="1" customFormat="1" ht="13.5">
      <c r="B795" s="44"/>
      <c r="C795" s="72"/>
      <c r="D795" s="231" t="s">
        <v>166</v>
      </c>
      <c r="E795" s="72"/>
      <c r="F795" s="234" t="s">
        <v>1587</v>
      </c>
      <c r="G795" s="72"/>
      <c r="H795" s="72"/>
      <c r="I795" s="189"/>
      <c r="J795" s="72"/>
      <c r="K795" s="72"/>
      <c r="L795" s="70"/>
      <c r="M795" s="233"/>
      <c r="N795" s="45"/>
      <c r="O795" s="45"/>
      <c r="P795" s="45"/>
      <c r="Q795" s="45"/>
      <c r="R795" s="45"/>
      <c r="S795" s="45"/>
      <c r="T795" s="93"/>
      <c r="AT795" s="22" t="s">
        <v>166</v>
      </c>
      <c r="AU795" s="22" t="s">
        <v>82</v>
      </c>
    </row>
    <row r="796" spans="2:51" s="11" customFormat="1" ht="13.5">
      <c r="B796" s="235"/>
      <c r="C796" s="236"/>
      <c r="D796" s="231" t="s">
        <v>180</v>
      </c>
      <c r="E796" s="237" t="s">
        <v>22</v>
      </c>
      <c r="F796" s="238" t="s">
        <v>1668</v>
      </c>
      <c r="G796" s="236"/>
      <c r="H796" s="239">
        <v>172.09</v>
      </c>
      <c r="I796" s="240"/>
      <c r="J796" s="236"/>
      <c r="K796" s="236"/>
      <c r="L796" s="241"/>
      <c r="M796" s="242"/>
      <c r="N796" s="243"/>
      <c r="O796" s="243"/>
      <c r="P796" s="243"/>
      <c r="Q796" s="243"/>
      <c r="R796" s="243"/>
      <c r="S796" s="243"/>
      <c r="T796" s="244"/>
      <c r="AT796" s="245" t="s">
        <v>180</v>
      </c>
      <c r="AU796" s="245" t="s">
        <v>82</v>
      </c>
      <c r="AV796" s="11" t="s">
        <v>82</v>
      </c>
      <c r="AW796" s="11" t="s">
        <v>37</v>
      </c>
      <c r="AX796" s="11" t="s">
        <v>73</v>
      </c>
      <c r="AY796" s="245" t="s">
        <v>153</v>
      </c>
    </row>
    <row r="797" spans="2:65" s="1" customFormat="1" ht="25.5" customHeight="1">
      <c r="B797" s="44"/>
      <c r="C797" s="219" t="s">
        <v>1669</v>
      </c>
      <c r="D797" s="219" t="s">
        <v>155</v>
      </c>
      <c r="E797" s="220" t="s">
        <v>1670</v>
      </c>
      <c r="F797" s="221" t="s">
        <v>1671</v>
      </c>
      <c r="G797" s="222" t="s">
        <v>239</v>
      </c>
      <c r="H797" s="223">
        <v>199.13</v>
      </c>
      <c r="I797" s="224"/>
      <c r="J797" s="225">
        <f>ROUND(I797*H797,2)</f>
        <v>0</v>
      </c>
      <c r="K797" s="221" t="s">
        <v>159</v>
      </c>
      <c r="L797" s="70"/>
      <c r="M797" s="226" t="s">
        <v>22</v>
      </c>
      <c r="N797" s="227" t="s">
        <v>44</v>
      </c>
      <c r="O797" s="45"/>
      <c r="P797" s="228">
        <f>O797*H797</f>
        <v>0</v>
      </c>
      <c r="Q797" s="228">
        <v>0.00139</v>
      </c>
      <c r="R797" s="228">
        <f>Q797*H797</f>
        <v>0.2767907</v>
      </c>
      <c r="S797" s="228">
        <v>0</v>
      </c>
      <c r="T797" s="229">
        <f>S797*H797</f>
        <v>0</v>
      </c>
      <c r="AR797" s="22" t="s">
        <v>266</v>
      </c>
      <c r="AT797" s="22" t="s">
        <v>155</v>
      </c>
      <c r="AU797" s="22" t="s">
        <v>82</v>
      </c>
      <c r="AY797" s="22" t="s">
        <v>153</v>
      </c>
      <c r="BE797" s="230">
        <f>IF(N797="základní",J797,0)</f>
        <v>0</v>
      </c>
      <c r="BF797" s="230">
        <f>IF(N797="snížená",J797,0)</f>
        <v>0</v>
      </c>
      <c r="BG797" s="230">
        <f>IF(N797="zákl. přenesená",J797,0)</f>
        <v>0</v>
      </c>
      <c r="BH797" s="230">
        <f>IF(N797="sníž. přenesená",J797,0)</f>
        <v>0</v>
      </c>
      <c r="BI797" s="230">
        <f>IF(N797="nulová",J797,0)</f>
        <v>0</v>
      </c>
      <c r="BJ797" s="22" t="s">
        <v>24</v>
      </c>
      <c r="BK797" s="230">
        <f>ROUND(I797*H797,2)</f>
        <v>0</v>
      </c>
      <c r="BL797" s="22" t="s">
        <v>266</v>
      </c>
      <c r="BM797" s="22" t="s">
        <v>1672</v>
      </c>
    </row>
    <row r="798" spans="2:47" s="1" customFormat="1" ht="13.5">
      <c r="B798" s="44"/>
      <c r="C798" s="72"/>
      <c r="D798" s="231" t="s">
        <v>162</v>
      </c>
      <c r="E798" s="72"/>
      <c r="F798" s="232" t="s">
        <v>1673</v>
      </c>
      <c r="G798" s="72"/>
      <c r="H798" s="72"/>
      <c r="I798" s="189"/>
      <c r="J798" s="72"/>
      <c r="K798" s="72"/>
      <c r="L798" s="70"/>
      <c r="M798" s="233"/>
      <c r="N798" s="45"/>
      <c r="O798" s="45"/>
      <c r="P798" s="45"/>
      <c r="Q798" s="45"/>
      <c r="R798" s="45"/>
      <c r="S798" s="45"/>
      <c r="T798" s="93"/>
      <c r="AT798" s="22" t="s">
        <v>162</v>
      </c>
      <c r="AU798" s="22" t="s">
        <v>82</v>
      </c>
    </row>
    <row r="799" spans="2:47" s="1" customFormat="1" ht="13.5">
      <c r="B799" s="44"/>
      <c r="C799" s="72"/>
      <c r="D799" s="231" t="s">
        <v>164</v>
      </c>
      <c r="E799" s="72"/>
      <c r="F799" s="234" t="s">
        <v>1674</v>
      </c>
      <c r="G799" s="72"/>
      <c r="H799" s="72"/>
      <c r="I799" s="189"/>
      <c r="J799" s="72"/>
      <c r="K799" s="72"/>
      <c r="L799" s="70"/>
      <c r="M799" s="233"/>
      <c r="N799" s="45"/>
      <c r="O799" s="45"/>
      <c r="P799" s="45"/>
      <c r="Q799" s="45"/>
      <c r="R799" s="45"/>
      <c r="S799" s="45"/>
      <c r="T799" s="93"/>
      <c r="AT799" s="22" t="s">
        <v>164</v>
      </c>
      <c r="AU799" s="22" t="s">
        <v>82</v>
      </c>
    </row>
    <row r="800" spans="2:47" s="1" customFormat="1" ht="13.5">
      <c r="B800" s="44"/>
      <c r="C800" s="72"/>
      <c r="D800" s="231" t="s">
        <v>166</v>
      </c>
      <c r="E800" s="72"/>
      <c r="F800" s="234" t="s">
        <v>1587</v>
      </c>
      <c r="G800" s="72"/>
      <c r="H800" s="72"/>
      <c r="I800" s="189"/>
      <c r="J800" s="72"/>
      <c r="K800" s="72"/>
      <c r="L800" s="70"/>
      <c r="M800" s="233"/>
      <c r="N800" s="45"/>
      <c r="O800" s="45"/>
      <c r="P800" s="45"/>
      <c r="Q800" s="45"/>
      <c r="R800" s="45"/>
      <c r="S800" s="45"/>
      <c r="T800" s="93"/>
      <c r="AT800" s="22" t="s">
        <v>166</v>
      </c>
      <c r="AU800" s="22" t="s">
        <v>82</v>
      </c>
    </row>
    <row r="801" spans="2:51" s="11" customFormat="1" ht="13.5">
      <c r="B801" s="235"/>
      <c r="C801" s="236"/>
      <c r="D801" s="231" t="s">
        <v>180</v>
      </c>
      <c r="E801" s="237" t="s">
        <v>22</v>
      </c>
      <c r="F801" s="238" t="s">
        <v>1675</v>
      </c>
      <c r="G801" s="236"/>
      <c r="H801" s="239">
        <v>199.13</v>
      </c>
      <c r="I801" s="240"/>
      <c r="J801" s="236"/>
      <c r="K801" s="236"/>
      <c r="L801" s="241"/>
      <c r="M801" s="242"/>
      <c r="N801" s="243"/>
      <c r="O801" s="243"/>
      <c r="P801" s="243"/>
      <c r="Q801" s="243"/>
      <c r="R801" s="243"/>
      <c r="S801" s="243"/>
      <c r="T801" s="244"/>
      <c r="AT801" s="245" t="s">
        <v>180</v>
      </c>
      <c r="AU801" s="245" t="s">
        <v>82</v>
      </c>
      <c r="AV801" s="11" t="s">
        <v>82</v>
      </c>
      <c r="AW801" s="11" t="s">
        <v>37</v>
      </c>
      <c r="AX801" s="11" t="s">
        <v>73</v>
      </c>
      <c r="AY801" s="245" t="s">
        <v>153</v>
      </c>
    </row>
    <row r="802" spans="2:65" s="1" customFormat="1" ht="16.5" customHeight="1">
      <c r="B802" s="44"/>
      <c r="C802" s="246" t="s">
        <v>1676</v>
      </c>
      <c r="D802" s="246" t="s">
        <v>252</v>
      </c>
      <c r="E802" s="247" t="s">
        <v>1677</v>
      </c>
      <c r="F802" s="248" t="s">
        <v>1678</v>
      </c>
      <c r="G802" s="249" t="s">
        <v>239</v>
      </c>
      <c r="H802" s="250">
        <v>199.13</v>
      </c>
      <c r="I802" s="251"/>
      <c r="J802" s="252">
        <f>ROUND(I802*H802,2)</f>
        <v>0</v>
      </c>
      <c r="K802" s="248" t="s">
        <v>22</v>
      </c>
      <c r="L802" s="253"/>
      <c r="M802" s="254" t="s">
        <v>22</v>
      </c>
      <c r="N802" s="255" t="s">
        <v>44</v>
      </c>
      <c r="O802" s="45"/>
      <c r="P802" s="228">
        <f>O802*H802</f>
        <v>0</v>
      </c>
      <c r="Q802" s="228">
        <v>0</v>
      </c>
      <c r="R802" s="228">
        <f>Q802*H802</f>
        <v>0</v>
      </c>
      <c r="S802" s="228">
        <v>0</v>
      </c>
      <c r="T802" s="229">
        <f>S802*H802</f>
        <v>0</v>
      </c>
      <c r="AR802" s="22" t="s">
        <v>372</v>
      </c>
      <c r="AT802" s="22" t="s">
        <v>252</v>
      </c>
      <c r="AU802" s="22" t="s">
        <v>82</v>
      </c>
      <c r="AY802" s="22" t="s">
        <v>153</v>
      </c>
      <c r="BE802" s="230">
        <f>IF(N802="základní",J802,0)</f>
        <v>0</v>
      </c>
      <c r="BF802" s="230">
        <f>IF(N802="snížená",J802,0)</f>
        <v>0</v>
      </c>
      <c r="BG802" s="230">
        <f>IF(N802="zákl. přenesená",J802,0)</f>
        <v>0</v>
      </c>
      <c r="BH802" s="230">
        <f>IF(N802="sníž. přenesená",J802,0)</f>
        <v>0</v>
      </c>
      <c r="BI802" s="230">
        <f>IF(N802="nulová",J802,0)</f>
        <v>0</v>
      </c>
      <c r="BJ802" s="22" t="s">
        <v>24</v>
      </c>
      <c r="BK802" s="230">
        <f>ROUND(I802*H802,2)</f>
        <v>0</v>
      </c>
      <c r="BL802" s="22" t="s">
        <v>266</v>
      </c>
      <c r="BM802" s="22" t="s">
        <v>1679</v>
      </c>
    </row>
    <row r="803" spans="2:47" s="1" customFormat="1" ht="13.5">
      <c r="B803" s="44"/>
      <c r="C803" s="72"/>
      <c r="D803" s="231" t="s">
        <v>162</v>
      </c>
      <c r="E803" s="72"/>
      <c r="F803" s="232" t="s">
        <v>1680</v>
      </c>
      <c r="G803" s="72"/>
      <c r="H803" s="72"/>
      <c r="I803" s="189"/>
      <c r="J803" s="72"/>
      <c r="K803" s="72"/>
      <c r="L803" s="70"/>
      <c r="M803" s="233"/>
      <c r="N803" s="45"/>
      <c r="O803" s="45"/>
      <c r="P803" s="45"/>
      <c r="Q803" s="45"/>
      <c r="R803" s="45"/>
      <c r="S803" s="45"/>
      <c r="T803" s="93"/>
      <c r="AT803" s="22" t="s">
        <v>162</v>
      </c>
      <c r="AU803" s="22" t="s">
        <v>82</v>
      </c>
    </row>
    <row r="804" spans="2:65" s="1" customFormat="1" ht="25.5" customHeight="1">
      <c r="B804" s="44"/>
      <c r="C804" s="219" t="s">
        <v>1681</v>
      </c>
      <c r="D804" s="219" t="s">
        <v>155</v>
      </c>
      <c r="E804" s="220" t="s">
        <v>1682</v>
      </c>
      <c r="F804" s="221" t="s">
        <v>1683</v>
      </c>
      <c r="G804" s="222" t="s">
        <v>1447</v>
      </c>
      <c r="H804" s="269"/>
      <c r="I804" s="224"/>
      <c r="J804" s="225">
        <f>ROUND(I804*H804,2)</f>
        <v>0</v>
      </c>
      <c r="K804" s="221" t="s">
        <v>159</v>
      </c>
      <c r="L804" s="70"/>
      <c r="M804" s="226" t="s">
        <v>22</v>
      </c>
      <c r="N804" s="227" t="s">
        <v>44</v>
      </c>
      <c r="O804" s="45"/>
      <c r="P804" s="228">
        <f>O804*H804</f>
        <v>0</v>
      </c>
      <c r="Q804" s="228">
        <v>0</v>
      </c>
      <c r="R804" s="228">
        <f>Q804*H804</f>
        <v>0</v>
      </c>
      <c r="S804" s="228">
        <v>0</v>
      </c>
      <c r="T804" s="229">
        <f>S804*H804</f>
        <v>0</v>
      </c>
      <c r="AR804" s="22" t="s">
        <v>266</v>
      </c>
      <c r="AT804" s="22" t="s">
        <v>155</v>
      </c>
      <c r="AU804" s="22" t="s">
        <v>82</v>
      </c>
      <c r="AY804" s="22" t="s">
        <v>153</v>
      </c>
      <c r="BE804" s="230">
        <f>IF(N804="základní",J804,0)</f>
        <v>0</v>
      </c>
      <c r="BF804" s="230">
        <f>IF(N804="snížená",J804,0)</f>
        <v>0</v>
      </c>
      <c r="BG804" s="230">
        <f>IF(N804="zákl. přenesená",J804,0)</f>
        <v>0</v>
      </c>
      <c r="BH804" s="230">
        <f>IF(N804="sníž. přenesená",J804,0)</f>
        <v>0</v>
      </c>
      <c r="BI804" s="230">
        <f>IF(N804="nulová",J804,0)</f>
        <v>0</v>
      </c>
      <c r="BJ804" s="22" t="s">
        <v>24</v>
      </c>
      <c r="BK804" s="230">
        <f>ROUND(I804*H804,2)</f>
        <v>0</v>
      </c>
      <c r="BL804" s="22" t="s">
        <v>266</v>
      </c>
      <c r="BM804" s="22" t="s">
        <v>1684</v>
      </c>
    </row>
    <row r="805" spans="2:47" s="1" customFormat="1" ht="13.5">
      <c r="B805" s="44"/>
      <c r="C805" s="72"/>
      <c r="D805" s="231" t="s">
        <v>162</v>
      </c>
      <c r="E805" s="72"/>
      <c r="F805" s="232" t="s">
        <v>1685</v>
      </c>
      <c r="G805" s="72"/>
      <c r="H805" s="72"/>
      <c r="I805" s="189"/>
      <c r="J805" s="72"/>
      <c r="K805" s="72"/>
      <c r="L805" s="70"/>
      <c r="M805" s="233"/>
      <c r="N805" s="45"/>
      <c r="O805" s="45"/>
      <c r="P805" s="45"/>
      <c r="Q805" s="45"/>
      <c r="R805" s="45"/>
      <c r="S805" s="45"/>
      <c r="T805" s="93"/>
      <c r="AT805" s="22" t="s">
        <v>162</v>
      </c>
      <c r="AU805" s="22" t="s">
        <v>82</v>
      </c>
    </row>
    <row r="806" spans="2:47" s="1" customFormat="1" ht="13.5">
      <c r="B806" s="44"/>
      <c r="C806" s="72"/>
      <c r="D806" s="231" t="s">
        <v>164</v>
      </c>
      <c r="E806" s="72"/>
      <c r="F806" s="234" t="s">
        <v>1686</v>
      </c>
      <c r="G806" s="72"/>
      <c r="H806" s="72"/>
      <c r="I806" s="189"/>
      <c r="J806" s="72"/>
      <c r="K806" s="72"/>
      <c r="L806" s="70"/>
      <c r="M806" s="233"/>
      <c r="N806" s="45"/>
      <c r="O806" s="45"/>
      <c r="P806" s="45"/>
      <c r="Q806" s="45"/>
      <c r="R806" s="45"/>
      <c r="S806" s="45"/>
      <c r="T806" s="93"/>
      <c r="AT806" s="22" t="s">
        <v>164</v>
      </c>
      <c r="AU806" s="22" t="s">
        <v>82</v>
      </c>
    </row>
    <row r="807" spans="2:63" s="10" customFormat="1" ht="29.85" customHeight="1">
      <c r="B807" s="203"/>
      <c r="C807" s="204"/>
      <c r="D807" s="205" t="s">
        <v>72</v>
      </c>
      <c r="E807" s="217" t="s">
        <v>1687</v>
      </c>
      <c r="F807" s="217" t="s">
        <v>1688</v>
      </c>
      <c r="G807" s="204"/>
      <c r="H807" s="204"/>
      <c r="I807" s="207"/>
      <c r="J807" s="218">
        <f>BK807</f>
        <v>0</v>
      </c>
      <c r="K807" s="204"/>
      <c r="L807" s="209"/>
      <c r="M807" s="210"/>
      <c r="N807" s="211"/>
      <c r="O807" s="211"/>
      <c r="P807" s="212">
        <f>SUM(P808:P822)</f>
        <v>0</v>
      </c>
      <c r="Q807" s="211"/>
      <c r="R807" s="212">
        <f>SUM(R808:R822)</f>
        <v>0.4685683</v>
      </c>
      <c r="S807" s="211"/>
      <c r="T807" s="213">
        <f>SUM(T808:T822)</f>
        <v>0</v>
      </c>
      <c r="AR807" s="214" t="s">
        <v>82</v>
      </c>
      <c r="AT807" s="215" t="s">
        <v>72</v>
      </c>
      <c r="AU807" s="215" t="s">
        <v>24</v>
      </c>
      <c r="AY807" s="214" t="s">
        <v>153</v>
      </c>
      <c r="BK807" s="216">
        <f>SUM(BK808:BK822)</f>
        <v>0</v>
      </c>
    </row>
    <row r="808" spans="2:65" s="1" customFormat="1" ht="25.5" customHeight="1">
      <c r="B808" s="44"/>
      <c r="C808" s="219" t="s">
        <v>1689</v>
      </c>
      <c r="D808" s="219" t="s">
        <v>155</v>
      </c>
      <c r="E808" s="220" t="s">
        <v>1690</v>
      </c>
      <c r="F808" s="221" t="s">
        <v>1691</v>
      </c>
      <c r="G808" s="222" t="s">
        <v>351</v>
      </c>
      <c r="H808" s="223">
        <v>36.07</v>
      </c>
      <c r="I808" s="224"/>
      <c r="J808" s="225">
        <f>ROUND(I808*H808,2)</f>
        <v>0</v>
      </c>
      <c r="K808" s="221" t="s">
        <v>159</v>
      </c>
      <c r="L808" s="70"/>
      <c r="M808" s="226" t="s">
        <v>22</v>
      </c>
      <c r="N808" s="227" t="s">
        <v>44</v>
      </c>
      <c r="O808" s="45"/>
      <c r="P808" s="228">
        <f>O808*H808</f>
        <v>0</v>
      </c>
      <c r="Q808" s="228">
        <v>0.00269</v>
      </c>
      <c r="R808" s="228">
        <f>Q808*H808</f>
        <v>0.09702830000000001</v>
      </c>
      <c r="S808" s="228">
        <v>0</v>
      </c>
      <c r="T808" s="229">
        <f>S808*H808</f>
        <v>0</v>
      </c>
      <c r="AR808" s="22" t="s">
        <v>266</v>
      </c>
      <c r="AT808" s="22" t="s">
        <v>155</v>
      </c>
      <c r="AU808" s="22" t="s">
        <v>82</v>
      </c>
      <c r="AY808" s="22" t="s">
        <v>153</v>
      </c>
      <c r="BE808" s="230">
        <f>IF(N808="základní",J808,0)</f>
        <v>0</v>
      </c>
      <c r="BF808" s="230">
        <f>IF(N808="snížená",J808,0)</f>
        <v>0</v>
      </c>
      <c r="BG808" s="230">
        <f>IF(N808="zákl. přenesená",J808,0)</f>
        <v>0</v>
      </c>
      <c r="BH808" s="230">
        <f>IF(N808="sníž. přenesená",J808,0)</f>
        <v>0</v>
      </c>
      <c r="BI808" s="230">
        <f>IF(N808="nulová",J808,0)</f>
        <v>0</v>
      </c>
      <c r="BJ808" s="22" t="s">
        <v>24</v>
      </c>
      <c r="BK808" s="230">
        <f>ROUND(I808*H808,2)</f>
        <v>0</v>
      </c>
      <c r="BL808" s="22" t="s">
        <v>266</v>
      </c>
      <c r="BM808" s="22" t="s">
        <v>1692</v>
      </c>
    </row>
    <row r="809" spans="2:47" s="1" customFormat="1" ht="13.5">
      <c r="B809" s="44"/>
      <c r="C809" s="72"/>
      <c r="D809" s="231" t="s">
        <v>162</v>
      </c>
      <c r="E809" s="72"/>
      <c r="F809" s="232" t="s">
        <v>1693</v>
      </c>
      <c r="G809" s="72"/>
      <c r="H809" s="72"/>
      <c r="I809" s="189"/>
      <c r="J809" s="72"/>
      <c r="K809" s="72"/>
      <c r="L809" s="70"/>
      <c r="M809" s="233"/>
      <c r="N809" s="45"/>
      <c r="O809" s="45"/>
      <c r="P809" s="45"/>
      <c r="Q809" s="45"/>
      <c r="R809" s="45"/>
      <c r="S809" s="45"/>
      <c r="T809" s="93"/>
      <c r="AT809" s="22" t="s">
        <v>162</v>
      </c>
      <c r="AU809" s="22" t="s">
        <v>82</v>
      </c>
    </row>
    <row r="810" spans="2:47" s="1" customFormat="1" ht="13.5">
      <c r="B810" s="44"/>
      <c r="C810" s="72"/>
      <c r="D810" s="231" t="s">
        <v>166</v>
      </c>
      <c r="E810" s="72"/>
      <c r="F810" s="234" t="s">
        <v>1694</v>
      </c>
      <c r="G810" s="72"/>
      <c r="H810" s="72"/>
      <c r="I810" s="189"/>
      <c r="J810" s="72"/>
      <c r="K810" s="72"/>
      <c r="L810" s="70"/>
      <c r="M810" s="233"/>
      <c r="N810" s="45"/>
      <c r="O810" s="45"/>
      <c r="P810" s="45"/>
      <c r="Q810" s="45"/>
      <c r="R810" s="45"/>
      <c r="S810" s="45"/>
      <c r="T810" s="93"/>
      <c r="AT810" s="22" t="s">
        <v>166</v>
      </c>
      <c r="AU810" s="22" t="s">
        <v>82</v>
      </c>
    </row>
    <row r="811" spans="2:51" s="11" customFormat="1" ht="13.5">
      <c r="B811" s="235"/>
      <c r="C811" s="236"/>
      <c r="D811" s="231" t="s">
        <v>180</v>
      </c>
      <c r="E811" s="237" t="s">
        <v>22</v>
      </c>
      <c r="F811" s="238" t="s">
        <v>1695</v>
      </c>
      <c r="G811" s="236"/>
      <c r="H811" s="239">
        <v>36.07</v>
      </c>
      <c r="I811" s="240"/>
      <c r="J811" s="236"/>
      <c r="K811" s="236"/>
      <c r="L811" s="241"/>
      <c r="M811" s="242"/>
      <c r="N811" s="243"/>
      <c r="O811" s="243"/>
      <c r="P811" s="243"/>
      <c r="Q811" s="243"/>
      <c r="R811" s="243"/>
      <c r="S811" s="243"/>
      <c r="T811" s="244"/>
      <c r="AT811" s="245" t="s">
        <v>180</v>
      </c>
      <c r="AU811" s="245" t="s">
        <v>82</v>
      </c>
      <c r="AV811" s="11" t="s">
        <v>82</v>
      </c>
      <c r="AW811" s="11" t="s">
        <v>37</v>
      </c>
      <c r="AX811" s="11" t="s">
        <v>73</v>
      </c>
      <c r="AY811" s="245" t="s">
        <v>153</v>
      </c>
    </row>
    <row r="812" spans="2:65" s="1" customFormat="1" ht="25.5" customHeight="1">
      <c r="B812" s="44"/>
      <c r="C812" s="219" t="s">
        <v>1696</v>
      </c>
      <c r="D812" s="219" t="s">
        <v>155</v>
      </c>
      <c r="E812" s="220" t="s">
        <v>1697</v>
      </c>
      <c r="F812" s="221" t="s">
        <v>1698</v>
      </c>
      <c r="G812" s="222" t="s">
        <v>351</v>
      </c>
      <c r="H812" s="223">
        <v>90</v>
      </c>
      <c r="I812" s="224"/>
      <c r="J812" s="225">
        <f>ROUND(I812*H812,2)</f>
        <v>0</v>
      </c>
      <c r="K812" s="221" t="s">
        <v>159</v>
      </c>
      <c r="L812" s="70"/>
      <c r="M812" s="226" t="s">
        <v>22</v>
      </c>
      <c r="N812" s="227" t="s">
        <v>44</v>
      </c>
      <c r="O812" s="45"/>
      <c r="P812" s="228">
        <f>O812*H812</f>
        <v>0</v>
      </c>
      <c r="Q812" s="228">
        <v>0.00401</v>
      </c>
      <c r="R812" s="228">
        <f>Q812*H812</f>
        <v>0.3609</v>
      </c>
      <c r="S812" s="228">
        <v>0</v>
      </c>
      <c r="T812" s="229">
        <f>S812*H812</f>
        <v>0</v>
      </c>
      <c r="AR812" s="22" t="s">
        <v>266</v>
      </c>
      <c r="AT812" s="22" t="s">
        <v>155</v>
      </c>
      <c r="AU812" s="22" t="s">
        <v>82</v>
      </c>
      <c r="AY812" s="22" t="s">
        <v>153</v>
      </c>
      <c r="BE812" s="230">
        <f>IF(N812="základní",J812,0)</f>
        <v>0</v>
      </c>
      <c r="BF812" s="230">
        <f>IF(N812="snížená",J812,0)</f>
        <v>0</v>
      </c>
      <c r="BG812" s="230">
        <f>IF(N812="zákl. přenesená",J812,0)</f>
        <v>0</v>
      </c>
      <c r="BH812" s="230">
        <f>IF(N812="sníž. přenesená",J812,0)</f>
        <v>0</v>
      </c>
      <c r="BI812" s="230">
        <f>IF(N812="nulová",J812,0)</f>
        <v>0</v>
      </c>
      <c r="BJ812" s="22" t="s">
        <v>24</v>
      </c>
      <c r="BK812" s="230">
        <f>ROUND(I812*H812,2)</f>
        <v>0</v>
      </c>
      <c r="BL812" s="22" t="s">
        <v>266</v>
      </c>
      <c r="BM812" s="22" t="s">
        <v>1699</v>
      </c>
    </row>
    <row r="813" spans="2:47" s="1" customFormat="1" ht="13.5">
      <c r="B813" s="44"/>
      <c r="C813" s="72"/>
      <c r="D813" s="231" t="s">
        <v>162</v>
      </c>
      <c r="E813" s="72"/>
      <c r="F813" s="232" t="s">
        <v>1700</v>
      </c>
      <c r="G813" s="72"/>
      <c r="H813" s="72"/>
      <c r="I813" s="189"/>
      <c r="J813" s="72"/>
      <c r="K813" s="72"/>
      <c r="L813" s="70"/>
      <c r="M813" s="233"/>
      <c r="N813" s="45"/>
      <c r="O813" s="45"/>
      <c r="P813" s="45"/>
      <c r="Q813" s="45"/>
      <c r="R813" s="45"/>
      <c r="S813" s="45"/>
      <c r="T813" s="93"/>
      <c r="AT813" s="22" t="s">
        <v>162</v>
      </c>
      <c r="AU813" s="22" t="s">
        <v>82</v>
      </c>
    </row>
    <row r="814" spans="2:47" s="1" customFormat="1" ht="13.5">
      <c r="B814" s="44"/>
      <c r="C814" s="72"/>
      <c r="D814" s="231" t="s">
        <v>166</v>
      </c>
      <c r="E814" s="72"/>
      <c r="F814" s="234" t="s">
        <v>1694</v>
      </c>
      <c r="G814" s="72"/>
      <c r="H814" s="72"/>
      <c r="I814" s="189"/>
      <c r="J814" s="72"/>
      <c r="K814" s="72"/>
      <c r="L814" s="70"/>
      <c r="M814" s="233"/>
      <c r="N814" s="45"/>
      <c r="O814" s="45"/>
      <c r="P814" s="45"/>
      <c r="Q814" s="45"/>
      <c r="R814" s="45"/>
      <c r="S814" s="45"/>
      <c r="T814" s="93"/>
      <c r="AT814" s="22" t="s">
        <v>166</v>
      </c>
      <c r="AU814" s="22" t="s">
        <v>82</v>
      </c>
    </row>
    <row r="815" spans="2:51" s="11" customFormat="1" ht="13.5">
      <c r="B815" s="235"/>
      <c r="C815" s="236"/>
      <c r="D815" s="231" t="s">
        <v>180</v>
      </c>
      <c r="E815" s="237" t="s">
        <v>22</v>
      </c>
      <c r="F815" s="238" t="s">
        <v>1701</v>
      </c>
      <c r="G815" s="236"/>
      <c r="H815" s="239">
        <v>90</v>
      </c>
      <c r="I815" s="240"/>
      <c r="J815" s="236"/>
      <c r="K815" s="236"/>
      <c r="L815" s="241"/>
      <c r="M815" s="242"/>
      <c r="N815" s="243"/>
      <c r="O815" s="243"/>
      <c r="P815" s="243"/>
      <c r="Q815" s="243"/>
      <c r="R815" s="243"/>
      <c r="S815" s="243"/>
      <c r="T815" s="244"/>
      <c r="AT815" s="245" t="s">
        <v>180</v>
      </c>
      <c r="AU815" s="245" t="s">
        <v>82</v>
      </c>
      <c r="AV815" s="11" t="s">
        <v>82</v>
      </c>
      <c r="AW815" s="11" t="s">
        <v>37</v>
      </c>
      <c r="AX815" s="11" t="s">
        <v>73</v>
      </c>
      <c r="AY815" s="245" t="s">
        <v>153</v>
      </c>
    </row>
    <row r="816" spans="2:65" s="1" customFormat="1" ht="25.5" customHeight="1">
      <c r="B816" s="44"/>
      <c r="C816" s="219" t="s">
        <v>1702</v>
      </c>
      <c r="D816" s="219" t="s">
        <v>155</v>
      </c>
      <c r="E816" s="220" t="s">
        <v>1703</v>
      </c>
      <c r="F816" s="221" t="s">
        <v>1704</v>
      </c>
      <c r="G816" s="222" t="s">
        <v>158</v>
      </c>
      <c r="H816" s="223">
        <v>4</v>
      </c>
      <c r="I816" s="224"/>
      <c r="J816" s="225">
        <f>ROUND(I816*H816,2)</f>
        <v>0</v>
      </c>
      <c r="K816" s="221" t="s">
        <v>159</v>
      </c>
      <c r="L816" s="70"/>
      <c r="M816" s="226" t="s">
        <v>22</v>
      </c>
      <c r="N816" s="227" t="s">
        <v>44</v>
      </c>
      <c r="O816" s="45"/>
      <c r="P816" s="228">
        <f>O816*H816</f>
        <v>0</v>
      </c>
      <c r="Q816" s="228">
        <v>0.00266</v>
      </c>
      <c r="R816" s="228">
        <f>Q816*H816</f>
        <v>0.01064</v>
      </c>
      <c r="S816" s="228">
        <v>0</v>
      </c>
      <c r="T816" s="229">
        <f>S816*H816</f>
        <v>0</v>
      </c>
      <c r="AR816" s="22" t="s">
        <v>266</v>
      </c>
      <c r="AT816" s="22" t="s">
        <v>155</v>
      </c>
      <c r="AU816" s="22" t="s">
        <v>82</v>
      </c>
      <c r="AY816" s="22" t="s">
        <v>153</v>
      </c>
      <c r="BE816" s="230">
        <f>IF(N816="základní",J816,0)</f>
        <v>0</v>
      </c>
      <c r="BF816" s="230">
        <f>IF(N816="snížená",J816,0)</f>
        <v>0</v>
      </c>
      <c r="BG816" s="230">
        <f>IF(N816="zákl. přenesená",J816,0)</f>
        <v>0</v>
      </c>
      <c r="BH816" s="230">
        <f>IF(N816="sníž. přenesená",J816,0)</f>
        <v>0</v>
      </c>
      <c r="BI816" s="230">
        <f>IF(N816="nulová",J816,0)</f>
        <v>0</v>
      </c>
      <c r="BJ816" s="22" t="s">
        <v>24</v>
      </c>
      <c r="BK816" s="230">
        <f>ROUND(I816*H816,2)</f>
        <v>0</v>
      </c>
      <c r="BL816" s="22" t="s">
        <v>266</v>
      </c>
      <c r="BM816" s="22" t="s">
        <v>1705</v>
      </c>
    </row>
    <row r="817" spans="2:47" s="1" customFormat="1" ht="13.5">
      <c r="B817" s="44"/>
      <c r="C817" s="72"/>
      <c r="D817" s="231" t="s">
        <v>162</v>
      </c>
      <c r="E817" s="72"/>
      <c r="F817" s="232" t="s">
        <v>1706</v>
      </c>
      <c r="G817" s="72"/>
      <c r="H817" s="72"/>
      <c r="I817" s="189"/>
      <c r="J817" s="72"/>
      <c r="K817" s="72"/>
      <c r="L817" s="70"/>
      <c r="M817" s="233"/>
      <c r="N817" s="45"/>
      <c r="O817" s="45"/>
      <c r="P817" s="45"/>
      <c r="Q817" s="45"/>
      <c r="R817" s="45"/>
      <c r="S817" s="45"/>
      <c r="T817" s="93"/>
      <c r="AT817" s="22" t="s">
        <v>162</v>
      </c>
      <c r="AU817" s="22" t="s">
        <v>82</v>
      </c>
    </row>
    <row r="818" spans="2:47" s="1" customFormat="1" ht="13.5">
      <c r="B818" s="44"/>
      <c r="C818" s="72"/>
      <c r="D818" s="231" t="s">
        <v>166</v>
      </c>
      <c r="E818" s="72"/>
      <c r="F818" s="234" t="s">
        <v>1694</v>
      </c>
      <c r="G818" s="72"/>
      <c r="H818" s="72"/>
      <c r="I818" s="189"/>
      <c r="J818" s="72"/>
      <c r="K818" s="72"/>
      <c r="L818" s="70"/>
      <c r="M818" s="233"/>
      <c r="N818" s="45"/>
      <c r="O818" s="45"/>
      <c r="P818" s="45"/>
      <c r="Q818" s="45"/>
      <c r="R818" s="45"/>
      <c r="S818" s="45"/>
      <c r="T818" s="93"/>
      <c r="AT818" s="22" t="s">
        <v>166</v>
      </c>
      <c r="AU818" s="22" t="s">
        <v>82</v>
      </c>
    </row>
    <row r="819" spans="2:51" s="11" customFormat="1" ht="13.5">
      <c r="B819" s="235"/>
      <c r="C819" s="236"/>
      <c r="D819" s="231" t="s">
        <v>180</v>
      </c>
      <c r="E819" s="237" t="s">
        <v>22</v>
      </c>
      <c r="F819" s="238" t="s">
        <v>1707</v>
      </c>
      <c r="G819" s="236"/>
      <c r="H819" s="239">
        <v>4</v>
      </c>
      <c r="I819" s="240"/>
      <c r="J819" s="236"/>
      <c r="K819" s="236"/>
      <c r="L819" s="241"/>
      <c r="M819" s="242"/>
      <c r="N819" s="243"/>
      <c r="O819" s="243"/>
      <c r="P819" s="243"/>
      <c r="Q819" s="243"/>
      <c r="R819" s="243"/>
      <c r="S819" s="243"/>
      <c r="T819" s="244"/>
      <c r="AT819" s="245" t="s">
        <v>180</v>
      </c>
      <c r="AU819" s="245" t="s">
        <v>82</v>
      </c>
      <c r="AV819" s="11" t="s">
        <v>82</v>
      </c>
      <c r="AW819" s="11" t="s">
        <v>37</v>
      </c>
      <c r="AX819" s="11" t="s">
        <v>73</v>
      </c>
      <c r="AY819" s="245" t="s">
        <v>153</v>
      </c>
    </row>
    <row r="820" spans="2:65" s="1" customFormat="1" ht="16.5" customHeight="1">
      <c r="B820" s="44"/>
      <c r="C820" s="219" t="s">
        <v>1708</v>
      </c>
      <c r="D820" s="219" t="s">
        <v>155</v>
      </c>
      <c r="E820" s="220" t="s">
        <v>1709</v>
      </c>
      <c r="F820" s="221" t="s">
        <v>1710</v>
      </c>
      <c r="G820" s="222" t="s">
        <v>1447</v>
      </c>
      <c r="H820" s="269"/>
      <c r="I820" s="224"/>
      <c r="J820" s="225">
        <f>ROUND(I820*H820,2)</f>
        <v>0</v>
      </c>
      <c r="K820" s="221" t="s">
        <v>159</v>
      </c>
      <c r="L820" s="70"/>
      <c r="M820" s="226" t="s">
        <v>22</v>
      </c>
      <c r="N820" s="227" t="s">
        <v>44</v>
      </c>
      <c r="O820" s="45"/>
      <c r="P820" s="228">
        <f>O820*H820</f>
        <v>0</v>
      </c>
      <c r="Q820" s="228">
        <v>0</v>
      </c>
      <c r="R820" s="228">
        <f>Q820*H820</f>
        <v>0</v>
      </c>
      <c r="S820" s="228">
        <v>0</v>
      </c>
      <c r="T820" s="229">
        <f>S820*H820</f>
        <v>0</v>
      </c>
      <c r="AR820" s="22" t="s">
        <v>266</v>
      </c>
      <c r="AT820" s="22" t="s">
        <v>155</v>
      </c>
      <c r="AU820" s="22" t="s">
        <v>82</v>
      </c>
      <c r="AY820" s="22" t="s">
        <v>153</v>
      </c>
      <c r="BE820" s="230">
        <f>IF(N820="základní",J820,0)</f>
        <v>0</v>
      </c>
      <c r="BF820" s="230">
        <f>IF(N820="snížená",J820,0)</f>
        <v>0</v>
      </c>
      <c r="BG820" s="230">
        <f>IF(N820="zákl. přenesená",J820,0)</f>
        <v>0</v>
      </c>
      <c r="BH820" s="230">
        <f>IF(N820="sníž. přenesená",J820,0)</f>
        <v>0</v>
      </c>
      <c r="BI820" s="230">
        <f>IF(N820="nulová",J820,0)</f>
        <v>0</v>
      </c>
      <c r="BJ820" s="22" t="s">
        <v>24</v>
      </c>
      <c r="BK820" s="230">
        <f>ROUND(I820*H820,2)</f>
        <v>0</v>
      </c>
      <c r="BL820" s="22" t="s">
        <v>266</v>
      </c>
      <c r="BM820" s="22" t="s">
        <v>1711</v>
      </c>
    </row>
    <row r="821" spans="2:47" s="1" customFormat="1" ht="13.5">
      <c r="B821" s="44"/>
      <c r="C821" s="72"/>
      <c r="D821" s="231" t="s">
        <v>162</v>
      </c>
      <c r="E821" s="72"/>
      <c r="F821" s="232" t="s">
        <v>1712</v>
      </c>
      <c r="G821" s="72"/>
      <c r="H821" s="72"/>
      <c r="I821" s="189"/>
      <c r="J821" s="72"/>
      <c r="K821" s="72"/>
      <c r="L821" s="70"/>
      <c r="M821" s="233"/>
      <c r="N821" s="45"/>
      <c r="O821" s="45"/>
      <c r="P821" s="45"/>
      <c r="Q821" s="45"/>
      <c r="R821" s="45"/>
      <c r="S821" s="45"/>
      <c r="T821" s="93"/>
      <c r="AT821" s="22" t="s">
        <v>162</v>
      </c>
      <c r="AU821" s="22" t="s">
        <v>82</v>
      </c>
    </row>
    <row r="822" spans="2:47" s="1" customFormat="1" ht="13.5">
      <c r="B822" s="44"/>
      <c r="C822" s="72"/>
      <c r="D822" s="231" t="s">
        <v>164</v>
      </c>
      <c r="E822" s="72"/>
      <c r="F822" s="234" t="s">
        <v>1713</v>
      </c>
      <c r="G822" s="72"/>
      <c r="H822" s="72"/>
      <c r="I822" s="189"/>
      <c r="J822" s="72"/>
      <c r="K822" s="72"/>
      <c r="L822" s="70"/>
      <c r="M822" s="233"/>
      <c r="N822" s="45"/>
      <c r="O822" s="45"/>
      <c r="P822" s="45"/>
      <c r="Q822" s="45"/>
      <c r="R822" s="45"/>
      <c r="S822" s="45"/>
      <c r="T822" s="93"/>
      <c r="AT822" s="22" t="s">
        <v>164</v>
      </c>
      <c r="AU822" s="22" t="s">
        <v>82</v>
      </c>
    </row>
    <row r="823" spans="2:63" s="10" customFormat="1" ht="29.85" customHeight="1">
      <c r="B823" s="203"/>
      <c r="C823" s="204"/>
      <c r="D823" s="205" t="s">
        <v>72</v>
      </c>
      <c r="E823" s="217" t="s">
        <v>1714</v>
      </c>
      <c r="F823" s="217" t="s">
        <v>1715</v>
      </c>
      <c r="G823" s="204"/>
      <c r="H823" s="204"/>
      <c r="I823" s="207"/>
      <c r="J823" s="218">
        <f>BK823</f>
        <v>0</v>
      </c>
      <c r="K823" s="204"/>
      <c r="L823" s="209"/>
      <c r="M823" s="210"/>
      <c r="N823" s="211"/>
      <c r="O823" s="211"/>
      <c r="P823" s="212">
        <f>SUM(P824:P979)</f>
        <v>0</v>
      </c>
      <c r="Q823" s="211"/>
      <c r="R823" s="212">
        <f>SUM(R824:R979)</f>
        <v>0.07592700000000001</v>
      </c>
      <c r="S823" s="211"/>
      <c r="T823" s="213">
        <f>SUM(T824:T979)</f>
        <v>0</v>
      </c>
      <c r="AR823" s="214" t="s">
        <v>82</v>
      </c>
      <c r="AT823" s="215" t="s">
        <v>72</v>
      </c>
      <c r="AU823" s="215" t="s">
        <v>24</v>
      </c>
      <c r="AY823" s="214" t="s">
        <v>153</v>
      </c>
      <c r="BK823" s="216">
        <f>SUM(BK824:BK979)</f>
        <v>0</v>
      </c>
    </row>
    <row r="824" spans="2:65" s="1" customFormat="1" ht="16.5" customHeight="1">
      <c r="B824" s="44"/>
      <c r="C824" s="219" t="s">
        <v>1716</v>
      </c>
      <c r="D824" s="219" t="s">
        <v>155</v>
      </c>
      <c r="E824" s="220" t="s">
        <v>1717</v>
      </c>
      <c r="F824" s="221" t="s">
        <v>1718</v>
      </c>
      <c r="G824" s="222" t="s">
        <v>239</v>
      </c>
      <c r="H824" s="223">
        <v>5.27</v>
      </c>
      <c r="I824" s="224"/>
      <c r="J824" s="225">
        <f>ROUND(I824*H824,2)</f>
        <v>0</v>
      </c>
      <c r="K824" s="221" t="s">
        <v>159</v>
      </c>
      <c r="L824" s="70"/>
      <c r="M824" s="226" t="s">
        <v>22</v>
      </c>
      <c r="N824" s="227" t="s">
        <v>44</v>
      </c>
      <c r="O824" s="45"/>
      <c r="P824" s="228">
        <f>O824*H824</f>
        <v>0</v>
      </c>
      <c r="Q824" s="228">
        <v>0</v>
      </c>
      <c r="R824" s="228">
        <f>Q824*H824</f>
        <v>0</v>
      </c>
      <c r="S824" s="228">
        <v>0</v>
      </c>
      <c r="T824" s="229">
        <f>S824*H824</f>
        <v>0</v>
      </c>
      <c r="AR824" s="22" t="s">
        <v>266</v>
      </c>
      <c r="AT824" s="22" t="s">
        <v>155</v>
      </c>
      <c r="AU824" s="22" t="s">
        <v>82</v>
      </c>
      <c r="AY824" s="22" t="s">
        <v>153</v>
      </c>
      <c r="BE824" s="230">
        <f>IF(N824="základní",J824,0)</f>
        <v>0</v>
      </c>
      <c r="BF824" s="230">
        <f>IF(N824="snížená",J824,0)</f>
        <v>0</v>
      </c>
      <c r="BG824" s="230">
        <f>IF(N824="zákl. přenesená",J824,0)</f>
        <v>0</v>
      </c>
      <c r="BH824" s="230">
        <f>IF(N824="sníž. přenesená",J824,0)</f>
        <v>0</v>
      </c>
      <c r="BI824" s="230">
        <f>IF(N824="nulová",J824,0)</f>
        <v>0</v>
      </c>
      <c r="BJ824" s="22" t="s">
        <v>24</v>
      </c>
      <c r="BK824" s="230">
        <f>ROUND(I824*H824,2)</f>
        <v>0</v>
      </c>
      <c r="BL824" s="22" t="s">
        <v>266</v>
      </c>
      <c r="BM824" s="22" t="s">
        <v>1719</v>
      </c>
    </row>
    <row r="825" spans="2:47" s="1" customFormat="1" ht="13.5">
      <c r="B825" s="44"/>
      <c r="C825" s="72"/>
      <c r="D825" s="231" t="s">
        <v>162</v>
      </c>
      <c r="E825" s="72"/>
      <c r="F825" s="232" t="s">
        <v>1720</v>
      </c>
      <c r="G825" s="72"/>
      <c r="H825" s="72"/>
      <c r="I825" s="189"/>
      <c r="J825" s="72"/>
      <c r="K825" s="72"/>
      <c r="L825" s="70"/>
      <c r="M825" s="233"/>
      <c r="N825" s="45"/>
      <c r="O825" s="45"/>
      <c r="P825" s="45"/>
      <c r="Q825" s="45"/>
      <c r="R825" s="45"/>
      <c r="S825" s="45"/>
      <c r="T825" s="93"/>
      <c r="AT825" s="22" t="s">
        <v>162</v>
      </c>
      <c r="AU825" s="22" t="s">
        <v>82</v>
      </c>
    </row>
    <row r="826" spans="2:47" s="1" customFormat="1" ht="13.5">
      <c r="B826" s="44"/>
      <c r="C826" s="72"/>
      <c r="D826" s="231" t="s">
        <v>164</v>
      </c>
      <c r="E826" s="72"/>
      <c r="F826" s="234" t="s">
        <v>1721</v>
      </c>
      <c r="G826" s="72"/>
      <c r="H826" s="72"/>
      <c r="I826" s="189"/>
      <c r="J826" s="72"/>
      <c r="K826" s="72"/>
      <c r="L826" s="70"/>
      <c r="M826" s="233"/>
      <c r="N826" s="45"/>
      <c r="O826" s="45"/>
      <c r="P826" s="45"/>
      <c r="Q826" s="45"/>
      <c r="R826" s="45"/>
      <c r="S826" s="45"/>
      <c r="T826" s="93"/>
      <c r="AT826" s="22" t="s">
        <v>164</v>
      </c>
      <c r="AU826" s="22" t="s">
        <v>82</v>
      </c>
    </row>
    <row r="827" spans="2:47" s="1" customFormat="1" ht="13.5">
      <c r="B827" s="44"/>
      <c r="C827" s="72"/>
      <c r="D827" s="231" t="s">
        <v>166</v>
      </c>
      <c r="E827" s="72"/>
      <c r="F827" s="234" t="s">
        <v>1722</v>
      </c>
      <c r="G827" s="72"/>
      <c r="H827" s="72"/>
      <c r="I827" s="189"/>
      <c r="J827" s="72"/>
      <c r="K827" s="72"/>
      <c r="L827" s="70"/>
      <c r="M827" s="233"/>
      <c r="N827" s="45"/>
      <c r="O827" s="45"/>
      <c r="P827" s="45"/>
      <c r="Q827" s="45"/>
      <c r="R827" s="45"/>
      <c r="S827" s="45"/>
      <c r="T827" s="93"/>
      <c r="AT827" s="22" t="s">
        <v>166</v>
      </c>
      <c r="AU827" s="22" t="s">
        <v>82</v>
      </c>
    </row>
    <row r="828" spans="2:51" s="11" customFormat="1" ht="13.5">
      <c r="B828" s="235"/>
      <c r="C828" s="236"/>
      <c r="D828" s="231" t="s">
        <v>180</v>
      </c>
      <c r="E828" s="237" t="s">
        <v>22</v>
      </c>
      <c r="F828" s="238" t="s">
        <v>1723</v>
      </c>
      <c r="G828" s="236"/>
      <c r="H828" s="239">
        <v>5.27</v>
      </c>
      <c r="I828" s="240"/>
      <c r="J828" s="236"/>
      <c r="K828" s="236"/>
      <c r="L828" s="241"/>
      <c r="M828" s="242"/>
      <c r="N828" s="243"/>
      <c r="O828" s="243"/>
      <c r="P828" s="243"/>
      <c r="Q828" s="243"/>
      <c r="R828" s="243"/>
      <c r="S828" s="243"/>
      <c r="T828" s="244"/>
      <c r="AT828" s="245" t="s">
        <v>180</v>
      </c>
      <c r="AU828" s="245" t="s">
        <v>82</v>
      </c>
      <c r="AV828" s="11" t="s">
        <v>82</v>
      </c>
      <c r="AW828" s="11" t="s">
        <v>37</v>
      </c>
      <c r="AX828" s="11" t="s">
        <v>73</v>
      </c>
      <c r="AY828" s="245" t="s">
        <v>153</v>
      </c>
    </row>
    <row r="829" spans="2:65" s="1" customFormat="1" ht="25.5" customHeight="1">
      <c r="B829" s="44"/>
      <c r="C829" s="246" t="s">
        <v>1724</v>
      </c>
      <c r="D829" s="246" t="s">
        <v>252</v>
      </c>
      <c r="E829" s="247" t="s">
        <v>1725</v>
      </c>
      <c r="F829" s="248" t="s">
        <v>1726</v>
      </c>
      <c r="G829" s="249" t="s">
        <v>158</v>
      </c>
      <c r="H829" s="250">
        <v>1</v>
      </c>
      <c r="I829" s="251"/>
      <c r="J829" s="252">
        <f>ROUND(I829*H829,2)</f>
        <v>0</v>
      </c>
      <c r="K829" s="248" t="s">
        <v>22</v>
      </c>
      <c r="L829" s="253"/>
      <c r="M829" s="254" t="s">
        <v>22</v>
      </c>
      <c r="N829" s="255" t="s">
        <v>44</v>
      </c>
      <c r="O829" s="45"/>
      <c r="P829" s="228">
        <f>O829*H829</f>
        <v>0</v>
      </c>
      <c r="Q829" s="228">
        <v>0</v>
      </c>
      <c r="R829" s="228">
        <f>Q829*H829</f>
        <v>0</v>
      </c>
      <c r="S829" s="228">
        <v>0</v>
      </c>
      <c r="T829" s="229">
        <f>S829*H829</f>
        <v>0</v>
      </c>
      <c r="AR829" s="22" t="s">
        <v>372</v>
      </c>
      <c r="AT829" s="22" t="s">
        <v>252</v>
      </c>
      <c r="AU829" s="22" t="s">
        <v>82</v>
      </c>
      <c r="AY829" s="22" t="s">
        <v>153</v>
      </c>
      <c r="BE829" s="230">
        <f>IF(N829="základní",J829,0)</f>
        <v>0</v>
      </c>
      <c r="BF829" s="230">
        <f>IF(N829="snížená",J829,0)</f>
        <v>0</v>
      </c>
      <c r="BG829" s="230">
        <f>IF(N829="zákl. přenesená",J829,0)</f>
        <v>0</v>
      </c>
      <c r="BH829" s="230">
        <f>IF(N829="sníž. přenesená",J829,0)</f>
        <v>0</v>
      </c>
      <c r="BI829" s="230">
        <f>IF(N829="nulová",J829,0)</f>
        <v>0</v>
      </c>
      <c r="BJ829" s="22" t="s">
        <v>24</v>
      </c>
      <c r="BK829" s="230">
        <f>ROUND(I829*H829,2)</f>
        <v>0</v>
      </c>
      <c r="BL829" s="22" t="s">
        <v>266</v>
      </c>
      <c r="BM829" s="22" t="s">
        <v>1727</v>
      </c>
    </row>
    <row r="830" spans="2:47" s="1" customFormat="1" ht="13.5">
      <c r="B830" s="44"/>
      <c r="C830" s="72"/>
      <c r="D830" s="231" t="s">
        <v>162</v>
      </c>
      <c r="E830" s="72"/>
      <c r="F830" s="232" t="s">
        <v>1728</v>
      </c>
      <c r="G830" s="72"/>
      <c r="H830" s="72"/>
      <c r="I830" s="189"/>
      <c r="J830" s="72"/>
      <c r="K830" s="72"/>
      <c r="L830" s="70"/>
      <c r="M830" s="233"/>
      <c r="N830" s="45"/>
      <c r="O830" s="45"/>
      <c r="P830" s="45"/>
      <c r="Q830" s="45"/>
      <c r="R830" s="45"/>
      <c r="S830" s="45"/>
      <c r="T830" s="93"/>
      <c r="AT830" s="22" t="s">
        <v>162</v>
      </c>
      <c r="AU830" s="22" t="s">
        <v>82</v>
      </c>
    </row>
    <row r="831" spans="2:47" s="1" customFormat="1" ht="13.5">
      <c r="B831" s="44"/>
      <c r="C831" s="72"/>
      <c r="D831" s="231" t="s">
        <v>166</v>
      </c>
      <c r="E831" s="72"/>
      <c r="F831" s="234" t="s">
        <v>1722</v>
      </c>
      <c r="G831" s="72"/>
      <c r="H831" s="72"/>
      <c r="I831" s="189"/>
      <c r="J831" s="72"/>
      <c r="K831" s="72"/>
      <c r="L831" s="70"/>
      <c r="M831" s="233"/>
      <c r="N831" s="45"/>
      <c r="O831" s="45"/>
      <c r="P831" s="45"/>
      <c r="Q831" s="45"/>
      <c r="R831" s="45"/>
      <c r="S831" s="45"/>
      <c r="T831" s="93"/>
      <c r="AT831" s="22" t="s">
        <v>166</v>
      </c>
      <c r="AU831" s="22" t="s">
        <v>82</v>
      </c>
    </row>
    <row r="832" spans="2:65" s="1" customFormat="1" ht="25.5" customHeight="1">
      <c r="B832" s="44"/>
      <c r="C832" s="219" t="s">
        <v>1729</v>
      </c>
      <c r="D832" s="219" t="s">
        <v>155</v>
      </c>
      <c r="E832" s="220" t="s">
        <v>1730</v>
      </c>
      <c r="F832" s="221" t="s">
        <v>1731</v>
      </c>
      <c r="G832" s="222" t="s">
        <v>239</v>
      </c>
      <c r="H832" s="223">
        <v>4.5</v>
      </c>
      <c r="I832" s="224"/>
      <c r="J832" s="225">
        <f>ROUND(I832*H832,2)</f>
        <v>0</v>
      </c>
      <c r="K832" s="221" t="s">
        <v>159</v>
      </c>
      <c r="L832" s="70"/>
      <c r="M832" s="226" t="s">
        <v>22</v>
      </c>
      <c r="N832" s="227" t="s">
        <v>44</v>
      </c>
      <c r="O832" s="45"/>
      <c r="P832" s="228">
        <f>O832*H832</f>
        <v>0</v>
      </c>
      <c r="Q832" s="228">
        <v>0.00025</v>
      </c>
      <c r="R832" s="228">
        <f>Q832*H832</f>
        <v>0.0011250000000000001</v>
      </c>
      <c r="S832" s="228">
        <v>0</v>
      </c>
      <c r="T832" s="229">
        <f>S832*H832</f>
        <v>0</v>
      </c>
      <c r="AR832" s="22" t="s">
        <v>266</v>
      </c>
      <c r="AT832" s="22" t="s">
        <v>155</v>
      </c>
      <c r="AU832" s="22" t="s">
        <v>82</v>
      </c>
      <c r="AY832" s="22" t="s">
        <v>153</v>
      </c>
      <c r="BE832" s="230">
        <f>IF(N832="základní",J832,0)</f>
        <v>0</v>
      </c>
      <c r="BF832" s="230">
        <f>IF(N832="snížená",J832,0)</f>
        <v>0</v>
      </c>
      <c r="BG832" s="230">
        <f>IF(N832="zákl. přenesená",J832,0)</f>
        <v>0</v>
      </c>
      <c r="BH832" s="230">
        <f>IF(N832="sníž. přenesená",J832,0)</f>
        <v>0</v>
      </c>
      <c r="BI832" s="230">
        <f>IF(N832="nulová",J832,0)</f>
        <v>0</v>
      </c>
      <c r="BJ832" s="22" t="s">
        <v>24</v>
      </c>
      <c r="BK832" s="230">
        <f>ROUND(I832*H832,2)</f>
        <v>0</v>
      </c>
      <c r="BL832" s="22" t="s">
        <v>266</v>
      </c>
      <c r="BM832" s="22" t="s">
        <v>1732</v>
      </c>
    </row>
    <row r="833" spans="2:47" s="1" customFormat="1" ht="13.5">
      <c r="B833" s="44"/>
      <c r="C833" s="72"/>
      <c r="D833" s="231" t="s">
        <v>162</v>
      </c>
      <c r="E833" s="72"/>
      <c r="F833" s="232" t="s">
        <v>1733</v>
      </c>
      <c r="G833" s="72"/>
      <c r="H833" s="72"/>
      <c r="I833" s="189"/>
      <c r="J833" s="72"/>
      <c r="K833" s="72"/>
      <c r="L833" s="70"/>
      <c r="M833" s="233"/>
      <c r="N833" s="45"/>
      <c r="O833" s="45"/>
      <c r="P833" s="45"/>
      <c r="Q833" s="45"/>
      <c r="R833" s="45"/>
      <c r="S833" s="45"/>
      <c r="T833" s="93"/>
      <c r="AT833" s="22" t="s">
        <v>162</v>
      </c>
      <c r="AU833" s="22" t="s">
        <v>82</v>
      </c>
    </row>
    <row r="834" spans="2:47" s="1" customFormat="1" ht="13.5">
      <c r="B834" s="44"/>
      <c r="C834" s="72"/>
      <c r="D834" s="231" t="s">
        <v>164</v>
      </c>
      <c r="E834" s="72"/>
      <c r="F834" s="234" t="s">
        <v>1734</v>
      </c>
      <c r="G834" s="72"/>
      <c r="H834" s="72"/>
      <c r="I834" s="189"/>
      <c r="J834" s="72"/>
      <c r="K834" s="72"/>
      <c r="L834" s="70"/>
      <c r="M834" s="233"/>
      <c r="N834" s="45"/>
      <c r="O834" s="45"/>
      <c r="P834" s="45"/>
      <c r="Q834" s="45"/>
      <c r="R834" s="45"/>
      <c r="S834" s="45"/>
      <c r="T834" s="93"/>
      <c r="AT834" s="22" t="s">
        <v>164</v>
      </c>
      <c r="AU834" s="22" t="s">
        <v>82</v>
      </c>
    </row>
    <row r="835" spans="2:47" s="1" customFormat="1" ht="13.5">
      <c r="B835" s="44"/>
      <c r="C835" s="72"/>
      <c r="D835" s="231" t="s">
        <v>166</v>
      </c>
      <c r="E835" s="72"/>
      <c r="F835" s="234" t="s">
        <v>1735</v>
      </c>
      <c r="G835" s="72"/>
      <c r="H835" s="72"/>
      <c r="I835" s="189"/>
      <c r="J835" s="72"/>
      <c r="K835" s="72"/>
      <c r="L835" s="70"/>
      <c r="M835" s="233"/>
      <c r="N835" s="45"/>
      <c r="O835" s="45"/>
      <c r="P835" s="45"/>
      <c r="Q835" s="45"/>
      <c r="R835" s="45"/>
      <c r="S835" s="45"/>
      <c r="T835" s="93"/>
      <c r="AT835" s="22" t="s">
        <v>166</v>
      </c>
      <c r="AU835" s="22" t="s">
        <v>82</v>
      </c>
    </row>
    <row r="836" spans="2:51" s="11" customFormat="1" ht="13.5">
      <c r="B836" s="235"/>
      <c r="C836" s="236"/>
      <c r="D836" s="231" t="s">
        <v>180</v>
      </c>
      <c r="E836" s="237" t="s">
        <v>22</v>
      </c>
      <c r="F836" s="238" t="s">
        <v>1736</v>
      </c>
      <c r="G836" s="236"/>
      <c r="H836" s="239">
        <v>4.5</v>
      </c>
      <c r="I836" s="240"/>
      <c r="J836" s="236"/>
      <c r="K836" s="236"/>
      <c r="L836" s="241"/>
      <c r="M836" s="242"/>
      <c r="N836" s="243"/>
      <c r="O836" s="243"/>
      <c r="P836" s="243"/>
      <c r="Q836" s="243"/>
      <c r="R836" s="243"/>
      <c r="S836" s="243"/>
      <c r="T836" s="244"/>
      <c r="AT836" s="245" t="s">
        <v>180</v>
      </c>
      <c r="AU836" s="245" t="s">
        <v>82</v>
      </c>
      <c r="AV836" s="11" t="s">
        <v>82</v>
      </c>
      <c r="AW836" s="11" t="s">
        <v>37</v>
      </c>
      <c r="AX836" s="11" t="s">
        <v>73</v>
      </c>
      <c r="AY836" s="245" t="s">
        <v>153</v>
      </c>
    </row>
    <row r="837" spans="2:65" s="1" customFormat="1" ht="25.5" customHeight="1">
      <c r="B837" s="44"/>
      <c r="C837" s="246" t="s">
        <v>1737</v>
      </c>
      <c r="D837" s="246" t="s">
        <v>252</v>
      </c>
      <c r="E837" s="247" t="s">
        <v>1738</v>
      </c>
      <c r="F837" s="248" t="s">
        <v>1739</v>
      </c>
      <c r="G837" s="249" t="s">
        <v>158</v>
      </c>
      <c r="H837" s="250">
        <v>4</v>
      </c>
      <c r="I837" s="251"/>
      <c r="J837" s="252">
        <f>ROUND(I837*H837,2)</f>
        <v>0</v>
      </c>
      <c r="K837" s="248" t="s">
        <v>22</v>
      </c>
      <c r="L837" s="253"/>
      <c r="M837" s="254" t="s">
        <v>22</v>
      </c>
      <c r="N837" s="255" t="s">
        <v>44</v>
      </c>
      <c r="O837" s="45"/>
      <c r="P837" s="228">
        <f>O837*H837</f>
        <v>0</v>
      </c>
      <c r="Q837" s="228">
        <v>0</v>
      </c>
      <c r="R837" s="228">
        <f>Q837*H837</f>
        <v>0</v>
      </c>
      <c r="S837" s="228">
        <v>0</v>
      </c>
      <c r="T837" s="229">
        <f>S837*H837</f>
        <v>0</v>
      </c>
      <c r="AR837" s="22" t="s">
        <v>372</v>
      </c>
      <c r="AT837" s="22" t="s">
        <v>252</v>
      </c>
      <c r="AU837" s="22" t="s">
        <v>82</v>
      </c>
      <c r="AY837" s="22" t="s">
        <v>153</v>
      </c>
      <c r="BE837" s="230">
        <f>IF(N837="základní",J837,0)</f>
        <v>0</v>
      </c>
      <c r="BF837" s="230">
        <f>IF(N837="snížená",J837,0)</f>
        <v>0</v>
      </c>
      <c r="BG837" s="230">
        <f>IF(N837="zákl. přenesená",J837,0)</f>
        <v>0</v>
      </c>
      <c r="BH837" s="230">
        <f>IF(N837="sníž. přenesená",J837,0)</f>
        <v>0</v>
      </c>
      <c r="BI837" s="230">
        <f>IF(N837="nulová",J837,0)</f>
        <v>0</v>
      </c>
      <c r="BJ837" s="22" t="s">
        <v>24</v>
      </c>
      <c r="BK837" s="230">
        <f>ROUND(I837*H837,2)</f>
        <v>0</v>
      </c>
      <c r="BL837" s="22" t="s">
        <v>266</v>
      </c>
      <c r="BM837" s="22" t="s">
        <v>1740</v>
      </c>
    </row>
    <row r="838" spans="2:47" s="1" customFormat="1" ht="13.5">
      <c r="B838" s="44"/>
      <c r="C838" s="72"/>
      <c r="D838" s="231" t="s">
        <v>162</v>
      </c>
      <c r="E838" s="72"/>
      <c r="F838" s="232" t="s">
        <v>1741</v>
      </c>
      <c r="G838" s="72"/>
      <c r="H838" s="72"/>
      <c r="I838" s="189"/>
      <c r="J838" s="72"/>
      <c r="K838" s="72"/>
      <c r="L838" s="70"/>
      <c r="M838" s="233"/>
      <c r="N838" s="45"/>
      <c r="O838" s="45"/>
      <c r="P838" s="45"/>
      <c r="Q838" s="45"/>
      <c r="R838" s="45"/>
      <c r="S838" s="45"/>
      <c r="T838" s="93"/>
      <c r="AT838" s="22" t="s">
        <v>162</v>
      </c>
      <c r="AU838" s="22" t="s">
        <v>82</v>
      </c>
    </row>
    <row r="839" spans="2:47" s="1" customFormat="1" ht="13.5">
      <c r="B839" s="44"/>
      <c r="C839" s="72"/>
      <c r="D839" s="231" t="s">
        <v>166</v>
      </c>
      <c r="E839" s="72"/>
      <c r="F839" s="234" t="s">
        <v>1735</v>
      </c>
      <c r="G839" s="72"/>
      <c r="H839" s="72"/>
      <c r="I839" s="189"/>
      <c r="J839" s="72"/>
      <c r="K839" s="72"/>
      <c r="L839" s="70"/>
      <c r="M839" s="233"/>
      <c r="N839" s="45"/>
      <c r="O839" s="45"/>
      <c r="P839" s="45"/>
      <c r="Q839" s="45"/>
      <c r="R839" s="45"/>
      <c r="S839" s="45"/>
      <c r="T839" s="93"/>
      <c r="AT839" s="22" t="s">
        <v>166</v>
      </c>
      <c r="AU839" s="22" t="s">
        <v>82</v>
      </c>
    </row>
    <row r="840" spans="2:51" s="11" customFormat="1" ht="13.5">
      <c r="B840" s="235"/>
      <c r="C840" s="236"/>
      <c r="D840" s="231" t="s">
        <v>180</v>
      </c>
      <c r="E840" s="237" t="s">
        <v>22</v>
      </c>
      <c r="F840" s="238" t="s">
        <v>1742</v>
      </c>
      <c r="G840" s="236"/>
      <c r="H840" s="239">
        <v>4</v>
      </c>
      <c r="I840" s="240"/>
      <c r="J840" s="236"/>
      <c r="K840" s="236"/>
      <c r="L840" s="241"/>
      <c r="M840" s="242"/>
      <c r="N840" s="243"/>
      <c r="O840" s="243"/>
      <c r="P840" s="243"/>
      <c r="Q840" s="243"/>
      <c r="R840" s="243"/>
      <c r="S840" s="243"/>
      <c r="T840" s="244"/>
      <c r="AT840" s="245" t="s">
        <v>180</v>
      </c>
      <c r="AU840" s="245" t="s">
        <v>82</v>
      </c>
      <c r="AV840" s="11" t="s">
        <v>82</v>
      </c>
      <c r="AW840" s="11" t="s">
        <v>37</v>
      </c>
      <c r="AX840" s="11" t="s">
        <v>73</v>
      </c>
      <c r="AY840" s="245" t="s">
        <v>153</v>
      </c>
    </row>
    <row r="841" spans="2:65" s="1" customFormat="1" ht="25.5" customHeight="1">
      <c r="B841" s="44"/>
      <c r="C841" s="219" t="s">
        <v>1743</v>
      </c>
      <c r="D841" s="219" t="s">
        <v>155</v>
      </c>
      <c r="E841" s="220" t="s">
        <v>1744</v>
      </c>
      <c r="F841" s="221" t="s">
        <v>1745</v>
      </c>
      <c r="G841" s="222" t="s">
        <v>239</v>
      </c>
      <c r="H841" s="223">
        <v>56.688</v>
      </c>
      <c r="I841" s="224"/>
      <c r="J841" s="225">
        <f>ROUND(I841*H841,2)</f>
        <v>0</v>
      </c>
      <c r="K841" s="221" t="s">
        <v>159</v>
      </c>
      <c r="L841" s="70"/>
      <c r="M841" s="226" t="s">
        <v>22</v>
      </c>
      <c r="N841" s="227" t="s">
        <v>44</v>
      </c>
      <c r="O841" s="45"/>
      <c r="P841" s="228">
        <f>O841*H841</f>
        <v>0</v>
      </c>
      <c r="Q841" s="228">
        <v>0.00025</v>
      </c>
      <c r="R841" s="228">
        <f>Q841*H841</f>
        <v>0.014172</v>
      </c>
      <c r="S841" s="228">
        <v>0</v>
      </c>
      <c r="T841" s="229">
        <f>S841*H841</f>
        <v>0</v>
      </c>
      <c r="AR841" s="22" t="s">
        <v>266</v>
      </c>
      <c r="AT841" s="22" t="s">
        <v>155</v>
      </c>
      <c r="AU841" s="22" t="s">
        <v>82</v>
      </c>
      <c r="AY841" s="22" t="s">
        <v>153</v>
      </c>
      <c r="BE841" s="230">
        <f>IF(N841="základní",J841,0)</f>
        <v>0</v>
      </c>
      <c r="BF841" s="230">
        <f>IF(N841="snížená",J841,0)</f>
        <v>0</v>
      </c>
      <c r="BG841" s="230">
        <f>IF(N841="zákl. přenesená",J841,0)</f>
        <v>0</v>
      </c>
      <c r="BH841" s="230">
        <f>IF(N841="sníž. přenesená",J841,0)</f>
        <v>0</v>
      </c>
      <c r="BI841" s="230">
        <f>IF(N841="nulová",J841,0)</f>
        <v>0</v>
      </c>
      <c r="BJ841" s="22" t="s">
        <v>24</v>
      </c>
      <c r="BK841" s="230">
        <f>ROUND(I841*H841,2)</f>
        <v>0</v>
      </c>
      <c r="BL841" s="22" t="s">
        <v>266</v>
      </c>
      <c r="BM841" s="22" t="s">
        <v>1746</v>
      </c>
    </row>
    <row r="842" spans="2:47" s="1" customFormat="1" ht="13.5">
      <c r="B842" s="44"/>
      <c r="C842" s="72"/>
      <c r="D842" s="231" t="s">
        <v>162</v>
      </c>
      <c r="E842" s="72"/>
      <c r="F842" s="232" t="s">
        <v>1747</v>
      </c>
      <c r="G842" s="72"/>
      <c r="H842" s="72"/>
      <c r="I842" s="189"/>
      <c r="J842" s="72"/>
      <c r="K842" s="72"/>
      <c r="L842" s="70"/>
      <c r="M842" s="233"/>
      <c r="N842" s="45"/>
      <c r="O842" s="45"/>
      <c r="P842" s="45"/>
      <c r="Q842" s="45"/>
      <c r="R842" s="45"/>
      <c r="S842" s="45"/>
      <c r="T842" s="93"/>
      <c r="AT842" s="22" t="s">
        <v>162</v>
      </c>
      <c r="AU842" s="22" t="s">
        <v>82</v>
      </c>
    </row>
    <row r="843" spans="2:47" s="1" customFormat="1" ht="13.5">
      <c r="B843" s="44"/>
      <c r="C843" s="72"/>
      <c r="D843" s="231" t="s">
        <v>164</v>
      </c>
      <c r="E843" s="72"/>
      <c r="F843" s="234" t="s">
        <v>1734</v>
      </c>
      <c r="G843" s="72"/>
      <c r="H843" s="72"/>
      <c r="I843" s="189"/>
      <c r="J843" s="72"/>
      <c r="K843" s="72"/>
      <c r="L843" s="70"/>
      <c r="M843" s="233"/>
      <c r="N843" s="45"/>
      <c r="O843" s="45"/>
      <c r="P843" s="45"/>
      <c r="Q843" s="45"/>
      <c r="R843" s="45"/>
      <c r="S843" s="45"/>
      <c r="T843" s="93"/>
      <c r="AT843" s="22" t="s">
        <v>164</v>
      </c>
      <c r="AU843" s="22" t="s">
        <v>82</v>
      </c>
    </row>
    <row r="844" spans="2:47" s="1" customFormat="1" ht="13.5">
      <c r="B844" s="44"/>
      <c r="C844" s="72"/>
      <c r="D844" s="231" t="s">
        <v>166</v>
      </c>
      <c r="E844" s="72"/>
      <c r="F844" s="234" t="s">
        <v>1735</v>
      </c>
      <c r="G844" s="72"/>
      <c r="H844" s="72"/>
      <c r="I844" s="189"/>
      <c r="J844" s="72"/>
      <c r="K844" s="72"/>
      <c r="L844" s="70"/>
      <c r="M844" s="233"/>
      <c r="N844" s="45"/>
      <c r="O844" s="45"/>
      <c r="P844" s="45"/>
      <c r="Q844" s="45"/>
      <c r="R844" s="45"/>
      <c r="S844" s="45"/>
      <c r="T844" s="93"/>
      <c r="AT844" s="22" t="s">
        <v>166</v>
      </c>
      <c r="AU844" s="22" t="s">
        <v>82</v>
      </c>
    </row>
    <row r="845" spans="2:51" s="11" customFormat="1" ht="13.5">
      <c r="B845" s="235"/>
      <c r="C845" s="236"/>
      <c r="D845" s="231" t="s">
        <v>180</v>
      </c>
      <c r="E845" s="237" t="s">
        <v>22</v>
      </c>
      <c r="F845" s="238" t="s">
        <v>1748</v>
      </c>
      <c r="G845" s="236"/>
      <c r="H845" s="239">
        <v>37.188</v>
      </c>
      <c r="I845" s="240"/>
      <c r="J845" s="236"/>
      <c r="K845" s="236"/>
      <c r="L845" s="241"/>
      <c r="M845" s="242"/>
      <c r="N845" s="243"/>
      <c r="O845" s="243"/>
      <c r="P845" s="243"/>
      <c r="Q845" s="243"/>
      <c r="R845" s="243"/>
      <c r="S845" s="243"/>
      <c r="T845" s="244"/>
      <c r="AT845" s="245" t="s">
        <v>180</v>
      </c>
      <c r="AU845" s="245" t="s">
        <v>82</v>
      </c>
      <c r="AV845" s="11" t="s">
        <v>82</v>
      </c>
      <c r="AW845" s="11" t="s">
        <v>37</v>
      </c>
      <c r="AX845" s="11" t="s">
        <v>73</v>
      </c>
      <c r="AY845" s="245" t="s">
        <v>153</v>
      </c>
    </row>
    <row r="846" spans="2:51" s="11" customFormat="1" ht="13.5">
      <c r="B846" s="235"/>
      <c r="C846" s="236"/>
      <c r="D846" s="231" t="s">
        <v>180</v>
      </c>
      <c r="E846" s="237" t="s">
        <v>22</v>
      </c>
      <c r="F846" s="238" t="s">
        <v>1749</v>
      </c>
      <c r="G846" s="236"/>
      <c r="H846" s="239">
        <v>10.5</v>
      </c>
      <c r="I846" s="240"/>
      <c r="J846" s="236"/>
      <c r="K846" s="236"/>
      <c r="L846" s="241"/>
      <c r="M846" s="242"/>
      <c r="N846" s="243"/>
      <c r="O846" s="243"/>
      <c r="P846" s="243"/>
      <c r="Q846" s="243"/>
      <c r="R846" s="243"/>
      <c r="S846" s="243"/>
      <c r="T846" s="244"/>
      <c r="AT846" s="245" t="s">
        <v>180</v>
      </c>
      <c r="AU846" s="245" t="s">
        <v>82</v>
      </c>
      <c r="AV846" s="11" t="s">
        <v>82</v>
      </c>
      <c r="AW846" s="11" t="s">
        <v>37</v>
      </c>
      <c r="AX846" s="11" t="s">
        <v>73</v>
      </c>
      <c r="AY846" s="245" t="s">
        <v>153</v>
      </c>
    </row>
    <row r="847" spans="2:51" s="11" customFormat="1" ht="13.5">
      <c r="B847" s="235"/>
      <c r="C847" s="236"/>
      <c r="D847" s="231" t="s">
        <v>180</v>
      </c>
      <c r="E847" s="237" t="s">
        <v>22</v>
      </c>
      <c r="F847" s="238" t="s">
        <v>1750</v>
      </c>
      <c r="G847" s="236"/>
      <c r="H847" s="239">
        <v>9</v>
      </c>
      <c r="I847" s="240"/>
      <c r="J847" s="236"/>
      <c r="K847" s="236"/>
      <c r="L847" s="241"/>
      <c r="M847" s="242"/>
      <c r="N847" s="243"/>
      <c r="O847" s="243"/>
      <c r="P847" s="243"/>
      <c r="Q847" s="243"/>
      <c r="R847" s="243"/>
      <c r="S847" s="243"/>
      <c r="T847" s="244"/>
      <c r="AT847" s="245" t="s">
        <v>180</v>
      </c>
      <c r="AU847" s="245" t="s">
        <v>82</v>
      </c>
      <c r="AV847" s="11" t="s">
        <v>82</v>
      </c>
      <c r="AW847" s="11" t="s">
        <v>37</v>
      </c>
      <c r="AX847" s="11" t="s">
        <v>73</v>
      </c>
      <c r="AY847" s="245" t="s">
        <v>153</v>
      </c>
    </row>
    <row r="848" spans="2:65" s="1" customFormat="1" ht="25.5" customHeight="1">
      <c r="B848" s="44"/>
      <c r="C848" s="246" t="s">
        <v>1751</v>
      </c>
      <c r="D848" s="246" t="s">
        <v>252</v>
      </c>
      <c r="E848" s="247" t="s">
        <v>1752</v>
      </c>
      <c r="F848" s="248" t="s">
        <v>1753</v>
      </c>
      <c r="G848" s="249" t="s">
        <v>158</v>
      </c>
      <c r="H848" s="250">
        <v>17</v>
      </c>
      <c r="I848" s="251"/>
      <c r="J848" s="252">
        <f>ROUND(I848*H848,2)</f>
        <v>0</v>
      </c>
      <c r="K848" s="248" t="s">
        <v>22</v>
      </c>
      <c r="L848" s="253"/>
      <c r="M848" s="254" t="s">
        <v>22</v>
      </c>
      <c r="N848" s="255" t="s">
        <v>44</v>
      </c>
      <c r="O848" s="45"/>
      <c r="P848" s="228">
        <f>O848*H848</f>
        <v>0</v>
      </c>
      <c r="Q848" s="228">
        <v>0</v>
      </c>
      <c r="R848" s="228">
        <f>Q848*H848</f>
        <v>0</v>
      </c>
      <c r="S848" s="228">
        <v>0</v>
      </c>
      <c r="T848" s="229">
        <f>S848*H848</f>
        <v>0</v>
      </c>
      <c r="AR848" s="22" t="s">
        <v>372</v>
      </c>
      <c r="AT848" s="22" t="s">
        <v>252</v>
      </c>
      <c r="AU848" s="22" t="s">
        <v>82</v>
      </c>
      <c r="AY848" s="22" t="s">
        <v>153</v>
      </c>
      <c r="BE848" s="230">
        <f>IF(N848="základní",J848,0)</f>
        <v>0</v>
      </c>
      <c r="BF848" s="230">
        <f>IF(N848="snížená",J848,0)</f>
        <v>0</v>
      </c>
      <c r="BG848" s="230">
        <f>IF(N848="zákl. přenesená",J848,0)</f>
        <v>0</v>
      </c>
      <c r="BH848" s="230">
        <f>IF(N848="sníž. přenesená",J848,0)</f>
        <v>0</v>
      </c>
      <c r="BI848" s="230">
        <f>IF(N848="nulová",J848,0)</f>
        <v>0</v>
      </c>
      <c r="BJ848" s="22" t="s">
        <v>24</v>
      </c>
      <c r="BK848" s="230">
        <f>ROUND(I848*H848,2)</f>
        <v>0</v>
      </c>
      <c r="BL848" s="22" t="s">
        <v>266</v>
      </c>
      <c r="BM848" s="22" t="s">
        <v>1754</v>
      </c>
    </row>
    <row r="849" spans="2:47" s="1" customFormat="1" ht="13.5">
      <c r="B849" s="44"/>
      <c r="C849" s="72"/>
      <c r="D849" s="231" t="s">
        <v>162</v>
      </c>
      <c r="E849" s="72"/>
      <c r="F849" s="232" t="s">
        <v>1755</v>
      </c>
      <c r="G849" s="72"/>
      <c r="H849" s="72"/>
      <c r="I849" s="189"/>
      <c r="J849" s="72"/>
      <c r="K849" s="72"/>
      <c r="L849" s="70"/>
      <c r="M849" s="233"/>
      <c r="N849" s="45"/>
      <c r="O849" s="45"/>
      <c r="P849" s="45"/>
      <c r="Q849" s="45"/>
      <c r="R849" s="45"/>
      <c r="S849" s="45"/>
      <c r="T849" s="93"/>
      <c r="AT849" s="22" t="s">
        <v>162</v>
      </c>
      <c r="AU849" s="22" t="s">
        <v>82</v>
      </c>
    </row>
    <row r="850" spans="2:47" s="1" customFormat="1" ht="13.5">
      <c r="B850" s="44"/>
      <c r="C850" s="72"/>
      <c r="D850" s="231" t="s">
        <v>166</v>
      </c>
      <c r="E850" s="72"/>
      <c r="F850" s="234" t="s">
        <v>1735</v>
      </c>
      <c r="G850" s="72"/>
      <c r="H850" s="72"/>
      <c r="I850" s="189"/>
      <c r="J850" s="72"/>
      <c r="K850" s="72"/>
      <c r="L850" s="70"/>
      <c r="M850" s="233"/>
      <c r="N850" s="45"/>
      <c r="O850" s="45"/>
      <c r="P850" s="45"/>
      <c r="Q850" s="45"/>
      <c r="R850" s="45"/>
      <c r="S850" s="45"/>
      <c r="T850" s="93"/>
      <c r="AT850" s="22" t="s">
        <v>166</v>
      </c>
      <c r="AU850" s="22" t="s">
        <v>82</v>
      </c>
    </row>
    <row r="851" spans="2:51" s="11" customFormat="1" ht="13.5">
      <c r="B851" s="235"/>
      <c r="C851" s="236"/>
      <c r="D851" s="231" t="s">
        <v>180</v>
      </c>
      <c r="E851" s="237" t="s">
        <v>22</v>
      </c>
      <c r="F851" s="238" t="s">
        <v>1756</v>
      </c>
      <c r="G851" s="236"/>
      <c r="H851" s="239">
        <v>17</v>
      </c>
      <c r="I851" s="240"/>
      <c r="J851" s="236"/>
      <c r="K851" s="236"/>
      <c r="L851" s="241"/>
      <c r="M851" s="242"/>
      <c r="N851" s="243"/>
      <c r="O851" s="243"/>
      <c r="P851" s="243"/>
      <c r="Q851" s="243"/>
      <c r="R851" s="243"/>
      <c r="S851" s="243"/>
      <c r="T851" s="244"/>
      <c r="AT851" s="245" t="s">
        <v>180</v>
      </c>
      <c r="AU851" s="245" t="s">
        <v>82</v>
      </c>
      <c r="AV851" s="11" t="s">
        <v>82</v>
      </c>
      <c r="AW851" s="11" t="s">
        <v>37</v>
      </c>
      <c r="AX851" s="11" t="s">
        <v>73</v>
      </c>
      <c r="AY851" s="245" t="s">
        <v>153</v>
      </c>
    </row>
    <row r="852" spans="2:65" s="1" customFormat="1" ht="25.5" customHeight="1">
      <c r="B852" s="44"/>
      <c r="C852" s="246" t="s">
        <v>1757</v>
      </c>
      <c r="D852" s="246" t="s">
        <v>252</v>
      </c>
      <c r="E852" s="247" t="s">
        <v>1758</v>
      </c>
      <c r="F852" s="248" t="s">
        <v>1759</v>
      </c>
      <c r="G852" s="249" t="s">
        <v>158</v>
      </c>
      <c r="H852" s="250">
        <v>4</v>
      </c>
      <c r="I852" s="251"/>
      <c r="J852" s="252">
        <f>ROUND(I852*H852,2)</f>
        <v>0</v>
      </c>
      <c r="K852" s="248" t="s">
        <v>22</v>
      </c>
      <c r="L852" s="253"/>
      <c r="M852" s="254" t="s">
        <v>22</v>
      </c>
      <c r="N852" s="255" t="s">
        <v>44</v>
      </c>
      <c r="O852" s="45"/>
      <c r="P852" s="228">
        <f>O852*H852</f>
        <v>0</v>
      </c>
      <c r="Q852" s="228">
        <v>0</v>
      </c>
      <c r="R852" s="228">
        <f>Q852*H852</f>
        <v>0</v>
      </c>
      <c r="S852" s="228">
        <v>0</v>
      </c>
      <c r="T852" s="229">
        <f>S852*H852</f>
        <v>0</v>
      </c>
      <c r="AR852" s="22" t="s">
        <v>372</v>
      </c>
      <c r="AT852" s="22" t="s">
        <v>252</v>
      </c>
      <c r="AU852" s="22" t="s">
        <v>82</v>
      </c>
      <c r="AY852" s="22" t="s">
        <v>153</v>
      </c>
      <c r="BE852" s="230">
        <f>IF(N852="základní",J852,0)</f>
        <v>0</v>
      </c>
      <c r="BF852" s="230">
        <f>IF(N852="snížená",J852,0)</f>
        <v>0</v>
      </c>
      <c r="BG852" s="230">
        <f>IF(N852="zákl. přenesená",J852,0)</f>
        <v>0</v>
      </c>
      <c r="BH852" s="230">
        <f>IF(N852="sníž. přenesená",J852,0)</f>
        <v>0</v>
      </c>
      <c r="BI852" s="230">
        <f>IF(N852="nulová",J852,0)</f>
        <v>0</v>
      </c>
      <c r="BJ852" s="22" t="s">
        <v>24</v>
      </c>
      <c r="BK852" s="230">
        <f>ROUND(I852*H852,2)</f>
        <v>0</v>
      </c>
      <c r="BL852" s="22" t="s">
        <v>266</v>
      </c>
      <c r="BM852" s="22" t="s">
        <v>1760</v>
      </c>
    </row>
    <row r="853" spans="2:47" s="1" customFormat="1" ht="13.5">
      <c r="B853" s="44"/>
      <c r="C853" s="72"/>
      <c r="D853" s="231" t="s">
        <v>162</v>
      </c>
      <c r="E853" s="72"/>
      <c r="F853" s="232" t="s">
        <v>1761</v>
      </c>
      <c r="G853" s="72"/>
      <c r="H853" s="72"/>
      <c r="I853" s="189"/>
      <c r="J853" s="72"/>
      <c r="K853" s="72"/>
      <c r="L853" s="70"/>
      <c r="M853" s="233"/>
      <c r="N853" s="45"/>
      <c r="O853" s="45"/>
      <c r="P853" s="45"/>
      <c r="Q853" s="45"/>
      <c r="R853" s="45"/>
      <c r="S853" s="45"/>
      <c r="T853" s="93"/>
      <c r="AT853" s="22" t="s">
        <v>162</v>
      </c>
      <c r="AU853" s="22" t="s">
        <v>82</v>
      </c>
    </row>
    <row r="854" spans="2:47" s="1" customFormat="1" ht="13.5">
      <c r="B854" s="44"/>
      <c r="C854" s="72"/>
      <c r="D854" s="231" t="s">
        <v>166</v>
      </c>
      <c r="E854" s="72"/>
      <c r="F854" s="234" t="s">
        <v>1735</v>
      </c>
      <c r="G854" s="72"/>
      <c r="H854" s="72"/>
      <c r="I854" s="189"/>
      <c r="J854" s="72"/>
      <c r="K854" s="72"/>
      <c r="L854" s="70"/>
      <c r="M854" s="233"/>
      <c r="N854" s="45"/>
      <c r="O854" s="45"/>
      <c r="P854" s="45"/>
      <c r="Q854" s="45"/>
      <c r="R854" s="45"/>
      <c r="S854" s="45"/>
      <c r="T854" s="93"/>
      <c r="AT854" s="22" t="s">
        <v>166</v>
      </c>
      <c r="AU854" s="22" t="s">
        <v>82</v>
      </c>
    </row>
    <row r="855" spans="2:51" s="11" customFormat="1" ht="13.5">
      <c r="B855" s="235"/>
      <c r="C855" s="236"/>
      <c r="D855" s="231" t="s">
        <v>180</v>
      </c>
      <c r="E855" s="237" t="s">
        <v>22</v>
      </c>
      <c r="F855" s="238" t="s">
        <v>1742</v>
      </c>
      <c r="G855" s="236"/>
      <c r="H855" s="239">
        <v>4</v>
      </c>
      <c r="I855" s="240"/>
      <c r="J855" s="236"/>
      <c r="K855" s="236"/>
      <c r="L855" s="241"/>
      <c r="M855" s="242"/>
      <c r="N855" s="243"/>
      <c r="O855" s="243"/>
      <c r="P855" s="243"/>
      <c r="Q855" s="243"/>
      <c r="R855" s="243"/>
      <c r="S855" s="243"/>
      <c r="T855" s="244"/>
      <c r="AT855" s="245" t="s">
        <v>180</v>
      </c>
      <c r="AU855" s="245" t="s">
        <v>82</v>
      </c>
      <c r="AV855" s="11" t="s">
        <v>82</v>
      </c>
      <c r="AW855" s="11" t="s">
        <v>37</v>
      </c>
      <c r="AX855" s="11" t="s">
        <v>73</v>
      </c>
      <c r="AY855" s="245" t="s">
        <v>153</v>
      </c>
    </row>
    <row r="856" spans="2:65" s="1" customFormat="1" ht="25.5" customHeight="1">
      <c r="B856" s="44"/>
      <c r="C856" s="246" t="s">
        <v>1762</v>
      </c>
      <c r="D856" s="246" t="s">
        <v>252</v>
      </c>
      <c r="E856" s="247" t="s">
        <v>1763</v>
      </c>
      <c r="F856" s="248" t="s">
        <v>1764</v>
      </c>
      <c r="G856" s="249" t="s">
        <v>158</v>
      </c>
      <c r="H856" s="250">
        <v>1</v>
      </c>
      <c r="I856" s="251"/>
      <c r="J856" s="252">
        <f>ROUND(I856*H856,2)</f>
        <v>0</v>
      </c>
      <c r="K856" s="248" t="s">
        <v>22</v>
      </c>
      <c r="L856" s="253"/>
      <c r="M856" s="254" t="s">
        <v>22</v>
      </c>
      <c r="N856" s="255" t="s">
        <v>44</v>
      </c>
      <c r="O856" s="45"/>
      <c r="P856" s="228">
        <f>O856*H856</f>
        <v>0</v>
      </c>
      <c r="Q856" s="228">
        <v>0</v>
      </c>
      <c r="R856" s="228">
        <f>Q856*H856</f>
        <v>0</v>
      </c>
      <c r="S856" s="228">
        <v>0</v>
      </c>
      <c r="T856" s="229">
        <f>S856*H856</f>
        <v>0</v>
      </c>
      <c r="AR856" s="22" t="s">
        <v>372</v>
      </c>
      <c r="AT856" s="22" t="s">
        <v>252</v>
      </c>
      <c r="AU856" s="22" t="s">
        <v>82</v>
      </c>
      <c r="AY856" s="22" t="s">
        <v>153</v>
      </c>
      <c r="BE856" s="230">
        <f>IF(N856="základní",J856,0)</f>
        <v>0</v>
      </c>
      <c r="BF856" s="230">
        <f>IF(N856="snížená",J856,0)</f>
        <v>0</v>
      </c>
      <c r="BG856" s="230">
        <f>IF(N856="zákl. přenesená",J856,0)</f>
        <v>0</v>
      </c>
      <c r="BH856" s="230">
        <f>IF(N856="sníž. přenesená",J856,0)</f>
        <v>0</v>
      </c>
      <c r="BI856" s="230">
        <f>IF(N856="nulová",J856,0)</f>
        <v>0</v>
      </c>
      <c r="BJ856" s="22" t="s">
        <v>24</v>
      </c>
      <c r="BK856" s="230">
        <f>ROUND(I856*H856,2)</f>
        <v>0</v>
      </c>
      <c r="BL856" s="22" t="s">
        <v>266</v>
      </c>
      <c r="BM856" s="22" t="s">
        <v>1765</v>
      </c>
    </row>
    <row r="857" spans="2:47" s="1" customFormat="1" ht="13.5">
      <c r="B857" s="44"/>
      <c r="C857" s="72"/>
      <c r="D857" s="231" t="s">
        <v>162</v>
      </c>
      <c r="E857" s="72"/>
      <c r="F857" s="232" t="s">
        <v>1766</v>
      </c>
      <c r="G857" s="72"/>
      <c r="H857" s="72"/>
      <c r="I857" s="189"/>
      <c r="J857" s="72"/>
      <c r="K857" s="72"/>
      <c r="L857" s="70"/>
      <c r="M857" s="233"/>
      <c r="N857" s="45"/>
      <c r="O857" s="45"/>
      <c r="P857" s="45"/>
      <c r="Q857" s="45"/>
      <c r="R857" s="45"/>
      <c r="S857" s="45"/>
      <c r="T857" s="93"/>
      <c r="AT857" s="22" t="s">
        <v>162</v>
      </c>
      <c r="AU857" s="22" t="s">
        <v>82</v>
      </c>
    </row>
    <row r="858" spans="2:47" s="1" customFormat="1" ht="13.5">
      <c r="B858" s="44"/>
      <c r="C858" s="72"/>
      <c r="D858" s="231" t="s">
        <v>166</v>
      </c>
      <c r="E858" s="72"/>
      <c r="F858" s="234" t="s">
        <v>1735</v>
      </c>
      <c r="G858" s="72"/>
      <c r="H858" s="72"/>
      <c r="I858" s="189"/>
      <c r="J858" s="72"/>
      <c r="K858" s="72"/>
      <c r="L858" s="70"/>
      <c r="M858" s="233"/>
      <c r="N858" s="45"/>
      <c r="O858" s="45"/>
      <c r="P858" s="45"/>
      <c r="Q858" s="45"/>
      <c r="R858" s="45"/>
      <c r="S858" s="45"/>
      <c r="T858" s="93"/>
      <c r="AT858" s="22" t="s">
        <v>166</v>
      </c>
      <c r="AU858" s="22" t="s">
        <v>82</v>
      </c>
    </row>
    <row r="859" spans="2:51" s="11" customFormat="1" ht="13.5">
      <c r="B859" s="235"/>
      <c r="C859" s="236"/>
      <c r="D859" s="231" t="s">
        <v>180</v>
      </c>
      <c r="E859" s="237" t="s">
        <v>22</v>
      </c>
      <c r="F859" s="238" t="s">
        <v>1767</v>
      </c>
      <c r="G859" s="236"/>
      <c r="H859" s="239">
        <v>1</v>
      </c>
      <c r="I859" s="240"/>
      <c r="J859" s="236"/>
      <c r="K859" s="236"/>
      <c r="L859" s="241"/>
      <c r="M859" s="242"/>
      <c r="N859" s="243"/>
      <c r="O859" s="243"/>
      <c r="P859" s="243"/>
      <c r="Q859" s="243"/>
      <c r="R859" s="243"/>
      <c r="S859" s="243"/>
      <c r="T859" s="244"/>
      <c r="AT859" s="245" t="s">
        <v>180</v>
      </c>
      <c r="AU859" s="245" t="s">
        <v>82</v>
      </c>
      <c r="AV859" s="11" t="s">
        <v>82</v>
      </c>
      <c r="AW859" s="11" t="s">
        <v>37</v>
      </c>
      <c r="AX859" s="11" t="s">
        <v>73</v>
      </c>
      <c r="AY859" s="245" t="s">
        <v>153</v>
      </c>
    </row>
    <row r="860" spans="2:65" s="1" customFormat="1" ht="16.5" customHeight="1">
      <c r="B860" s="44"/>
      <c r="C860" s="219" t="s">
        <v>1768</v>
      </c>
      <c r="D860" s="219" t="s">
        <v>155</v>
      </c>
      <c r="E860" s="220" t="s">
        <v>1769</v>
      </c>
      <c r="F860" s="221" t="s">
        <v>1770</v>
      </c>
      <c r="G860" s="222" t="s">
        <v>351</v>
      </c>
      <c r="H860" s="223">
        <v>317</v>
      </c>
      <c r="I860" s="224"/>
      <c r="J860" s="225">
        <f>ROUND(I860*H860,2)</f>
        <v>0</v>
      </c>
      <c r="K860" s="221" t="s">
        <v>159</v>
      </c>
      <c r="L860" s="70"/>
      <c r="M860" s="226" t="s">
        <v>22</v>
      </c>
      <c r="N860" s="227" t="s">
        <v>44</v>
      </c>
      <c r="O860" s="45"/>
      <c r="P860" s="228">
        <f>O860*H860</f>
        <v>0</v>
      </c>
      <c r="Q860" s="228">
        <v>0.00015</v>
      </c>
      <c r="R860" s="228">
        <f>Q860*H860</f>
        <v>0.047549999999999995</v>
      </c>
      <c r="S860" s="228">
        <v>0</v>
      </c>
      <c r="T860" s="229">
        <f>S860*H860</f>
        <v>0</v>
      </c>
      <c r="AR860" s="22" t="s">
        <v>266</v>
      </c>
      <c r="AT860" s="22" t="s">
        <v>155</v>
      </c>
      <c r="AU860" s="22" t="s">
        <v>82</v>
      </c>
      <c r="AY860" s="22" t="s">
        <v>153</v>
      </c>
      <c r="BE860" s="230">
        <f>IF(N860="základní",J860,0)</f>
        <v>0</v>
      </c>
      <c r="BF860" s="230">
        <f>IF(N860="snížená",J860,0)</f>
        <v>0</v>
      </c>
      <c r="BG860" s="230">
        <f>IF(N860="zákl. přenesená",J860,0)</f>
        <v>0</v>
      </c>
      <c r="BH860" s="230">
        <f>IF(N860="sníž. přenesená",J860,0)</f>
        <v>0</v>
      </c>
      <c r="BI860" s="230">
        <f>IF(N860="nulová",J860,0)</f>
        <v>0</v>
      </c>
      <c r="BJ860" s="22" t="s">
        <v>24</v>
      </c>
      <c r="BK860" s="230">
        <f>ROUND(I860*H860,2)</f>
        <v>0</v>
      </c>
      <c r="BL860" s="22" t="s">
        <v>266</v>
      </c>
      <c r="BM860" s="22" t="s">
        <v>1771</v>
      </c>
    </row>
    <row r="861" spans="2:47" s="1" customFormat="1" ht="13.5">
      <c r="B861" s="44"/>
      <c r="C861" s="72"/>
      <c r="D861" s="231" t="s">
        <v>162</v>
      </c>
      <c r="E861" s="72"/>
      <c r="F861" s="232" t="s">
        <v>1772</v>
      </c>
      <c r="G861" s="72"/>
      <c r="H861" s="72"/>
      <c r="I861" s="189"/>
      <c r="J861" s="72"/>
      <c r="K861" s="72"/>
      <c r="L861" s="70"/>
      <c r="M861" s="233"/>
      <c r="N861" s="45"/>
      <c r="O861" s="45"/>
      <c r="P861" s="45"/>
      <c r="Q861" s="45"/>
      <c r="R861" s="45"/>
      <c r="S861" s="45"/>
      <c r="T861" s="93"/>
      <c r="AT861" s="22" t="s">
        <v>162</v>
      </c>
      <c r="AU861" s="22" t="s">
        <v>82</v>
      </c>
    </row>
    <row r="862" spans="2:47" s="1" customFormat="1" ht="13.5">
      <c r="B862" s="44"/>
      <c r="C862" s="72"/>
      <c r="D862" s="231" t="s">
        <v>164</v>
      </c>
      <c r="E862" s="72"/>
      <c r="F862" s="234" t="s">
        <v>1773</v>
      </c>
      <c r="G862" s="72"/>
      <c r="H862" s="72"/>
      <c r="I862" s="189"/>
      <c r="J862" s="72"/>
      <c r="K862" s="72"/>
      <c r="L862" s="70"/>
      <c r="M862" s="233"/>
      <c r="N862" s="45"/>
      <c r="O862" s="45"/>
      <c r="P862" s="45"/>
      <c r="Q862" s="45"/>
      <c r="R862" s="45"/>
      <c r="S862" s="45"/>
      <c r="T862" s="93"/>
      <c r="AT862" s="22" t="s">
        <v>164</v>
      </c>
      <c r="AU862" s="22" t="s">
        <v>82</v>
      </c>
    </row>
    <row r="863" spans="2:47" s="1" customFormat="1" ht="13.5">
      <c r="B863" s="44"/>
      <c r="C863" s="72"/>
      <c r="D863" s="231" t="s">
        <v>166</v>
      </c>
      <c r="E863" s="72"/>
      <c r="F863" s="234" t="s">
        <v>1735</v>
      </c>
      <c r="G863" s="72"/>
      <c r="H863" s="72"/>
      <c r="I863" s="189"/>
      <c r="J863" s="72"/>
      <c r="K863" s="72"/>
      <c r="L863" s="70"/>
      <c r="M863" s="233"/>
      <c r="N863" s="45"/>
      <c r="O863" s="45"/>
      <c r="P863" s="45"/>
      <c r="Q863" s="45"/>
      <c r="R863" s="45"/>
      <c r="S863" s="45"/>
      <c r="T863" s="93"/>
      <c r="AT863" s="22" t="s">
        <v>166</v>
      </c>
      <c r="AU863" s="22" t="s">
        <v>82</v>
      </c>
    </row>
    <row r="864" spans="2:51" s="11" customFormat="1" ht="13.5">
      <c r="B864" s="235"/>
      <c r="C864" s="236"/>
      <c r="D864" s="231" t="s">
        <v>180</v>
      </c>
      <c r="E864" s="237" t="s">
        <v>22</v>
      </c>
      <c r="F864" s="238" t="s">
        <v>1774</v>
      </c>
      <c r="G864" s="236"/>
      <c r="H864" s="239">
        <v>317</v>
      </c>
      <c r="I864" s="240"/>
      <c r="J864" s="236"/>
      <c r="K864" s="236"/>
      <c r="L864" s="241"/>
      <c r="M864" s="242"/>
      <c r="N864" s="243"/>
      <c r="O864" s="243"/>
      <c r="P864" s="243"/>
      <c r="Q864" s="243"/>
      <c r="R864" s="243"/>
      <c r="S864" s="243"/>
      <c r="T864" s="244"/>
      <c r="AT864" s="245" t="s">
        <v>180</v>
      </c>
      <c r="AU864" s="245" t="s">
        <v>82</v>
      </c>
      <c r="AV864" s="11" t="s">
        <v>82</v>
      </c>
      <c r="AW864" s="11" t="s">
        <v>37</v>
      </c>
      <c r="AX864" s="11" t="s">
        <v>73</v>
      </c>
      <c r="AY864" s="245" t="s">
        <v>153</v>
      </c>
    </row>
    <row r="865" spans="2:65" s="1" customFormat="1" ht="25.5" customHeight="1">
      <c r="B865" s="44"/>
      <c r="C865" s="219" t="s">
        <v>1775</v>
      </c>
      <c r="D865" s="219" t="s">
        <v>155</v>
      </c>
      <c r="E865" s="220" t="s">
        <v>1776</v>
      </c>
      <c r="F865" s="221" t="s">
        <v>1777</v>
      </c>
      <c r="G865" s="222" t="s">
        <v>158</v>
      </c>
      <c r="H865" s="223">
        <v>20</v>
      </c>
      <c r="I865" s="224"/>
      <c r="J865" s="225">
        <f>ROUND(I865*H865,2)</f>
        <v>0</v>
      </c>
      <c r="K865" s="221" t="s">
        <v>159</v>
      </c>
      <c r="L865" s="70"/>
      <c r="M865" s="226" t="s">
        <v>22</v>
      </c>
      <c r="N865" s="227" t="s">
        <v>44</v>
      </c>
      <c r="O865" s="45"/>
      <c r="P865" s="228">
        <f>O865*H865</f>
        <v>0</v>
      </c>
      <c r="Q865" s="228">
        <v>0</v>
      </c>
      <c r="R865" s="228">
        <f>Q865*H865</f>
        <v>0</v>
      </c>
      <c r="S865" s="228">
        <v>0</v>
      </c>
      <c r="T865" s="229">
        <f>S865*H865</f>
        <v>0</v>
      </c>
      <c r="AR865" s="22" t="s">
        <v>266</v>
      </c>
      <c r="AT865" s="22" t="s">
        <v>155</v>
      </c>
      <c r="AU865" s="22" t="s">
        <v>82</v>
      </c>
      <c r="AY865" s="22" t="s">
        <v>153</v>
      </c>
      <c r="BE865" s="230">
        <f>IF(N865="základní",J865,0)</f>
        <v>0</v>
      </c>
      <c r="BF865" s="230">
        <f>IF(N865="snížená",J865,0)</f>
        <v>0</v>
      </c>
      <c r="BG865" s="230">
        <f>IF(N865="zákl. přenesená",J865,0)</f>
        <v>0</v>
      </c>
      <c r="BH865" s="230">
        <f>IF(N865="sníž. přenesená",J865,0)</f>
        <v>0</v>
      </c>
      <c r="BI865" s="230">
        <f>IF(N865="nulová",J865,0)</f>
        <v>0</v>
      </c>
      <c r="BJ865" s="22" t="s">
        <v>24</v>
      </c>
      <c r="BK865" s="230">
        <f>ROUND(I865*H865,2)</f>
        <v>0</v>
      </c>
      <c r="BL865" s="22" t="s">
        <v>266</v>
      </c>
      <c r="BM865" s="22" t="s">
        <v>1778</v>
      </c>
    </row>
    <row r="866" spans="2:47" s="1" customFormat="1" ht="13.5">
      <c r="B866" s="44"/>
      <c r="C866" s="72"/>
      <c r="D866" s="231" t="s">
        <v>162</v>
      </c>
      <c r="E866" s="72"/>
      <c r="F866" s="232" t="s">
        <v>1779</v>
      </c>
      <c r="G866" s="72"/>
      <c r="H866" s="72"/>
      <c r="I866" s="189"/>
      <c r="J866" s="72"/>
      <c r="K866" s="72"/>
      <c r="L866" s="70"/>
      <c r="M866" s="233"/>
      <c r="N866" s="45"/>
      <c r="O866" s="45"/>
      <c r="P866" s="45"/>
      <c r="Q866" s="45"/>
      <c r="R866" s="45"/>
      <c r="S866" s="45"/>
      <c r="T866" s="93"/>
      <c r="AT866" s="22" t="s">
        <v>162</v>
      </c>
      <c r="AU866" s="22" t="s">
        <v>82</v>
      </c>
    </row>
    <row r="867" spans="2:47" s="1" customFormat="1" ht="13.5">
      <c r="B867" s="44"/>
      <c r="C867" s="72"/>
      <c r="D867" s="231" t="s">
        <v>164</v>
      </c>
      <c r="E867" s="72"/>
      <c r="F867" s="234" t="s">
        <v>1780</v>
      </c>
      <c r="G867" s="72"/>
      <c r="H867" s="72"/>
      <c r="I867" s="189"/>
      <c r="J867" s="72"/>
      <c r="K867" s="72"/>
      <c r="L867" s="70"/>
      <c r="M867" s="233"/>
      <c r="N867" s="45"/>
      <c r="O867" s="45"/>
      <c r="P867" s="45"/>
      <c r="Q867" s="45"/>
      <c r="R867" s="45"/>
      <c r="S867" s="45"/>
      <c r="T867" s="93"/>
      <c r="AT867" s="22" t="s">
        <v>164</v>
      </c>
      <c r="AU867" s="22" t="s">
        <v>82</v>
      </c>
    </row>
    <row r="868" spans="2:47" s="1" customFormat="1" ht="13.5">
      <c r="B868" s="44"/>
      <c r="C868" s="72"/>
      <c r="D868" s="231" t="s">
        <v>166</v>
      </c>
      <c r="E868" s="72"/>
      <c r="F868" s="234" t="s">
        <v>1722</v>
      </c>
      <c r="G868" s="72"/>
      <c r="H868" s="72"/>
      <c r="I868" s="189"/>
      <c r="J868" s="72"/>
      <c r="K868" s="72"/>
      <c r="L868" s="70"/>
      <c r="M868" s="233"/>
      <c r="N868" s="45"/>
      <c r="O868" s="45"/>
      <c r="P868" s="45"/>
      <c r="Q868" s="45"/>
      <c r="R868" s="45"/>
      <c r="S868" s="45"/>
      <c r="T868" s="93"/>
      <c r="AT868" s="22" t="s">
        <v>166</v>
      </c>
      <c r="AU868" s="22" t="s">
        <v>82</v>
      </c>
    </row>
    <row r="869" spans="2:51" s="11" customFormat="1" ht="13.5">
      <c r="B869" s="235"/>
      <c r="C869" s="236"/>
      <c r="D869" s="231" t="s">
        <v>180</v>
      </c>
      <c r="E869" s="237" t="s">
        <v>22</v>
      </c>
      <c r="F869" s="238" t="s">
        <v>1781</v>
      </c>
      <c r="G869" s="236"/>
      <c r="H869" s="239">
        <v>2</v>
      </c>
      <c r="I869" s="240"/>
      <c r="J869" s="236"/>
      <c r="K869" s="236"/>
      <c r="L869" s="241"/>
      <c r="M869" s="242"/>
      <c r="N869" s="243"/>
      <c r="O869" s="243"/>
      <c r="P869" s="243"/>
      <c r="Q869" s="243"/>
      <c r="R869" s="243"/>
      <c r="S869" s="243"/>
      <c r="T869" s="244"/>
      <c r="AT869" s="245" t="s">
        <v>180</v>
      </c>
      <c r="AU869" s="245" t="s">
        <v>82</v>
      </c>
      <c r="AV869" s="11" t="s">
        <v>82</v>
      </c>
      <c r="AW869" s="11" t="s">
        <v>37</v>
      </c>
      <c r="AX869" s="11" t="s">
        <v>73</v>
      </c>
      <c r="AY869" s="245" t="s">
        <v>153</v>
      </c>
    </row>
    <row r="870" spans="2:51" s="11" customFormat="1" ht="13.5">
      <c r="B870" s="235"/>
      <c r="C870" s="236"/>
      <c r="D870" s="231" t="s">
        <v>180</v>
      </c>
      <c r="E870" s="237" t="s">
        <v>22</v>
      </c>
      <c r="F870" s="238" t="s">
        <v>1782</v>
      </c>
      <c r="G870" s="236"/>
      <c r="H870" s="239">
        <v>4</v>
      </c>
      <c r="I870" s="240"/>
      <c r="J870" s="236"/>
      <c r="K870" s="236"/>
      <c r="L870" s="241"/>
      <c r="M870" s="242"/>
      <c r="N870" s="243"/>
      <c r="O870" s="243"/>
      <c r="P870" s="243"/>
      <c r="Q870" s="243"/>
      <c r="R870" s="243"/>
      <c r="S870" s="243"/>
      <c r="T870" s="244"/>
      <c r="AT870" s="245" t="s">
        <v>180</v>
      </c>
      <c r="AU870" s="245" t="s">
        <v>82</v>
      </c>
      <c r="AV870" s="11" t="s">
        <v>82</v>
      </c>
      <c r="AW870" s="11" t="s">
        <v>37</v>
      </c>
      <c r="AX870" s="11" t="s">
        <v>73</v>
      </c>
      <c r="AY870" s="245" t="s">
        <v>153</v>
      </c>
    </row>
    <row r="871" spans="2:51" s="11" customFormat="1" ht="13.5">
      <c r="B871" s="235"/>
      <c r="C871" s="236"/>
      <c r="D871" s="231" t="s">
        <v>180</v>
      </c>
      <c r="E871" s="237" t="s">
        <v>22</v>
      </c>
      <c r="F871" s="238" t="s">
        <v>1783</v>
      </c>
      <c r="G871" s="236"/>
      <c r="H871" s="239">
        <v>6</v>
      </c>
      <c r="I871" s="240"/>
      <c r="J871" s="236"/>
      <c r="K871" s="236"/>
      <c r="L871" s="241"/>
      <c r="M871" s="242"/>
      <c r="N871" s="243"/>
      <c r="O871" s="243"/>
      <c r="P871" s="243"/>
      <c r="Q871" s="243"/>
      <c r="R871" s="243"/>
      <c r="S871" s="243"/>
      <c r="T871" s="244"/>
      <c r="AT871" s="245" t="s">
        <v>180</v>
      </c>
      <c r="AU871" s="245" t="s">
        <v>82</v>
      </c>
      <c r="AV871" s="11" t="s">
        <v>82</v>
      </c>
      <c r="AW871" s="11" t="s">
        <v>37</v>
      </c>
      <c r="AX871" s="11" t="s">
        <v>73</v>
      </c>
      <c r="AY871" s="245" t="s">
        <v>153</v>
      </c>
    </row>
    <row r="872" spans="2:51" s="11" customFormat="1" ht="13.5">
      <c r="B872" s="235"/>
      <c r="C872" s="236"/>
      <c r="D872" s="231" t="s">
        <v>180</v>
      </c>
      <c r="E872" s="237" t="s">
        <v>22</v>
      </c>
      <c r="F872" s="238" t="s">
        <v>1784</v>
      </c>
      <c r="G872" s="236"/>
      <c r="H872" s="239">
        <v>8</v>
      </c>
      <c r="I872" s="240"/>
      <c r="J872" s="236"/>
      <c r="K872" s="236"/>
      <c r="L872" s="241"/>
      <c r="M872" s="242"/>
      <c r="N872" s="243"/>
      <c r="O872" s="243"/>
      <c r="P872" s="243"/>
      <c r="Q872" s="243"/>
      <c r="R872" s="243"/>
      <c r="S872" s="243"/>
      <c r="T872" s="244"/>
      <c r="AT872" s="245" t="s">
        <v>180</v>
      </c>
      <c r="AU872" s="245" t="s">
        <v>82</v>
      </c>
      <c r="AV872" s="11" t="s">
        <v>82</v>
      </c>
      <c r="AW872" s="11" t="s">
        <v>37</v>
      </c>
      <c r="AX872" s="11" t="s">
        <v>73</v>
      </c>
      <c r="AY872" s="245" t="s">
        <v>153</v>
      </c>
    </row>
    <row r="873" spans="2:65" s="1" customFormat="1" ht="25.5" customHeight="1">
      <c r="B873" s="44"/>
      <c r="C873" s="219" t="s">
        <v>1785</v>
      </c>
      <c r="D873" s="219" t="s">
        <v>155</v>
      </c>
      <c r="E873" s="220" t="s">
        <v>1786</v>
      </c>
      <c r="F873" s="221" t="s">
        <v>1787</v>
      </c>
      <c r="G873" s="222" t="s">
        <v>158</v>
      </c>
      <c r="H873" s="223">
        <v>3</v>
      </c>
      <c r="I873" s="224"/>
      <c r="J873" s="225">
        <f>ROUND(I873*H873,2)</f>
        <v>0</v>
      </c>
      <c r="K873" s="221" t="s">
        <v>159</v>
      </c>
      <c r="L873" s="70"/>
      <c r="M873" s="226" t="s">
        <v>22</v>
      </c>
      <c r="N873" s="227" t="s">
        <v>44</v>
      </c>
      <c r="O873" s="45"/>
      <c r="P873" s="228">
        <f>O873*H873</f>
        <v>0</v>
      </c>
      <c r="Q873" s="228">
        <v>0</v>
      </c>
      <c r="R873" s="228">
        <f>Q873*H873</f>
        <v>0</v>
      </c>
      <c r="S873" s="228">
        <v>0</v>
      </c>
      <c r="T873" s="229">
        <f>S873*H873</f>
        <v>0</v>
      </c>
      <c r="AR873" s="22" t="s">
        <v>266</v>
      </c>
      <c r="AT873" s="22" t="s">
        <v>155</v>
      </c>
      <c r="AU873" s="22" t="s">
        <v>82</v>
      </c>
      <c r="AY873" s="22" t="s">
        <v>153</v>
      </c>
      <c r="BE873" s="230">
        <f>IF(N873="základní",J873,0)</f>
        <v>0</v>
      </c>
      <c r="BF873" s="230">
        <f>IF(N873="snížená",J873,0)</f>
        <v>0</v>
      </c>
      <c r="BG873" s="230">
        <f>IF(N873="zákl. přenesená",J873,0)</f>
        <v>0</v>
      </c>
      <c r="BH873" s="230">
        <f>IF(N873="sníž. přenesená",J873,0)</f>
        <v>0</v>
      </c>
      <c r="BI873" s="230">
        <f>IF(N873="nulová",J873,0)</f>
        <v>0</v>
      </c>
      <c r="BJ873" s="22" t="s">
        <v>24</v>
      </c>
      <c r="BK873" s="230">
        <f>ROUND(I873*H873,2)</f>
        <v>0</v>
      </c>
      <c r="BL873" s="22" t="s">
        <v>266</v>
      </c>
      <c r="BM873" s="22" t="s">
        <v>1788</v>
      </c>
    </row>
    <row r="874" spans="2:47" s="1" customFormat="1" ht="13.5">
      <c r="B874" s="44"/>
      <c r="C874" s="72"/>
      <c r="D874" s="231" t="s">
        <v>162</v>
      </c>
      <c r="E874" s="72"/>
      <c r="F874" s="232" t="s">
        <v>1789</v>
      </c>
      <c r="G874" s="72"/>
      <c r="H874" s="72"/>
      <c r="I874" s="189"/>
      <c r="J874" s="72"/>
      <c r="K874" s="72"/>
      <c r="L874" s="70"/>
      <c r="M874" s="233"/>
      <c r="N874" s="45"/>
      <c r="O874" s="45"/>
      <c r="P874" s="45"/>
      <c r="Q874" s="45"/>
      <c r="R874" s="45"/>
      <c r="S874" s="45"/>
      <c r="T874" s="93"/>
      <c r="AT874" s="22" t="s">
        <v>162</v>
      </c>
      <c r="AU874" s="22" t="s">
        <v>82</v>
      </c>
    </row>
    <row r="875" spans="2:47" s="1" customFormat="1" ht="13.5">
      <c r="B875" s="44"/>
      <c r="C875" s="72"/>
      <c r="D875" s="231" t="s">
        <v>164</v>
      </c>
      <c r="E875" s="72"/>
      <c r="F875" s="234" t="s">
        <v>1780</v>
      </c>
      <c r="G875" s="72"/>
      <c r="H875" s="72"/>
      <c r="I875" s="189"/>
      <c r="J875" s="72"/>
      <c r="K875" s="72"/>
      <c r="L875" s="70"/>
      <c r="M875" s="233"/>
      <c r="N875" s="45"/>
      <c r="O875" s="45"/>
      <c r="P875" s="45"/>
      <c r="Q875" s="45"/>
      <c r="R875" s="45"/>
      <c r="S875" s="45"/>
      <c r="T875" s="93"/>
      <c r="AT875" s="22" t="s">
        <v>164</v>
      </c>
      <c r="AU875" s="22" t="s">
        <v>82</v>
      </c>
    </row>
    <row r="876" spans="2:47" s="1" customFormat="1" ht="13.5">
      <c r="B876" s="44"/>
      <c r="C876" s="72"/>
      <c r="D876" s="231" t="s">
        <v>166</v>
      </c>
      <c r="E876" s="72"/>
      <c r="F876" s="234" t="s">
        <v>1722</v>
      </c>
      <c r="G876" s="72"/>
      <c r="H876" s="72"/>
      <c r="I876" s="189"/>
      <c r="J876" s="72"/>
      <c r="K876" s="72"/>
      <c r="L876" s="70"/>
      <c r="M876" s="233"/>
      <c r="N876" s="45"/>
      <c r="O876" s="45"/>
      <c r="P876" s="45"/>
      <c r="Q876" s="45"/>
      <c r="R876" s="45"/>
      <c r="S876" s="45"/>
      <c r="T876" s="93"/>
      <c r="AT876" s="22" t="s">
        <v>166</v>
      </c>
      <c r="AU876" s="22" t="s">
        <v>82</v>
      </c>
    </row>
    <row r="877" spans="2:51" s="11" customFormat="1" ht="13.5">
      <c r="B877" s="235"/>
      <c r="C877" s="236"/>
      <c r="D877" s="231" t="s">
        <v>180</v>
      </c>
      <c r="E877" s="237" t="s">
        <v>22</v>
      </c>
      <c r="F877" s="238" t="s">
        <v>1790</v>
      </c>
      <c r="G877" s="236"/>
      <c r="H877" s="239">
        <v>1</v>
      </c>
      <c r="I877" s="240"/>
      <c r="J877" s="236"/>
      <c r="K877" s="236"/>
      <c r="L877" s="241"/>
      <c r="M877" s="242"/>
      <c r="N877" s="243"/>
      <c r="O877" s="243"/>
      <c r="P877" s="243"/>
      <c r="Q877" s="243"/>
      <c r="R877" s="243"/>
      <c r="S877" s="243"/>
      <c r="T877" s="244"/>
      <c r="AT877" s="245" t="s">
        <v>180</v>
      </c>
      <c r="AU877" s="245" t="s">
        <v>82</v>
      </c>
      <c r="AV877" s="11" t="s">
        <v>82</v>
      </c>
      <c r="AW877" s="11" t="s">
        <v>37</v>
      </c>
      <c r="AX877" s="11" t="s">
        <v>73</v>
      </c>
      <c r="AY877" s="245" t="s">
        <v>153</v>
      </c>
    </row>
    <row r="878" spans="2:51" s="11" customFormat="1" ht="13.5">
      <c r="B878" s="235"/>
      <c r="C878" s="236"/>
      <c r="D878" s="231" t="s">
        <v>180</v>
      </c>
      <c r="E878" s="237" t="s">
        <v>22</v>
      </c>
      <c r="F878" s="238" t="s">
        <v>1791</v>
      </c>
      <c r="G878" s="236"/>
      <c r="H878" s="239">
        <v>1</v>
      </c>
      <c r="I878" s="240"/>
      <c r="J878" s="236"/>
      <c r="K878" s="236"/>
      <c r="L878" s="241"/>
      <c r="M878" s="242"/>
      <c r="N878" s="243"/>
      <c r="O878" s="243"/>
      <c r="P878" s="243"/>
      <c r="Q878" s="243"/>
      <c r="R878" s="243"/>
      <c r="S878" s="243"/>
      <c r="T878" s="244"/>
      <c r="AT878" s="245" t="s">
        <v>180</v>
      </c>
      <c r="AU878" s="245" t="s">
        <v>82</v>
      </c>
      <c r="AV878" s="11" t="s">
        <v>82</v>
      </c>
      <c r="AW878" s="11" t="s">
        <v>37</v>
      </c>
      <c r="AX878" s="11" t="s">
        <v>73</v>
      </c>
      <c r="AY878" s="245" t="s">
        <v>153</v>
      </c>
    </row>
    <row r="879" spans="2:51" s="11" customFormat="1" ht="13.5">
      <c r="B879" s="235"/>
      <c r="C879" s="236"/>
      <c r="D879" s="231" t="s">
        <v>180</v>
      </c>
      <c r="E879" s="237" t="s">
        <v>22</v>
      </c>
      <c r="F879" s="238" t="s">
        <v>1792</v>
      </c>
      <c r="G879" s="236"/>
      <c r="H879" s="239">
        <v>1</v>
      </c>
      <c r="I879" s="240"/>
      <c r="J879" s="236"/>
      <c r="K879" s="236"/>
      <c r="L879" s="241"/>
      <c r="M879" s="242"/>
      <c r="N879" s="243"/>
      <c r="O879" s="243"/>
      <c r="P879" s="243"/>
      <c r="Q879" s="243"/>
      <c r="R879" s="243"/>
      <c r="S879" s="243"/>
      <c r="T879" s="244"/>
      <c r="AT879" s="245" t="s">
        <v>180</v>
      </c>
      <c r="AU879" s="245" t="s">
        <v>82</v>
      </c>
      <c r="AV879" s="11" t="s">
        <v>82</v>
      </c>
      <c r="AW879" s="11" t="s">
        <v>37</v>
      </c>
      <c r="AX879" s="11" t="s">
        <v>73</v>
      </c>
      <c r="AY879" s="245" t="s">
        <v>153</v>
      </c>
    </row>
    <row r="880" spans="2:65" s="1" customFormat="1" ht="16.5" customHeight="1">
      <c r="B880" s="44"/>
      <c r="C880" s="246" t="s">
        <v>1793</v>
      </c>
      <c r="D880" s="246" t="s">
        <v>252</v>
      </c>
      <c r="E880" s="247" t="s">
        <v>1794</v>
      </c>
      <c r="F880" s="248" t="s">
        <v>1795</v>
      </c>
      <c r="G880" s="249" t="s">
        <v>158</v>
      </c>
      <c r="H880" s="250">
        <v>22</v>
      </c>
      <c r="I880" s="251"/>
      <c r="J880" s="252">
        <f>ROUND(I880*H880,2)</f>
        <v>0</v>
      </c>
      <c r="K880" s="248" t="s">
        <v>22</v>
      </c>
      <c r="L880" s="253"/>
      <c r="M880" s="254" t="s">
        <v>22</v>
      </c>
      <c r="N880" s="255" t="s">
        <v>44</v>
      </c>
      <c r="O880" s="45"/>
      <c r="P880" s="228">
        <f>O880*H880</f>
        <v>0</v>
      </c>
      <c r="Q880" s="228">
        <v>0</v>
      </c>
      <c r="R880" s="228">
        <f>Q880*H880</f>
        <v>0</v>
      </c>
      <c r="S880" s="228">
        <v>0</v>
      </c>
      <c r="T880" s="229">
        <f>S880*H880</f>
        <v>0</v>
      </c>
      <c r="AR880" s="22" t="s">
        <v>372</v>
      </c>
      <c r="AT880" s="22" t="s">
        <v>252</v>
      </c>
      <c r="AU880" s="22" t="s">
        <v>82</v>
      </c>
      <c r="AY880" s="22" t="s">
        <v>153</v>
      </c>
      <c r="BE880" s="230">
        <f>IF(N880="základní",J880,0)</f>
        <v>0</v>
      </c>
      <c r="BF880" s="230">
        <f>IF(N880="snížená",J880,0)</f>
        <v>0</v>
      </c>
      <c r="BG880" s="230">
        <f>IF(N880="zákl. přenesená",J880,0)</f>
        <v>0</v>
      </c>
      <c r="BH880" s="230">
        <f>IF(N880="sníž. přenesená",J880,0)</f>
        <v>0</v>
      </c>
      <c r="BI880" s="230">
        <f>IF(N880="nulová",J880,0)</f>
        <v>0</v>
      </c>
      <c r="BJ880" s="22" t="s">
        <v>24</v>
      </c>
      <c r="BK880" s="230">
        <f>ROUND(I880*H880,2)</f>
        <v>0</v>
      </c>
      <c r="BL880" s="22" t="s">
        <v>266</v>
      </c>
      <c r="BM880" s="22" t="s">
        <v>1796</v>
      </c>
    </row>
    <row r="881" spans="2:47" s="1" customFormat="1" ht="13.5">
      <c r="B881" s="44"/>
      <c r="C881" s="72"/>
      <c r="D881" s="231" t="s">
        <v>162</v>
      </c>
      <c r="E881" s="72"/>
      <c r="F881" s="232" t="s">
        <v>1797</v>
      </c>
      <c r="G881" s="72"/>
      <c r="H881" s="72"/>
      <c r="I881" s="189"/>
      <c r="J881" s="72"/>
      <c r="K881" s="72"/>
      <c r="L881" s="70"/>
      <c r="M881" s="233"/>
      <c r="N881" s="45"/>
      <c r="O881" s="45"/>
      <c r="P881" s="45"/>
      <c r="Q881" s="45"/>
      <c r="R881" s="45"/>
      <c r="S881" s="45"/>
      <c r="T881" s="93"/>
      <c r="AT881" s="22" t="s">
        <v>162</v>
      </c>
      <c r="AU881" s="22" t="s">
        <v>82</v>
      </c>
    </row>
    <row r="882" spans="2:47" s="1" customFormat="1" ht="13.5">
      <c r="B882" s="44"/>
      <c r="C882" s="72"/>
      <c r="D882" s="231" t="s">
        <v>166</v>
      </c>
      <c r="E882" s="72"/>
      <c r="F882" s="234" t="s">
        <v>1722</v>
      </c>
      <c r="G882" s="72"/>
      <c r="H882" s="72"/>
      <c r="I882" s="189"/>
      <c r="J882" s="72"/>
      <c r="K882" s="72"/>
      <c r="L882" s="70"/>
      <c r="M882" s="233"/>
      <c r="N882" s="45"/>
      <c r="O882" s="45"/>
      <c r="P882" s="45"/>
      <c r="Q882" s="45"/>
      <c r="R882" s="45"/>
      <c r="S882" s="45"/>
      <c r="T882" s="93"/>
      <c r="AT882" s="22" t="s">
        <v>166</v>
      </c>
      <c r="AU882" s="22" t="s">
        <v>82</v>
      </c>
    </row>
    <row r="883" spans="2:51" s="11" customFormat="1" ht="13.5">
      <c r="B883" s="235"/>
      <c r="C883" s="236"/>
      <c r="D883" s="231" t="s">
        <v>180</v>
      </c>
      <c r="E883" s="237" t="s">
        <v>22</v>
      </c>
      <c r="F883" s="238" t="s">
        <v>1781</v>
      </c>
      <c r="G883" s="236"/>
      <c r="H883" s="239">
        <v>2</v>
      </c>
      <c r="I883" s="240"/>
      <c r="J883" s="236"/>
      <c r="K883" s="236"/>
      <c r="L883" s="241"/>
      <c r="M883" s="242"/>
      <c r="N883" s="243"/>
      <c r="O883" s="243"/>
      <c r="P883" s="243"/>
      <c r="Q883" s="243"/>
      <c r="R883" s="243"/>
      <c r="S883" s="243"/>
      <c r="T883" s="244"/>
      <c r="AT883" s="245" t="s">
        <v>180</v>
      </c>
      <c r="AU883" s="245" t="s">
        <v>82</v>
      </c>
      <c r="AV883" s="11" t="s">
        <v>82</v>
      </c>
      <c r="AW883" s="11" t="s">
        <v>37</v>
      </c>
      <c r="AX883" s="11" t="s">
        <v>73</v>
      </c>
      <c r="AY883" s="245" t="s">
        <v>153</v>
      </c>
    </row>
    <row r="884" spans="2:51" s="11" customFormat="1" ht="13.5">
      <c r="B884" s="235"/>
      <c r="C884" s="236"/>
      <c r="D884" s="231" t="s">
        <v>180</v>
      </c>
      <c r="E884" s="237" t="s">
        <v>22</v>
      </c>
      <c r="F884" s="238" t="s">
        <v>1782</v>
      </c>
      <c r="G884" s="236"/>
      <c r="H884" s="239">
        <v>4</v>
      </c>
      <c r="I884" s="240"/>
      <c r="J884" s="236"/>
      <c r="K884" s="236"/>
      <c r="L884" s="241"/>
      <c r="M884" s="242"/>
      <c r="N884" s="243"/>
      <c r="O884" s="243"/>
      <c r="P884" s="243"/>
      <c r="Q884" s="243"/>
      <c r="R884" s="243"/>
      <c r="S884" s="243"/>
      <c r="T884" s="244"/>
      <c r="AT884" s="245" t="s">
        <v>180</v>
      </c>
      <c r="AU884" s="245" t="s">
        <v>82</v>
      </c>
      <c r="AV884" s="11" t="s">
        <v>82</v>
      </c>
      <c r="AW884" s="11" t="s">
        <v>37</v>
      </c>
      <c r="AX884" s="11" t="s">
        <v>73</v>
      </c>
      <c r="AY884" s="245" t="s">
        <v>153</v>
      </c>
    </row>
    <row r="885" spans="2:51" s="11" customFormat="1" ht="13.5">
      <c r="B885" s="235"/>
      <c r="C885" s="236"/>
      <c r="D885" s="231" t="s">
        <v>180</v>
      </c>
      <c r="E885" s="237" t="s">
        <v>22</v>
      </c>
      <c r="F885" s="238" t="s">
        <v>1783</v>
      </c>
      <c r="G885" s="236"/>
      <c r="H885" s="239">
        <v>6</v>
      </c>
      <c r="I885" s="240"/>
      <c r="J885" s="236"/>
      <c r="K885" s="236"/>
      <c r="L885" s="241"/>
      <c r="M885" s="242"/>
      <c r="N885" s="243"/>
      <c r="O885" s="243"/>
      <c r="P885" s="243"/>
      <c r="Q885" s="243"/>
      <c r="R885" s="243"/>
      <c r="S885" s="243"/>
      <c r="T885" s="244"/>
      <c r="AT885" s="245" t="s">
        <v>180</v>
      </c>
      <c r="AU885" s="245" t="s">
        <v>82</v>
      </c>
      <c r="AV885" s="11" t="s">
        <v>82</v>
      </c>
      <c r="AW885" s="11" t="s">
        <v>37</v>
      </c>
      <c r="AX885" s="11" t="s">
        <v>73</v>
      </c>
      <c r="AY885" s="245" t="s">
        <v>153</v>
      </c>
    </row>
    <row r="886" spans="2:51" s="11" customFormat="1" ht="13.5">
      <c r="B886" s="235"/>
      <c r="C886" s="236"/>
      <c r="D886" s="231" t="s">
        <v>180</v>
      </c>
      <c r="E886" s="237" t="s">
        <v>22</v>
      </c>
      <c r="F886" s="238" t="s">
        <v>1784</v>
      </c>
      <c r="G886" s="236"/>
      <c r="H886" s="239">
        <v>8</v>
      </c>
      <c r="I886" s="240"/>
      <c r="J886" s="236"/>
      <c r="K886" s="236"/>
      <c r="L886" s="241"/>
      <c r="M886" s="242"/>
      <c r="N886" s="243"/>
      <c r="O886" s="243"/>
      <c r="P886" s="243"/>
      <c r="Q886" s="243"/>
      <c r="R886" s="243"/>
      <c r="S886" s="243"/>
      <c r="T886" s="244"/>
      <c r="AT886" s="245" t="s">
        <v>180</v>
      </c>
      <c r="AU886" s="245" t="s">
        <v>82</v>
      </c>
      <c r="AV886" s="11" t="s">
        <v>82</v>
      </c>
      <c r="AW886" s="11" t="s">
        <v>37</v>
      </c>
      <c r="AX886" s="11" t="s">
        <v>73</v>
      </c>
      <c r="AY886" s="245" t="s">
        <v>153</v>
      </c>
    </row>
    <row r="887" spans="2:51" s="11" customFormat="1" ht="13.5">
      <c r="B887" s="235"/>
      <c r="C887" s="236"/>
      <c r="D887" s="231" t="s">
        <v>180</v>
      </c>
      <c r="E887" s="237" t="s">
        <v>22</v>
      </c>
      <c r="F887" s="238" t="s">
        <v>1790</v>
      </c>
      <c r="G887" s="236"/>
      <c r="H887" s="239">
        <v>1</v>
      </c>
      <c r="I887" s="240"/>
      <c r="J887" s="236"/>
      <c r="K887" s="236"/>
      <c r="L887" s="241"/>
      <c r="M887" s="242"/>
      <c r="N887" s="243"/>
      <c r="O887" s="243"/>
      <c r="P887" s="243"/>
      <c r="Q887" s="243"/>
      <c r="R887" s="243"/>
      <c r="S887" s="243"/>
      <c r="T887" s="244"/>
      <c r="AT887" s="245" t="s">
        <v>180</v>
      </c>
      <c r="AU887" s="245" t="s">
        <v>82</v>
      </c>
      <c r="AV887" s="11" t="s">
        <v>82</v>
      </c>
      <c r="AW887" s="11" t="s">
        <v>37</v>
      </c>
      <c r="AX887" s="11" t="s">
        <v>73</v>
      </c>
      <c r="AY887" s="245" t="s">
        <v>153</v>
      </c>
    </row>
    <row r="888" spans="2:51" s="11" customFormat="1" ht="13.5">
      <c r="B888" s="235"/>
      <c r="C888" s="236"/>
      <c r="D888" s="231" t="s">
        <v>180</v>
      </c>
      <c r="E888" s="237" t="s">
        <v>22</v>
      </c>
      <c r="F888" s="238" t="s">
        <v>1791</v>
      </c>
      <c r="G888" s="236"/>
      <c r="H888" s="239">
        <v>1</v>
      </c>
      <c r="I888" s="240"/>
      <c r="J888" s="236"/>
      <c r="K888" s="236"/>
      <c r="L888" s="241"/>
      <c r="M888" s="242"/>
      <c r="N888" s="243"/>
      <c r="O888" s="243"/>
      <c r="P888" s="243"/>
      <c r="Q888" s="243"/>
      <c r="R888" s="243"/>
      <c r="S888" s="243"/>
      <c r="T888" s="244"/>
      <c r="AT888" s="245" t="s">
        <v>180</v>
      </c>
      <c r="AU888" s="245" t="s">
        <v>82</v>
      </c>
      <c r="AV888" s="11" t="s">
        <v>82</v>
      </c>
      <c r="AW888" s="11" t="s">
        <v>37</v>
      </c>
      <c r="AX888" s="11" t="s">
        <v>73</v>
      </c>
      <c r="AY888" s="245" t="s">
        <v>153</v>
      </c>
    </row>
    <row r="889" spans="2:65" s="1" customFormat="1" ht="16.5" customHeight="1">
      <c r="B889" s="44"/>
      <c r="C889" s="246" t="s">
        <v>1798</v>
      </c>
      <c r="D889" s="246" t="s">
        <v>252</v>
      </c>
      <c r="E889" s="247" t="s">
        <v>1799</v>
      </c>
      <c r="F889" s="248" t="s">
        <v>1800</v>
      </c>
      <c r="G889" s="249" t="s">
        <v>158</v>
      </c>
      <c r="H889" s="250">
        <v>1</v>
      </c>
      <c r="I889" s="251"/>
      <c r="J889" s="252">
        <f>ROUND(I889*H889,2)</f>
        <v>0</v>
      </c>
      <c r="K889" s="248" t="s">
        <v>22</v>
      </c>
      <c r="L889" s="253"/>
      <c r="M889" s="254" t="s">
        <v>22</v>
      </c>
      <c r="N889" s="255" t="s">
        <v>44</v>
      </c>
      <c r="O889" s="45"/>
      <c r="P889" s="228">
        <f>O889*H889</f>
        <v>0</v>
      </c>
      <c r="Q889" s="228">
        <v>0</v>
      </c>
      <c r="R889" s="228">
        <f>Q889*H889</f>
        <v>0</v>
      </c>
      <c r="S889" s="228">
        <v>0</v>
      </c>
      <c r="T889" s="229">
        <f>S889*H889</f>
        <v>0</v>
      </c>
      <c r="AR889" s="22" t="s">
        <v>372</v>
      </c>
      <c r="AT889" s="22" t="s">
        <v>252</v>
      </c>
      <c r="AU889" s="22" t="s">
        <v>82</v>
      </c>
      <c r="AY889" s="22" t="s">
        <v>153</v>
      </c>
      <c r="BE889" s="230">
        <f>IF(N889="základní",J889,0)</f>
        <v>0</v>
      </c>
      <c r="BF889" s="230">
        <f>IF(N889="snížená",J889,0)</f>
        <v>0</v>
      </c>
      <c r="BG889" s="230">
        <f>IF(N889="zákl. přenesená",J889,0)</f>
        <v>0</v>
      </c>
      <c r="BH889" s="230">
        <f>IF(N889="sníž. přenesená",J889,0)</f>
        <v>0</v>
      </c>
      <c r="BI889" s="230">
        <f>IF(N889="nulová",J889,0)</f>
        <v>0</v>
      </c>
      <c r="BJ889" s="22" t="s">
        <v>24</v>
      </c>
      <c r="BK889" s="230">
        <f>ROUND(I889*H889,2)</f>
        <v>0</v>
      </c>
      <c r="BL889" s="22" t="s">
        <v>266</v>
      </c>
      <c r="BM889" s="22" t="s">
        <v>1801</v>
      </c>
    </row>
    <row r="890" spans="2:47" s="1" customFormat="1" ht="13.5">
      <c r="B890" s="44"/>
      <c r="C890" s="72"/>
      <c r="D890" s="231" t="s">
        <v>162</v>
      </c>
      <c r="E890" s="72"/>
      <c r="F890" s="232" t="s">
        <v>1797</v>
      </c>
      <c r="G890" s="72"/>
      <c r="H890" s="72"/>
      <c r="I890" s="189"/>
      <c r="J890" s="72"/>
      <c r="K890" s="72"/>
      <c r="L890" s="70"/>
      <c r="M890" s="233"/>
      <c r="N890" s="45"/>
      <c r="O890" s="45"/>
      <c r="P890" s="45"/>
      <c r="Q890" s="45"/>
      <c r="R890" s="45"/>
      <c r="S890" s="45"/>
      <c r="T890" s="93"/>
      <c r="AT890" s="22" t="s">
        <v>162</v>
      </c>
      <c r="AU890" s="22" t="s">
        <v>82</v>
      </c>
    </row>
    <row r="891" spans="2:47" s="1" customFormat="1" ht="13.5">
      <c r="B891" s="44"/>
      <c r="C891" s="72"/>
      <c r="D891" s="231" t="s">
        <v>166</v>
      </c>
      <c r="E891" s="72"/>
      <c r="F891" s="234" t="s">
        <v>1722</v>
      </c>
      <c r="G891" s="72"/>
      <c r="H891" s="72"/>
      <c r="I891" s="189"/>
      <c r="J891" s="72"/>
      <c r="K891" s="72"/>
      <c r="L891" s="70"/>
      <c r="M891" s="233"/>
      <c r="N891" s="45"/>
      <c r="O891" s="45"/>
      <c r="P891" s="45"/>
      <c r="Q891" s="45"/>
      <c r="R891" s="45"/>
      <c r="S891" s="45"/>
      <c r="T891" s="93"/>
      <c r="AT891" s="22" t="s">
        <v>166</v>
      </c>
      <c r="AU891" s="22" t="s">
        <v>82</v>
      </c>
    </row>
    <row r="892" spans="2:51" s="11" customFormat="1" ht="13.5">
      <c r="B892" s="235"/>
      <c r="C892" s="236"/>
      <c r="D892" s="231" t="s">
        <v>180</v>
      </c>
      <c r="E892" s="237" t="s">
        <v>22</v>
      </c>
      <c r="F892" s="238" t="s">
        <v>1792</v>
      </c>
      <c r="G892" s="236"/>
      <c r="H892" s="239">
        <v>1</v>
      </c>
      <c r="I892" s="240"/>
      <c r="J892" s="236"/>
      <c r="K892" s="236"/>
      <c r="L892" s="241"/>
      <c r="M892" s="242"/>
      <c r="N892" s="243"/>
      <c r="O892" s="243"/>
      <c r="P892" s="243"/>
      <c r="Q892" s="243"/>
      <c r="R892" s="243"/>
      <c r="S892" s="243"/>
      <c r="T892" s="244"/>
      <c r="AT892" s="245" t="s">
        <v>180</v>
      </c>
      <c r="AU892" s="245" t="s">
        <v>82</v>
      </c>
      <c r="AV892" s="11" t="s">
        <v>82</v>
      </c>
      <c r="AW892" s="11" t="s">
        <v>37</v>
      </c>
      <c r="AX892" s="11" t="s">
        <v>73</v>
      </c>
      <c r="AY892" s="245" t="s">
        <v>153</v>
      </c>
    </row>
    <row r="893" spans="2:65" s="1" customFormat="1" ht="25.5" customHeight="1">
      <c r="B893" s="44"/>
      <c r="C893" s="219" t="s">
        <v>1802</v>
      </c>
      <c r="D893" s="219" t="s">
        <v>155</v>
      </c>
      <c r="E893" s="220" t="s">
        <v>1803</v>
      </c>
      <c r="F893" s="221" t="s">
        <v>1804</v>
      </c>
      <c r="G893" s="222" t="s">
        <v>158</v>
      </c>
      <c r="H893" s="223">
        <v>1</v>
      </c>
      <c r="I893" s="224"/>
      <c r="J893" s="225">
        <f>ROUND(I893*H893,2)</f>
        <v>0</v>
      </c>
      <c r="K893" s="221" t="s">
        <v>159</v>
      </c>
      <c r="L893" s="70"/>
      <c r="M893" s="226" t="s">
        <v>22</v>
      </c>
      <c r="N893" s="227" t="s">
        <v>44</v>
      </c>
      <c r="O893" s="45"/>
      <c r="P893" s="228">
        <f>O893*H893</f>
        <v>0</v>
      </c>
      <c r="Q893" s="228">
        <v>0</v>
      </c>
      <c r="R893" s="228">
        <f>Q893*H893</f>
        <v>0</v>
      </c>
      <c r="S893" s="228">
        <v>0</v>
      </c>
      <c r="T893" s="229">
        <f>S893*H893</f>
        <v>0</v>
      </c>
      <c r="AR893" s="22" t="s">
        <v>266</v>
      </c>
      <c r="AT893" s="22" t="s">
        <v>155</v>
      </c>
      <c r="AU893" s="22" t="s">
        <v>82</v>
      </c>
      <c r="AY893" s="22" t="s">
        <v>153</v>
      </c>
      <c r="BE893" s="230">
        <f>IF(N893="základní",J893,0)</f>
        <v>0</v>
      </c>
      <c r="BF893" s="230">
        <f>IF(N893="snížená",J893,0)</f>
        <v>0</v>
      </c>
      <c r="BG893" s="230">
        <f>IF(N893="zákl. přenesená",J893,0)</f>
        <v>0</v>
      </c>
      <c r="BH893" s="230">
        <f>IF(N893="sníž. přenesená",J893,0)</f>
        <v>0</v>
      </c>
      <c r="BI893" s="230">
        <f>IF(N893="nulová",J893,0)</f>
        <v>0</v>
      </c>
      <c r="BJ893" s="22" t="s">
        <v>24</v>
      </c>
      <c r="BK893" s="230">
        <f>ROUND(I893*H893,2)</f>
        <v>0</v>
      </c>
      <c r="BL893" s="22" t="s">
        <v>266</v>
      </c>
      <c r="BM893" s="22" t="s">
        <v>1805</v>
      </c>
    </row>
    <row r="894" spans="2:47" s="1" customFormat="1" ht="13.5">
      <c r="B894" s="44"/>
      <c r="C894" s="72"/>
      <c r="D894" s="231" t="s">
        <v>162</v>
      </c>
      <c r="E894" s="72"/>
      <c r="F894" s="232" t="s">
        <v>1806</v>
      </c>
      <c r="G894" s="72"/>
      <c r="H894" s="72"/>
      <c r="I894" s="189"/>
      <c r="J894" s="72"/>
      <c r="K894" s="72"/>
      <c r="L894" s="70"/>
      <c r="M894" s="233"/>
      <c r="N894" s="45"/>
      <c r="O894" s="45"/>
      <c r="P894" s="45"/>
      <c r="Q894" s="45"/>
      <c r="R894" s="45"/>
      <c r="S894" s="45"/>
      <c r="T894" s="93"/>
      <c r="AT894" s="22" t="s">
        <v>162</v>
      </c>
      <c r="AU894" s="22" t="s">
        <v>82</v>
      </c>
    </row>
    <row r="895" spans="2:47" s="1" customFormat="1" ht="13.5">
      <c r="B895" s="44"/>
      <c r="C895" s="72"/>
      <c r="D895" s="231" t="s">
        <v>164</v>
      </c>
      <c r="E895" s="72"/>
      <c r="F895" s="234" t="s">
        <v>1780</v>
      </c>
      <c r="G895" s="72"/>
      <c r="H895" s="72"/>
      <c r="I895" s="189"/>
      <c r="J895" s="72"/>
      <c r="K895" s="72"/>
      <c r="L895" s="70"/>
      <c r="M895" s="233"/>
      <c r="N895" s="45"/>
      <c r="O895" s="45"/>
      <c r="P895" s="45"/>
      <c r="Q895" s="45"/>
      <c r="R895" s="45"/>
      <c r="S895" s="45"/>
      <c r="T895" s="93"/>
      <c r="AT895" s="22" t="s">
        <v>164</v>
      </c>
      <c r="AU895" s="22" t="s">
        <v>82</v>
      </c>
    </row>
    <row r="896" spans="2:47" s="1" customFormat="1" ht="13.5">
      <c r="B896" s="44"/>
      <c r="C896" s="72"/>
      <c r="D896" s="231" t="s">
        <v>166</v>
      </c>
      <c r="E896" s="72"/>
      <c r="F896" s="234" t="s">
        <v>1722</v>
      </c>
      <c r="G896" s="72"/>
      <c r="H896" s="72"/>
      <c r="I896" s="189"/>
      <c r="J896" s="72"/>
      <c r="K896" s="72"/>
      <c r="L896" s="70"/>
      <c r="M896" s="233"/>
      <c r="N896" s="45"/>
      <c r="O896" s="45"/>
      <c r="P896" s="45"/>
      <c r="Q896" s="45"/>
      <c r="R896" s="45"/>
      <c r="S896" s="45"/>
      <c r="T896" s="93"/>
      <c r="AT896" s="22" t="s">
        <v>166</v>
      </c>
      <c r="AU896" s="22" t="s">
        <v>82</v>
      </c>
    </row>
    <row r="897" spans="2:51" s="11" customFormat="1" ht="13.5">
      <c r="B897" s="235"/>
      <c r="C897" s="236"/>
      <c r="D897" s="231" t="s">
        <v>180</v>
      </c>
      <c r="E897" s="237" t="s">
        <v>22</v>
      </c>
      <c r="F897" s="238" t="s">
        <v>1807</v>
      </c>
      <c r="G897" s="236"/>
      <c r="H897" s="239">
        <v>1</v>
      </c>
      <c r="I897" s="240"/>
      <c r="J897" s="236"/>
      <c r="K897" s="236"/>
      <c r="L897" s="241"/>
      <c r="M897" s="242"/>
      <c r="N897" s="243"/>
      <c r="O897" s="243"/>
      <c r="P897" s="243"/>
      <c r="Q897" s="243"/>
      <c r="R897" s="243"/>
      <c r="S897" s="243"/>
      <c r="T897" s="244"/>
      <c r="AT897" s="245" t="s">
        <v>180</v>
      </c>
      <c r="AU897" s="245" t="s">
        <v>82</v>
      </c>
      <c r="AV897" s="11" t="s">
        <v>82</v>
      </c>
      <c r="AW897" s="11" t="s">
        <v>37</v>
      </c>
      <c r="AX897" s="11" t="s">
        <v>73</v>
      </c>
      <c r="AY897" s="245" t="s">
        <v>153</v>
      </c>
    </row>
    <row r="898" spans="2:65" s="1" customFormat="1" ht="16.5" customHeight="1">
      <c r="B898" s="44"/>
      <c r="C898" s="246" t="s">
        <v>1808</v>
      </c>
      <c r="D898" s="246" t="s">
        <v>252</v>
      </c>
      <c r="E898" s="247" t="s">
        <v>1809</v>
      </c>
      <c r="F898" s="248" t="s">
        <v>1810</v>
      </c>
      <c r="G898" s="249" t="s">
        <v>158</v>
      </c>
      <c r="H898" s="250">
        <v>1</v>
      </c>
      <c r="I898" s="251"/>
      <c r="J898" s="252">
        <f>ROUND(I898*H898,2)</f>
        <v>0</v>
      </c>
      <c r="K898" s="248" t="s">
        <v>22</v>
      </c>
      <c r="L898" s="253"/>
      <c r="M898" s="254" t="s">
        <v>22</v>
      </c>
      <c r="N898" s="255" t="s">
        <v>44</v>
      </c>
      <c r="O898" s="45"/>
      <c r="P898" s="228">
        <f>O898*H898</f>
        <v>0</v>
      </c>
      <c r="Q898" s="228">
        <v>0</v>
      </c>
      <c r="R898" s="228">
        <f>Q898*H898</f>
        <v>0</v>
      </c>
      <c r="S898" s="228">
        <v>0</v>
      </c>
      <c r="T898" s="229">
        <f>S898*H898</f>
        <v>0</v>
      </c>
      <c r="AR898" s="22" t="s">
        <v>372</v>
      </c>
      <c r="AT898" s="22" t="s">
        <v>252</v>
      </c>
      <c r="AU898" s="22" t="s">
        <v>82</v>
      </c>
      <c r="AY898" s="22" t="s">
        <v>153</v>
      </c>
      <c r="BE898" s="230">
        <f>IF(N898="základní",J898,0)</f>
        <v>0</v>
      </c>
      <c r="BF898" s="230">
        <f>IF(N898="snížená",J898,0)</f>
        <v>0</v>
      </c>
      <c r="BG898" s="230">
        <f>IF(N898="zákl. přenesená",J898,0)</f>
        <v>0</v>
      </c>
      <c r="BH898" s="230">
        <f>IF(N898="sníž. přenesená",J898,0)</f>
        <v>0</v>
      </c>
      <c r="BI898" s="230">
        <f>IF(N898="nulová",J898,0)</f>
        <v>0</v>
      </c>
      <c r="BJ898" s="22" t="s">
        <v>24</v>
      </c>
      <c r="BK898" s="230">
        <f>ROUND(I898*H898,2)</f>
        <v>0</v>
      </c>
      <c r="BL898" s="22" t="s">
        <v>266</v>
      </c>
      <c r="BM898" s="22" t="s">
        <v>1811</v>
      </c>
    </row>
    <row r="899" spans="2:47" s="1" customFormat="1" ht="13.5">
      <c r="B899" s="44"/>
      <c r="C899" s="72"/>
      <c r="D899" s="231" t="s">
        <v>162</v>
      </c>
      <c r="E899" s="72"/>
      <c r="F899" s="232" t="s">
        <v>1797</v>
      </c>
      <c r="G899" s="72"/>
      <c r="H899" s="72"/>
      <c r="I899" s="189"/>
      <c r="J899" s="72"/>
      <c r="K899" s="72"/>
      <c r="L899" s="70"/>
      <c r="M899" s="233"/>
      <c r="N899" s="45"/>
      <c r="O899" s="45"/>
      <c r="P899" s="45"/>
      <c r="Q899" s="45"/>
      <c r="R899" s="45"/>
      <c r="S899" s="45"/>
      <c r="T899" s="93"/>
      <c r="AT899" s="22" t="s">
        <v>162</v>
      </c>
      <c r="AU899" s="22" t="s">
        <v>82</v>
      </c>
    </row>
    <row r="900" spans="2:47" s="1" customFormat="1" ht="13.5">
      <c r="B900" s="44"/>
      <c r="C900" s="72"/>
      <c r="D900" s="231" t="s">
        <v>166</v>
      </c>
      <c r="E900" s="72"/>
      <c r="F900" s="234" t="s">
        <v>1722</v>
      </c>
      <c r="G900" s="72"/>
      <c r="H900" s="72"/>
      <c r="I900" s="189"/>
      <c r="J900" s="72"/>
      <c r="K900" s="72"/>
      <c r="L900" s="70"/>
      <c r="M900" s="233"/>
      <c r="N900" s="45"/>
      <c r="O900" s="45"/>
      <c r="P900" s="45"/>
      <c r="Q900" s="45"/>
      <c r="R900" s="45"/>
      <c r="S900" s="45"/>
      <c r="T900" s="93"/>
      <c r="AT900" s="22" t="s">
        <v>166</v>
      </c>
      <c r="AU900" s="22" t="s">
        <v>82</v>
      </c>
    </row>
    <row r="901" spans="2:51" s="11" customFormat="1" ht="13.5">
      <c r="B901" s="235"/>
      <c r="C901" s="236"/>
      <c r="D901" s="231" t="s">
        <v>180</v>
      </c>
      <c r="E901" s="237" t="s">
        <v>22</v>
      </c>
      <c r="F901" s="238" t="s">
        <v>1807</v>
      </c>
      <c r="G901" s="236"/>
      <c r="H901" s="239">
        <v>1</v>
      </c>
      <c r="I901" s="240"/>
      <c r="J901" s="236"/>
      <c r="K901" s="236"/>
      <c r="L901" s="241"/>
      <c r="M901" s="242"/>
      <c r="N901" s="243"/>
      <c r="O901" s="243"/>
      <c r="P901" s="243"/>
      <c r="Q901" s="243"/>
      <c r="R901" s="243"/>
      <c r="S901" s="243"/>
      <c r="T901" s="244"/>
      <c r="AT901" s="245" t="s">
        <v>180</v>
      </c>
      <c r="AU901" s="245" t="s">
        <v>82</v>
      </c>
      <c r="AV901" s="11" t="s">
        <v>82</v>
      </c>
      <c r="AW901" s="11" t="s">
        <v>37</v>
      </c>
      <c r="AX901" s="11" t="s">
        <v>73</v>
      </c>
      <c r="AY901" s="245" t="s">
        <v>153</v>
      </c>
    </row>
    <row r="902" spans="2:65" s="1" customFormat="1" ht="25.5" customHeight="1">
      <c r="B902" s="44"/>
      <c r="C902" s="219" t="s">
        <v>1812</v>
      </c>
      <c r="D902" s="219" t="s">
        <v>155</v>
      </c>
      <c r="E902" s="220" t="s">
        <v>1813</v>
      </c>
      <c r="F902" s="221" t="s">
        <v>1814</v>
      </c>
      <c r="G902" s="222" t="s">
        <v>158</v>
      </c>
      <c r="H902" s="223">
        <v>5</v>
      </c>
      <c r="I902" s="224"/>
      <c r="J902" s="225">
        <f>ROUND(I902*H902,2)</f>
        <v>0</v>
      </c>
      <c r="K902" s="221" t="s">
        <v>159</v>
      </c>
      <c r="L902" s="70"/>
      <c r="M902" s="226" t="s">
        <v>22</v>
      </c>
      <c r="N902" s="227" t="s">
        <v>44</v>
      </c>
      <c r="O902" s="45"/>
      <c r="P902" s="228">
        <f>O902*H902</f>
        <v>0</v>
      </c>
      <c r="Q902" s="228">
        <v>0</v>
      </c>
      <c r="R902" s="228">
        <f>Q902*H902</f>
        <v>0</v>
      </c>
      <c r="S902" s="228">
        <v>0</v>
      </c>
      <c r="T902" s="229">
        <f>S902*H902</f>
        <v>0</v>
      </c>
      <c r="AR902" s="22" t="s">
        <v>266</v>
      </c>
      <c r="AT902" s="22" t="s">
        <v>155</v>
      </c>
      <c r="AU902" s="22" t="s">
        <v>82</v>
      </c>
      <c r="AY902" s="22" t="s">
        <v>153</v>
      </c>
      <c r="BE902" s="230">
        <f>IF(N902="základní",J902,0)</f>
        <v>0</v>
      </c>
      <c r="BF902" s="230">
        <f>IF(N902="snížená",J902,0)</f>
        <v>0</v>
      </c>
      <c r="BG902" s="230">
        <f>IF(N902="zákl. přenesená",J902,0)</f>
        <v>0</v>
      </c>
      <c r="BH902" s="230">
        <f>IF(N902="sníž. přenesená",J902,0)</f>
        <v>0</v>
      </c>
      <c r="BI902" s="230">
        <f>IF(N902="nulová",J902,0)</f>
        <v>0</v>
      </c>
      <c r="BJ902" s="22" t="s">
        <v>24</v>
      </c>
      <c r="BK902" s="230">
        <f>ROUND(I902*H902,2)</f>
        <v>0</v>
      </c>
      <c r="BL902" s="22" t="s">
        <v>266</v>
      </c>
      <c r="BM902" s="22" t="s">
        <v>1815</v>
      </c>
    </row>
    <row r="903" spans="2:47" s="1" customFormat="1" ht="13.5">
      <c r="B903" s="44"/>
      <c r="C903" s="72"/>
      <c r="D903" s="231" t="s">
        <v>162</v>
      </c>
      <c r="E903" s="72"/>
      <c r="F903" s="232" t="s">
        <v>1816</v>
      </c>
      <c r="G903" s="72"/>
      <c r="H903" s="72"/>
      <c r="I903" s="189"/>
      <c r="J903" s="72"/>
      <c r="K903" s="72"/>
      <c r="L903" s="70"/>
      <c r="M903" s="233"/>
      <c r="N903" s="45"/>
      <c r="O903" s="45"/>
      <c r="P903" s="45"/>
      <c r="Q903" s="45"/>
      <c r="R903" s="45"/>
      <c r="S903" s="45"/>
      <c r="T903" s="93"/>
      <c r="AT903" s="22" t="s">
        <v>162</v>
      </c>
      <c r="AU903" s="22" t="s">
        <v>82</v>
      </c>
    </row>
    <row r="904" spans="2:47" s="1" customFormat="1" ht="13.5">
      <c r="B904" s="44"/>
      <c r="C904" s="72"/>
      <c r="D904" s="231" t="s">
        <v>164</v>
      </c>
      <c r="E904" s="72"/>
      <c r="F904" s="234" t="s">
        <v>1780</v>
      </c>
      <c r="G904" s="72"/>
      <c r="H904" s="72"/>
      <c r="I904" s="189"/>
      <c r="J904" s="72"/>
      <c r="K904" s="72"/>
      <c r="L904" s="70"/>
      <c r="M904" s="233"/>
      <c r="N904" s="45"/>
      <c r="O904" s="45"/>
      <c r="P904" s="45"/>
      <c r="Q904" s="45"/>
      <c r="R904" s="45"/>
      <c r="S904" s="45"/>
      <c r="T904" s="93"/>
      <c r="AT904" s="22" t="s">
        <v>164</v>
      </c>
      <c r="AU904" s="22" t="s">
        <v>82</v>
      </c>
    </row>
    <row r="905" spans="2:47" s="1" customFormat="1" ht="13.5">
      <c r="B905" s="44"/>
      <c r="C905" s="72"/>
      <c r="D905" s="231" t="s">
        <v>166</v>
      </c>
      <c r="E905" s="72"/>
      <c r="F905" s="234" t="s">
        <v>1722</v>
      </c>
      <c r="G905" s="72"/>
      <c r="H905" s="72"/>
      <c r="I905" s="189"/>
      <c r="J905" s="72"/>
      <c r="K905" s="72"/>
      <c r="L905" s="70"/>
      <c r="M905" s="233"/>
      <c r="N905" s="45"/>
      <c r="O905" s="45"/>
      <c r="P905" s="45"/>
      <c r="Q905" s="45"/>
      <c r="R905" s="45"/>
      <c r="S905" s="45"/>
      <c r="T905" s="93"/>
      <c r="AT905" s="22" t="s">
        <v>166</v>
      </c>
      <c r="AU905" s="22" t="s">
        <v>82</v>
      </c>
    </row>
    <row r="906" spans="2:51" s="11" customFormat="1" ht="13.5">
      <c r="B906" s="235"/>
      <c r="C906" s="236"/>
      <c r="D906" s="231" t="s">
        <v>180</v>
      </c>
      <c r="E906" s="237" t="s">
        <v>22</v>
      </c>
      <c r="F906" s="238" t="s">
        <v>1817</v>
      </c>
      <c r="G906" s="236"/>
      <c r="H906" s="239">
        <v>5</v>
      </c>
      <c r="I906" s="240"/>
      <c r="J906" s="236"/>
      <c r="K906" s="236"/>
      <c r="L906" s="241"/>
      <c r="M906" s="242"/>
      <c r="N906" s="243"/>
      <c r="O906" s="243"/>
      <c r="P906" s="243"/>
      <c r="Q906" s="243"/>
      <c r="R906" s="243"/>
      <c r="S906" s="243"/>
      <c r="T906" s="244"/>
      <c r="AT906" s="245" t="s">
        <v>180</v>
      </c>
      <c r="AU906" s="245" t="s">
        <v>82</v>
      </c>
      <c r="AV906" s="11" t="s">
        <v>82</v>
      </c>
      <c r="AW906" s="11" t="s">
        <v>37</v>
      </c>
      <c r="AX906" s="11" t="s">
        <v>73</v>
      </c>
      <c r="AY906" s="245" t="s">
        <v>153</v>
      </c>
    </row>
    <row r="907" spans="2:65" s="1" customFormat="1" ht="16.5" customHeight="1">
      <c r="B907" s="44"/>
      <c r="C907" s="246" t="s">
        <v>1818</v>
      </c>
      <c r="D907" s="246" t="s">
        <v>252</v>
      </c>
      <c r="E907" s="247" t="s">
        <v>1819</v>
      </c>
      <c r="F907" s="248" t="s">
        <v>1820</v>
      </c>
      <c r="G907" s="249" t="s">
        <v>158</v>
      </c>
      <c r="H907" s="250">
        <v>5</v>
      </c>
      <c r="I907" s="251"/>
      <c r="J907" s="252">
        <f>ROUND(I907*H907,2)</f>
        <v>0</v>
      </c>
      <c r="K907" s="248" t="s">
        <v>22</v>
      </c>
      <c r="L907" s="253"/>
      <c r="M907" s="254" t="s">
        <v>22</v>
      </c>
      <c r="N907" s="255" t="s">
        <v>44</v>
      </c>
      <c r="O907" s="45"/>
      <c r="P907" s="228">
        <f>O907*H907</f>
        <v>0</v>
      </c>
      <c r="Q907" s="228">
        <v>0</v>
      </c>
      <c r="R907" s="228">
        <f>Q907*H907</f>
        <v>0</v>
      </c>
      <c r="S907" s="228">
        <v>0</v>
      </c>
      <c r="T907" s="229">
        <f>S907*H907</f>
        <v>0</v>
      </c>
      <c r="AR907" s="22" t="s">
        <v>372</v>
      </c>
      <c r="AT907" s="22" t="s">
        <v>252</v>
      </c>
      <c r="AU907" s="22" t="s">
        <v>82</v>
      </c>
      <c r="AY907" s="22" t="s">
        <v>153</v>
      </c>
      <c r="BE907" s="230">
        <f>IF(N907="základní",J907,0)</f>
        <v>0</v>
      </c>
      <c r="BF907" s="230">
        <f>IF(N907="snížená",J907,0)</f>
        <v>0</v>
      </c>
      <c r="BG907" s="230">
        <f>IF(N907="zákl. přenesená",J907,0)</f>
        <v>0</v>
      </c>
      <c r="BH907" s="230">
        <f>IF(N907="sníž. přenesená",J907,0)</f>
        <v>0</v>
      </c>
      <c r="BI907" s="230">
        <f>IF(N907="nulová",J907,0)</f>
        <v>0</v>
      </c>
      <c r="BJ907" s="22" t="s">
        <v>24</v>
      </c>
      <c r="BK907" s="230">
        <f>ROUND(I907*H907,2)</f>
        <v>0</v>
      </c>
      <c r="BL907" s="22" t="s">
        <v>266</v>
      </c>
      <c r="BM907" s="22" t="s">
        <v>1821</v>
      </c>
    </row>
    <row r="908" spans="2:47" s="1" customFormat="1" ht="13.5">
      <c r="B908" s="44"/>
      <c r="C908" s="72"/>
      <c r="D908" s="231" t="s">
        <v>162</v>
      </c>
      <c r="E908" s="72"/>
      <c r="F908" s="232" t="s">
        <v>1797</v>
      </c>
      <c r="G908" s="72"/>
      <c r="H908" s="72"/>
      <c r="I908" s="189"/>
      <c r="J908" s="72"/>
      <c r="K908" s="72"/>
      <c r="L908" s="70"/>
      <c r="M908" s="233"/>
      <c r="N908" s="45"/>
      <c r="O908" s="45"/>
      <c r="P908" s="45"/>
      <c r="Q908" s="45"/>
      <c r="R908" s="45"/>
      <c r="S908" s="45"/>
      <c r="T908" s="93"/>
      <c r="AT908" s="22" t="s">
        <v>162</v>
      </c>
      <c r="AU908" s="22" t="s">
        <v>82</v>
      </c>
    </row>
    <row r="909" spans="2:47" s="1" customFormat="1" ht="13.5">
      <c r="B909" s="44"/>
      <c r="C909" s="72"/>
      <c r="D909" s="231" t="s">
        <v>166</v>
      </c>
      <c r="E909" s="72"/>
      <c r="F909" s="234" t="s">
        <v>1722</v>
      </c>
      <c r="G909" s="72"/>
      <c r="H909" s="72"/>
      <c r="I909" s="189"/>
      <c r="J909" s="72"/>
      <c r="K909" s="72"/>
      <c r="L909" s="70"/>
      <c r="M909" s="233"/>
      <c r="N909" s="45"/>
      <c r="O909" s="45"/>
      <c r="P909" s="45"/>
      <c r="Q909" s="45"/>
      <c r="R909" s="45"/>
      <c r="S909" s="45"/>
      <c r="T909" s="93"/>
      <c r="AT909" s="22" t="s">
        <v>166</v>
      </c>
      <c r="AU909" s="22" t="s">
        <v>82</v>
      </c>
    </row>
    <row r="910" spans="2:51" s="11" customFormat="1" ht="13.5">
      <c r="B910" s="235"/>
      <c r="C910" s="236"/>
      <c r="D910" s="231" t="s">
        <v>180</v>
      </c>
      <c r="E910" s="237" t="s">
        <v>22</v>
      </c>
      <c r="F910" s="238" t="s">
        <v>1817</v>
      </c>
      <c r="G910" s="236"/>
      <c r="H910" s="239">
        <v>5</v>
      </c>
      <c r="I910" s="240"/>
      <c r="J910" s="236"/>
      <c r="K910" s="236"/>
      <c r="L910" s="241"/>
      <c r="M910" s="242"/>
      <c r="N910" s="243"/>
      <c r="O910" s="243"/>
      <c r="P910" s="243"/>
      <c r="Q910" s="243"/>
      <c r="R910" s="243"/>
      <c r="S910" s="243"/>
      <c r="T910" s="244"/>
      <c r="AT910" s="245" t="s">
        <v>180</v>
      </c>
      <c r="AU910" s="245" t="s">
        <v>82</v>
      </c>
      <c r="AV910" s="11" t="s">
        <v>82</v>
      </c>
      <c r="AW910" s="11" t="s">
        <v>37</v>
      </c>
      <c r="AX910" s="11" t="s">
        <v>73</v>
      </c>
      <c r="AY910" s="245" t="s">
        <v>153</v>
      </c>
    </row>
    <row r="911" spans="2:65" s="1" customFormat="1" ht="25.5" customHeight="1">
      <c r="B911" s="44"/>
      <c r="C911" s="219" t="s">
        <v>1822</v>
      </c>
      <c r="D911" s="219" t="s">
        <v>155</v>
      </c>
      <c r="E911" s="220" t="s">
        <v>1823</v>
      </c>
      <c r="F911" s="221" t="s">
        <v>1824</v>
      </c>
      <c r="G911" s="222" t="s">
        <v>158</v>
      </c>
      <c r="H911" s="223">
        <v>2</v>
      </c>
      <c r="I911" s="224"/>
      <c r="J911" s="225">
        <f>ROUND(I911*H911,2)</f>
        <v>0</v>
      </c>
      <c r="K911" s="221" t="s">
        <v>159</v>
      </c>
      <c r="L911" s="70"/>
      <c r="M911" s="226" t="s">
        <v>22</v>
      </c>
      <c r="N911" s="227" t="s">
        <v>44</v>
      </c>
      <c r="O911" s="45"/>
      <c r="P911" s="228">
        <f>O911*H911</f>
        <v>0</v>
      </c>
      <c r="Q911" s="228">
        <v>0</v>
      </c>
      <c r="R911" s="228">
        <f>Q911*H911</f>
        <v>0</v>
      </c>
      <c r="S911" s="228">
        <v>0</v>
      </c>
      <c r="T911" s="229">
        <f>S911*H911</f>
        <v>0</v>
      </c>
      <c r="AR911" s="22" t="s">
        <v>266</v>
      </c>
      <c r="AT911" s="22" t="s">
        <v>155</v>
      </c>
      <c r="AU911" s="22" t="s">
        <v>82</v>
      </c>
      <c r="AY911" s="22" t="s">
        <v>153</v>
      </c>
      <c r="BE911" s="230">
        <f>IF(N911="základní",J911,0)</f>
        <v>0</v>
      </c>
      <c r="BF911" s="230">
        <f>IF(N911="snížená",J911,0)</f>
        <v>0</v>
      </c>
      <c r="BG911" s="230">
        <f>IF(N911="zákl. přenesená",J911,0)</f>
        <v>0</v>
      </c>
      <c r="BH911" s="230">
        <f>IF(N911="sníž. přenesená",J911,0)</f>
        <v>0</v>
      </c>
      <c r="BI911" s="230">
        <f>IF(N911="nulová",J911,0)</f>
        <v>0</v>
      </c>
      <c r="BJ911" s="22" t="s">
        <v>24</v>
      </c>
      <c r="BK911" s="230">
        <f>ROUND(I911*H911,2)</f>
        <v>0</v>
      </c>
      <c r="BL911" s="22" t="s">
        <v>266</v>
      </c>
      <c r="BM911" s="22" t="s">
        <v>1825</v>
      </c>
    </row>
    <row r="912" spans="2:47" s="1" customFormat="1" ht="13.5">
      <c r="B912" s="44"/>
      <c r="C912" s="72"/>
      <c r="D912" s="231" t="s">
        <v>162</v>
      </c>
      <c r="E912" s="72"/>
      <c r="F912" s="232" t="s">
        <v>1826</v>
      </c>
      <c r="G912" s="72"/>
      <c r="H912" s="72"/>
      <c r="I912" s="189"/>
      <c r="J912" s="72"/>
      <c r="K912" s="72"/>
      <c r="L912" s="70"/>
      <c r="M912" s="233"/>
      <c r="N912" s="45"/>
      <c r="O912" s="45"/>
      <c r="P912" s="45"/>
      <c r="Q912" s="45"/>
      <c r="R912" s="45"/>
      <c r="S912" s="45"/>
      <c r="T912" s="93"/>
      <c r="AT912" s="22" t="s">
        <v>162</v>
      </c>
      <c r="AU912" s="22" t="s">
        <v>82</v>
      </c>
    </row>
    <row r="913" spans="2:47" s="1" customFormat="1" ht="13.5">
      <c r="B913" s="44"/>
      <c r="C913" s="72"/>
      <c r="D913" s="231" t="s">
        <v>164</v>
      </c>
      <c r="E913" s="72"/>
      <c r="F913" s="234" t="s">
        <v>1780</v>
      </c>
      <c r="G913" s="72"/>
      <c r="H913" s="72"/>
      <c r="I913" s="189"/>
      <c r="J913" s="72"/>
      <c r="K913" s="72"/>
      <c r="L913" s="70"/>
      <c r="M913" s="233"/>
      <c r="N913" s="45"/>
      <c r="O913" s="45"/>
      <c r="P913" s="45"/>
      <c r="Q913" s="45"/>
      <c r="R913" s="45"/>
      <c r="S913" s="45"/>
      <c r="T913" s="93"/>
      <c r="AT913" s="22" t="s">
        <v>164</v>
      </c>
      <c r="AU913" s="22" t="s">
        <v>82</v>
      </c>
    </row>
    <row r="914" spans="2:47" s="1" customFormat="1" ht="13.5">
      <c r="B914" s="44"/>
      <c r="C914" s="72"/>
      <c r="D914" s="231" t="s">
        <v>166</v>
      </c>
      <c r="E914" s="72"/>
      <c r="F914" s="234" t="s">
        <v>1722</v>
      </c>
      <c r="G914" s="72"/>
      <c r="H914" s="72"/>
      <c r="I914" s="189"/>
      <c r="J914" s="72"/>
      <c r="K914" s="72"/>
      <c r="L914" s="70"/>
      <c r="M914" s="233"/>
      <c r="N914" s="45"/>
      <c r="O914" s="45"/>
      <c r="P914" s="45"/>
      <c r="Q914" s="45"/>
      <c r="R914" s="45"/>
      <c r="S914" s="45"/>
      <c r="T914" s="93"/>
      <c r="AT914" s="22" t="s">
        <v>166</v>
      </c>
      <c r="AU914" s="22" t="s">
        <v>82</v>
      </c>
    </row>
    <row r="915" spans="2:51" s="11" customFormat="1" ht="13.5">
      <c r="B915" s="235"/>
      <c r="C915" s="236"/>
      <c r="D915" s="231" t="s">
        <v>180</v>
      </c>
      <c r="E915" s="237" t="s">
        <v>22</v>
      </c>
      <c r="F915" s="238" t="s">
        <v>1827</v>
      </c>
      <c r="G915" s="236"/>
      <c r="H915" s="239">
        <v>2</v>
      </c>
      <c r="I915" s="240"/>
      <c r="J915" s="236"/>
      <c r="K915" s="236"/>
      <c r="L915" s="241"/>
      <c r="M915" s="242"/>
      <c r="N915" s="243"/>
      <c r="O915" s="243"/>
      <c r="P915" s="243"/>
      <c r="Q915" s="243"/>
      <c r="R915" s="243"/>
      <c r="S915" s="243"/>
      <c r="T915" s="244"/>
      <c r="AT915" s="245" t="s">
        <v>180</v>
      </c>
      <c r="AU915" s="245" t="s">
        <v>82</v>
      </c>
      <c r="AV915" s="11" t="s">
        <v>82</v>
      </c>
      <c r="AW915" s="11" t="s">
        <v>37</v>
      </c>
      <c r="AX915" s="11" t="s">
        <v>73</v>
      </c>
      <c r="AY915" s="245" t="s">
        <v>153</v>
      </c>
    </row>
    <row r="916" spans="2:65" s="1" customFormat="1" ht="25.5" customHeight="1">
      <c r="B916" s="44"/>
      <c r="C916" s="246" t="s">
        <v>1828</v>
      </c>
      <c r="D916" s="246" t="s">
        <v>252</v>
      </c>
      <c r="E916" s="247" t="s">
        <v>1829</v>
      </c>
      <c r="F916" s="248" t="s">
        <v>1830</v>
      </c>
      <c r="G916" s="249" t="s">
        <v>158</v>
      </c>
      <c r="H916" s="250">
        <v>2</v>
      </c>
      <c r="I916" s="251"/>
      <c r="J916" s="252">
        <f>ROUND(I916*H916,2)</f>
        <v>0</v>
      </c>
      <c r="K916" s="248" t="s">
        <v>22</v>
      </c>
      <c r="L916" s="253"/>
      <c r="M916" s="254" t="s">
        <v>22</v>
      </c>
      <c r="N916" s="255" t="s">
        <v>44</v>
      </c>
      <c r="O916" s="45"/>
      <c r="P916" s="228">
        <f>O916*H916</f>
        <v>0</v>
      </c>
      <c r="Q916" s="228">
        <v>0</v>
      </c>
      <c r="R916" s="228">
        <f>Q916*H916</f>
        <v>0</v>
      </c>
      <c r="S916" s="228">
        <v>0</v>
      </c>
      <c r="T916" s="229">
        <f>S916*H916</f>
        <v>0</v>
      </c>
      <c r="AR916" s="22" t="s">
        <v>372</v>
      </c>
      <c r="AT916" s="22" t="s">
        <v>252</v>
      </c>
      <c r="AU916" s="22" t="s">
        <v>82</v>
      </c>
      <c r="AY916" s="22" t="s">
        <v>153</v>
      </c>
      <c r="BE916" s="230">
        <f>IF(N916="základní",J916,0)</f>
        <v>0</v>
      </c>
      <c r="BF916" s="230">
        <f>IF(N916="snížená",J916,0)</f>
        <v>0</v>
      </c>
      <c r="BG916" s="230">
        <f>IF(N916="zákl. přenesená",J916,0)</f>
        <v>0</v>
      </c>
      <c r="BH916" s="230">
        <f>IF(N916="sníž. přenesená",J916,0)</f>
        <v>0</v>
      </c>
      <c r="BI916" s="230">
        <f>IF(N916="nulová",J916,0)</f>
        <v>0</v>
      </c>
      <c r="BJ916" s="22" t="s">
        <v>24</v>
      </c>
      <c r="BK916" s="230">
        <f>ROUND(I916*H916,2)</f>
        <v>0</v>
      </c>
      <c r="BL916" s="22" t="s">
        <v>266</v>
      </c>
      <c r="BM916" s="22" t="s">
        <v>1831</v>
      </c>
    </row>
    <row r="917" spans="2:47" s="1" customFormat="1" ht="13.5">
      <c r="B917" s="44"/>
      <c r="C917" s="72"/>
      <c r="D917" s="231" t="s">
        <v>162</v>
      </c>
      <c r="E917" s="72"/>
      <c r="F917" s="232" t="s">
        <v>1797</v>
      </c>
      <c r="G917" s="72"/>
      <c r="H917" s="72"/>
      <c r="I917" s="189"/>
      <c r="J917" s="72"/>
      <c r="K917" s="72"/>
      <c r="L917" s="70"/>
      <c r="M917" s="233"/>
      <c r="N917" s="45"/>
      <c r="O917" s="45"/>
      <c r="P917" s="45"/>
      <c r="Q917" s="45"/>
      <c r="R917" s="45"/>
      <c r="S917" s="45"/>
      <c r="T917" s="93"/>
      <c r="AT917" s="22" t="s">
        <v>162</v>
      </c>
      <c r="AU917" s="22" t="s">
        <v>82</v>
      </c>
    </row>
    <row r="918" spans="2:47" s="1" customFormat="1" ht="13.5">
      <c r="B918" s="44"/>
      <c r="C918" s="72"/>
      <c r="D918" s="231" t="s">
        <v>166</v>
      </c>
      <c r="E918" s="72"/>
      <c r="F918" s="234" t="s">
        <v>1722</v>
      </c>
      <c r="G918" s="72"/>
      <c r="H918" s="72"/>
      <c r="I918" s="189"/>
      <c r="J918" s="72"/>
      <c r="K918" s="72"/>
      <c r="L918" s="70"/>
      <c r="M918" s="233"/>
      <c r="N918" s="45"/>
      <c r="O918" s="45"/>
      <c r="P918" s="45"/>
      <c r="Q918" s="45"/>
      <c r="R918" s="45"/>
      <c r="S918" s="45"/>
      <c r="T918" s="93"/>
      <c r="AT918" s="22" t="s">
        <v>166</v>
      </c>
      <c r="AU918" s="22" t="s">
        <v>82</v>
      </c>
    </row>
    <row r="919" spans="2:51" s="11" customFormat="1" ht="13.5">
      <c r="B919" s="235"/>
      <c r="C919" s="236"/>
      <c r="D919" s="231" t="s">
        <v>180</v>
      </c>
      <c r="E919" s="237" t="s">
        <v>22</v>
      </c>
      <c r="F919" s="238" t="s">
        <v>1827</v>
      </c>
      <c r="G919" s="236"/>
      <c r="H919" s="239">
        <v>2</v>
      </c>
      <c r="I919" s="240"/>
      <c r="J919" s="236"/>
      <c r="K919" s="236"/>
      <c r="L919" s="241"/>
      <c r="M919" s="242"/>
      <c r="N919" s="243"/>
      <c r="O919" s="243"/>
      <c r="P919" s="243"/>
      <c r="Q919" s="243"/>
      <c r="R919" s="243"/>
      <c r="S919" s="243"/>
      <c r="T919" s="244"/>
      <c r="AT919" s="245" t="s">
        <v>180</v>
      </c>
      <c r="AU919" s="245" t="s">
        <v>82</v>
      </c>
      <c r="AV919" s="11" t="s">
        <v>82</v>
      </c>
      <c r="AW919" s="11" t="s">
        <v>37</v>
      </c>
      <c r="AX919" s="11" t="s">
        <v>73</v>
      </c>
      <c r="AY919" s="245" t="s">
        <v>153</v>
      </c>
    </row>
    <row r="920" spans="2:65" s="1" customFormat="1" ht="16.5" customHeight="1">
      <c r="B920" s="44"/>
      <c r="C920" s="219" t="s">
        <v>1832</v>
      </c>
      <c r="D920" s="219" t="s">
        <v>155</v>
      </c>
      <c r="E920" s="220" t="s">
        <v>1833</v>
      </c>
      <c r="F920" s="221" t="s">
        <v>1834</v>
      </c>
      <c r="G920" s="222" t="s">
        <v>158</v>
      </c>
      <c r="H920" s="223">
        <v>15</v>
      </c>
      <c r="I920" s="224"/>
      <c r="J920" s="225">
        <f>ROUND(I920*H920,2)</f>
        <v>0</v>
      </c>
      <c r="K920" s="221" t="s">
        <v>159</v>
      </c>
      <c r="L920" s="70"/>
      <c r="M920" s="226" t="s">
        <v>22</v>
      </c>
      <c r="N920" s="227" t="s">
        <v>44</v>
      </c>
      <c r="O920" s="45"/>
      <c r="P920" s="228">
        <f>O920*H920</f>
        <v>0</v>
      </c>
      <c r="Q920" s="228">
        <v>0.00045</v>
      </c>
      <c r="R920" s="228">
        <f>Q920*H920</f>
        <v>0.00675</v>
      </c>
      <c r="S920" s="228">
        <v>0</v>
      </c>
      <c r="T920" s="229">
        <f>S920*H920</f>
        <v>0</v>
      </c>
      <c r="AR920" s="22" t="s">
        <v>266</v>
      </c>
      <c r="AT920" s="22" t="s">
        <v>155</v>
      </c>
      <c r="AU920" s="22" t="s">
        <v>82</v>
      </c>
      <c r="AY920" s="22" t="s">
        <v>153</v>
      </c>
      <c r="BE920" s="230">
        <f>IF(N920="základní",J920,0)</f>
        <v>0</v>
      </c>
      <c r="BF920" s="230">
        <f>IF(N920="snížená",J920,0)</f>
        <v>0</v>
      </c>
      <c r="BG920" s="230">
        <f>IF(N920="zákl. přenesená",J920,0)</f>
        <v>0</v>
      </c>
      <c r="BH920" s="230">
        <f>IF(N920="sníž. přenesená",J920,0)</f>
        <v>0</v>
      </c>
      <c r="BI920" s="230">
        <f>IF(N920="nulová",J920,0)</f>
        <v>0</v>
      </c>
      <c r="BJ920" s="22" t="s">
        <v>24</v>
      </c>
      <c r="BK920" s="230">
        <f>ROUND(I920*H920,2)</f>
        <v>0</v>
      </c>
      <c r="BL920" s="22" t="s">
        <v>266</v>
      </c>
      <c r="BM920" s="22" t="s">
        <v>1835</v>
      </c>
    </row>
    <row r="921" spans="2:47" s="1" customFormat="1" ht="13.5">
      <c r="B921" s="44"/>
      <c r="C921" s="72"/>
      <c r="D921" s="231" t="s">
        <v>162</v>
      </c>
      <c r="E921" s="72"/>
      <c r="F921" s="232" t="s">
        <v>1836</v>
      </c>
      <c r="G921" s="72"/>
      <c r="H921" s="72"/>
      <c r="I921" s="189"/>
      <c r="J921" s="72"/>
      <c r="K921" s="72"/>
      <c r="L921" s="70"/>
      <c r="M921" s="233"/>
      <c r="N921" s="45"/>
      <c r="O921" s="45"/>
      <c r="P921" s="45"/>
      <c r="Q921" s="45"/>
      <c r="R921" s="45"/>
      <c r="S921" s="45"/>
      <c r="T921" s="93"/>
      <c r="AT921" s="22" t="s">
        <v>162</v>
      </c>
      <c r="AU921" s="22" t="s">
        <v>82</v>
      </c>
    </row>
    <row r="922" spans="2:47" s="1" customFormat="1" ht="13.5">
      <c r="B922" s="44"/>
      <c r="C922" s="72"/>
      <c r="D922" s="231" t="s">
        <v>164</v>
      </c>
      <c r="E922" s="72"/>
      <c r="F922" s="234" t="s">
        <v>1837</v>
      </c>
      <c r="G922" s="72"/>
      <c r="H922" s="72"/>
      <c r="I922" s="189"/>
      <c r="J922" s="72"/>
      <c r="K922" s="72"/>
      <c r="L922" s="70"/>
      <c r="M922" s="233"/>
      <c r="N922" s="45"/>
      <c r="O922" s="45"/>
      <c r="P922" s="45"/>
      <c r="Q922" s="45"/>
      <c r="R922" s="45"/>
      <c r="S922" s="45"/>
      <c r="T922" s="93"/>
      <c r="AT922" s="22" t="s">
        <v>164</v>
      </c>
      <c r="AU922" s="22" t="s">
        <v>82</v>
      </c>
    </row>
    <row r="923" spans="2:47" s="1" customFormat="1" ht="13.5">
      <c r="B923" s="44"/>
      <c r="C923" s="72"/>
      <c r="D923" s="231" t="s">
        <v>166</v>
      </c>
      <c r="E923" s="72"/>
      <c r="F923" s="234" t="s">
        <v>1722</v>
      </c>
      <c r="G923" s="72"/>
      <c r="H923" s="72"/>
      <c r="I923" s="189"/>
      <c r="J923" s="72"/>
      <c r="K923" s="72"/>
      <c r="L923" s="70"/>
      <c r="M923" s="233"/>
      <c r="N923" s="45"/>
      <c r="O923" s="45"/>
      <c r="P923" s="45"/>
      <c r="Q923" s="45"/>
      <c r="R923" s="45"/>
      <c r="S923" s="45"/>
      <c r="T923" s="93"/>
      <c r="AT923" s="22" t="s">
        <v>166</v>
      </c>
      <c r="AU923" s="22" t="s">
        <v>82</v>
      </c>
    </row>
    <row r="924" spans="2:65" s="1" customFormat="1" ht="25.5" customHeight="1">
      <c r="B924" s="44"/>
      <c r="C924" s="246" t="s">
        <v>1838</v>
      </c>
      <c r="D924" s="246" t="s">
        <v>252</v>
      </c>
      <c r="E924" s="247" t="s">
        <v>1839</v>
      </c>
      <c r="F924" s="248" t="s">
        <v>1840</v>
      </c>
      <c r="G924" s="249" t="s">
        <v>158</v>
      </c>
      <c r="H924" s="250">
        <v>15</v>
      </c>
      <c r="I924" s="251"/>
      <c r="J924" s="252">
        <f>ROUND(I924*H924,2)</f>
        <v>0</v>
      </c>
      <c r="K924" s="248" t="s">
        <v>22</v>
      </c>
      <c r="L924" s="253"/>
      <c r="M924" s="254" t="s">
        <v>22</v>
      </c>
      <c r="N924" s="255" t="s">
        <v>44</v>
      </c>
      <c r="O924" s="45"/>
      <c r="P924" s="228">
        <f>O924*H924</f>
        <v>0</v>
      </c>
      <c r="Q924" s="228">
        <v>0</v>
      </c>
      <c r="R924" s="228">
        <f>Q924*H924</f>
        <v>0</v>
      </c>
      <c r="S924" s="228">
        <v>0</v>
      </c>
      <c r="T924" s="229">
        <f>S924*H924</f>
        <v>0</v>
      </c>
      <c r="AR924" s="22" t="s">
        <v>372</v>
      </c>
      <c r="AT924" s="22" t="s">
        <v>252</v>
      </c>
      <c r="AU924" s="22" t="s">
        <v>82</v>
      </c>
      <c r="AY924" s="22" t="s">
        <v>153</v>
      </c>
      <c r="BE924" s="230">
        <f>IF(N924="základní",J924,0)</f>
        <v>0</v>
      </c>
      <c r="BF924" s="230">
        <f>IF(N924="snížená",J924,0)</f>
        <v>0</v>
      </c>
      <c r="BG924" s="230">
        <f>IF(N924="zákl. přenesená",J924,0)</f>
        <v>0</v>
      </c>
      <c r="BH924" s="230">
        <f>IF(N924="sníž. přenesená",J924,0)</f>
        <v>0</v>
      </c>
      <c r="BI924" s="230">
        <f>IF(N924="nulová",J924,0)</f>
        <v>0</v>
      </c>
      <c r="BJ924" s="22" t="s">
        <v>24</v>
      </c>
      <c r="BK924" s="230">
        <f>ROUND(I924*H924,2)</f>
        <v>0</v>
      </c>
      <c r="BL924" s="22" t="s">
        <v>266</v>
      </c>
      <c r="BM924" s="22" t="s">
        <v>1841</v>
      </c>
    </row>
    <row r="925" spans="2:47" s="1" customFormat="1" ht="13.5">
      <c r="B925" s="44"/>
      <c r="C925" s="72"/>
      <c r="D925" s="231" t="s">
        <v>162</v>
      </c>
      <c r="E925" s="72"/>
      <c r="F925" s="232" t="s">
        <v>1797</v>
      </c>
      <c r="G925" s="72"/>
      <c r="H925" s="72"/>
      <c r="I925" s="189"/>
      <c r="J925" s="72"/>
      <c r="K925" s="72"/>
      <c r="L925" s="70"/>
      <c r="M925" s="233"/>
      <c r="N925" s="45"/>
      <c r="O925" s="45"/>
      <c r="P925" s="45"/>
      <c r="Q925" s="45"/>
      <c r="R925" s="45"/>
      <c r="S925" s="45"/>
      <c r="T925" s="93"/>
      <c r="AT925" s="22" t="s">
        <v>162</v>
      </c>
      <c r="AU925" s="22" t="s">
        <v>82</v>
      </c>
    </row>
    <row r="926" spans="2:47" s="1" customFormat="1" ht="13.5">
      <c r="B926" s="44"/>
      <c r="C926" s="72"/>
      <c r="D926" s="231" t="s">
        <v>166</v>
      </c>
      <c r="E926" s="72"/>
      <c r="F926" s="234" t="s">
        <v>1722</v>
      </c>
      <c r="G926" s="72"/>
      <c r="H926" s="72"/>
      <c r="I926" s="189"/>
      <c r="J926" s="72"/>
      <c r="K926" s="72"/>
      <c r="L926" s="70"/>
      <c r="M926" s="233"/>
      <c r="N926" s="45"/>
      <c r="O926" s="45"/>
      <c r="P926" s="45"/>
      <c r="Q926" s="45"/>
      <c r="R926" s="45"/>
      <c r="S926" s="45"/>
      <c r="T926" s="93"/>
      <c r="AT926" s="22" t="s">
        <v>166</v>
      </c>
      <c r="AU926" s="22" t="s">
        <v>82</v>
      </c>
    </row>
    <row r="927" spans="2:51" s="11" customFormat="1" ht="13.5">
      <c r="B927" s="235"/>
      <c r="C927" s="236"/>
      <c r="D927" s="231" t="s">
        <v>180</v>
      </c>
      <c r="E927" s="237" t="s">
        <v>22</v>
      </c>
      <c r="F927" s="238" t="s">
        <v>1842</v>
      </c>
      <c r="G927" s="236"/>
      <c r="H927" s="239">
        <v>15</v>
      </c>
      <c r="I927" s="240"/>
      <c r="J927" s="236"/>
      <c r="K927" s="236"/>
      <c r="L927" s="241"/>
      <c r="M927" s="242"/>
      <c r="N927" s="243"/>
      <c r="O927" s="243"/>
      <c r="P927" s="243"/>
      <c r="Q927" s="243"/>
      <c r="R927" s="243"/>
      <c r="S927" s="243"/>
      <c r="T927" s="244"/>
      <c r="AT927" s="245" t="s">
        <v>180</v>
      </c>
      <c r="AU927" s="245" t="s">
        <v>82</v>
      </c>
      <c r="AV927" s="11" t="s">
        <v>82</v>
      </c>
      <c r="AW927" s="11" t="s">
        <v>37</v>
      </c>
      <c r="AX927" s="11" t="s">
        <v>73</v>
      </c>
      <c r="AY927" s="245" t="s">
        <v>153</v>
      </c>
    </row>
    <row r="928" spans="2:65" s="1" customFormat="1" ht="16.5" customHeight="1">
      <c r="B928" s="44"/>
      <c r="C928" s="219" t="s">
        <v>1843</v>
      </c>
      <c r="D928" s="219" t="s">
        <v>155</v>
      </c>
      <c r="E928" s="220" t="s">
        <v>1844</v>
      </c>
      <c r="F928" s="221" t="s">
        <v>1845</v>
      </c>
      <c r="G928" s="222" t="s">
        <v>158</v>
      </c>
      <c r="H928" s="223">
        <v>8</v>
      </c>
      <c r="I928" s="224"/>
      <c r="J928" s="225">
        <f>ROUND(I928*H928,2)</f>
        <v>0</v>
      </c>
      <c r="K928" s="221" t="s">
        <v>159</v>
      </c>
      <c r="L928" s="70"/>
      <c r="M928" s="226" t="s">
        <v>22</v>
      </c>
      <c r="N928" s="227" t="s">
        <v>44</v>
      </c>
      <c r="O928" s="45"/>
      <c r="P928" s="228">
        <f>O928*H928</f>
        <v>0</v>
      </c>
      <c r="Q928" s="228">
        <v>0.00046</v>
      </c>
      <c r="R928" s="228">
        <f>Q928*H928</f>
        <v>0.00368</v>
      </c>
      <c r="S928" s="228">
        <v>0</v>
      </c>
      <c r="T928" s="229">
        <f>S928*H928</f>
        <v>0</v>
      </c>
      <c r="AR928" s="22" t="s">
        <v>266</v>
      </c>
      <c r="AT928" s="22" t="s">
        <v>155</v>
      </c>
      <c r="AU928" s="22" t="s">
        <v>82</v>
      </c>
      <c r="AY928" s="22" t="s">
        <v>153</v>
      </c>
      <c r="BE928" s="230">
        <f>IF(N928="základní",J928,0)</f>
        <v>0</v>
      </c>
      <c r="BF928" s="230">
        <f>IF(N928="snížená",J928,0)</f>
        <v>0</v>
      </c>
      <c r="BG928" s="230">
        <f>IF(N928="zákl. přenesená",J928,0)</f>
        <v>0</v>
      </c>
      <c r="BH928" s="230">
        <f>IF(N928="sníž. přenesená",J928,0)</f>
        <v>0</v>
      </c>
      <c r="BI928" s="230">
        <f>IF(N928="nulová",J928,0)</f>
        <v>0</v>
      </c>
      <c r="BJ928" s="22" t="s">
        <v>24</v>
      </c>
      <c r="BK928" s="230">
        <f>ROUND(I928*H928,2)</f>
        <v>0</v>
      </c>
      <c r="BL928" s="22" t="s">
        <v>266</v>
      </c>
      <c r="BM928" s="22" t="s">
        <v>1846</v>
      </c>
    </row>
    <row r="929" spans="2:47" s="1" customFormat="1" ht="13.5">
      <c r="B929" s="44"/>
      <c r="C929" s="72"/>
      <c r="D929" s="231" t="s">
        <v>162</v>
      </c>
      <c r="E929" s="72"/>
      <c r="F929" s="232" t="s">
        <v>1847</v>
      </c>
      <c r="G929" s="72"/>
      <c r="H929" s="72"/>
      <c r="I929" s="189"/>
      <c r="J929" s="72"/>
      <c r="K929" s="72"/>
      <c r="L929" s="70"/>
      <c r="M929" s="233"/>
      <c r="N929" s="45"/>
      <c r="O929" s="45"/>
      <c r="P929" s="45"/>
      <c r="Q929" s="45"/>
      <c r="R929" s="45"/>
      <c r="S929" s="45"/>
      <c r="T929" s="93"/>
      <c r="AT929" s="22" t="s">
        <v>162</v>
      </c>
      <c r="AU929" s="22" t="s">
        <v>82</v>
      </c>
    </row>
    <row r="930" spans="2:47" s="1" customFormat="1" ht="13.5">
      <c r="B930" s="44"/>
      <c r="C930" s="72"/>
      <c r="D930" s="231" t="s">
        <v>164</v>
      </c>
      <c r="E930" s="72"/>
      <c r="F930" s="234" t="s">
        <v>1837</v>
      </c>
      <c r="G930" s="72"/>
      <c r="H930" s="72"/>
      <c r="I930" s="189"/>
      <c r="J930" s="72"/>
      <c r="K930" s="72"/>
      <c r="L930" s="70"/>
      <c r="M930" s="233"/>
      <c r="N930" s="45"/>
      <c r="O930" s="45"/>
      <c r="P930" s="45"/>
      <c r="Q930" s="45"/>
      <c r="R930" s="45"/>
      <c r="S930" s="45"/>
      <c r="T930" s="93"/>
      <c r="AT930" s="22" t="s">
        <v>164</v>
      </c>
      <c r="AU930" s="22" t="s">
        <v>82</v>
      </c>
    </row>
    <row r="931" spans="2:47" s="1" customFormat="1" ht="13.5">
      <c r="B931" s="44"/>
      <c r="C931" s="72"/>
      <c r="D931" s="231" t="s">
        <v>166</v>
      </c>
      <c r="E931" s="72"/>
      <c r="F931" s="234" t="s">
        <v>1722</v>
      </c>
      <c r="G931" s="72"/>
      <c r="H931" s="72"/>
      <c r="I931" s="189"/>
      <c r="J931" s="72"/>
      <c r="K931" s="72"/>
      <c r="L931" s="70"/>
      <c r="M931" s="233"/>
      <c r="N931" s="45"/>
      <c r="O931" s="45"/>
      <c r="P931" s="45"/>
      <c r="Q931" s="45"/>
      <c r="R931" s="45"/>
      <c r="S931" s="45"/>
      <c r="T931" s="93"/>
      <c r="AT931" s="22" t="s">
        <v>166</v>
      </c>
      <c r="AU931" s="22" t="s">
        <v>82</v>
      </c>
    </row>
    <row r="932" spans="2:65" s="1" customFormat="1" ht="25.5" customHeight="1">
      <c r="B932" s="44"/>
      <c r="C932" s="246" t="s">
        <v>1848</v>
      </c>
      <c r="D932" s="246" t="s">
        <v>252</v>
      </c>
      <c r="E932" s="247" t="s">
        <v>1849</v>
      </c>
      <c r="F932" s="248" t="s">
        <v>1850</v>
      </c>
      <c r="G932" s="249" t="s">
        <v>158</v>
      </c>
      <c r="H932" s="250">
        <v>7</v>
      </c>
      <c r="I932" s="251"/>
      <c r="J932" s="252">
        <f>ROUND(I932*H932,2)</f>
        <v>0</v>
      </c>
      <c r="K932" s="248" t="s">
        <v>22</v>
      </c>
      <c r="L932" s="253"/>
      <c r="M932" s="254" t="s">
        <v>22</v>
      </c>
      <c r="N932" s="255" t="s">
        <v>44</v>
      </c>
      <c r="O932" s="45"/>
      <c r="P932" s="228">
        <f>O932*H932</f>
        <v>0</v>
      </c>
      <c r="Q932" s="228">
        <v>0</v>
      </c>
      <c r="R932" s="228">
        <f>Q932*H932</f>
        <v>0</v>
      </c>
      <c r="S932" s="228">
        <v>0</v>
      </c>
      <c r="T932" s="229">
        <f>S932*H932</f>
        <v>0</v>
      </c>
      <c r="AR932" s="22" t="s">
        <v>372</v>
      </c>
      <c r="AT932" s="22" t="s">
        <v>252</v>
      </c>
      <c r="AU932" s="22" t="s">
        <v>82</v>
      </c>
      <c r="AY932" s="22" t="s">
        <v>153</v>
      </c>
      <c r="BE932" s="230">
        <f>IF(N932="základní",J932,0)</f>
        <v>0</v>
      </c>
      <c r="BF932" s="230">
        <f>IF(N932="snížená",J932,0)</f>
        <v>0</v>
      </c>
      <c r="BG932" s="230">
        <f>IF(N932="zákl. přenesená",J932,0)</f>
        <v>0</v>
      </c>
      <c r="BH932" s="230">
        <f>IF(N932="sníž. přenesená",J932,0)</f>
        <v>0</v>
      </c>
      <c r="BI932" s="230">
        <f>IF(N932="nulová",J932,0)</f>
        <v>0</v>
      </c>
      <c r="BJ932" s="22" t="s">
        <v>24</v>
      </c>
      <c r="BK932" s="230">
        <f>ROUND(I932*H932,2)</f>
        <v>0</v>
      </c>
      <c r="BL932" s="22" t="s">
        <v>266</v>
      </c>
      <c r="BM932" s="22" t="s">
        <v>1851</v>
      </c>
    </row>
    <row r="933" spans="2:47" s="1" customFormat="1" ht="13.5">
      <c r="B933" s="44"/>
      <c r="C933" s="72"/>
      <c r="D933" s="231" t="s">
        <v>162</v>
      </c>
      <c r="E933" s="72"/>
      <c r="F933" s="232" t="s">
        <v>1797</v>
      </c>
      <c r="G933" s="72"/>
      <c r="H933" s="72"/>
      <c r="I933" s="189"/>
      <c r="J933" s="72"/>
      <c r="K933" s="72"/>
      <c r="L933" s="70"/>
      <c r="M933" s="233"/>
      <c r="N933" s="45"/>
      <c r="O933" s="45"/>
      <c r="P933" s="45"/>
      <c r="Q933" s="45"/>
      <c r="R933" s="45"/>
      <c r="S933" s="45"/>
      <c r="T933" s="93"/>
      <c r="AT933" s="22" t="s">
        <v>162</v>
      </c>
      <c r="AU933" s="22" t="s">
        <v>82</v>
      </c>
    </row>
    <row r="934" spans="2:47" s="1" customFormat="1" ht="13.5">
      <c r="B934" s="44"/>
      <c r="C934" s="72"/>
      <c r="D934" s="231" t="s">
        <v>166</v>
      </c>
      <c r="E934" s="72"/>
      <c r="F934" s="234" t="s">
        <v>1722</v>
      </c>
      <c r="G934" s="72"/>
      <c r="H934" s="72"/>
      <c r="I934" s="189"/>
      <c r="J934" s="72"/>
      <c r="K934" s="72"/>
      <c r="L934" s="70"/>
      <c r="M934" s="233"/>
      <c r="N934" s="45"/>
      <c r="O934" s="45"/>
      <c r="P934" s="45"/>
      <c r="Q934" s="45"/>
      <c r="R934" s="45"/>
      <c r="S934" s="45"/>
      <c r="T934" s="93"/>
      <c r="AT934" s="22" t="s">
        <v>166</v>
      </c>
      <c r="AU934" s="22" t="s">
        <v>82</v>
      </c>
    </row>
    <row r="935" spans="2:51" s="11" customFormat="1" ht="13.5">
      <c r="B935" s="235"/>
      <c r="C935" s="236"/>
      <c r="D935" s="231" t="s">
        <v>180</v>
      </c>
      <c r="E935" s="237" t="s">
        <v>22</v>
      </c>
      <c r="F935" s="238" t="s">
        <v>1852</v>
      </c>
      <c r="G935" s="236"/>
      <c r="H935" s="239">
        <v>7</v>
      </c>
      <c r="I935" s="240"/>
      <c r="J935" s="236"/>
      <c r="K935" s="236"/>
      <c r="L935" s="241"/>
      <c r="M935" s="242"/>
      <c r="N935" s="243"/>
      <c r="O935" s="243"/>
      <c r="P935" s="243"/>
      <c r="Q935" s="243"/>
      <c r="R935" s="243"/>
      <c r="S935" s="243"/>
      <c r="T935" s="244"/>
      <c r="AT935" s="245" t="s">
        <v>180</v>
      </c>
      <c r="AU935" s="245" t="s">
        <v>82</v>
      </c>
      <c r="AV935" s="11" t="s">
        <v>82</v>
      </c>
      <c r="AW935" s="11" t="s">
        <v>37</v>
      </c>
      <c r="AX935" s="11" t="s">
        <v>73</v>
      </c>
      <c r="AY935" s="245" t="s">
        <v>153</v>
      </c>
    </row>
    <row r="936" spans="2:65" s="1" customFormat="1" ht="25.5" customHeight="1">
      <c r="B936" s="44"/>
      <c r="C936" s="246" t="s">
        <v>1853</v>
      </c>
      <c r="D936" s="246" t="s">
        <v>252</v>
      </c>
      <c r="E936" s="247" t="s">
        <v>1854</v>
      </c>
      <c r="F936" s="248" t="s">
        <v>1855</v>
      </c>
      <c r="G936" s="249" t="s">
        <v>158</v>
      </c>
      <c r="H936" s="250">
        <v>1</v>
      </c>
      <c r="I936" s="251"/>
      <c r="J936" s="252">
        <f>ROUND(I936*H936,2)</f>
        <v>0</v>
      </c>
      <c r="K936" s="248" t="s">
        <v>22</v>
      </c>
      <c r="L936" s="253"/>
      <c r="M936" s="254" t="s">
        <v>22</v>
      </c>
      <c r="N936" s="255" t="s">
        <v>44</v>
      </c>
      <c r="O936" s="45"/>
      <c r="P936" s="228">
        <f>O936*H936</f>
        <v>0</v>
      </c>
      <c r="Q936" s="228">
        <v>0</v>
      </c>
      <c r="R936" s="228">
        <f>Q936*H936</f>
        <v>0</v>
      </c>
      <c r="S936" s="228">
        <v>0</v>
      </c>
      <c r="T936" s="229">
        <f>S936*H936</f>
        <v>0</v>
      </c>
      <c r="AR936" s="22" t="s">
        <v>372</v>
      </c>
      <c r="AT936" s="22" t="s">
        <v>252</v>
      </c>
      <c r="AU936" s="22" t="s">
        <v>82</v>
      </c>
      <c r="AY936" s="22" t="s">
        <v>153</v>
      </c>
      <c r="BE936" s="230">
        <f>IF(N936="základní",J936,0)</f>
        <v>0</v>
      </c>
      <c r="BF936" s="230">
        <f>IF(N936="snížená",J936,0)</f>
        <v>0</v>
      </c>
      <c r="BG936" s="230">
        <f>IF(N936="zákl. přenesená",J936,0)</f>
        <v>0</v>
      </c>
      <c r="BH936" s="230">
        <f>IF(N936="sníž. přenesená",J936,0)</f>
        <v>0</v>
      </c>
      <c r="BI936" s="230">
        <f>IF(N936="nulová",J936,0)</f>
        <v>0</v>
      </c>
      <c r="BJ936" s="22" t="s">
        <v>24</v>
      </c>
      <c r="BK936" s="230">
        <f>ROUND(I936*H936,2)</f>
        <v>0</v>
      </c>
      <c r="BL936" s="22" t="s">
        <v>266</v>
      </c>
      <c r="BM936" s="22" t="s">
        <v>1856</v>
      </c>
    </row>
    <row r="937" spans="2:47" s="1" customFormat="1" ht="13.5">
      <c r="B937" s="44"/>
      <c r="C937" s="72"/>
      <c r="D937" s="231" t="s">
        <v>162</v>
      </c>
      <c r="E937" s="72"/>
      <c r="F937" s="232" t="s">
        <v>1797</v>
      </c>
      <c r="G937" s="72"/>
      <c r="H937" s="72"/>
      <c r="I937" s="189"/>
      <c r="J937" s="72"/>
      <c r="K937" s="72"/>
      <c r="L937" s="70"/>
      <c r="M937" s="233"/>
      <c r="N937" s="45"/>
      <c r="O937" s="45"/>
      <c r="P937" s="45"/>
      <c r="Q937" s="45"/>
      <c r="R937" s="45"/>
      <c r="S937" s="45"/>
      <c r="T937" s="93"/>
      <c r="AT937" s="22" t="s">
        <v>162</v>
      </c>
      <c r="AU937" s="22" t="s">
        <v>82</v>
      </c>
    </row>
    <row r="938" spans="2:47" s="1" customFormat="1" ht="13.5">
      <c r="B938" s="44"/>
      <c r="C938" s="72"/>
      <c r="D938" s="231" t="s">
        <v>166</v>
      </c>
      <c r="E938" s="72"/>
      <c r="F938" s="234" t="s">
        <v>1722</v>
      </c>
      <c r="G938" s="72"/>
      <c r="H938" s="72"/>
      <c r="I938" s="189"/>
      <c r="J938" s="72"/>
      <c r="K938" s="72"/>
      <c r="L938" s="70"/>
      <c r="M938" s="233"/>
      <c r="N938" s="45"/>
      <c r="O938" s="45"/>
      <c r="P938" s="45"/>
      <c r="Q938" s="45"/>
      <c r="R938" s="45"/>
      <c r="S938" s="45"/>
      <c r="T938" s="93"/>
      <c r="AT938" s="22" t="s">
        <v>166</v>
      </c>
      <c r="AU938" s="22" t="s">
        <v>82</v>
      </c>
    </row>
    <row r="939" spans="2:51" s="11" customFormat="1" ht="13.5">
      <c r="B939" s="235"/>
      <c r="C939" s="236"/>
      <c r="D939" s="231" t="s">
        <v>180</v>
      </c>
      <c r="E939" s="237" t="s">
        <v>22</v>
      </c>
      <c r="F939" s="238" t="s">
        <v>1857</v>
      </c>
      <c r="G939" s="236"/>
      <c r="H939" s="239">
        <v>1</v>
      </c>
      <c r="I939" s="240"/>
      <c r="J939" s="236"/>
      <c r="K939" s="236"/>
      <c r="L939" s="241"/>
      <c r="M939" s="242"/>
      <c r="N939" s="243"/>
      <c r="O939" s="243"/>
      <c r="P939" s="243"/>
      <c r="Q939" s="243"/>
      <c r="R939" s="243"/>
      <c r="S939" s="243"/>
      <c r="T939" s="244"/>
      <c r="AT939" s="245" t="s">
        <v>180</v>
      </c>
      <c r="AU939" s="245" t="s">
        <v>82</v>
      </c>
      <c r="AV939" s="11" t="s">
        <v>82</v>
      </c>
      <c r="AW939" s="11" t="s">
        <v>37</v>
      </c>
      <c r="AX939" s="11" t="s">
        <v>73</v>
      </c>
      <c r="AY939" s="245" t="s">
        <v>153</v>
      </c>
    </row>
    <row r="940" spans="2:65" s="1" customFormat="1" ht="16.5" customHeight="1">
      <c r="B940" s="44"/>
      <c r="C940" s="219" t="s">
        <v>1858</v>
      </c>
      <c r="D940" s="219" t="s">
        <v>155</v>
      </c>
      <c r="E940" s="220" t="s">
        <v>1859</v>
      </c>
      <c r="F940" s="221" t="s">
        <v>1860</v>
      </c>
      <c r="G940" s="222" t="s">
        <v>158</v>
      </c>
      <c r="H940" s="223">
        <v>1</v>
      </c>
      <c r="I940" s="224"/>
      <c r="J940" s="225">
        <f>ROUND(I940*H940,2)</f>
        <v>0</v>
      </c>
      <c r="K940" s="221" t="s">
        <v>159</v>
      </c>
      <c r="L940" s="70"/>
      <c r="M940" s="226" t="s">
        <v>22</v>
      </c>
      <c r="N940" s="227" t="s">
        <v>44</v>
      </c>
      <c r="O940" s="45"/>
      <c r="P940" s="228">
        <f>O940*H940</f>
        <v>0</v>
      </c>
      <c r="Q940" s="228">
        <v>0.00045</v>
      </c>
      <c r="R940" s="228">
        <f>Q940*H940</f>
        <v>0.00045</v>
      </c>
      <c r="S940" s="228">
        <v>0</v>
      </c>
      <c r="T940" s="229">
        <f>S940*H940</f>
        <v>0</v>
      </c>
      <c r="AR940" s="22" t="s">
        <v>266</v>
      </c>
      <c r="AT940" s="22" t="s">
        <v>155</v>
      </c>
      <c r="AU940" s="22" t="s">
        <v>82</v>
      </c>
      <c r="AY940" s="22" t="s">
        <v>153</v>
      </c>
      <c r="BE940" s="230">
        <f>IF(N940="základní",J940,0)</f>
        <v>0</v>
      </c>
      <c r="BF940" s="230">
        <f>IF(N940="snížená",J940,0)</f>
        <v>0</v>
      </c>
      <c r="BG940" s="230">
        <f>IF(N940="zákl. přenesená",J940,0)</f>
        <v>0</v>
      </c>
      <c r="BH940" s="230">
        <f>IF(N940="sníž. přenesená",J940,0)</f>
        <v>0</v>
      </c>
      <c r="BI940" s="230">
        <f>IF(N940="nulová",J940,0)</f>
        <v>0</v>
      </c>
      <c r="BJ940" s="22" t="s">
        <v>24</v>
      </c>
      <c r="BK940" s="230">
        <f>ROUND(I940*H940,2)</f>
        <v>0</v>
      </c>
      <c r="BL940" s="22" t="s">
        <v>266</v>
      </c>
      <c r="BM940" s="22" t="s">
        <v>1861</v>
      </c>
    </row>
    <row r="941" spans="2:47" s="1" customFormat="1" ht="13.5">
      <c r="B941" s="44"/>
      <c r="C941" s="72"/>
      <c r="D941" s="231" t="s">
        <v>162</v>
      </c>
      <c r="E941" s="72"/>
      <c r="F941" s="232" t="s">
        <v>1862</v>
      </c>
      <c r="G941" s="72"/>
      <c r="H941" s="72"/>
      <c r="I941" s="189"/>
      <c r="J941" s="72"/>
      <c r="K941" s="72"/>
      <c r="L941" s="70"/>
      <c r="M941" s="233"/>
      <c r="N941" s="45"/>
      <c r="O941" s="45"/>
      <c r="P941" s="45"/>
      <c r="Q941" s="45"/>
      <c r="R941" s="45"/>
      <c r="S941" s="45"/>
      <c r="T941" s="93"/>
      <c r="AT941" s="22" t="s">
        <v>162</v>
      </c>
      <c r="AU941" s="22" t="s">
        <v>82</v>
      </c>
    </row>
    <row r="942" spans="2:47" s="1" customFormat="1" ht="13.5">
      <c r="B942" s="44"/>
      <c r="C942" s="72"/>
      <c r="D942" s="231" t="s">
        <v>164</v>
      </c>
      <c r="E942" s="72"/>
      <c r="F942" s="234" t="s">
        <v>1837</v>
      </c>
      <c r="G942" s="72"/>
      <c r="H942" s="72"/>
      <c r="I942" s="189"/>
      <c r="J942" s="72"/>
      <c r="K942" s="72"/>
      <c r="L942" s="70"/>
      <c r="M942" s="233"/>
      <c r="N942" s="45"/>
      <c r="O942" s="45"/>
      <c r="P942" s="45"/>
      <c r="Q942" s="45"/>
      <c r="R942" s="45"/>
      <c r="S942" s="45"/>
      <c r="T942" s="93"/>
      <c r="AT942" s="22" t="s">
        <v>164</v>
      </c>
      <c r="AU942" s="22" t="s">
        <v>82</v>
      </c>
    </row>
    <row r="943" spans="2:65" s="1" customFormat="1" ht="25.5" customHeight="1">
      <c r="B943" s="44"/>
      <c r="C943" s="246" t="s">
        <v>1863</v>
      </c>
      <c r="D943" s="246" t="s">
        <v>252</v>
      </c>
      <c r="E943" s="247" t="s">
        <v>1864</v>
      </c>
      <c r="F943" s="248" t="s">
        <v>1865</v>
      </c>
      <c r="G943" s="249" t="s">
        <v>158</v>
      </c>
      <c r="H943" s="250">
        <v>1</v>
      </c>
      <c r="I943" s="251"/>
      <c r="J943" s="252">
        <f>ROUND(I943*H943,2)</f>
        <v>0</v>
      </c>
      <c r="K943" s="248" t="s">
        <v>22</v>
      </c>
      <c r="L943" s="253"/>
      <c r="M943" s="254" t="s">
        <v>22</v>
      </c>
      <c r="N943" s="255" t="s">
        <v>44</v>
      </c>
      <c r="O943" s="45"/>
      <c r="P943" s="228">
        <f>O943*H943</f>
        <v>0</v>
      </c>
      <c r="Q943" s="228">
        <v>0</v>
      </c>
      <c r="R943" s="228">
        <f>Q943*H943</f>
        <v>0</v>
      </c>
      <c r="S943" s="228">
        <v>0</v>
      </c>
      <c r="T943" s="229">
        <f>S943*H943</f>
        <v>0</v>
      </c>
      <c r="AR943" s="22" t="s">
        <v>372</v>
      </c>
      <c r="AT943" s="22" t="s">
        <v>252</v>
      </c>
      <c r="AU943" s="22" t="s">
        <v>82</v>
      </c>
      <c r="AY943" s="22" t="s">
        <v>153</v>
      </c>
      <c r="BE943" s="230">
        <f>IF(N943="základní",J943,0)</f>
        <v>0</v>
      </c>
      <c r="BF943" s="230">
        <f>IF(N943="snížená",J943,0)</f>
        <v>0</v>
      </c>
      <c r="BG943" s="230">
        <f>IF(N943="zákl. přenesená",J943,0)</f>
        <v>0</v>
      </c>
      <c r="BH943" s="230">
        <f>IF(N943="sníž. přenesená",J943,0)</f>
        <v>0</v>
      </c>
      <c r="BI943" s="230">
        <f>IF(N943="nulová",J943,0)</f>
        <v>0</v>
      </c>
      <c r="BJ943" s="22" t="s">
        <v>24</v>
      </c>
      <c r="BK943" s="230">
        <f>ROUND(I943*H943,2)</f>
        <v>0</v>
      </c>
      <c r="BL943" s="22" t="s">
        <v>266</v>
      </c>
      <c r="BM943" s="22" t="s">
        <v>1866</v>
      </c>
    </row>
    <row r="944" spans="2:47" s="1" customFormat="1" ht="13.5">
      <c r="B944" s="44"/>
      <c r="C944" s="72"/>
      <c r="D944" s="231" t="s">
        <v>162</v>
      </c>
      <c r="E944" s="72"/>
      <c r="F944" s="232" t="s">
        <v>1797</v>
      </c>
      <c r="G944" s="72"/>
      <c r="H944" s="72"/>
      <c r="I944" s="189"/>
      <c r="J944" s="72"/>
      <c r="K944" s="72"/>
      <c r="L944" s="70"/>
      <c r="M944" s="233"/>
      <c r="N944" s="45"/>
      <c r="O944" s="45"/>
      <c r="P944" s="45"/>
      <c r="Q944" s="45"/>
      <c r="R944" s="45"/>
      <c r="S944" s="45"/>
      <c r="T944" s="93"/>
      <c r="AT944" s="22" t="s">
        <v>162</v>
      </c>
      <c r="AU944" s="22" t="s">
        <v>82</v>
      </c>
    </row>
    <row r="945" spans="2:51" s="11" customFormat="1" ht="13.5">
      <c r="B945" s="235"/>
      <c r="C945" s="236"/>
      <c r="D945" s="231" t="s">
        <v>180</v>
      </c>
      <c r="E945" s="237" t="s">
        <v>22</v>
      </c>
      <c r="F945" s="238" t="s">
        <v>1857</v>
      </c>
      <c r="G945" s="236"/>
      <c r="H945" s="239">
        <v>1</v>
      </c>
      <c r="I945" s="240"/>
      <c r="J945" s="236"/>
      <c r="K945" s="236"/>
      <c r="L945" s="241"/>
      <c r="M945" s="242"/>
      <c r="N945" s="243"/>
      <c r="O945" s="243"/>
      <c r="P945" s="243"/>
      <c r="Q945" s="243"/>
      <c r="R945" s="243"/>
      <c r="S945" s="243"/>
      <c r="T945" s="244"/>
      <c r="AT945" s="245" t="s">
        <v>180</v>
      </c>
      <c r="AU945" s="245" t="s">
        <v>82</v>
      </c>
      <c r="AV945" s="11" t="s">
        <v>82</v>
      </c>
      <c r="AW945" s="11" t="s">
        <v>37</v>
      </c>
      <c r="AX945" s="11" t="s">
        <v>73</v>
      </c>
      <c r="AY945" s="245" t="s">
        <v>153</v>
      </c>
    </row>
    <row r="946" spans="2:65" s="1" customFormat="1" ht="16.5" customHeight="1">
      <c r="B946" s="44"/>
      <c r="C946" s="219" t="s">
        <v>1867</v>
      </c>
      <c r="D946" s="219" t="s">
        <v>155</v>
      </c>
      <c r="E946" s="220" t="s">
        <v>1868</v>
      </c>
      <c r="F946" s="221" t="s">
        <v>1869</v>
      </c>
      <c r="G946" s="222" t="s">
        <v>158</v>
      </c>
      <c r="H946" s="223">
        <v>5</v>
      </c>
      <c r="I946" s="224"/>
      <c r="J946" s="225">
        <f>ROUND(I946*H946,2)</f>
        <v>0</v>
      </c>
      <c r="K946" s="221" t="s">
        <v>159</v>
      </c>
      <c r="L946" s="70"/>
      <c r="M946" s="226" t="s">
        <v>22</v>
      </c>
      <c r="N946" s="227" t="s">
        <v>44</v>
      </c>
      <c r="O946" s="45"/>
      <c r="P946" s="228">
        <f>O946*H946</f>
        <v>0</v>
      </c>
      <c r="Q946" s="228">
        <v>0.00044</v>
      </c>
      <c r="R946" s="228">
        <f>Q946*H946</f>
        <v>0.0022</v>
      </c>
      <c r="S946" s="228">
        <v>0</v>
      </c>
      <c r="T946" s="229">
        <f>S946*H946</f>
        <v>0</v>
      </c>
      <c r="AR946" s="22" t="s">
        <v>266</v>
      </c>
      <c r="AT946" s="22" t="s">
        <v>155</v>
      </c>
      <c r="AU946" s="22" t="s">
        <v>82</v>
      </c>
      <c r="AY946" s="22" t="s">
        <v>153</v>
      </c>
      <c r="BE946" s="230">
        <f>IF(N946="základní",J946,0)</f>
        <v>0</v>
      </c>
      <c r="BF946" s="230">
        <f>IF(N946="snížená",J946,0)</f>
        <v>0</v>
      </c>
      <c r="BG946" s="230">
        <f>IF(N946="zákl. přenesená",J946,0)</f>
        <v>0</v>
      </c>
      <c r="BH946" s="230">
        <f>IF(N946="sníž. přenesená",J946,0)</f>
        <v>0</v>
      </c>
      <c r="BI946" s="230">
        <f>IF(N946="nulová",J946,0)</f>
        <v>0</v>
      </c>
      <c r="BJ946" s="22" t="s">
        <v>24</v>
      </c>
      <c r="BK946" s="230">
        <f>ROUND(I946*H946,2)</f>
        <v>0</v>
      </c>
      <c r="BL946" s="22" t="s">
        <v>266</v>
      </c>
      <c r="BM946" s="22" t="s">
        <v>1870</v>
      </c>
    </row>
    <row r="947" spans="2:47" s="1" customFormat="1" ht="13.5">
      <c r="B947" s="44"/>
      <c r="C947" s="72"/>
      <c r="D947" s="231" t="s">
        <v>162</v>
      </c>
      <c r="E947" s="72"/>
      <c r="F947" s="232" t="s">
        <v>1871</v>
      </c>
      <c r="G947" s="72"/>
      <c r="H947" s="72"/>
      <c r="I947" s="189"/>
      <c r="J947" s="72"/>
      <c r="K947" s="72"/>
      <c r="L947" s="70"/>
      <c r="M947" s="233"/>
      <c r="N947" s="45"/>
      <c r="O947" s="45"/>
      <c r="P947" s="45"/>
      <c r="Q947" s="45"/>
      <c r="R947" s="45"/>
      <c r="S947" s="45"/>
      <c r="T947" s="93"/>
      <c r="AT947" s="22" t="s">
        <v>162</v>
      </c>
      <c r="AU947" s="22" t="s">
        <v>82</v>
      </c>
    </row>
    <row r="948" spans="2:47" s="1" customFormat="1" ht="13.5">
      <c r="B948" s="44"/>
      <c r="C948" s="72"/>
      <c r="D948" s="231" t="s">
        <v>164</v>
      </c>
      <c r="E948" s="72"/>
      <c r="F948" s="234" t="s">
        <v>1837</v>
      </c>
      <c r="G948" s="72"/>
      <c r="H948" s="72"/>
      <c r="I948" s="189"/>
      <c r="J948" s="72"/>
      <c r="K948" s="72"/>
      <c r="L948" s="70"/>
      <c r="M948" s="233"/>
      <c r="N948" s="45"/>
      <c r="O948" s="45"/>
      <c r="P948" s="45"/>
      <c r="Q948" s="45"/>
      <c r="R948" s="45"/>
      <c r="S948" s="45"/>
      <c r="T948" s="93"/>
      <c r="AT948" s="22" t="s">
        <v>164</v>
      </c>
      <c r="AU948" s="22" t="s">
        <v>82</v>
      </c>
    </row>
    <row r="949" spans="2:65" s="1" customFormat="1" ht="25.5" customHeight="1">
      <c r="B949" s="44"/>
      <c r="C949" s="246" t="s">
        <v>1872</v>
      </c>
      <c r="D949" s="246" t="s">
        <v>252</v>
      </c>
      <c r="E949" s="247" t="s">
        <v>1873</v>
      </c>
      <c r="F949" s="248" t="s">
        <v>1874</v>
      </c>
      <c r="G949" s="249" t="s">
        <v>158</v>
      </c>
      <c r="H949" s="250">
        <v>5</v>
      </c>
      <c r="I949" s="251"/>
      <c r="J949" s="252">
        <f>ROUND(I949*H949,2)</f>
        <v>0</v>
      </c>
      <c r="K949" s="248" t="s">
        <v>22</v>
      </c>
      <c r="L949" s="253"/>
      <c r="M949" s="254" t="s">
        <v>22</v>
      </c>
      <c r="N949" s="255" t="s">
        <v>44</v>
      </c>
      <c r="O949" s="45"/>
      <c r="P949" s="228">
        <f>O949*H949</f>
        <v>0</v>
      </c>
      <c r="Q949" s="228">
        <v>0</v>
      </c>
      <c r="R949" s="228">
        <f>Q949*H949</f>
        <v>0</v>
      </c>
      <c r="S949" s="228">
        <v>0</v>
      </c>
      <c r="T949" s="229">
        <f>S949*H949</f>
        <v>0</v>
      </c>
      <c r="AR949" s="22" t="s">
        <v>372</v>
      </c>
      <c r="AT949" s="22" t="s">
        <v>252</v>
      </c>
      <c r="AU949" s="22" t="s">
        <v>82</v>
      </c>
      <c r="AY949" s="22" t="s">
        <v>153</v>
      </c>
      <c r="BE949" s="230">
        <f>IF(N949="základní",J949,0)</f>
        <v>0</v>
      </c>
      <c r="BF949" s="230">
        <f>IF(N949="snížená",J949,0)</f>
        <v>0</v>
      </c>
      <c r="BG949" s="230">
        <f>IF(N949="zákl. přenesená",J949,0)</f>
        <v>0</v>
      </c>
      <c r="BH949" s="230">
        <f>IF(N949="sníž. přenesená",J949,0)</f>
        <v>0</v>
      </c>
      <c r="BI949" s="230">
        <f>IF(N949="nulová",J949,0)</f>
        <v>0</v>
      </c>
      <c r="BJ949" s="22" t="s">
        <v>24</v>
      </c>
      <c r="BK949" s="230">
        <f>ROUND(I949*H949,2)</f>
        <v>0</v>
      </c>
      <c r="BL949" s="22" t="s">
        <v>266</v>
      </c>
      <c r="BM949" s="22" t="s">
        <v>1875</v>
      </c>
    </row>
    <row r="950" spans="2:47" s="1" customFormat="1" ht="13.5">
      <c r="B950" s="44"/>
      <c r="C950" s="72"/>
      <c r="D950" s="231" t="s">
        <v>162</v>
      </c>
      <c r="E950" s="72"/>
      <c r="F950" s="232" t="s">
        <v>1797</v>
      </c>
      <c r="G950" s="72"/>
      <c r="H950" s="72"/>
      <c r="I950" s="189"/>
      <c r="J950" s="72"/>
      <c r="K950" s="72"/>
      <c r="L950" s="70"/>
      <c r="M950" s="233"/>
      <c r="N950" s="45"/>
      <c r="O950" s="45"/>
      <c r="P950" s="45"/>
      <c r="Q950" s="45"/>
      <c r="R950" s="45"/>
      <c r="S950" s="45"/>
      <c r="T950" s="93"/>
      <c r="AT950" s="22" t="s">
        <v>162</v>
      </c>
      <c r="AU950" s="22" t="s">
        <v>82</v>
      </c>
    </row>
    <row r="951" spans="2:47" s="1" customFormat="1" ht="13.5">
      <c r="B951" s="44"/>
      <c r="C951" s="72"/>
      <c r="D951" s="231" t="s">
        <v>166</v>
      </c>
      <c r="E951" s="72"/>
      <c r="F951" s="234" t="s">
        <v>1722</v>
      </c>
      <c r="G951" s="72"/>
      <c r="H951" s="72"/>
      <c r="I951" s="189"/>
      <c r="J951" s="72"/>
      <c r="K951" s="72"/>
      <c r="L951" s="70"/>
      <c r="M951" s="233"/>
      <c r="N951" s="45"/>
      <c r="O951" s="45"/>
      <c r="P951" s="45"/>
      <c r="Q951" s="45"/>
      <c r="R951" s="45"/>
      <c r="S951" s="45"/>
      <c r="T951" s="93"/>
      <c r="AT951" s="22" t="s">
        <v>166</v>
      </c>
      <c r="AU951" s="22" t="s">
        <v>82</v>
      </c>
    </row>
    <row r="952" spans="2:51" s="11" customFormat="1" ht="13.5">
      <c r="B952" s="235"/>
      <c r="C952" s="236"/>
      <c r="D952" s="231" t="s">
        <v>180</v>
      </c>
      <c r="E952" s="237" t="s">
        <v>22</v>
      </c>
      <c r="F952" s="238" t="s">
        <v>1876</v>
      </c>
      <c r="G952" s="236"/>
      <c r="H952" s="239">
        <v>5</v>
      </c>
      <c r="I952" s="240"/>
      <c r="J952" s="236"/>
      <c r="K952" s="236"/>
      <c r="L952" s="241"/>
      <c r="M952" s="242"/>
      <c r="N952" s="243"/>
      <c r="O952" s="243"/>
      <c r="P952" s="243"/>
      <c r="Q952" s="243"/>
      <c r="R952" s="243"/>
      <c r="S952" s="243"/>
      <c r="T952" s="244"/>
      <c r="AT952" s="245" t="s">
        <v>180</v>
      </c>
      <c r="AU952" s="245" t="s">
        <v>82</v>
      </c>
      <c r="AV952" s="11" t="s">
        <v>82</v>
      </c>
      <c r="AW952" s="11" t="s">
        <v>37</v>
      </c>
      <c r="AX952" s="11" t="s">
        <v>73</v>
      </c>
      <c r="AY952" s="245" t="s">
        <v>153</v>
      </c>
    </row>
    <row r="953" spans="2:65" s="1" customFormat="1" ht="25.5" customHeight="1">
      <c r="B953" s="44"/>
      <c r="C953" s="219" t="s">
        <v>1877</v>
      </c>
      <c r="D953" s="219" t="s">
        <v>155</v>
      </c>
      <c r="E953" s="220" t="s">
        <v>1878</v>
      </c>
      <c r="F953" s="221" t="s">
        <v>1879</v>
      </c>
      <c r="G953" s="222" t="s">
        <v>158</v>
      </c>
      <c r="H953" s="223">
        <v>4</v>
      </c>
      <c r="I953" s="224"/>
      <c r="J953" s="225">
        <f>ROUND(I953*H953,2)</f>
        <v>0</v>
      </c>
      <c r="K953" s="221" t="s">
        <v>159</v>
      </c>
      <c r="L953" s="70"/>
      <c r="M953" s="226" t="s">
        <v>22</v>
      </c>
      <c r="N953" s="227" t="s">
        <v>44</v>
      </c>
      <c r="O953" s="45"/>
      <c r="P953" s="228">
        <f>O953*H953</f>
        <v>0</v>
      </c>
      <c r="Q953" s="228">
        <v>0</v>
      </c>
      <c r="R953" s="228">
        <f>Q953*H953</f>
        <v>0</v>
      </c>
      <c r="S953" s="228">
        <v>0</v>
      </c>
      <c r="T953" s="229">
        <f>S953*H953</f>
        <v>0</v>
      </c>
      <c r="AR953" s="22" t="s">
        <v>266</v>
      </c>
      <c r="AT953" s="22" t="s">
        <v>155</v>
      </c>
      <c r="AU953" s="22" t="s">
        <v>82</v>
      </c>
      <c r="AY953" s="22" t="s">
        <v>153</v>
      </c>
      <c r="BE953" s="230">
        <f>IF(N953="základní",J953,0)</f>
        <v>0</v>
      </c>
      <c r="BF953" s="230">
        <f>IF(N953="snížená",J953,0)</f>
        <v>0</v>
      </c>
      <c r="BG953" s="230">
        <f>IF(N953="zákl. přenesená",J953,0)</f>
        <v>0</v>
      </c>
      <c r="BH953" s="230">
        <f>IF(N953="sníž. přenesená",J953,0)</f>
        <v>0</v>
      </c>
      <c r="BI953" s="230">
        <f>IF(N953="nulová",J953,0)</f>
        <v>0</v>
      </c>
      <c r="BJ953" s="22" t="s">
        <v>24</v>
      </c>
      <c r="BK953" s="230">
        <f>ROUND(I953*H953,2)</f>
        <v>0</v>
      </c>
      <c r="BL953" s="22" t="s">
        <v>266</v>
      </c>
      <c r="BM953" s="22" t="s">
        <v>1880</v>
      </c>
    </row>
    <row r="954" spans="2:47" s="1" customFormat="1" ht="13.5">
      <c r="B954" s="44"/>
      <c r="C954" s="72"/>
      <c r="D954" s="231" t="s">
        <v>162</v>
      </c>
      <c r="E954" s="72"/>
      <c r="F954" s="232" t="s">
        <v>1881</v>
      </c>
      <c r="G954" s="72"/>
      <c r="H954" s="72"/>
      <c r="I954" s="189"/>
      <c r="J954" s="72"/>
      <c r="K954" s="72"/>
      <c r="L954" s="70"/>
      <c r="M954" s="233"/>
      <c r="N954" s="45"/>
      <c r="O954" s="45"/>
      <c r="P954" s="45"/>
      <c r="Q954" s="45"/>
      <c r="R954" s="45"/>
      <c r="S954" s="45"/>
      <c r="T954" s="93"/>
      <c r="AT954" s="22" t="s">
        <v>162</v>
      </c>
      <c r="AU954" s="22" t="s">
        <v>82</v>
      </c>
    </row>
    <row r="955" spans="2:47" s="1" customFormat="1" ht="13.5">
      <c r="B955" s="44"/>
      <c r="C955" s="72"/>
      <c r="D955" s="231" t="s">
        <v>164</v>
      </c>
      <c r="E955" s="72"/>
      <c r="F955" s="234" t="s">
        <v>1882</v>
      </c>
      <c r="G955" s="72"/>
      <c r="H955" s="72"/>
      <c r="I955" s="189"/>
      <c r="J955" s="72"/>
      <c r="K955" s="72"/>
      <c r="L955" s="70"/>
      <c r="M955" s="233"/>
      <c r="N955" s="45"/>
      <c r="O955" s="45"/>
      <c r="P955" s="45"/>
      <c r="Q955" s="45"/>
      <c r="R955" s="45"/>
      <c r="S955" s="45"/>
      <c r="T955" s="93"/>
      <c r="AT955" s="22" t="s">
        <v>164</v>
      </c>
      <c r="AU955" s="22" t="s">
        <v>82</v>
      </c>
    </row>
    <row r="956" spans="2:47" s="1" customFormat="1" ht="13.5">
      <c r="B956" s="44"/>
      <c r="C956" s="72"/>
      <c r="D956" s="231" t="s">
        <v>166</v>
      </c>
      <c r="E956" s="72"/>
      <c r="F956" s="234" t="s">
        <v>1735</v>
      </c>
      <c r="G956" s="72"/>
      <c r="H956" s="72"/>
      <c r="I956" s="189"/>
      <c r="J956" s="72"/>
      <c r="K956" s="72"/>
      <c r="L956" s="70"/>
      <c r="M956" s="233"/>
      <c r="N956" s="45"/>
      <c r="O956" s="45"/>
      <c r="P956" s="45"/>
      <c r="Q956" s="45"/>
      <c r="R956" s="45"/>
      <c r="S956" s="45"/>
      <c r="T956" s="93"/>
      <c r="AT956" s="22" t="s">
        <v>166</v>
      </c>
      <c r="AU956" s="22" t="s">
        <v>82</v>
      </c>
    </row>
    <row r="957" spans="2:65" s="1" customFormat="1" ht="25.5" customHeight="1">
      <c r="B957" s="44"/>
      <c r="C957" s="246" t="s">
        <v>1883</v>
      </c>
      <c r="D957" s="246" t="s">
        <v>252</v>
      </c>
      <c r="E957" s="247" t="s">
        <v>1884</v>
      </c>
      <c r="F957" s="248" t="s">
        <v>1885</v>
      </c>
      <c r="G957" s="249" t="s">
        <v>158</v>
      </c>
      <c r="H957" s="250">
        <v>4</v>
      </c>
      <c r="I957" s="251"/>
      <c r="J957" s="252">
        <f>ROUND(I957*H957,2)</f>
        <v>0</v>
      </c>
      <c r="K957" s="248" t="s">
        <v>22</v>
      </c>
      <c r="L957" s="253"/>
      <c r="M957" s="254" t="s">
        <v>22</v>
      </c>
      <c r="N957" s="255" t="s">
        <v>44</v>
      </c>
      <c r="O957" s="45"/>
      <c r="P957" s="228">
        <f>O957*H957</f>
        <v>0</v>
      </c>
      <c r="Q957" s="228">
        <v>0</v>
      </c>
      <c r="R957" s="228">
        <f>Q957*H957</f>
        <v>0</v>
      </c>
      <c r="S957" s="228">
        <v>0</v>
      </c>
      <c r="T957" s="229">
        <f>S957*H957</f>
        <v>0</v>
      </c>
      <c r="AR957" s="22" t="s">
        <v>372</v>
      </c>
      <c r="AT957" s="22" t="s">
        <v>252</v>
      </c>
      <c r="AU957" s="22" t="s">
        <v>82</v>
      </c>
      <c r="AY957" s="22" t="s">
        <v>153</v>
      </c>
      <c r="BE957" s="230">
        <f>IF(N957="základní",J957,0)</f>
        <v>0</v>
      </c>
      <c r="BF957" s="230">
        <f>IF(N957="snížená",J957,0)</f>
        <v>0</v>
      </c>
      <c r="BG957" s="230">
        <f>IF(N957="zákl. přenesená",J957,0)</f>
        <v>0</v>
      </c>
      <c r="BH957" s="230">
        <f>IF(N957="sníž. přenesená",J957,0)</f>
        <v>0</v>
      </c>
      <c r="BI957" s="230">
        <f>IF(N957="nulová",J957,0)</f>
        <v>0</v>
      </c>
      <c r="BJ957" s="22" t="s">
        <v>24</v>
      </c>
      <c r="BK957" s="230">
        <f>ROUND(I957*H957,2)</f>
        <v>0</v>
      </c>
      <c r="BL957" s="22" t="s">
        <v>266</v>
      </c>
      <c r="BM957" s="22" t="s">
        <v>1886</v>
      </c>
    </row>
    <row r="958" spans="2:47" s="1" customFormat="1" ht="13.5">
      <c r="B958" s="44"/>
      <c r="C958" s="72"/>
      <c r="D958" s="231" t="s">
        <v>166</v>
      </c>
      <c r="E958" s="72"/>
      <c r="F958" s="234" t="s">
        <v>1735</v>
      </c>
      <c r="G958" s="72"/>
      <c r="H958" s="72"/>
      <c r="I958" s="189"/>
      <c r="J958" s="72"/>
      <c r="K958" s="72"/>
      <c r="L958" s="70"/>
      <c r="M958" s="233"/>
      <c r="N958" s="45"/>
      <c r="O958" s="45"/>
      <c r="P958" s="45"/>
      <c r="Q958" s="45"/>
      <c r="R958" s="45"/>
      <c r="S958" s="45"/>
      <c r="T958" s="93"/>
      <c r="AT958" s="22" t="s">
        <v>166</v>
      </c>
      <c r="AU958" s="22" t="s">
        <v>82</v>
      </c>
    </row>
    <row r="959" spans="2:51" s="11" customFormat="1" ht="13.5">
      <c r="B959" s="235"/>
      <c r="C959" s="236"/>
      <c r="D959" s="231" t="s">
        <v>180</v>
      </c>
      <c r="E959" s="237" t="s">
        <v>22</v>
      </c>
      <c r="F959" s="238" t="s">
        <v>1887</v>
      </c>
      <c r="G959" s="236"/>
      <c r="H959" s="239">
        <v>4</v>
      </c>
      <c r="I959" s="240"/>
      <c r="J959" s="236"/>
      <c r="K959" s="236"/>
      <c r="L959" s="241"/>
      <c r="M959" s="242"/>
      <c r="N959" s="243"/>
      <c r="O959" s="243"/>
      <c r="P959" s="243"/>
      <c r="Q959" s="243"/>
      <c r="R959" s="243"/>
      <c r="S959" s="243"/>
      <c r="T959" s="244"/>
      <c r="AT959" s="245" t="s">
        <v>180</v>
      </c>
      <c r="AU959" s="245" t="s">
        <v>82</v>
      </c>
      <c r="AV959" s="11" t="s">
        <v>82</v>
      </c>
      <c r="AW959" s="11" t="s">
        <v>37</v>
      </c>
      <c r="AX959" s="11" t="s">
        <v>73</v>
      </c>
      <c r="AY959" s="245" t="s">
        <v>153</v>
      </c>
    </row>
    <row r="960" spans="2:65" s="1" customFormat="1" ht="25.5" customHeight="1">
      <c r="B960" s="44"/>
      <c r="C960" s="219" t="s">
        <v>1888</v>
      </c>
      <c r="D960" s="219" t="s">
        <v>155</v>
      </c>
      <c r="E960" s="220" t="s">
        <v>1889</v>
      </c>
      <c r="F960" s="221" t="s">
        <v>1890</v>
      </c>
      <c r="G960" s="222" t="s">
        <v>158</v>
      </c>
      <c r="H960" s="223">
        <v>21</v>
      </c>
      <c r="I960" s="224"/>
      <c r="J960" s="225">
        <f>ROUND(I960*H960,2)</f>
        <v>0</v>
      </c>
      <c r="K960" s="221" t="s">
        <v>159</v>
      </c>
      <c r="L960" s="70"/>
      <c r="M960" s="226" t="s">
        <v>22</v>
      </c>
      <c r="N960" s="227" t="s">
        <v>44</v>
      </c>
      <c r="O960" s="45"/>
      <c r="P960" s="228">
        <f>O960*H960</f>
        <v>0</v>
      </c>
      <c r="Q960" s="228">
        <v>0</v>
      </c>
      <c r="R960" s="228">
        <f>Q960*H960</f>
        <v>0</v>
      </c>
      <c r="S960" s="228">
        <v>0</v>
      </c>
      <c r="T960" s="229">
        <f>S960*H960</f>
        <v>0</v>
      </c>
      <c r="AR960" s="22" t="s">
        <v>266</v>
      </c>
      <c r="AT960" s="22" t="s">
        <v>155</v>
      </c>
      <c r="AU960" s="22" t="s">
        <v>82</v>
      </c>
      <c r="AY960" s="22" t="s">
        <v>153</v>
      </c>
      <c r="BE960" s="230">
        <f>IF(N960="základní",J960,0)</f>
        <v>0</v>
      </c>
      <c r="BF960" s="230">
        <f>IF(N960="snížená",J960,0)</f>
        <v>0</v>
      </c>
      <c r="BG960" s="230">
        <f>IF(N960="zákl. přenesená",J960,0)</f>
        <v>0</v>
      </c>
      <c r="BH960" s="230">
        <f>IF(N960="sníž. přenesená",J960,0)</f>
        <v>0</v>
      </c>
      <c r="BI960" s="230">
        <f>IF(N960="nulová",J960,0)</f>
        <v>0</v>
      </c>
      <c r="BJ960" s="22" t="s">
        <v>24</v>
      </c>
      <c r="BK960" s="230">
        <f>ROUND(I960*H960,2)</f>
        <v>0</v>
      </c>
      <c r="BL960" s="22" t="s">
        <v>266</v>
      </c>
      <c r="BM960" s="22" t="s">
        <v>1891</v>
      </c>
    </row>
    <row r="961" spans="2:47" s="1" customFormat="1" ht="13.5">
      <c r="B961" s="44"/>
      <c r="C961" s="72"/>
      <c r="D961" s="231" t="s">
        <v>162</v>
      </c>
      <c r="E961" s="72"/>
      <c r="F961" s="232" t="s">
        <v>1892</v>
      </c>
      <c r="G961" s="72"/>
      <c r="H961" s="72"/>
      <c r="I961" s="189"/>
      <c r="J961" s="72"/>
      <c r="K961" s="72"/>
      <c r="L961" s="70"/>
      <c r="M961" s="233"/>
      <c r="N961" s="45"/>
      <c r="O961" s="45"/>
      <c r="P961" s="45"/>
      <c r="Q961" s="45"/>
      <c r="R961" s="45"/>
      <c r="S961" s="45"/>
      <c r="T961" s="93"/>
      <c r="AT961" s="22" t="s">
        <v>162</v>
      </c>
      <c r="AU961" s="22" t="s">
        <v>82</v>
      </c>
    </row>
    <row r="962" spans="2:47" s="1" customFormat="1" ht="13.5">
      <c r="B962" s="44"/>
      <c r="C962" s="72"/>
      <c r="D962" s="231" t="s">
        <v>164</v>
      </c>
      <c r="E962" s="72"/>
      <c r="F962" s="234" t="s">
        <v>1882</v>
      </c>
      <c r="G962" s="72"/>
      <c r="H962" s="72"/>
      <c r="I962" s="189"/>
      <c r="J962" s="72"/>
      <c r="K962" s="72"/>
      <c r="L962" s="70"/>
      <c r="M962" s="233"/>
      <c r="N962" s="45"/>
      <c r="O962" s="45"/>
      <c r="P962" s="45"/>
      <c r="Q962" s="45"/>
      <c r="R962" s="45"/>
      <c r="S962" s="45"/>
      <c r="T962" s="93"/>
      <c r="AT962" s="22" t="s">
        <v>164</v>
      </c>
      <c r="AU962" s="22" t="s">
        <v>82</v>
      </c>
    </row>
    <row r="963" spans="2:47" s="1" customFormat="1" ht="13.5">
      <c r="B963" s="44"/>
      <c r="C963" s="72"/>
      <c r="D963" s="231" t="s">
        <v>166</v>
      </c>
      <c r="E963" s="72"/>
      <c r="F963" s="234" t="s">
        <v>1735</v>
      </c>
      <c r="G963" s="72"/>
      <c r="H963" s="72"/>
      <c r="I963" s="189"/>
      <c r="J963" s="72"/>
      <c r="K963" s="72"/>
      <c r="L963" s="70"/>
      <c r="M963" s="233"/>
      <c r="N963" s="45"/>
      <c r="O963" s="45"/>
      <c r="P963" s="45"/>
      <c r="Q963" s="45"/>
      <c r="R963" s="45"/>
      <c r="S963" s="45"/>
      <c r="T963" s="93"/>
      <c r="AT963" s="22" t="s">
        <v>166</v>
      </c>
      <c r="AU963" s="22" t="s">
        <v>82</v>
      </c>
    </row>
    <row r="964" spans="2:65" s="1" customFormat="1" ht="25.5" customHeight="1">
      <c r="B964" s="44"/>
      <c r="C964" s="246" t="s">
        <v>1893</v>
      </c>
      <c r="D964" s="246" t="s">
        <v>252</v>
      </c>
      <c r="E964" s="247" t="s">
        <v>1894</v>
      </c>
      <c r="F964" s="248" t="s">
        <v>1895</v>
      </c>
      <c r="G964" s="249" t="s">
        <v>158</v>
      </c>
      <c r="H964" s="250">
        <v>17</v>
      </c>
      <c r="I964" s="251"/>
      <c r="J964" s="252">
        <f>ROUND(I964*H964,2)</f>
        <v>0</v>
      </c>
      <c r="K964" s="248" t="s">
        <v>22</v>
      </c>
      <c r="L964" s="253"/>
      <c r="M964" s="254" t="s">
        <v>22</v>
      </c>
      <c r="N964" s="255" t="s">
        <v>44</v>
      </c>
      <c r="O964" s="45"/>
      <c r="P964" s="228">
        <f>O964*H964</f>
        <v>0</v>
      </c>
      <c r="Q964" s="228">
        <v>0</v>
      </c>
      <c r="R964" s="228">
        <f>Q964*H964</f>
        <v>0</v>
      </c>
      <c r="S964" s="228">
        <v>0</v>
      </c>
      <c r="T964" s="229">
        <f>S964*H964</f>
        <v>0</v>
      </c>
      <c r="AR964" s="22" t="s">
        <v>372</v>
      </c>
      <c r="AT964" s="22" t="s">
        <v>252</v>
      </c>
      <c r="AU964" s="22" t="s">
        <v>82</v>
      </c>
      <c r="AY964" s="22" t="s">
        <v>153</v>
      </c>
      <c r="BE964" s="230">
        <f>IF(N964="základní",J964,0)</f>
        <v>0</v>
      </c>
      <c r="BF964" s="230">
        <f>IF(N964="snížená",J964,0)</f>
        <v>0</v>
      </c>
      <c r="BG964" s="230">
        <f>IF(N964="zákl. přenesená",J964,0)</f>
        <v>0</v>
      </c>
      <c r="BH964" s="230">
        <f>IF(N964="sníž. přenesená",J964,0)</f>
        <v>0</v>
      </c>
      <c r="BI964" s="230">
        <f>IF(N964="nulová",J964,0)</f>
        <v>0</v>
      </c>
      <c r="BJ964" s="22" t="s">
        <v>24</v>
      </c>
      <c r="BK964" s="230">
        <f>ROUND(I964*H964,2)</f>
        <v>0</v>
      </c>
      <c r="BL964" s="22" t="s">
        <v>266</v>
      </c>
      <c r="BM964" s="22" t="s">
        <v>1896</v>
      </c>
    </row>
    <row r="965" spans="2:47" s="1" customFormat="1" ht="13.5">
      <c r="B965" s="44"/>
      <c r="C965" s="72"/>
      <c r="D965" s="231" t="s">
        <v>166</v>
      </c>
      <c r="E965" s="72"/>
      <c r="F965" s="234" t="s">
        <v>1735</v>
      </c>
      <c r="G965" s="72"/>
      <c r="H965" s="72"/>
      <c r="I965" s="189"/>
      <c r="J965" s="72"/>
      <c r="K965" s="72"/>
      <c r="L965" s="70"/>
      <c r="M965" s="233"/>
      <c r="N965" s="45"/>
      <c r="O965" s="45"/>
      <c r="P965" s="45"/>
      <c r="Q965" s="45"/>
      <c r="R965" s="45"/>
      <c r="S965" s="45"/>
      <c r="T965" s="93"/>
      <c r="AT965" s="22" t="s">
        <v>166</v>
      </c>
      <c r="AU965" s="22" t="s">
        <v>82</v>
      </c>
    </row>
    <row r="966" spans="2:51" s="11" customFormat="1" ht="13.5">
      <c r="B966" s="235"/>
      <c r="C966" s="236"/>
      <c r="D966" s="231" t="s">
        <v>180</v>
      </c>
      <c r="E966" s="237" t="s">
        <v>22</v>
      </c>
      <c r="F966" s="238" t="s">
        <v>1897</v>
      </c>
      <c r="G966" s="236"/>
      <c r="H966" s="239">
        <v>17</v>
      </c>
      <c r="I966" s="240"/>
      <c r="J966" s="236"/>
      <c r="K966" s="236"/>
      <c r="L966" s="241"/>
      <c r="M966" s="242"/>
      <c r="N966" s="243"/>
      <c r="O966" s="243"/>
      <c r="P966" s="243"/>
      <c r="Q966" s="243"/>
      <c r="R966" s="243"/>
      <c r="S966" s="243"/>
      <c r="T966" s="244"/>
      <c r="AT966" s="245" t="s">
        <v>180</v>
      </c>
      <c r="AU966" s="245" t="s">
        <v>82</v>
      </c>
      <c r="AV966" s="11" t="s">
        <v>82</v>
      </c>
      <c r="AW966" s="11" t="s">
        <v>37</v>
      </c>
      <c r="AX966" s="11" t="s">
        <v>73</v>
      </c>
      <c r="AY966" s="245" t="s">
        <v>153</v>
      </c>
    </row>
    <row r="967" spans="2:65" s="1" customFormat="1" ht="25.5" customHeight="1">
      <c r="B967" s="44"/>
      <c r="C967" s="246" t="s">
        <v>1898</v>
      </c>
      <c r="D967" s="246" t="s">
        <v>252</v>
      </c>
      <c r="E967" s="247" t="s">
        <v>1899</v>
      </c>
      <c r="F967" s="248" t="s">
        <v>1900</v>
      </c>
      <c r="G967" s="249" t="s">
        <v>158</v>
      </c>
      <c r="H967" s="250">
        <v>4</v>
      </c>
      <c r="I967" s="251"/>
      <c r="J967" s="252">
        <f>ROUND(I967*H967,2)</f>
        <v>0</v>
      </c>
      <c r="K967" s="248" t="s">
        <v>22</v>
      </c>
      <c r="L967" s="253"/>
      <c r="M967" s="254" t="s">
        <v>22</v>
      </c>
      <c r="N967" s="255" t="s">
        <v>44</v>
      </c>
      <c r="O967" s="45"/>
      <c r="P967" s="228">
        <f>O967*H967</f>
        <v>0</v>
      </c>
      <c r="Q967" s="228">
        <v>0</v>
      </c>
      <c r="R967" s="228">
        <f>Q967*H967</f>
        <v>0</v>
      </c>
      <c r="S967" s="228">
        <v>0</v>
      </c>
      <c r="T967" s="229">
        <f>S967*H967</f>
        <v>0</v>
      </c>
      <c r="AR967" s="22" t="s">
        <v>372</v>
      </c>
      <c r="AT967" s="22" t="s">
        <v>252</v>
      </c>
      <c r="AU967" s="22" t="s">
        <v>82</v>
      </c>
      <c r="AY967" s="22" t="s">
        <v>153</v>
      </c>
      <c r="BE967" s="230">
        <f>IF(N967="základní",J967,0)</f>
        <v>0</v>
      </c>
      <c r="BF967" s="230">
        <f>IF(N967="snížená",J967,0)</f>
        <v>0</v>
      </c>
      <c r="BG967" s="230">
        <f>IF(N967="zákl. přenesená",J967,0)</f>
        <v>0</v>
      </c>
      <c r="BH967" s="230">
        <f>IF(N967="sníž. přenesená",J967,0)</f>
        <v>0</v>
      </c>
      <c r="BI967" s="230">
        <f>IF(N967="nulová",J967,0)</f>
        <v>0</v>
      </c>
      <c r="BJ967" s="22" t="s">
        <v>24</v>
      </c>
      <c r="BK967" s="230">
        <f>ROUND(I967*H967,2)</f>
        <v>0</v>
      </c>
      <c r="BL967" s="22" t="s">
        <v>266</v>
      </c>
      <c r="BM967" s="22" t="s">
        <v>1901</v>
      </c>
    </row>
    <row r="968" spans="2:47" s="1" customFormat="1" ht="13.5">
      <c r="B968" s="44"/>
      <c r="C968" s="72"/>
      <c r="D968" s="231" t="s">
        <v>166</v>
      </c>
      <c r="E968" s="72"/>
      <c r="F968" s="234" t="s">
        <v>1735</v>
      </c>
      <c r="G968" s="72"/>
      <c r="H968" s="72"/>
      <c r="I968" s="189"/>
      <c r="J968" s="72"/>
      <c r="K968" s="72"/>
      <c r="L968" s="70"/>
      <c r="M968" s="233"/>
      <c r="N968" s="45"/>
      <c r="O968" s="45"/>
      <c r="P968" s="45"/>
      <c r="Q968" s="45"/>
      <c r="R968" s="45"/>
      <c r="S968" s="45"/>
      <c r="T968" s="93"/>
      <c r="AT968" s="22" t="s">
        <v>166</v>
      </c>
      <c r="AU968" s="22" t="s">
        <v>82</v>
      </c>
    </row>
    <row r="969" spans="2:51" s="11" customFormat="1" ht="13.5">
      <c r="B969" s="235"/>
      <c r="C969" s="236"/>
      <c r="D969" s="231" t="s">
        <v>180</v>
      </c>
      <c r="E969" s="237" t="s">
        <v>22</v>
      </c>
      <c r="F969" s="238" t="s">
        <v>1902</v>
      </c>
      <c r="G969" s="236"/>
      <c r="H969" s="239">
        <v>4</v>
      </c>
      <c r="I969" s="240"/>
      <c r="J969" s="236"/>
      <c r="K969" s="236"/>
      <c r="L969" s="241"/>
      <c r="M969" s="242"/>
      <c r="N969" s="243"/>
      <c r="O969" s="243"/>
      <c r="P969" s="243"/>
      <c r="Q969" s="243"/>
      <c r="R969" s="243"/>
      <c r="S969" s="243"/>
      <c r="T969" s="244"/>
      <c r="AT969" s="245" t="s">
        <v>180</v>
      </c>
      <c r="AU969" s="245" t="s">
        <v>82</v>
      </c>
      <c r="AV969" s="11" t="s">
        <v>82</v>
      </c>
      <c r="AW969" s="11" t="s">
        <v>37</v>
      </c>
      <c r="AX969" s="11" t="s">
        <v>73</v>
      </c>
      <c r="AY969" s="245" t="s">
        <v>153</v>
      </c>
    </row>
    <row r="970" spans="2:65" s="1" customFormat="1" ht="25.5" customHeight="1">
      <c r="B970" s="44"/>
      <c r="C970" s="219" t="s">
        <v>1903</v>
      </c>
      <c r="D970" s="219" t="s">
        <v>155</v>
      </c>
      <c r="E970" s="220" t="s">
        <v>1904</v>
      </c>
      <c r="F970" s="221" t="s">
        <v>1905</v>
      </c>
      <c r="G970" s="222" t="s">
        <v>158</v>
      </c>
      <c r="H970" s="223">
        <v>1</v>
      </c>
      <c r="I970" s="224"/>
      <c r="J970" s="225">
        <f>ROUND(I970*H970,2)</f>
        <v>0</v>
      </c>
      <c r="K970" s="221" t="s">
        <v>159</v>
      </c>
      <c r="L970" s="70"/>
      <c r="M970" s="226" t="s">
        <v>22</v>
      </c>
      <c r="N970" s="227" t="s">
        <v>44</v>
      </c>
      <c r="O970" s="45"/>
      <c r="P970" s="228">
        <f>O970*H970</f>
        <v>0</v>
      </c>
      <c r="Q970" s="228">
        <v>0</v>
      </c>
      <c r="R970" s="228">
        <f>Q970*H970</f>
        <v>0</v>
      </c>
      <c r="S970" s="228">
        <v>0</v>
      </c>
      <c r="T970" s="229">
        <f>S970*H970</f>
        <v>0</v>
      </c>
      <c r="AR970" s="22" t="s">
        <v>266</v>
      </c>
      <c r="AT970" s="22" t="s">
        <v>155</v>
      </c>
      <c r="AU970" s="22" t="s">
        <v>82</v>
      </c>
      <c r="AY970" s="22" t="s">
        <v>153</v>
      </c>
      <c r="BE970" s="230">
        <f>IF(N970="základní",J970,0)</f>
        <v>0</v>
      </c>
      <c r="BF970" s="230">
        <f>IF(N970="snížená",J970,0)</f>
        <v>0</v>
      </c>
      <c r="BG970" s="230">
        <f>IF(N970="zákl. přenesená",J970,0)</f>
        <v>0</v>
      </c>
      <c r="BH970" s="230">
        <f>IF(N970="sníž. přenesená",J970,0)</f>
        <v>0</v>
      </c>
      <c r="BI970" s="230">
        <f>IF(N970="nulová",J970,0)</f>
        <v>0</v>
      </c>
      <c r="BJ970" s="22" t="s">
        <v>24</v>
      </c>
      <c r="BK970" s="230">
        <f>ROUND(I970*H970,2)</f>
        <v>0</v>
      </c>
      <c r="BL970" s="22" t="s">
        <v>266</v>
      </c>
      <c r="BM970" s="22" t="s">
        <v>1906</v>
      </c>
    </row>
    <row r="971" spans="2:47" s="1" customFormat="1" ht="13.5">
      <c r="B971" s="44"/>
      <c r="C971" s="72"/>
      <c r="D971" s="231" t="s">
        <v>162</v>
      </c>
      <c r="E971" s="72"/>
      <c r="F971" s="232" t="s">
        <v>1907</v>
      </c>
      <c r="G971" s="72"/>
      <c r="H971" s="72"/>
      <c r="I971" s="189"/>
      <c r="J971" s="72"/>
      <c r="K971" s="72"/>
      <c r="L971" s="70"/>
      <c r="M971" s="233"/>
      <c r="N971" s="45"/>
      <c r="O971" s="45"/>
      <c r="P971" s="45"/>
      <c r="Q971" s="45"/>
      <c r="R971" s="45"/>
      <c r="S971" s="45"/>
      <c r="T971" s="93"/>
      <c r="AT971" s="22" t="s">
        <v>162</v>
      </c>
      <c r="AU971" s="22" t="s">
        <v>82</v>
      </c>
    </row>
    <row r="972" spans="2:47" s="1" customFormat="1" ht="13.5">
      <c r="B972" s="44"/>
      <c r="C972" s="72"/>
      <c r="D972" s="231" t="s">
        <v>164</v>
      </c>
      <c r="E972" s="72"/>
      <c r="F972" s="234" t="s">
        <v>1882</v>
      </c>
      <c r="G972" s="72"/>
      <c r="H972" s="72"/>
      <c r="I972" s="189"/>
      <c r="J972" s="72"/>
      <c r="K972" s="72"/>
      <c r="L972" s="70"/>
      <c r="M972" s="233"/>
      <c r="N972" s="45"/>
      <c r="O972" s="45"/>
      <c r="P972" s="45"/>
      <c r="Q972" s="45"/>
      <c r="R972" s="45"/>
      <c r="S972" s="45"/>
      <c r="T972" s="93"/>
      <c r="AT972" s="22" t="s">
        <v>164</v>
      </c>
      <c r="AU972" s="22" t="s">
        <v>82</v>
      </c>
    </row>
    <row r="973" spans="2:47" s="1" customFormat="1" ht="13.5">
      <c r="B973" s="44"/>
      <c r="C973" s="72"/>
      <c r="D973" s="231" t="s">
        <v>166</v>
      </c>
      <c r="E973" s="72"/>
      <c r="F973" s="234" t="s">
        <v>1735</v>
      </c>
      <c r="G973" s="72"/>
      <c r="H973" s="72"/>
      <c r="I973" s="189"/>
      <c r="J973" s="72"/>
      <c r="K973" s="72"/>
      <c r="L973" s="70"/>
      <c r="M973" s="233"/>
      <c r="N973" s="45"/>
      <c r="O973" s="45"/>
      <c r="P973" s="45"/>
      <c r="Q973" s="45"/>
      <c r="R973" s="45"/>
      <c r="S973" s="45"/>
      <c r="T973" s="93"/>
      <c r="AT973" s="22" t="s">
        <v>166</v>
      </c>
      <c r="AU973" s="22" t="s">
        <v>82</v>
      </c>
    </row>
    <row r="974" spans="2:65" s="1" customFormat="1" ht="25.5" customHeight="1">
      <c r="B974" s="44"/>
      <c r="C974" s="246" t="s">
        <v>1908</v>
      </c>
      <c r="D974" s="246" t="s">
        <v>252</v>
      </c>
      <c r="E974" s="247" t="s">
        <v>1909</v>
      </c>
      <c r="F974" s="248" t="s">
        <v>1910</v>
      </c>
      <c r="G974" s="249" t="s">
        <v>158</v>
      </c>
      <c r="H974" s="250">
        <v>1</v>
      </c>
      <c r="I974" s="251"/>
      <c r="J974" s="252">
        <f>ROUND(I974*H974,2)</f>
        <v>0</v>
      </c>
      <c r="K974" s="248" t="s">
        <v>22</v>
      </c>
      <c r="L974" s="253"/>
      <c r="M974" s="254" t="s">
        <v>22</v>
      </c>
      <c r="N974" s="255" t="s">
        <v>44</v>
      </c>
      <c r="O974" s="45"/>
      <c r="P974" s="228">
        <f>O974*H974</f>
        <v>0</v>
      </c>
      <c r="Q974" s="228">
        <v>0</v>
      </c>
      <c r="R974" s="228">
        <f>Q974*H974</f>
        <v>0</v>
      </c>
      <c r="S974" s="228">
        <v>0</v>
      </c>
      <c r="T974" s="229">
        <f>S974*H974</f>
        <v>0</v>
      </c>
      <c r="AR974" s="22" t="s">
        <v>372</v>
      </c>
      <c r="AT974" s="22" t="s">
        <v>252</v>
      </c>
      <c r="AU974" s="22" t="s">
        <v>82</v>
      </c>
      <c r="AY974" s="22" t="s">
        <v>153</v>
      </c>
      <c r="BE974" s="230">
        <f>IF(N974="základní",J974,0)</f>
        <v>0</v>
      </c>
      <c r="BF974" s="230">
        <f>IF(N974="snížená",J974,0)</f>
        <v>0</v>
      </c>
      <c r="BG974" s="230">
        <f>IF(N974="zákl. přenesená",J974,0)</f>
        <v>0</v>
      </c>
      <c r="BH974" s="230">
        <f>IF(N974="sníž. přenesená",J974,0)</f>
        <v>0</v>
      </c>
      <c r="BI974" s="230">
        <f>IF(N974="nulová",J974,0)</f>
        <v>0</v>
      </c>
      <c r="BJ974" s="22" t="s">
        <v>24</v>
      </c>
      <c r="BK974" s="230">
        <f>ROUND(I974*H974,2)</f>
        <v>0</v>
      </c>
      <c r="BL974" s="22" t="s">
        <v>266</v>
      </c>
      <c r="BM974" s="22" t="s">
        <v>1911</v>
      </c>
    </row>
    <row r="975" spans="2:47" s="1" customFormat="1" ht="13.5">
      <c r="B975" s="44"/>
      <c r="C975" s="72"/>
      <c r="D975" s="231" t="s">
        <v>166</v>
      </c>
      <c r="E975" s="72"/>
      <c r="F975" s="234" t="s">
        <v>1735</v>
      </c>
      <c r="G975" s="72"/>
      <c r="H975" s="72"/>
      <c r="I975" s="189"/>
      <c r="J975" s="72"/>
      <c r="K975" s="72"/>
      <c r="L975" s="70"/>
      <c r="M975" s="233"/>
      <c r="N975" s="45"/>
      <c r="O975" s="45"/>
      <c r="P975" s="45"/>
      <c r="Q975" s="45"/>
      <c r="R975" s="45"/>
      <c r="S975" s="45"/>
      <c r="T975" s="93"/>
      <c r="AT975" s="22" t="s">
        <v>166</v>
      </c>
      <c r="AU975" s="22" t="s">
        <v>82</v>
      </c>
    </row>
    <row r="976" spans="2:51" s="11" customFormat="1" ht="13.5">
      <c r="B976" s="235"/>
      <c r="C976" s="236"/>
      <c r="D976" s="231" t="s">
        <v>180</v>
      </c>
      <c r="E976" s="237" t="s">
        <v>22</v>
      </c>
      <c r="F976" s="238" t="s">
        <v>1912</v>
      </c>
      <c r="G976" s="236"/>
      <c r="H976" s="239">
        <v>1</v>
      </c>
      <c r="I976" s="240"/>
      <c r="J976" s="236"/>
      <c r="K976" s="236"/>
      <c r="L976" s="241"/>
      <c r="M976" s="242"/>
      <c r="N976" s="243"/>
      <c r="O976" s="243"/>
      <c r="P976" s="243"/>
      <c r="Q976" s="243"/>
      <c r="R976" s="243"/>
      <c r="S976" s="243"/>
      <c r="T976" s="244"/>
      <c r="AT976" s="245" t="s">
        <v>180</v>
      </c>
      <c r="AU976" s="245" t="s">
        <v>82</v>
      </c>
      <c r="AV976" s="11" t="s">
        <v>82</v>
      </c>
      <c r="AW976" s="11" t="s">
        <v>37</v>
      </c>
      <c r="AX976" s="11" t="s">
        <v>73</v>
      </c>
      <c r="AY976" s="245" t="s">
        <v>153</v>
      </c>
    </row>
    <row r="977" spans="2:65" s="1" customFormat="1" ht="16.5" customHeight="1">
      <c r="B977" s="44"/>
      <c r="C977" s="219" t="s">
        <v>1913</v>
      </c>
      <c r="D977" s="219" t="s">
        <v>155</v>
      </c>
      <c r="E977" s="220" t="s">
        <v>1914</v>
      </c>
      <c r="F977" s="221" t="s">
        <v>1915</v>
      </c>
      <c r="G977" s="222" t="s">
        <v>1447</v>
      </c>
      <c r="H977" s="269"/>
      <c r="I977" s="224"/>
      <c r="J977" s="225">
        <f>ROUND(I977*H977,2)</f>
        <v>0</v>
      </c>
      <c r="K977" s="221" t="s">
        <v>159</v>
      </c>
      <c r="L977" s="70"/>
      <c r="M977" s="226" t="s">
        <v>22</v>
      </c>
      <c r="N977" s="227" t="s">
        <v>44</v>
      </c>
      <c r="O977" s="45"/>
      <c r="P977" s="228">
        <f>O977*H977</f>
        <v>0</v>
      </c>
      <c r="Q977" s="228">
        <v>0</v>
      </c>
      <c r="R977" s="228">
        <f>Q977*H977</f>
        <v>0</v>
      </c>
      <c r="S977" s="228">
        <v>0</v>
      </c>
      <c r="T977" s="229">
        <f>S977*H977</f>
        <v>0</v>
      </c>
      <c r="AR977" s="22" t="s">
        <v>266</v>
      </c>
      <c r="AT977" s="22" t="s">
        <v>155</v>
      </c>
      <c r="AU977" s="22" t="s">
        <v>82</v>
      </c>
      <c r="AY977" s="22" t="s">
        <v>153</v>
      </c>
      <c r="BE977" s="230">
        <f>IF(N977="základní",J977,0)</f>
        <v>0</v>
      </c>
      <c r="BF977" s="230">
        <f>IF(N977="snížená",J977,0)</f>
        <v>0</v>
      </c>
      <c r="BG977" s="230">
        <f>IF(N977="zákl. přenesená",J977,0)</f>
        <v>0</v>
      </c>
      <c r="BH977" s="230">
        <f>IF(N977="sníž. přenesená",J977,0)</f>
        <v>0</v>
      </c>
      <c r="BI977" s="230">
        <f>IF(N977="nulová",J977,0)</f>
        <v>0</v>
      </c>
      <c r="BJ977" s="22" t="s">
        <v>24</v>
      </c>
      <c r="BK977" s="230">
        <f>ROUND(I977*H977,2)</f>
        <v>0</v>
      </c>
      <c r="BL977" s="22" t="s">
        <v>266</v>
      </c>
      <c r="BM977" s="22" t="s">
        <v>1916</v>
      </c>
    </row>
    <row r="978" spans="2:47" s="1" customFormat="1" ht="13.5">
      <c r="B978" s="44"/>
      <c r="C978" s="72"/>
      <c r="D978" s="231" t="s">
        <v>162</v>
      </c>
      <c r="E978" s="72"/>
      <c r="F978" s="232" t="s">
        <v>1917</v>
      </c>
      <c r="G978" s="72"/>
      <c r="H978" s="72"/>
      <c r="I978" s="189"/>
      <c r="J978" s="72"/>
      <c r="K978" s="72"/>
      <c r="L978" s="70"/>
      <c r="M978" s="233"/>
      <c r="N978" s="45"/>
      <c r="O978" s="45"/>
      <c r="P978" s="45"/>
      <c r="Q978" s="45"/>
      <c r="R978" s="45"/>
      <c r="S978" s="45"/>
      <c r="T978" s="93"/>
      <c r="AT978" s="22" t="s">
        <v>162</v>
      </c>
      <c r="AU978" s="22" t="s">
        <v>82</v>
      </c>
    </row>
    <row r="979" spans="2:47" s="1" customFormat="1" ht="13.5">
      <c r="B979" s="44"/>
      <c r="C979" s="72"/>
      <c r="D979" s="231" t="s">
        <v>164</v>
      </c>
      <c r="E979" s="72"/>
      <c r="F979" s="234" t="s">
        <v>1918</v>
      </c>
      <c r="G979" s="72"/>
      <c r="H979" s="72"/>
      <c r="I979" s="189"/>
      <c r="J979" s="72"/>
      <c r="K979" s="72"/>
      <c r="L979" s="70"/>
      <c r="M979" s="233"/>
      <c r="N979" s="45"/>
      <c r="O979" s="45"/>
      <c r="P979" s="45"/>
      <c r="Q979" s="45"/>
      <c r="R979" s="45"/>
      <c r="S979" s="45"/>
      <c r="T979" s="93"/>
      <c r="AT979" s="22" t="s">
        <v>164</v>
      </c>
      <c r="AU979" s="22" t="s">
        <v>82</v>
      </c>
    </row>
    <row r="980" spans="2:63" s="10" customFormat="1" ht="29.85" customHeight="1">
      <c r="B980" s="203"/>
      <c r="C980" s="204"/>
      <c r="D980" s="205" t="s">
        <v>72</v>
      </c>
      <c r="E980" s="217" t="s">
        <v>1919</v>
      </c>
      <c r="F980" s="217" t="s">
        <v>1920</v>
      </c>
      <c r="G980" s="204"/>
      <c r="H980" s="204"/>
      <c r="I980" s="207"/>
      <c r="J980" s="218">
        <f>BK980</f>
        <v>0</v>
      </c>
      <c r="K980" s="204"/>
      <c r="L980" s="209"/>
      <c r="M980" s="210"/>
      <c r="N980" s="211"/>
      <c r="O980" s="211"/>
      <c r="P980" s="212">
        <f>SUM(P981:P1029)</f>
        <v>0</v>
      </c>
      <c r="Q980" s="211"/>
      <c r="R980" s="212">
        <f>SUM(R981:R1029)</f>
        <v>0.39971100000000004</v>
      </c>
      <c r="S980" s="211"/>
      <c r="T980" s="213">
        <f>SUM(T981:T1029)</f>
        <v>0</v>
      </c>
      <c r="AR980" s="214" t="s">
        <v>82</v>
      </c>
      <c r="AT980" s="215" t="s">
        <v>72</v>
      </c>
      <c r="AU980" s="215" t="s">
        <v>24</v>
      </c>
      <c r="AY980" s="214" t="s">
        <v>153</v>
      </c>
      <c r="BK980" s="216">
        <f>SUM(BK981:BK1029)</f>
        <v>0</v>
      </c>
    </row>
    <row r="981" spans="2:65" s="1" customFormat="1" ht="16.5" customHeight="1">
      <c r="B981" s="44"/>
      <c r="C981" s="219" t="s">
        <v>1921</v>
      </c>
      <c r="D981" s="219" t="s">
        <v>155</v>
      </c>
      <c r="E981" s="220" t="s">
        <v>1922</v>
      </c>
      <c r="F981" s="221" t="s">
        <v>1923</v>
      </c>
      <c r="G981" s="222" t="s">
        <v>239</v>
      </c>
      <c r="H981" s="223">
        <v>2.8</v>
      </c>
      <c r="I981" s="224"/>
      <c r="J981" s="225">
        <f>ROUND(I981*H981,2)</f>
        <v>0</v>
      </c>
      <c r="K981" s="221" t="s">
        <v>159</v>
      </c>
      <c r="L981" s="70"/>
      <c r="M981" s="226" t="s">
        <v>22</v>
      </c>
      <c r="N981" s="227" t="s">
        <v>44</v>
      </c>
      <c r="O981" s="45"/>
      <c r="P981" s="228">
        <f>O981*H981</f>
        <v>0</v>
      </c>
      <c r="Q981" s="228">
        <v>0</v>
      </c>
      <c r="R981" s="228">
        <f>Q981*H981</f>
        <v>0</v>
      </c>
      <c r="S981" s="228">
        <v>0</v>
      </c>
      <c r="T981" s="229">
        <f>S981*H981</f>
        <v>0</v>
      </c>
      <c r="AR981" s="22" t="s">
        <v>266</v>
      </c>
      <c r="AT981" s="22" t="s">
        <v>155</v>
      </c>
      <c r="AU981" s="22" t="s">
        <v>82</v>
      </c>
      <c r="AY981" s="22" t="s">
        <v>153</v>
      </c>
      <c r="BE981" s="230">
        <f>IF(N981="základní",J981,0)</f>
        <v>0</v>
      </c>
      <c r="BF981" s="230">
        <f>IF(N981="snížená",J981,0)</f>
        <v>0</v>
      </c>
      <c r="BG981" s="230">
        <f>IF(N981="zákl. přenesená",J981,0)</f>
        <v>0</v>
      </c>
      <c r="BH981" s="230">
        <f>IF(N981="sníž. přenesená",J981,0)</f>
        <v>0</v>
      </c>
      <c r="BI981" s="230">
        <f>IF(N981="nulová",J981,0)</f>
        <v>0</v>
      </c>
      <c r="BJ981" s="22" t="s">
        <v>24</v>
      </c>
      <c r="BK981" s="230">
        <f>ROUND(I981*H981,2)</f>
        <v>0</v>
      </c>
      <c r="BL981" s="22" t="s">
        <v>266</v>
      </c>
      <c r="BM981" s="22" t="s">
        <v>1924</v>
      </c>
    </row>
    <row r="982" spans="2:47" s="1" customFormat="1" ht="13.5">
      <c r="B982" s="44"/>
      <c r="C982" s="72"/>
      <c r="D982" s="231" t="s">
        <v>162</v>
      </c>
      <c r="E982" s="72"/>
      <c r="F982" s="232" t="s">
        <v>1925</v>
      </c>
      <c r="G982" s="72"/>
      <c r="H982" s="72"/>
      <c r="I982" s="189"/>
      <c r="J982" s="72"/>
      <c r="K982" s="72"/>
      <c r="L982" s="70"/>
      <c r="M982" s="233"/>
      <c r="N982" s="45"/>
      <c r="O982" s="45"/>
      <c r="P982" s="45"/>
      <c r="Q982" s="45"/>
      <c r="R982" s="45"/>
      <c r="S982" s="45"/>
      <c r="T982" s="93"/>
      <c r="AT982" s="22" t="s">
        <v>162</v>
      </c>
      <c r="AU982" s="22" t="s">
        <v>82</v>
      </c>
    </row>
    <row r="983" spans="2:47" s="1" customFormat="1" ht="13.5">
      <c r="B983" s="44"/>
      <c r="C983" s="72"/>
      <c r="D983" s="231" t="s">
        <v>164</v>
      </c>
      <c r="E983" s="72"/>
      <c r="F983" s="234" t="s">
        <v>1926</v>
      </c>
      <c r="G983" s="72"/>
      <c r="H983" s="72"/>
      <c r="I983" s="189"/>
      <c r="J983" s="72"/>
      <c r="K983" s="72"/>
      <c r="L983" s="70"/>
      <c r="M983" s="233"/>
      <c r="N983" s="45"/>
      <c r="O983" s="45"/>
      <c r="P983" s="45"/>
      <c r="Q983" s="45"/>
      <c r="R983" s="45"/>
      <c r="S983" s="45"/>
      <c r="T983" s="93"/>
      <c r="AT983" s="22" t="s">
        <v>164</v>
      </c>
      <c r="AU983" s="22" t="s">
        <v>82</v>
      </c>
    </row>
    <row r="984" spans="2:47" s="1" customFormat="1" ht="13.5">
      <c r="B984" s="44"/>
      <c r="C984" s="72"/>
      <c r="D984" s="231" t="s">
        <v>166</v>
      </c>
      <c r="E984" s="72"/>
      <c r="F984" s="234" t="s">
        <v>1287</v>
      </c>
      <c r="G984" s="72"/>
      <c r="H984" s="72"/>
      <c r="I984" s="189"/>
      <c r="J984" s="72"/>
      <c r="K984" s="72"/>
      <c r="L984" s="70"/>
      <c r="M984" s="233"/>
      <c r="N984" s="45"/>
      <c r="O984" s="45"/>
      <c r="P984" s="45"/>
      <c r="Q984" s="45"/>
      <c r="R984" s="45"/>
      <c r="S984" s="45"/>
      <c r="T984" s="93"/>
      <c r="AT984" s="22" t="s">
        <v>166</v>
      </c>
      <c r="AU984" s="22" t="s">
        <v>82</v>
      </c>
    </row>
    <row r="985" spans="2:51" s="11" customFormat="1" ht="13.5">
      <c r="B985" s="235"/>
      <c r="C985" s="236"/>
      <c r="D985" s="231" t="s">
        <v>180</v>
      </c>
      <c r="E985" s="237" t="s">
        <v>22</v>
      </c>
      <c r="F985" s="238" t="s">
        <v>1927</v>
      </c>
      <c r="G985" s="236"/>
      <c r="H985" s="239">
        <v>1.4</v>
      </c>
      <c r="I985" s="240"/>
      <c r="J985" s="236"/>
      <c r="K985" s="236"/>
      <c r="L985" s="241"/>
      <c r="M985" s="242"/>
      <c r="N985" s="243"/>
      <c r="O985" s="243"/>
      <c r="P985" s="243"/>
      <c r="Q985" s="243"/>
      <c r="R985" s="243"/>
      <c r="S985" s="243"/>
      <c r="T985" s="244"/>
      <c r="AT985" s="245" t="s">
        <v>180</v>
      </c>
      <c r="AU985" s="245" t="s">
        <v>82</v>
      </c>
      <c r="AV985" s="11" t="s">
        <v>82</v>
      </c>
      <c r="AW985" s="11" t="s">
        <v>37</v>
      </c>
      <c r="AX985" s="11" t="s">
        <v>73</v>
      </c>
      <c r="AY985" s="245" t="s">
        <v>153</v>
      </c>
    </row>
    <row r="986" spans="2:51" s="11" customFormat="1" ht="13.5">
      <c r="B986" s="235"/>
      <c r="C986" s="236"/>
      <c r="D986" s="231" t="s">
        <v>180</v>
      </c>
      <c r="E986" s="237" t="s">
        <v>22</v>
      </c>
      <c r="F986" s="238" t="s">
        <v>1928</v>
      </c>
      <c r="G986" s="236"/>
      <c r="H986" s="239">
        <v>1.4</v>
      </c>
      <c r="I986" s="240"/>
      <c r="J986" s="236"/>
      <c r="K986" s="236"/>
      <c r="L986" s="241"/>
      <c r="M986" s="242"/>
      <c r="N986" s="243"/>
      <c r="O986" s="243"/>
      <c r="P986" s="243"/>
      <c r="Q986" s="243"/>
      <c r="R986" s="243"/>
      <c r="S986" s="243"/>
      <c r="T986" s="244"/>
      <c r="AT986" s="245" t="s">
        <v>180</v>
      </c>
      <c r="AU986" s="245" t="s">
        <v>82</v>
      </c>
      <c r="AV986" s="11" t="s">
        <v>82</v>
      </c>
      <c r="AW986" s="11" t="s">
        <v>37</v>
      </c>
      <c r="AX986" s="11" t="s">
        <v>73</v>
      </c>
      <c r="AY986" s="245" t="s">
        <v>153</v>
      </c>
    </row>
    <row r="987" spans="2:65" s="1" customFormat="1" ht="16.5" customHeight="1">
      <c r="B987" s="44"/>
      <c r="C987" s="246" t="s">
        <v>1929</v>
      </c>
      <c r="D987" s="246" t="s">
        <v>252</v>
      </c>
      <c r="E987" s="247" t="s">
        <v>1930</v>
      </c>
      <c r="F987" s="248" t="s">
        <v>1931</v>
      </c>
      <c r="G987" s="249" t="s">
        <v>239</v>
      </c>
      <c r="H987" s="250">
        <v>1.68</v>
      </c>
      <c r="I987" s="251"/>
      <c r="J987" s="252">
        <f>ROUND(I987*H987,2)</f>
        <v>0</v>
      </c>
      <c r="K987" s="248" t="s">
        <v>159</v>
      </c>
      <c r="L987" s="253"/>
      <c r="M987" s="254" t="s">
        <v>22</v>
      </c>
      <c r="N987" s="255" t="s">
        <v>44</v>
      </c>
      <c r="O987" s="45"/>
      <c r="P987" s="228">
        <f>O987*H987</f>
        <v>0</v>
      </c>
      <c r="Q987" s="228">
        <v>0.018</v>
      </c>
      <c r="R987" s="228">
        <f>Q987*H987</f>
        <v>0.030239999999999996</v>
      </c>
      <c r="S987" s="228">
        <v>0</v>
      </c>
      <c r="T987" s="229">
        <f>S987*H987</f>
        <v>0</v>
      </c>
      <c r="AR987" s="22" t="s">
        <v>372</v>
      </c>
      <c r="AT987" s="22" t="s">
        <v>252</v>
      </c>
      <c r="AU987" s="22" t="s">
        <v>82</v>
      </c>
      <c r="AY987" s="22" t="s">
        <v>153</v>
      </c>
      <c r="BE987" s="230">
        <f>IF(N987="základní",J987,0)</f>
        <v>0</v>
      </c>
      <c r="BF987" s="230">
        <f>IF(N987="snížená",J987,0)</f>
        <v>0</v>
      </c>
      <c r="BG987" s="230">
        <f>IF(N987="zákl. přenesená",J987,0)</f>
        <v>0</v>
      </c>
      <c r="BH987" s="230">
        <f>IF(N987="sníž. přenesená",J987,0)</f>
        <v>0</v>
      </c>
      <c r="BI987" s="230">
        <f>IF(N987="nulová",J987,0)</f>
        <v>0</v>
      </c>
      <c r="BJ987" s="22" t="s">
        <v>24</v>
      </c>
      <c r="BK987" s="230">
        <f>ROUND(I987*H987,2)</f>
        <v>0</v>
      </c>
      <c r="BL987" s="22" t="s">
        <v>266</v>
      </c>
      <c r="BM987" s="22" t="s">
        <v>1932</v>
      </c>
    </row>
    <row r="988" spans="2:47" s="1" customFormat="1" ht="13.5">
      <c r="B988" s="44"/>
      <c r="C988" s="72"/>
      <c r="D988" s="231" t="s">
        <v>166</v>
      </c>
      <c r="E988" s="72"/>
      <c r="F988" s="234" t="s">
        <v>1287</v>
      </c>
      <c r="G988" s="72"/>
      <c r="H988" s="72"/>
      <c r="I988" s="189"/>
      <c r="J988" s="72"/>
      <c r="K988" s="72"/>
      <c r="L988" s="70"/>
      <c r="M988" s="233"/>
      <c r="N988" s="45"/>
      <c r="O988" s="45"/>
      <c r="P988" s="45"/>
      <c r="Q988" s="45"/>
      <c r="R988" s="45"/>
      <c r="S988" s="45"/>
      <c r="T988" s="93"/>
      <c r="AT988" s="22" t="s">
        <v>166</v>
      </c>
      <c r="AU988" s="22" t="s">
        <v>82</v>
      </c>
    </row>
    <row r="989" spans="2:51" s="11" customFormat="1" ht="13.5">
      <c r="B989" s="235"/>
      <c r="C989" s="236"/>
      <c r="D989" s="231" t="s">
        <v>180</v>
      </c>
      <c r="E989" s="237" t="s">
        <v>22</v>
      </c>
      <c r="F989" s="238" t="s">
        <v>1927</v>
      </c>
      <c r="G989" s="236"/>
      <c r="H989" s="239">
        <v>1.4</v>
      </c>
      <c r="I989" s="240"/>
      <c r="J989" s="236"/>
      <c r="K989" s="236"/>
      <c r="L989" s="241"/>
      <c r="M989" s="242"/>
      <c r="N989" s="243"/>
      <c r="O989" s="243"/>
      <c r="P989" s="243"/>
      <c r="Q989" s="243"/>
      <c r="R989" s="243"/>
      <c r="S989" s="243"/>
      <c r="T989" s="244"/>
      <c r="AT989" s="245" t="s">
        <v>180</v>
      </c>
      <c r="AU989" s="245" t="s">
        <v>82</v>
      </c>
      <c r="AV989" s="11" t="s">
        <v>82</v>
      </c>
      <c r="AW989" s="11" t="s">
        <v>37</v>
      </c>
      <c r="AX989" s="11" t="s">
        <v>73</v>
      </c>
      <c r="AY989" s="245" t="s">
        <v>153</v>
      </c>
    </row>
    <row r="990" spans="2:51" s="11" customFormat="1" ht="13.5">
      <c r="B990" s="235"/>
      <c r="C990" s="236"/>
      <c r="D990" s="231" t="s">
        <v>180</v>
      </c>
      <c r="E990" s="236"/>
      <c r="F990" s="238" t="s">
        <v>1933</v>
      </c>
      <c r="G990" s="236"/>
      <c r="H990" s="239">
        <v>1.68</v>
      </c>
      <c r="I990" s="240"/>
      <c r="J990" s="236"/>
      <c r="K990" s="236"/>
      <c r="L990" s="241"/>
      <c r="M990" s="242"/>
      <c r="N990" s="243"/>
      <c r="O990" s="243"/>
      <c r="P990" s="243"/>
      <c r="Q990" s="243"/>
      <c r="R990" s="243"/>
      <c r="S990" s="243"/>
      <c r="T990" s="244"/>
      <c r="AT990" s="245" t="s">
        <v>180</v>
      </c>
      <c r="AU990" s="245" t="s">
        <v>82</v>
      </c>
      <c r="AV990" s="11" t="s">
        <v>82</v>
      </c>
      <c r="AW990" s="11" t="s">
        <v>6</v>
      </c>
      <c r="AX990" s="11" t="s">
        <v>24</v>
      </c>
      <c r="AY990" s="245" t="s">
        <v>153</v>
      </c>
    </row>
    <row r="991" spans="2:65" s="1" customFormat="1" ht="25.5" customHeight="1">
      <c r="B991" s="44"/>
      <c r="C991" s="246" t="s">
        <v>1934</v>
      </c>
      <c r="D991" s="246" t="s">
        <v>252</v>
      </c>
      <c r="E991" s="247" t="s">
        <v>1935</v>
      </c>
      <c r="F991" s="248" t="s">
        <v>1936</v>
      </c>
      <c r="G991" s="249" t="s">
        <v>239</v>
      </c>
      <c r="H991" s="250">
        <v>1.68</v>
      </c>
      <c r="I991" s="251"/>
      <c r="J991" s="252">
        <f>ROUND(I991*H991,2)</f>
        <v>0</v>
      </c>
      <c r="K991" s="248" t="s">
        <v>159</v>
      </c>
      <c r="L991" s="253"/>
      <c r="M991" s="254" t="s">
        <v>22</v>
      </c>
      <c r="N991" s="255" t="s">
        <v>44</v>
      </c>
      <c r="O991" s="45"/>
      <c r="P991" s="228">
        <f>O991*H991</f>
        <v>0</v>
      </c>
      <c r="Q991" s="228">
        <v>0.0042</v>
      </c>
      <c r="R991" s="228">
        <f>Q991*H991</f>
        <v>0.007055999999999999</v>
      </c>
      <c r="S991" s="228">
        <v>0</v>
      </c>
      <c r="T991" s="229">
        <f>S991*H991</f>
        <v>0</v>
      </c>
      <c r="AR991" s="22" t="s">
        <v>372</v>
      </c>
      <c r="AT991" s="22" t="s">
        <v>252</v>
      </c>
      <c r="AU991" s="22" t="s">
        <v>82</v>
      </c>
      <c r="AY991" s="22" t="s">
        <v>153</v>
      </c>
      <c r="BE991" s="230">
        <f>IF(N991="základní",J991,0)</f>
        <v>0</v>
      </c>
      <c r="BF991" s="230">
        <f>IF(N991="snížená",J991,0)</f>
        <v>0</v>
      </c>
      <c r="BG991" s="230">
        <f>IF(N991="zákl. přenesená",J991,0)</f>
        <v>0</v>
      </c>
      <c r="BH991" s="230">
        <f>IF(N991="sníž. přenesená",J991,0)</f>
        <v>0</v>
      </c>
      <c r="BI991" s="230">
        <f>IF(N991="nulová",J991,0)</f>
        <v>0</v>
      </c>
      <c r="BJ991" s="22" t="s">
        <v>24</v>
      </c>
      <c r="BK991" s="230">
        <f>ROUND(I991*H991,2)</f>
        <v>0</v>
      </c>
      <c r="BL991" s="22" t="s">
        <v>266</v>
      </c>
      <c r="BM991" s="22" t="s">
        <v>1937</v>
      </c>
    </row>
    <row r="992" spans="2:47" s="1" customFormat="1" ht="13.5">
      <c r="B992" s="44"/>
      <c r="C992" s="72"/>
      <c r="D992" s="231" t="s">
        <v>166</v>
      </c>
      <c r="E992" s="72"/>
      <c r="F992" s="234" t="s">
        <v>1287</v>
      </c>
      <c r="G992" s="72"/>
      <c r="H992" s="72"/>
      <c r="I992" s="189"/>
      <c r="J992" s="72"/>
      <c r="K992" s="72"/>
      <c r="L992" s="70"/>
      <c r="M992" s="233"/>
      <c r="N992" s="45"/>
      <c r="O992" s="45"/>
      <c r="P992" s="45"/>
      <c r="Q992" s="45"/>
      <c r="R992" s="45"/>
      <c r="S992" s="45"/>
      <c r="T992" s="93"/>
      <c r="AT992" s="22" t="s">
        <v>166</v>
      </c>
      <c r="AU992" s="22" t="s">
        <v>82</v>
      </c>
    </row>
    <row r="993" spans="2:51" s="11" customFormat="1" ht="13.5">
      <c r="B993" s="235"/>
      <c r="C993" s="236"/>
      <c r="D993" s="231" t="s">
        <v>180</v>
      </c>
      <c r="E993" s="237" t="s">
        <v>22</v>
      </c>
      <c r="F993" s="238" t="s">
        <v>1928</v>
      </c>
      <c r="G993" s="236"/>
      <c r="H993" s="239">
        <v>1.4</v>
      </c>
      <c r="I993" s="240"/>
      <c r="J993" s="236"/>
      <c r="K993" s="236"/>
      <c r="L993" s="241"/>
      <c r="M993" s="242"/>
      <c r="N993" s="243"/>
      <c r="O993" s="243"/>
      <c r="P993" s="243"/>
      <c r="Q993" s="243"/>
      <c r="R993" s="243"/>
      <c r="S993" s="243"/>
      <c r="T993" s="244"/>
      <c r="AT993" s="245" t="s">
        <v>180</v>
      </c>
      <c r="AU993" s="245" t="s">
        <v>82</v>
      </c>
      <c r="AV993" s="11" t="s">
        <v>82</v>
      </c>
      <c r="AW993" s="11" t="s">
        <v>37</v>
      </c>
      <c r="AX993" s="11" t="s">
        <v>73</v>
      </c>
      <c r="AY993" s="245" t="s">
        <v>153</v>
      </c>
    </row>
    <row r="994" spans="2:51" s="11" customFormat="1" ht="13.5">
      <c r="B994" s="235"/>
      <c r="C994" s="236"/>
      <c r="D994" s="231" t="s">
        <v>180</v>
      </c>
      <c r="E994" s="236"/>
      <c r="F994" s="238" t="s">
        <v>1933</v>
      </c>
      <c r="G994" s="236"/>
      <c r="H994" s="239">
        <v>1.68</v>
      </c>
      <c r="I994" s="240"/>
      <c r="J994" s="236"/>
      <c r="K994" s="236"/>
      <c r="L994" s="241"/>
      <c r="M994" s="242"/>
      <c r="N994" s="243"/>
      <c r="O994" s="243"/>
      <c r="P994" s="243"/>
      <c r="Q994" s="243"/>
      <c r="R994" s="243"/>
      <c r="S994" s="243"/>
      <c r="T994" s="244"/>
      <c r="AT994" s="245" t="s">
        <v>180</v>
      </c>
      <c r="AU994" s="245" t="s">
        <v>82</v>
      </c>
      <c r="AV994" s="11" t="s">
        <v>82</v>
      </c>
      <c r="AW994" s="11" t="s">
        <v>6</v>
      </c>
      <c r="AX994" s="11" t="s">
        <v>24</v>
      </c>
      <c r="AY994" s="245" t="s">
        <v>153</v>
      </c>
    </row>
    <row r="995" spans="2:65" s="1" customFormat="1" ht="16.5" customHeight="1">
      <c r="B995" s="44"/>
      <c r="C995" s="219" t="s">
        <v>1938</v>
      </c>
      <c r="D995" s="219" t="s">
        <v>155</v>
      </c>
      <c r="E995" s="220" t="s">
        <v>1939</v>
      </c>
      <c r="F995" s="221" t="s">
        <v>1940</v>
      </c>
      <c r="G995" s="222" t="s">
        <v>351</v>
      </c>
      <c r="H995" s="223">
        <v>9.6</v>
      </c>
      <c r="I995" s="224"/>
      <c r="J995" s="225">
        <f>ROUND(I995*H995,2)</f>
        <v>0</v>
      </c>
      <c r="K995" s="221" t="s">
        <v>159</v>
      </c>
      <c r="L995" s="70"/>
      <c r="M995" s="226" t="s">
        <v>22</v>
      </c>
      <c r="N995" s="227" t="s">
        <v>44</v>
      </c>
      <c r="O995" s="45"/>
      <c r="P995" s="228">
        <f>O995*H995</f>
        <v>0</v>
      </c>
      <c r="Q995" s="228">
        <v>0</v>
      </c>
      <c r="R995" s="228">
        <f>Q995*H995</f>
        <v>0</v>
      </c>
      <c r="S995" s="228">
        <v>0</v>
      </c>
      <c r="T995" s="229">
        <f>S995*H995</f>
        <v>0</v>
      </c>
      <c r="AR995" s="22" t="s">
        <v>266</v>
      </c>
      <c r="AT995" s="22" t="s">
        <v>155</v>
      </c>
      <c r="AU995" s="22" t="s">
        <v>82</v>
      </c>
      <c r="AY995" s="22" t="s">
        <v>153</v>
      </c>
      <c r="BE995" s="230">
        <f>IF(N995="základní",J995,0)</f>
        <v>0</v>
      </c>
      <c r="BF995" s="230">
        <f>IF(N995="snížená",J995,0)</f>
        <v>0</v>
      </c>
      <c r="BG995" s="230">
        <f>IF(N995="zákl. přenesená",J995,0)</f>
        <v>0</v>
      </c>
      <c r="BH995" s="230">
        <f>IF(N995="sníž. přenesená",J995,0)</f>
        <v>0</v>
      </c>
      <c r="BI995" s="230">
        <f>IF(N995="nulová",J995,0)</f>
        <v>0</v>
      </c>
      <c r="BJ995" s="22" t="s">
        <v>24</v>
      </c>
      <c r="BK995" s="230">
        <f>ROUND(I995*H995,2)</f>
        <v>0</v>
      </c>
      <c r="BL995" s="22" t="s">
        <v>266</v>
      </c>
      <c r="BM995" s="22" t="s">
        <v>1941</v>
      </c>
    </row>
    <row r="996" spans="2:47" s="1" customFormat="1" ht="13.5">
      <c r="B996" s="44"/>
      <c r="C996" s="72"/>
      <c r="D996" s="231" t="s">
        <v>162</v>
      </c>
      <c r="E996" s="72"/>
      <c r="F996" s="232" t="s">
        <v>1942</v>
      </c>
      <c r="G996" s="72"/>
      <c r="H996" s="72"/>
      <c r="I996" s="189"/>
      <c r="J996" s="72"/>
      <c r="K996" s="72"/>
      <c r="L996" s="70"/>
      <c r="M996" s="233"/>
      <c r="N996" s="45"/>
      <c r="O996" s="45"/>
      <c r="P996" s="45"/>
      <c r="Q996" s="45"/>
      <c r="R996" s="45"/>
      <c r="S996" s="45"/>
      <c r="T996" s="93"/>
      <c r="AT996" s="22" t="s">
        <v>162</v>
      </c>
      <c r="AU996" s="22" t="s">
        <v>82</v>
      </c>
    </row>
    <row r="997" spans="2:47" s="1" customFormat="1" ht="13.5">
      <c r="B997" s="44"/>
      <c r="C997" s="72"/>
      <c r="D997" s="231" t="s">
        <v>164</v>
      </c>
      <c r="E997" s="72"/>
      <c r="F997" s="234" t="s">
        <v>1926</v>
      </c>
      <c r="G997" s="72"/>
      <c r="H997" s="72"/>
      <c r="I997" s="189"/>
      <c r="J997" s="72"/>
      <c r="K997" s="72"/>
      <c r="L997" s="70"/>
      <c r="M997" s="233"/>
      <c r="N997" s="45"/>
      <c r="O997" s="45"/>
      <c r="P997" s="45"/>
      <c r="Q997" s="45"/>
      <c r="R997" s="45"/>
      <c r="S997" s="45"/>
      <c r="T997" s="93"/>
      <c r="AT997" s="22" t="s">
        <v>164</v>
      </c>
      <c r="AU997" s="22" t="s">
        <v>82</v>
      </c>
    </row>
    <row r="998" spans="2:47" s="1" customFormat="1" ht="13.5">
      <c r="B998" s="44"/>
      <c r="C998" s="72"/>
      <c r="D998" s="231" t="s">
        <v>166</v>
      </c>
      <c r="E998" s="72"/>
      <c r="F998" s="234" t="s">
        <v>1287</v>
      </c>
      <c r="G998" s="72"/>
      <c r="H998" s="72"/>
      <c r="I998" s="189"/>
      <c r="J998" s="72"/>
      <c r="K998" s="72"/>
      <c r="L998" s="70"/>
      <c r="M998" s="233"/>
      <c r="N998" s="45"/>
      <c r="O998" s="45"/>
      <c r="P998" s="45"/>
      <c r="Q998" s="45"/>
      <c r="R998" s="45"/>
      <c r="S998" s="45"/>
      <c r="T998" s="93"/>
      <c r="AT998" s="22" t="s">
        <v>166</v>
      </c>
      <c r="AU998" s="22" t="s">
        <v>82</v>
      </c>
    </row>
    <row r="999" spans="2:51" s="11" customFormat="1" ht="13.5">
      <c r="B999" s="235"/>
      <c r="C999" s="236"/>
      <c r="D999" s="231" t="s">
        <v>180</v>
      </c>
      <c r="E999" s="237" t="s">
        <v>22</v>
      </c>
      <c r="F999" s="238" t="s">
        <v>1943</v>
      </c>
      <c r="G999" s="236"/>
      <c r="H999" s="239">
        <v>9.6</v>
      </c>
      <c r="I999" s="240"/>
      <c r="J999" s="236"/>
      <c r="K999" s="236"/>
      <c r="L999" s="241"/>
      <c r="M999" s="242"/>
      <c r="N999" s="243"/>
      <c r="O999" s="243"/>
      <c r="P999" s="243"/>
      <c r="Q999" s="243"/>
      <c r="R999" s="243"/>
      <c r="S999" s="243"/>
      <c r="T999" s="244"/>
      <c r="AT999" s="245" t="s">
        <v>180</v>
      </c>
      <c r="AU999" s="245" t="s">
        <v>82</v>
      </c>
      <c r="AV999" s="11" t="s">
        <v>82</v>
      </c>
      <c r="AW999" s="11" t="s">
        <v>37</v>
      </c>
      <c r="AX999" s="11" t="s">
        <v>73</v>
      </c>
      <c r="AY999" s="245" t="s">
        <v>153</v>
      </c>
    </row>
    <row r="1000" spans="2:65" s="1" customFormat="1" ht="16.5" customHeight="1">
      <c r="B1000" s="44"/>
      <c r="C1000" s="246" t="s">
        <v>1944</v>
      </c>
      <c r="D1000" s="246" t="s">
        <v>252</v>
      </c>
      <c r="E1000" s="247" t="s">
        <v>1945</v>
      </c>
      <c r="F1000" s="248" t="s">
        <v>1946</v>
      </c>
      <c r="G1000" s="249" t="s">
        <v>351</v>
      </c>
      <c r="H1000" s="250">
        <v>9.6</v>
      </c>
      <c r="I1000" s="251"/>
      <c r="J1000" s="252">
        <f>ROUND(I1000*H1000,2)</f>
        <v>0</v>
      </c>
      <c r="K1000" s="248" t="s">
        <v>159</v>
      </c>
      <c r="L1000" s="253"/>
      <c r="M1000" s="254" t="s">
        <v>22</v>
      </c>
      <c r="N1000" s="255" t="s">
        <v>44</v>
      </c>
      <c r="O1000" s="45"/>
      <c r="P1000" s="228">
        <f>O1000*H1000</f>
        <v>0</v>
      </c>
      <c r="Q1000" s="228">
        <v>0.0002</v>
      </c>
      <c r="R1000" s="228">
        <f>Q1000*H1000</f>
        <v>0.00192</v>
      </c>
      <c r="S1000" s="228">
        <v>0</v>
      </c>
      <c r="T1000" s="229">
        <f>S1000*H1000</f>
        <v>0</v>
      </c>
      <c r="AR1000" s="22" t="s">
        <v>372</v>
      </c>
      <c r="AT1000" s="22" t="s">
        <v>252</v>
      </c>
      <c r="AU1000" s="22" t="s">
        <v>82</v>
      </c>
      <c r="AY1000" s="22" t="s">
        <v>153</v>
      </c>
      <c r="BE1000" s="230">
        <f>IF(N1000="základní",J1000,0)</f>
        <v>0</v>
      </c>
      <c r="BF1000" s="230">
        <f>IF(N1000="snížená",J1000,0)</f>
        <v>0</v>
      </c>
      <c r="BG1000" s="230">
        <f>IF(N1000="zákl. přenesená",J1000,0)</f>
        <v>0</v>
      </c>
      <c r="BH1000" s="230">
        <f>IF(N1000="sníž. přenesená",J1000,0)</f>
        <v>0</v>
      </c>
      <c r="BI1000" s="230">
        <f>IF(N1000="nulová",J1000,0)</f>
        <v>0</v>
      </c>
      <c r="BJ1000" s="22" t="s">
        <v>24</v>
      </c>
      <c r="BK1000" s="230">
        <f>ROUND(I1000*H1000,2)</f>
        <v>0</v>
      </c>
      <c r="BL1000" s="22" t="s">
        <v>266</v>
      </c>
      <c r="BM1000" s="22" t="s">
        <v>1947</v>
      </c>
    </row>
    <row r="1001" spans="2:47" s="1" customFormat="1" ht="13.5">
      <c r="B1001" s="44"/>
      <c r="C1001" s="72"/>
      <c r="D1001" s="231" t="s">
        <v>162</v>
      </c>
      <c r="E1001" s="72"/>
      <c r="F1001" s="232" t="s">
        <v>1948</v>
      </c>
      <c r="G1001" s="72"/>
      <c r="H1001" s="72"/>
      <c r="I1001" s="189"/>
      <c r="J1001" s="72"/>
      <c r="K1001" s="72"/>
      <c r="L1001" s="70"/>
      <c r="M1001" s="233"/>
      <c r="N1001" s="45"/>
      <c r="O1001" s="45"/>
      <c r="P1001" s="45"/>
      <c r="Q1001" s="45"/>
      <c r="R1001" s="45"/>
      <c r="S1001" s="45"/>
      <c r="T1001" s="93"/>
      <c r="AT1001" s="22" t="s">
        <v>162</v>
      </c>
      <c r="AU1001" s="22" t="s">
        <v>82</v>
      </c>
    </row>
    <row r="1002" spans="2:47" s="1" customFormat="1" ht="13.5">
      <c r="B1002" s="44"/>
      <c r="C1002" s="72"/>
      <c r="D1002" s="231" t="s">
        <v>166</v>
      </c>
      <c r="E1002" s="72"/>
      <c r="F1002" s="234" t="s">
        <v>1287</v>
      </c>
      <c r="G1002" s="72"/>
      <c r="H1002" s="72"/>
      <c r="I1002" s="189"/>
      <c r="J1002" s="72"/>
      <c r="K1002" s="72"/>
      <c r="L1002" s="70"/>
      <c r="M1002" s="233"/>
      <c r="N1002" s="45"/>
      <c r="O1002" s="45"/>
      <c r="P1002" s="45"/>
      <c r="Q1002" s="45"/>
      <c r="R1002" s="45"/>
      <c r="S1002" s="45"/>
      <c r="T1002" s="93"/>
      <c r="AT1002" s="22" t="s">
        <v>166</v>
      </c>
      <c r="AU1002" s="22" t="s">
        <v>82</v>
      </c>
    </row>
    <row r="1003" spans="2:65" s="1" customFormat="1" ht="25.5" customHeight="1">
      <c r="B1003" s="44"/>
      <c r="C1003" s="219" t="s">
        <v>1949</v>
      </c>
      <c r="D1003" s="219" t="s">
        <v>155</v>
      </c>
      <c r="E1003" s="220" t="s">
        <v>1950</v>
      </c>
      <c r="F1003" s="221" t="s">
        <v>1951</v>
      </c>
      <c r="G1003" s="222" t="s">
        <v>158</v>
      </c>
      <c r="H1003" s="223">
        <v>2</v>
      </c>
      <c r="I1003" s="224"/>
      <c r="J1003" s="225">
        <f>ROUND(I1003*H1003,2)</f>
        <v>0</v>
      </c>
      <c r="K1003" s="221" t="s">
        <v>159</v>
      </c>
      <c r="L1003" s="70"/>
      <c r="M1003" s="226" t="s">
        <v>22</v>
      </c>
      <c r="N1003" s="227" t="s">
        <v>44</v>
      </c>
      <c r="O1003" s="45"/>
      <c r="P1003" s="228">
        <f>O1003*H1003</f>
        <v>0</v>
      </c>
      <c r="Q1003" s="228">
        <v>0</v>
      </c>
      <c r="R1003" s="228">
        <f>Q1003*H1003</f>
        <v>0</v>
      </c>
      <c r="S1003" s="228">
        <v>0</v>
      </c>
      <c r="T1003" s="229">
        <f>S1003*H1003</f>
        <v>0</v>
      </c>
      <c r="AR1003" s="22" t="s">
        <v>266</v>
      </c>
      <c r="AT1003" s="22" t="s">
        <v>155</v>
      </c>
      <c r="AU1003" s="22" t="s">
        <v>82</v>
      </c>
      <c r="AY1003" s="22" t="s">
        <v>153</v>
      </c>
      <c r="BE1003" s="230">
        <f>IF(N1003="základní",J1003,0)</f>
        <v>0</v>
      </c>
      <c r="BF1003" s="230">
        <f>IF(N1003="snížená",J1003,0)</f>
        <v>0</v>
      </c>
      <c r="BG1003" s="230">
        <f>IF(N1003="zákl. přenesená",J1003,0)</f>
        <v>0</v>
      </c>
      <c r="BH1003" s="230">
        <f>IF(N1003="sníž. přenesená",J1003,0)</f>
        <v>0</v>
      </c>
      <c r="BI1003" s="230">
        <f>IF(N1003="nulová",J1003,0)</f>
        <v>0</v>
      </c>
      <c r="BJ1003" s="22" t="s">
        <v>24</v>
      </c>
      <c r="BK1003" s="230">
        <f>ROUND(I1003*H1003,2)</f>
        <v>0</v>
      </c>
      <c r="BL1003" s="22" t="s">
        <v>266</v>
      </c>
      <c r="BM1003" s="22" t="s">
        <v>1952</v>
      </c>
    </row>
    <row r="1004" spans="2:47" s="1" customFormat="1" ht="13.5">
      <c r="B1004" s="44"/>
      <c r="C1004" s="72"/>
      <c r="D1004" s="231" t="s">
        <v>162</v>
      </c>
      <c r="E1004" s="72"/>
      <c r="F1004" s="232" t="s">
        <v>1953</v>
      </c>
      <c r="G1004" s="72"/>
      <c r="H1004" s="72"/>
      <c r="I1004" s="189"/>
      <c r="J1004" s="72"/>
      <c r="K1004" s="72"/>
      <c r="L1004" s="70"/>
      <c r="M1004" s="233"/>
      <c r="N1004" s="45"/>
      <c r="O1004" s="45"/>
      <c r="P1004" s="45"/>
      <c r="Q1004" s="45"/>
      <c r="R1004" s="45"/>
      <c r="S1004" s="45"/>
      <c r="T1004" s="93"/>
      <c r="AT1004" s="22" t="s">
        <v>162</v>
      </c>
      <c r="AU1004" s="22" t="s">
        <v>82</v>
      </c>
    </row>
    <row r="1005" spans="2:47" s="1" customFormat="1" ht="13.5">
      <c r="B1005" s="44"/>
      <c r="C1005" s="72"/>
      <c r="D1005" s="231" t="s">
        <v>164</v>
      </c>
      <c r="E1005" s="72"/>
      <c r="F1005" s="234" t="s">
        <v>1954</v>
      </c>
      <c r="G1005" s="72"/>
      <c r="H1005" s="72"/>
      <c r="I1005" s="189"/>
      <c r="J1005" s="72"/>
      <c r="K1005" s="72"/>
      <c r="L1005" s="70"/>
      <c r="M1005" s="233"/>
      <c r="N1005" s="45"/>
      <c r="O1005" s="45"/>
      <c r="P1005" s="45"/>
      <c r="Q1005" s="45"/>
      <c r="R1005" s="45"/>
      <c r="S1005" s="45"/>
      <c r="T1005" s="93"/>
      <c r="AT1005" s="22" t="s">
        <v>164</v>
      </c>
      <c r="AU1005" s="22" t="s">
        <v>82</v>
      </c>
    </row>
    <row r="1006" spans="2:47" s="1" customFormat="1" ht="13.5">
      <c r="B1006" s="44"/>
      <c r="C1006" s="72"/>
      <c r="D1006" s="231" t="s">
        <v>166</v>
      </c>
      <c r="E1006" s="72"/>
      <c r="F1006" s="234" t="s">
        <v>1722</v>
      </c>
      <c r="G1006" s="72"/>
      <c r="H1006" s="72"/>
      <c r="I1006" s="189"/>
      <c r="J1006" s="72"/>
      <c r="K1006" s="72"/>
      <c r="L1006" s="70"/>
      <c r="M1006" s="233"/>
      <c r="N1006" s="45"/>
      <c r="O1006" s="45"/>
      <c r="P1006" s="45"/>
      <c r="Q1006" s="45"/>
      <c r="R1006" s="45"/>
      <c r="S1006" s="45"/>
      <c r="T1006" s="93"/>
      <c r="AT1006" s="22" t="s">
        <v>166</v>
      </c>
      <c r="AU1006" s="22" t="s">
        <v>82</v>
      </c>
    </row>
    <row r="1007" spans="2:65" s="1" customFormat="1" ht="25.5" customHeight="1">
      <c r="B1007" s="44"/>
      <c r="C1007" s="246" t="s">
        <v>1955</v>
      </c>
      <c r="D1007" s="246" t="s">
        <v>252</v>
      </c>
      <c r="E1007" s="247" t="s">
        <v>1956</v>
      </c>
      <c r="F1007" s="248" t="s">
        <v>1957</v>
      </c>
      <c r="G1007" s="249" t="s">
        <v>158</v>
      </c>
      <c r="H1007" s="250">
        <v>1</v>
      </c>
      <c r="I1007" s="251"/>
      <c r="J1007" s="252">
        <f>ROUND(I1007*H1007,2)</f>
        <v>0</v>
      </c>
      <c r="K1007" s="248" t="s">
        <v>22</v>
      </c>
      <c r="L1007" s="253"/>
      <c r="M1007" s="254" t="s">
        <v>22</v>
      </c>
      <c r="N1007" s="255" t="s">
        <v>44</v>
      </c>
      <c r="O1007" s="45"/>
      <c r="P1007" s="228">
        <f>O1007*H1007</f>
        <v>0</v>
      </c>
      <c r="Q1007" s="228">
        <v>0.18</v>
      </c>
      <c r="R1007" s="228">
        <f>Q1007*H1007</f>
        <v>0.18</v>
      </c>
      <c r="S1007" s="228">
        <v>0</v>
      </c>
      <c r="T1007" s="229">
        <f>S1007*H1007</f>
        <v>0</v>
      </c>
      <c r="AR1007" s="22" t="s">
        <v>372</v>
      </c>
      <c r="AT1007" s="22" t="s">
        <v>252</v>
      </c>
      <c r="AU1007" s="22" t="s">
        <v>82</v>
      </c>
      <c r="AY1007" s="22" t="s">
        <v>153</v>
      </c>
      <c r="BE1007" s="230">
        <f>IF(N1007="základní",J1007,0)</f>
        <v>0</v>
      </c>
      <c r="BF1007" s="230">
        <f>IF(N1007="snížená",J1007,0)</f>
        <v>0</v>
      </c>
      <c r="BG1007" s="230">
        <f>IF(N1007="zákl. přenesená",J1007,0)</f>
        <v>0</v>
      </c>
      <c r="BH1007" s="230">
        <f>IF(N1007="sníž. přenesená",J1007,0)</f>
        <v>0</v>
      </c>
      <c r="BI1007" s="230">
        <f>IF(N1007="nulová",J1007,0)</f>
        <v>0</v>
      </c>
      <c r="BJ1007" s="22" t="s">
        <v>24</v>
      </c>
      <c r="BK1007" s="230">
        <f>ROUND(I1007*H1007,2)</f>
        <v>0</v>
      </c>
      <c r="BL1007" s="22" t="s">
        <v>266</v>
      </c>
      <c r="BM1007" s="22" t="s">
        <v>1958</v>
      </c>
    </row>
    <row r="1008" spans="2:47" s="1" customFormat="1" ht="13.5">
      <c r="B1008" s="44"/>
      <c r="C1008" s="72"/>
      <c r="D1008" s="231" t="s">
        <v>162</v>
      </c>
      <c r="E1008" s="72"/>
      <c r="F1008" s="232" t="s">
        <v>1959</v>
      </c>
      <c r="G1008" s="72"/>
      <c r="H1008" s="72"/>
      <c r="I1008" s="189"/>
      <c r="J1008" s="72"/>
      <c r="K1008" s="72"/>
      <c r="L1008" s="70"/>
      <c r="M1008" s="233"/>
      <c r="N1008" s="45"/>
      <c r="O1008" s="45"/>
      <c r="P1008" s="45"/>
      <c r="Q1008" s="45"/>
      <c r="R1008" s="45"/>
      <c r="S1008" s="45"/>
      <c r="T1008" s="93"/>
      <c r="AT1008" s="22" t="s">
        <v>162</v>
      </c>
      <c r="AU1008" s="22" t="s">
        <v>82</v>
      </c>
    </row>
    <row r="1009" spans="2:47" s="1" customFormat="1" ht="13.5">
      <c r="B1009" s="44"/>
      <c r="C1009" s="72"/>
      <c r="D1009" s="231" t="s">
        <v>166</v>
      </c>
      <c r="E1009" s="72"/>
      <c r="F1009" s="234" t="s">
        <v>1722</v>
      </c>
      <c r="G1009" s="72"/>
      <c r="H1009" s="72"/>
      <c r="I1009" s="189"/>
      <c r="J1009" s="72"/>
      <c r="K1009" s="72"/>
      <c r="L1009" s="70"/>
      <c r="M1009" s="233"/>
      <c r="N1009" s="45"/>
      <c r="O1009" s="45"/>
      <c r="P1009" s="45"/>
      <c r="Q1009" s="45"/>
      <c r="R1009" s="45"/>
      <c r="S1009" s="45"/>
      <c r="T1009" s="93"/>
      <c r="AT1009" s="22" t="s">
        <v>166</v>
      </c>
      <c r="AU1009" s="22" t="s">
        <v>82</v>
      </c>
    </row>
    <row r="1010" spans="2:51" s="11" customFormat="1" ht="13.5">
      <c r="B1010" s="235"/>
      <c r="C1010" s="236"/>
      <c r="D1010" s="231" t="s">
        <v>180</v>
      </c>
      <c r="E1010" s="237" t="s">
        <v>22</v>
      </c>
      <c r="F1010" s="238" t="s">
        <v>1960</v>
      </c>
      <c r="G1010" s="236"/>
      <c r="H1010" s="239">
        <v>1</v>
      </c>
      <c r="I1010" s="240"/>
      <c r="J1010" s="236"/>
      <c r="K1010" s="236"/>
      <c r="L1010" s="241"/>
      <c r="M1010" s="242"/>
      <c r="N1010" s="243"/>
      <c r="O1010" s="243"/>
      <c r="P1010" s="243"/>
      <c r="Q1010" s="243"/>
      <c r="R1010" s="243"/>
      <c r="S1010" s="243"/>
      <c r="T1010" s="244"/>
      <c r="AT1010" s="245" t="s">
        <v>180</v>
      </c>
      <c r="AU1010" s="245" t="s">
        <v>82</v>
      </c>
      <c r="AV1010" s="11" t="s">
        <v>82</v>
      </c>
      <c r="AW1010" s="11" t="s">
        <v>37</v>
      </c>
      <c r="AX1010" s="11" t="s">
        <v>73</v>
      </c>
      <c r="AY1010" s="245" t="s">
        <v>153</v>
      </c>
    </row>
    <row r="1011" spans="2:65" s="1" customFormat="1" ht="38.25" customHeight="1">
      <c r="B1011" s="44"/>
      <c r="C1011" s="246" t="s">
        <v>1961</v>
      </c>
      <c r="D1011" s="246" t="s">
        <v>252</v>
      </c>
      <c r="E1011" s="247" t="s">
        <v>1962</v>
      </c>
      <c r="F1011" s="248" t="s">
        <v>1963</v>
      </c>
      <c r="G1011" s="249" t="s">
        <v>158</v>
      </c>
      <c r="H1011" s="250">
        <v>1</v>
      </c>
      <c r="I1011" s="251"/>
      <c r="J1011" s="252">
        <f>ROUND(I1011*H1011,2)</f>
        <v>0</v>
      </c>
      <c r="K1011" s="248" t="s">
        <v>22</v>
      </c>
      <c r="L1011" s="253"/>
      <c r="M1011" s="254" t="s">
        <v>22</v>
      </c>
      <c r="N1011" s="255" t="s">
        <v>44</v>
      </c>
      <c r="O1011" s="45"/>
      <c r="P1011" s="228">
        <f>O1011*H1011</f>
        <v>0</v>
      </c>
      <c r="Q1011" s="228">
        <v>0.18</v>
      </c>
      <c r="R1011" s="228">
        <f>Q1011*H1011</f>
        <v>0.18</v>
      </c>
      <c r="S1011" s="228">
        <v>0</v>
      </c>
      <c r="T1011" s="229">
        <f>S1011*H1011</f>
        <v>0</v>
      </c>
      <c r="AR1011" s="22" t="s">
        <v>372</v>
      </c>
      <c r="AT1011" s="22" t="s">
        <v>252</v>
      </c>
      <c r="AU1011" s="22" t="s">
        <v>82</v>
      </c>
      <c r="AY1011" s="22" t="s">
        <v>153</v>
      </c>
      <c r="BE1011" s="230">
        <f>IF(N1011="základní",J1011,0)</f>
        <v>0</v>
      </c>
      <c r="BF1011" s="230">
        <f>IF(N1011="snížená",J1011,0)</f>
        <v>0</v>
      </c>
      <c r="BG1011" s="230">
        <f>IF(N1011="zákl. přenesená",J1011,0)</f>
        <v>0</v>
      </c>
      <c r="BH1011" s="230">
        <f>IF(N1011="sníž. přenesená",J1011,0)</f>
        <v>0</v>
      </c>
      <c r="BI1011" s="230">
        <f>IF(N1011="nulová",J1011,0)</f>
        <v>0</v>
      </c>
      <c r="BJ1011" s="22" t="s">
        <v>24</v>
      </c>
      <c r="BK1011" s="230">
        <f>ROUND(I1011*H1011,2)</f>
        <v>0</v>
      </c>
      <c r="BL1011" s="22" t="s">
        <v>266</v>
      </c>
      <c r="BM1011" s="22" t="s">
        <v>1964</v>
      </c>
    </row>
    <row r="1012" spans="2:47" s="1" customFormat="1" ht="13.5">
      <c r="B1012" s="44"/>
      <c r="C1012" s="72"/>
      <c r="D1012" s="231" t="s">
        <v>162</v>
      </c>
      <c r="E1012" s="72"/>
      <c r="F1012" s="232" t="s">
        <v>1965</v>
      </c>
      <c r="G1012" s="72"/>
      <c r="H1012" s="72"/>
      <c r="I1012" s="189"/>
      <c r="J1012" s="72"/>
      <c r="K1012" s="72"/>
      <c r="L1012" s="70"/>
      <c r="M1012" s="233"/>
      <c r="N1012" s="45"/>
      <c r="O1012" s="45"/>
      <c r="P1012" s="45"/>
      <c r="Q1012" s="45"/>
      <c r="R1012" s="45"/>
      <c r="S1012" s="45"/>
      <c r="T1012" s="93"/>
      <c r="AT1012" s="22" t="s">
        <v>162</v>
      </c>
      <c r="AU1012" s="22" t="s">
        <v>82</v>
      </c>
    </row>
    <row r="1013" spans="2:47" s="1" customFormat="1" ht="13.5">
      <c r="B1013" s="44"/>
      <c r="C1013" s="72"/>
      <c r="D1013" s="231" t="s">
        <v>166</v>
      </c>
      <c r="E1013" s="72"/>
      <c r="F1013" s="234" t="s">
        <v>1722</v>
      </c>
      <c r="G1013" s="72"/>
      <c r="H1013" s="72"/>
      <c r="I1013" s="189"/>
      <c r="J1013" s="72"/>
      <c r="K1013" s="72"/>
      <c r="L1013" s="70"/>
      <c r="M1013" s="233"/>
      <c r="N1013" s="45"/>
      <c r="O1013" s="45"/>
      <c r="P1013" s="45"/>
      <c r="Q1013" s="45"/>
      <c r="R1013" s="45"/>
      <c r="S1013" s="45"/>
      <c r="T1013" s="93"/>
      <c r="AT1013" s="22" t="s">
        <v>166</v>
      </c>
      <c r="AU1013" s="22" t="s">
        <v>82</v>
      </c>
    </row>
    <row r="1014" spans="2:51" s="11" customFormat="1" ht="13.5">
      <c r="B1014" s="235"/>
      <c r="C1014" s="236"/>
      <c r="D1014" s="231" t="s">
        <v>180</v>
      </c>
      <c r="E1014" s="237" t="s">
        <v>22</v>
      </c>
      <c r="F1014" s="238" t="s">
        <v>1966</v>
      </c>
      <c r="G1014" s="236"/>
      <c r="H1014" s="239">
        <v>1</v>
      </c>
      <c r="I1014" s="240"/>
      <c r="J1014" s="236"/>
      <c r="K1014" s="236"/>
      <c r="L1014" s="241"/>
      <c r="M1014" s="242"/>
      <c r="N1014" s="243"/>
      <c r="O1014" s="243"/>
      <c r="P1014" s="243"/>
      <c r="Q1014" s="243"/>
      <c r="R1014" s="243"/>
      <c r="S1014" s="243"/>
      <c r="T1014" s="244"/>
      <c r="AT1014" s="245" t="s">
        <v>180</v>
      </c>
      <c r="AU1014" s="245" t="s">
        <v>82</v>
      </c>
      <c r="AV1014" s="11" t="s">
        <v>82</v>
      </c>
      <c r="AW1014" s="11" t="s">
        <v>37</v>
      </c>
      <c r="AX1014" s="11" t="s">
        <v>73</v>
      </c>
      <c r="AY1014" s="245" t="s">
        <v>153</v>
      </c>
    </row>
    <row r="1015" spans="2:65" s="1" customFormat="1" ht="16.5" customHeight="1">
      <c r="B1015" s="44"/>
      <c r="C1015" s="219" t="s">
        <v>1967</v>
      </c>
      <c r="D1015" s="219" t="s">
        <v>155</v>
      </c>
      <c r="E1015" s="220" t="s">
        <v>1968</v>
      </c>
      <c r="F1015" s="221" t="s">
        <v>1969</v>
      </c>
      <c r="G1015" s="222" t="s">
        <v>351</v>
      </c>
      <c r="H1015" s="223">
        <v>5.5</v>
      </c>
      <c r="I1015" s="224"/>
      <c r="J1015" s="225">
        <f>ROUND(I1015*H1015,2)</f>
        <v>0</v>
      </c>
      <c r="K1015" s="221" t="s">
        <v>159</v>
      </c>
      <c r="L1015" s="70"/>
      <c r="M1015" s="226" t="s">
        <v>22</v>
      </c>
      <c r="N1015" s="227" t="s">
        <v>44</v>
      </c>
      <c r="O1015" s="45"/>
      <c r="P1015" s="228">
        <f>O1015*H1015</f>
        <v>0</v>
      </c>
      <c r="Q1015" s="228">
        <v>9E-05</v>
      </c>
      <c r="R1015" s="228">
        <f>Q1015*H1015</f>
        <v>0.000495</v>
      </c>
      <c r="S1015" s="228">
        <v>0</v>
      </c>
      <c r="T1015" s="229">
        <f>S1015*H1015</f>
        <v>0</v>
      </c>
      <c r="AR1015" s="22" t="s">
        <v>266</v>
      </c>
      <c r="AT1015" s="22" t="s">
        <v>155</v>
      </c>
      <c r="AU1015" s="22" t="s">
        <v>82</v>
      </c>
      <c r="AY1015" s="22" t="s">
        <v>153</v>
      </c>
      <c r="BE1015" s="230">
        <f>IF(N1015="základní",J1015,0)</f>
        <v>0</v>
      </c>
      <c r="BF1015" s="230">
        <f>IF(N1015="snížená",J1015,0)</f>
        <v>0</v>
      </c>
      <c r="BG1015" s="230">
        <f>IF(N1015="zákl. přenesená",J1015,0)</f>
        <v>0</v>
      </c>
      <c r="BH1015" s="230">
        <f>IF(N1015="sníž. přenesená",J1015,0)</f>
        <v>0</v>
      </c>
      <c r="BI1015" s="230">
        <f>IF(N1015="nulová",J1015,0)</f>
        <v>0</v>
      </c>
      <c r="BJ1015" s="22" t="s">
        <v>24</v>
      </c>
      <c r="BK1015" s="230">
        <f>ROUND(I1015*H1015,2)</f>
        <v>0</v>
      </c>
      <c r="BL1015" s="22" t="s">
        <v>266</v>
      </c>
      <c r="BM1015" s="22" t="s">
        <v>1970</v>
      </c>
    </row>
    <row r="1016" spans="2:47" s="1" customFormat="1" ht="13.5">
      <c r="B1016" s="44"/>
      <c r="C1016" s="72"/>
      <c r="D1016" s="231" t="s">
        <v>162</v>
      </c>
      <c r="E1016" s="72"/>
      <c r="F1016" s="232" t="s">
        <v>1971</v>
      </c>
      <c r="G1016" s="72"/>
      <c r="H1016" s="72"/>
      <c r="I1016" s="189"/>
      <c r="J1016" s="72"/>
      <c r="K1016" s="72"/>
      <c r="L1016" s="70"/>
      <c r="M1016" s="233"/>
      <c r="N1016" s="45"/>
      <c r="O1016" s="45"/>
      <c r="P1016" s="45"/>
      <c r="Q1016" s="45"/>
      <c r="R1016" s="45"/>
      <c r="S1016" s="45"/>
      <c r="T1016" s="93"/>
      <c r="AT1016" s="22" t="s">
        <v>162</v>
      </c>
      <c r="AU1016" s="22" t="s">
        <v>82</v>
      </c>
    </row>
    <row r="1017" spans="2:47" s="1" customFormat="1" ht="13.5">
      <c r="B1017" s="44"/>
      <c r="C1017" s="72"/>
      <c r="D1017" s="231" t="s">
        <v>166</v>
      </c>
      <c r="E1017" s="72"/>
      <c r="F1017" s="234" t="s">
        <v>1972</v>
      </c>
      <c r="G1017" s="72"/>
      <c r="H1017" s="72"/>
      <c r="I1017" s="189"/>
      <c r="J1017" s="72"/>
      <c r="K1017" s="72"/>
      <c r="L1017" s="70"/>
      <c r="M1017" s="233"/>
      <c r="N1017" s="45"/>
      <c r="O1017" s="45"/>
      <c r="P1017" s="45"/>
      <c r="Q1017" s="45"/>
      <c r="R1017" s="45"/>
      <c r="S1017" s="45"/>
      <c r="T1017" s="93"/>
      <c r="AT1017" s="22" t="s">
        <v>166</v>
      </c>
      <c r="AU1017" s="22" t="s">
        <v>82</v>
      </c>
    </row>
    <row r="1018" spans="2:51" s="11" customFormat="1" ht="13.5">
      <c r="B1018" s="235"/>
      <c r="C1018" s="236"/>
      <c r="D1018" s="231" t="s">
        <v>180</v>
      </c>
      <c r="E1018" s="237" t="s">
        <v>22</v>
      </c>
      <c r="F1018" s="238" t="s">
        <v>1973</v>
      </c>
      <c r="G1018" s="236"/>
      <c r="H1018" s="239">
        <v>5.5</v>
      </c>
      <c r="I1018" s="240"/>
      <c r="J1018" s="236"/>
      <c r="K1018" s="236"/>
      <c r="L1018" s="241"/>
      <c r="M1018" s="242"/>
      <c r="N1018" s="243"/>
      <c r="O1018" s="243"/>
      <c r="P1018" s="243"/>
      <c r="Q1018" s="243"/>
      <c r="R1018" s="243"/>
      <c r="S1018" s="243"/>
      <c r="T1018" s="244"/>
      <c r="AT1018" s="245" t="s">
        <v>180</v>
      </c>
      <c r="AU1018" s="245" t="s">
        <v>82</v>
      </c>
      <c r="AV1018" s="11" t="s">
        <v>82</v>
      </c>
      <c r="AW1018" s="11" t="s">
        <v>37</v>
      </c>
      <c r="AX1018" s="11" t="s">
        <v>73</v>
      </c>
      <c r="AY1018" s="245" t="s">
        <v>153</v>
      </c>
    </row>
    <row r="1019" spans="2:65" s="1" customFormat="1" ht="16.5" customHeight="1">
      <c r="B1019" s="44"/>
      <c r="C1019" s="219" t="s">
        <v>1974</v>
      </c>
      <c r="D1019" s="219" t="s">
        <v>155</v>
      </c>
      <c r="E1019" s="220" t="s">
        <v>1975</v>
      </c>
      <c r="F1019" s="221" t="s">
        <v>1976</v>
      </c>
      <c r="G1019" s="222" t="s">
        <v>351</v>
      </c>
      <c r="H1019" s="223">
        <v>2.9</v>
      </c>
      <c r="I1019" s="224"/>
      <c r="J1019" s="225">
        <f>ROUND(I1019*H1019,2)</f>
        <v>0</v>
      </c>
      <c r="K1019" s="221" t="s">
        <v>159</v>
      </c>
      <c r="L1019" s="70"/>
      <c r="M1019" s="226" t="s">
        <v>22</v>
      </c>
      <c r="N1019" s="227" t="s">
        <v>44</v>
      </c>
      <c r="O1019" s="45"/>
      <c r="P1019" s="228">
        <f>O1019*H1019</f>
        <v>0</v>
      </c>
      <c r="Q1019" s="228">
        <v>0</v>
      </c>
      <c r="R1019" s="228">
        <f>Q1019*H1019</f>
        <v>0</v>
      </c>
      <c r="S1019" s="228">
        <v>0</v>
      </c>
      <c r="T1019" s="229">
        <f>S1019*H1019</f>
        <v>0</v>
      </c>
      <c r="AR1019" s="22" t="s">
        <v>266</v>
      </c>
      <c r="AT1019" s="22" t="s">
        <v>155</v>
      </c>
      <c r="AU1019" s="22" t="s">
        <v>82</v>
      </c>
      <c r="AY1019" s="22" t="s">
        <v>153</v>
      </c>
      <c r="BE1019" s="230">
        <f>IF(N1019="základní",J1019,0)</f>
        <v>0</v>
      </c>
      <c r="BF1019" s="230">
        <f>IF(N1019="snížená",J1019,0)</f>
        <v>0</v>
      </c>
      <c r="BG1019" s="230">
        <f>IF(N1019="zákl. přenesená",J1019,0)</f>
        <v>0</v>
      </c>
      <c r="BH1019" s="230">
        <f>IF(N1019="sníž. přenesená",J1019,0)</f>
        <v>0</v>
      </c>
      <c r="BI1019" s="230">
        <f>IF(N1019="nulová",J1019,0)</f>
        <v>0</v>
      </c>
      <c r="BJ1019" s="22" t="s">
        <v>24</v>
      </c>
      <c r="BK1019" s="230">
        <f>ROUND(I1019*H1019,2)</f>
        <v>0</v>
      </c>
      <c r="BL1019" s="22" t="s">
        <v>266</v>
      </c>
      <c r="BM1019" s="22" t="s">
        <v>1977</v>
      </c>
    </row>
    <row r="1020" spans="2:47" s="1" customFormat="1" ht="13.5">
      <c r="B1020" s="44"/>
      <c r="C1020" s="72"/>
      <c r="D1020" s="231" t="s">
        <v>162</v>
      </c>
      <c r="E1020" s="72"/>
      <c r="F1020" s="232" t="s">
        <v>1978</v>
      </c>
      <c r="G1020" s="72"/>
      <c r="H1020" s="72"/>
      <c r="I1020" s="189"/>
      <c r="J1020" s="72"/>
      <c r="K1020" s="72"/>
      <c r="L1020" s="70"/>
      <c r="M1020" s="233"/>
      <c r="N1020" s="45"/>
      <c r="O1020" s="45"/>
      <c r="P1020" s="45"/>
      <c r="Q1020" s="45"/>
      <c r="R1020" s="45"/>
      <c r="S1020" s="45"/>
      <c r="T1020" s="93"/>
      <c r="AT1020" s="22" t="s">
        <v>162</v>
      </c>
      <c r="AU1020" s="22" t="s">
        <v>82</v>
      </c>
    </row>
    <row r="1021" spans="2:47" s="1" customFormat="1" ht="13.5">
      <c r="B1021" s="44"/>
      <c r="C1021" s="72"/>
      <c r="D1021" s="231" t="s">
        <v>166</v>
      </c>
      <c r="E1021" s="72"/>
      <c r="F1021" s="234" t="s">
        <v>1972</v>
      </c>
      <c r="G1021" s="72"/>
      <c r="H1021" s="72"/>
      <c r="I1021" s="189"/>
      <c r="J1021" s="72"/>
      <c r="K1021" s="72"/>
      <c r="L1021" s="70"/>
      <c r="M1021" s="233"/>
      <c r="N1021" s="45"/>
      <c r="O1021" s="45"/>
      <c r="P1021" s="45"/>
      <c r="Q1021" s="45"/>
      <c r="R1021" s="45"/>
      <c r="S1021" s="45"/>
      <c r="T1021" s="93"/>
      <c r="AT1021" s="22" t="s">
        <v>166</v>
      </c>
      <c r="AU1021" s="22" t="s">
        <v>82</v>
      </c>
    </row>
    <row r="1022" spans="2:51" s="11" customFormat="1" ht="13.5">
      <c r="B1022" s="235"/>
      <c r="C1022" s="236"/>
      <c r="D1022" s="231" t="s">
        <v>180</v>
      </c>
      <c r="E1022" s="237" t="s">
        <v>22</v>
      </c>
      <c r="F1022" s="238" t="s">
        <v>1979</v>
      </c>
      <c r="G1022" s="236"/>
      <c r="H1022" s="239">
        <v>2.9</v>
      </c>
      <c r="I1022" s="240"/>
      <c r="J1022" s="236"/>
      <c r="K1022" s="236"/>
      <c r="L1022" s="241"/>
      <c r="M1022" s="242"/>
      <c r="N1022" s="243"/>
      <c r="O1022" s="243"/>
      <c r="P1022" s="243"/>
      <c r="Q1022" s="243"/>
      <c r="R1022" s="243"/>
      <c r="S1022" s="243"/>
      <c r="T1022" s="244"/>
      <c r="AT1022" s="245" t="s">
        <v>180</v>
      </c>
      <c r="AU1022" s="245" t="s">
        <v>82</v>
      </c>
      <c r="AV1022" s="11" t="s">
        <v>82</v>
      </c>
      <c r="AW1022" s="11" t="s">
        <v>37</v>
      </c>
      <c r="AX1022" s="11" t="s">
        <v>73</v>
      </c>
      <c r="AY1022" s="245" t="s">
        <v>153</v>
      </c>
    </row>
    <row r="1023" spans="2:65" s="1" customFormat="1" ht="25.5" customHeight="1">
      <c r="B1023" s="44"/>
      <c r="C1023" s="246" t="s">
        <v>1980</v>
      </c>
      <c r="D1023" s="246" t="s">
        <v>252</v>
      </c>
      <c r="E1023" s="247" t="s">
        <v>1981</v>
      </c>
      <c r="F1023" s="248" t="s">
        <v>1982</v>
      </c>
      <c r="G1023" s="249" t="s">
        <v>158</v>
      </c>
      <c r="H1023" s="250">
        <v>1</v>
      </c>
      <c r="I1023" s="251"/>
      <c r="J1023" s="252">
        <f>ROUND(I1023*H1023,2)</f>
        <v>0</v>
      </c>
      <c r="K1023" s="248" t="s">
        <v>22</v>
      </c>
      <c r="L1023" s="253"/>
      <c r="M1023" s="254" t="s">
        <v>22</v>
      </c>
      <c r="N1023" s="255" t="s">
        <v>44</v>
      </c>
      <c r="O1023" s="45"/>
      <c r="P1023" s="228">
        <f>O1023*H1023</f>
        <v>0</v>
      </c>
      <c r="Q1023" s="228">
        <v>0</v>
      </c>
      <c r="R1023" s="228">
        <f>Q1023*H1023</f>
        <v>0</v>
      </c>
      <c r="S1023" s="228">
        <v>0</v>
      </c>
      <c r="T1023" s="229">
        <f>S1023*H1023</f>
        <v>0</v>
      </c>
      <c r="AR1023" s="22" t="s">
        <v>372</v>
      </c>
      <c r="AT1023" s="22" t="s">
        <v>252</v>
      </c>
      <c r="AU1023" s="22" t="s">
        <v>82</v>
      </c>
      <c r="AY1023" s="22" t="s">
        <v>153</v>
      </c>
      <c r="BE1023" s="230">
        <f>IF(N1023="základní",J1023,0)</f>
        <v>0</v>
      </c>
      <c r="BF1023" s="230">
        <f>IF(N1023="snížená",J1023,0)</f>
        <v>0</v>
      </c>
      <c r="BG1023" s="230">
        <f>IF(N1023="zákl. přenesená",J1023,0)</f>
        <v>0</v>
      </c>
      <c r="BH1023" s="230">
        <f>IF(N1023="sníž. přenesená",J1023,0)</f>
        <v>0</v>
      </c>
      <c r="BI1023" s="230">
        <f>IF(N1023="nulová",J1023,0)</f>
        <v>0</v>
      </c>
      <c r="BJ1023" s="22" t="s">
        <v>24</v>
      </c>
      <c r="BK1023" s="230">
        <f>ROUND(I1023*H1023,2)</f>
        <v>0</v>
      </c>
      <c r="BL1023" s="22" t="s">
        <v>266</v>
      </c>
      <c r="BM1023" s="22" t="s">
        <v>1983</v>
      </c>
    </row>
    <row r="1024" spans="2:47" s="1" customFormat="1" ht="13.5">
      <c r="B1024" s="44"/>
      <c r="C1024" s="72"/>
      <c r="D1024" s="231" t="s">
        <v>162</v>
      </c>
      <c r="E1024" s="72"/>
      <c r="F1024" s="232" t="s">
        <v>1984</v>
      </c>
      <c r="G1024" s="72"/>
      <c r="H1024" s="72"/>
      <c r="I1024" s="189"/>
      <c r="J1024" s="72"/>
      <c r="K1024" s="72"/>
      <c r="L1024" s="70"/>
      <c r="M1024" s="233"/>
      <c r="N1024" s="45"/>
      <c r="O1024" s="45"/>
      <c r="P1024" s="45"/>
      <c r="Q1024" s="45"/>
      <c r="R1024" s="45"/>
      <c r="S1024" s="45"/>
      <c r="T1024" s="93"/>
      <c r="AT1024" s="22" t="s">
        <v>162</v>
      </c>
      <c r="AU1024" s="22" t="s">
        <v>82</v>
      </c>
    </row>
    <row r="1025" spans="2:47" s="1" customFormat="1" ht="13.5">
      <c r="B1025" s="44"/>
      <c r="C1025" s="72"/>
      <c r="D1025" s="231" t="s">
        <v>166</v>
      </c>
      <c r="E1025" s="72"/>
      <c r="F1025" s="234" t="s">
        <v>1972</v>
      </c>
      <c r="G1025" s="72"/>
      <c r="H1025" s="72"/>
      <c r="I1025" s="189"/>
      <c r="J1025" s="72"/>
      <c r="K1025" s="72"/>
      <c r="L1025" s="70"/>
      <c r="M1025" s="233"/>
      <c r="N1025" s="45"/>
      <c r="O1025" s="45"/>
      <c r="P1025" s="45"/>
      <c r="Q1025" s="45"/>
      <c r="R1025" s="45"/>
      <c r="S1025" s="45"/>
      <c r="T1025" s="93"/>
      <c r="AT1025" s="22" t="s">
        <v>166</v>
      </c>
      <c r="AU1025" s="22" t="s">
        <v>82</v>
      </c>
    </row>
    <row r="1026" spans="2:51" s="11" customFormat="1" ht="13.5">
      <c r="B1026" s="235"/>
      <c r="C1026" s="236"/>
      <c r="D1026" s="231" t="s">
        <v>180</v>
      </c>
      <c r="E1026" s="237" t="s">
        <v>22</v>
      </c>
      <c r="F1026" s="238" t="s">
        <v>1985</v>
      </c>
      <c r="G1026" s="236"/>
      <c r="H1026" s="239">
        <v>1</v>
      </c>
      <c r="I1026" s="240"/>
      <c r="J1026" s="236"/>
      <c r="K1026" s="236"/>
      <c r="L1026" s="241"/>
      <c r="M1026" s="242"/>
      <c r="N1026" s="243"/>
      <c r="O1026" s="243"/>
      <c r="P1026" s="243"/>
      <c r="Q1026" s="243"/>
      <c r="R1026" s="243"/>
      <c r="S1026" s="243"/>
      <c r="T1026" s="244"/>
      <c r="AT1026" s="245" t="s">
        <v>180</v>
      </c>
      <c r="AU1026" s="245" t="s">
        <v>82</v>
      </c>
      <c r="AV1026" s="11" t="s">
        <v>82</v>
      </c>
      <c r="AW1026" s="11" t="s">
        <v>37</v>
      </c>
      <c r="AX1026" s="11" t="s">
        <v>73</v>
      </c>
      <c r="AY1026" s="245" t="s">
        <v>153</v>
      </c>
    </row>
    <row r="1027" spans="2:65" s="1" customFormat="1" ht="16.5" customHeight="1">
      <c r="B1027" s="44"/>
      <c r="C1027" s="219" t="s">
        <v>1986</v>
      </c>
      <c r="D1027" s="219" t="s">
        <v>155</v>
      </c>
      <c r="E1027" s="220" t="s">
        <v>1987</v>
      </c>
      <c r="F1027" s="221" t="s">
        <v>1988</v>
      </c>
      <c r="G1027" s="222" t="s">
        <v>1447</v>
      </c>
      <c r="H1027" s="269"/>
      <c r="I1027" s="224"/>
      <c r="J1027" s="225">
        <f>ROUND(I1027*H1027,2)</f>
        <v>0</v>
      </c>
      <c r="K1027" s="221" t="s">
        <v>159</v>
      </c>
      <c r="L1027" s="70"/>
      <c r="M1027" s="226" t="s">
        <v>22</v>
      </c>
      <c r="N1027" s="227" t="s">
        <v>44</v>
      </c>
      <c r="O1027" s="45"/>
      <c r="P1027" s="228">
        <f>O1027*H1027</f>
        <v>0</v>
      </c>
      <c r="Q1027" s="228">
        <v>0</v>
      </c>
      <c r="R1027" s="228">
        <f>Q1027*H1027</f>
        <v>0</v>
      </c>
      <c r="S1027" s="228">
        <v>0</v>
      </c>
      <c r="T1027" s="229">
        <f>S1027*H1027</f>
        <v>0</v>
      </c>
      <c r="AR1027" s="22" t="s">
        <v>266</v>
      </c>
      <c r="AT1027" s="22" t="s">
        <v>155</v>
      </c>
      <c r="AU1027" s="22" t="s">
        <v>82</v>
      </c>
      <c r="AY1027" s="22" t="s">
        <v>153</v>
      </c>
      <c r="BE1027" s="230">
        <f>IF(N1027="základní",J1027,0)</f>
        <v>0</v>
      </c>
      <c r="BF1027" s="230">
        <f>IF(N1027="snížená",J1027,0)</f>
        <v>0</v>
      </c>
      <c r="BG1027" s="230">
        <f>IF(N1027="zákl. přenesená",J1027,0)</f>
        <v>0</v>
      </c>
      <c r="BH1027" s="230">
        <f>IF(N1027="sníž. přenesená",J1027,0)</f>
        <v>0</v>
      </c>
      <c r="BI1027" s="230">
        <f>IF(N1027="nulová",J1027,0)</f>
        <v>0</v>
      </c>
      <c r="BJ1027" s="22" t="s">
        <v>24</v>
      </c>
      <c r="BK1027" s="230">
        <f>ROUND(I1027*H1027,2)</f>
        <v>0</v>
      </c>
      <c r="BL1027" s="22" t="s">
        <v>266</v>
      </c>
      <c r="BM1027" s="22" t="s">
        <v>1989</v>
      </c>
    </row>
    <row r="1028" spans="2:47" s="1" customFormat="1" ht="13.5">
      <c r="B1028" s="44"/>
      <c r="C1028" s="72"/>
      <c r="D1028" s="231" t="s">
        <v>162</v>
      </c>
      <c r="E1028" s="72"/>
      <c r="F1028" s="232" t="s">
        <v>1990</v>
      </c>
      <c r="G1028" s="72"/>
      <c r="H1028" s="72"/>
      <c r="I1028" s="189"/>
      <c r="J1028" s="72"/>
      <c r="K1028" s="72"/>
      <c r="L1028" s="70"/>
      <c r="M1028" s="233"/>
      <c r="N1028" s="45"/>
      <c r="O1028" s="45"/>
      <c r="P1028" s="45"/>
      <c r="Q1028" s="45"/>
      <c r="R1028" s="45"/>
      <c r="S1028" s="45"/>
      <c r="T1028" s="93"/>
      <c r="AT1028" s="22" t="s">
        <v>162</v>
      </c>
      <c r="AU1028" s="22" t="s">
        <v>82</v>
      </c>
    </row>
    <row r="1029" spans="2:47" s="1" customFormat="1" ht="13.5">
      <c r="B1029" s="44"/>
      <c r="C1029" s="72"/>
      <c r="D1029" s="231" t="s">
        <v>164</v>
      </c>
      <c r="E1029" s="72"/>
      <c r="F1029" s="234" t="s">
        <v>1991</v>
      </c>
      <c r="G1029" s="72"/>
      <c r="H1029" s="72"/>
      <c r="I1029" s="189"/>
      <c r="J1029" s="72"/>
      <c r="K1029" s="72"/>
      <c r="L1029" s="70"/>
      <c r="M1029" s="233"/>
      <c r="N1029" s="45"/>
      <c r="O1029" s="45"/>
      <c r="P1029" s="45"/>
      <c r="Q1029" s="45"/>
      <c r="R1029" s="45"/>
      <c r="S1029" s="45"/>
      <c r="T1029" s="93"/>
      <c r="AT1029" s="22" t="s">
        <v>164</v>
      </c>
      <c r="AU1029" s="22" t="s">
        <v>82</v>
      </c>
    </row>
    <row r="1030" spans="2:63" s="10" customFormat="1" ht="29.85" customHeight="1">
      <c r="B1030" s="203"/>
      <c r="C1030" s="204"/>
      <c r="D1030" s="205" t="s">
        <v>72</v>
      </c>
      <c r="E1030" s="217" t="s">
        <v>1992</v>
      </c>
      <c r="F1030" s="217" t="s">
        <v>1993</v>
      </c>
      <c r="G1030" s="204"/>
      <c r="H1030" s="204"/>
      <c r="I1030" s="207"/>
      <c r="J1030" s="218">
        <f>BK1030</f>
        <v>0</v>
      </c>
      <c r="K1030" s="204"/>
      <c r="L1030" s="209"/>
      <c r="M1030" s="210"/>
      <c r="N1030" s="211"/>
      <c r="O1030" s="211"/>
      <c r="P1030" s="212">
        <f>SUM(P1031:P1088)</f>
        <v>0</v>
      </c>
      <c r="Q1030" s="211"/>
      <c r="R1030" s="212">
        <f>SUM(R1031:R1088)</f>
        <v>1.8627829999999999</v>
      </c>
      <c r="S1030" s="211"/>
      <c r="T1030" s="213">
        <f>SUM(T1031:T1088)</f>
        <v>0</v>
      </c>
      <c r="AR1030" s="214" t="s">
        <v>82</v>
      </c>
      <c r="AT1030" s="215" t="s">
        <v>72</v>
      </c>
      <c r="AU1030" s="215" t="s">
        <v>24</v>
      </c>
      <c r="AY1030" s="214" t="s">
        <v>153</v>
      </c>
      <c r="BK1030" s="216">
        <f>SUM(BK1031:BK1088)</f>
        <v>0</v>
      </c>
    </row>
    <row r="1031" spans="2:65" s="1" customFormat="1" ht="16.5" customHeight="1">
      <c r="B1031" s="44"/>
      <c r="C1031" s="219" t="s">
        <v>1994</v>
      </c>
      <c r="D1031" s="219" t="s">
        <v>155</v>
      </c>
      <c r="E1031" s="220" t="s">
        <v>1995</v>
      </c>
      <c r="F1031" s="221" t="s">
        <v>1996</v>
      </c>
      <c r="G1031" s="222" t="s">
        <v>351</v>
      </c>
      <c r="H1031" s="223">
        <v>80.95</v>
      </c>
      <c r="I1031" s="224"/>
      <c r="J1031" s="225">
        <f>ROUND(I1031*H1031,2)</f>
        <v>0</v>
      </c>
      <c r="K1031" s="221" t="s">
        <v>159</v>
      </c>
      <c r="L1031" s="70"/>
      <c r="M1031" s="226" t="s">
        <v>22</v>
      </c>
      <c r="N1031" s="227" t="s">
        <v>44</v>
      </c>
      <c r="O1031" s="45"/>
      <c r="P1031" s="228">
        <f>O1031*H1031</f>
        <v>0</v>
      </c>
      <c r="Q1031" s="228">
        <v>0.00062</v>
      </c>
      <c r="R1031" s="228">
        <f>Q1031*H1031</f>
        <v>0.050189000000000004</v>
      </c>
      <c r="S1031" s="228">
        <v>0</v>
      </c>
      <c r="T1031" s="229">
        <f>S1031*H1031</f>
        <v>0</v>
      </c>
      <c r="AR1031" s="22" t="s">
        <v>266</v>
      </c>
      <c r="AT1031" s="22" t="s">
        <v>155</v>
      </c>
      <c r="AU1031" s="22" t="s">
        <v>82</v>
      </c>
      <c r="AY1031" s="22" t="s">
        <v>153</v>
      </c>
      <c r="BE1031" s="230">
        <f>IF(N1031="základní",J1031,0)</f>
        <v>0</v>
      </c>
      <c r="BF1031" s="230">
        <f>IF(N1031="snížená",J1031,0)</f>
        <v>0</v>
      </c>
      <c r="BG1031" s="230">
        <f>IF(N1031="zákl. přenesená",J1031,0)</f>
        <v>0</v>
      </c>
      <c r="BH1031" s="230">
        <f>IF(N1031="sníž. přenesená",J1031,0)</f>
        <v>0</v>
      </c>
      <c r="BI1031" s="230">
        <f>IF(N1031="nulová",J1031,0)</f>
        <v>0</v>
      </c>
      <c r="BJ1031" s="22" t="s">
        <v>24</v>
      </c>
      <c r="BK1031" s="230">
        <f>ROUND(I1031*H1031,2)</f>
        <v>0</v>
      </c>
      <c r="BL1031" s="22" t="s">
        <v>266</v>
      </c>
      <c r="BM1031" s="22" t="s">
        <v>1997</v>
      </c>
    </row>
    <row r="1032" spans="2:47" s="1" customFormat="1" ht="13.5">
      <c r="B1032" s="44"/>
      <c r="C1032" s="72"/>
      <c r="D1032" s="231" t="s">
        <v>162</v>
      </c>
      <c r="E1032" s="72"/>
      <c r="F1032" s="232" t="s">
        <v>1998</v>
      </c>
      <c r="G1032" s="72"/>
      <c r="H1032" s="72"/>
      <c r="I1032" s="189"/>
      <c r="J1032" s="72"/>
      <c r="K1032" s="72"/>
      <c r="L1032" s="70"/>
      <c r="M1032" s="233"/>
      <c r="N1032" s="45"/>
      <c r="O1032" s="45"/>
      <c r="P1032" s="45"/>
      <c r="Q1032" s="45"/>
      <c r="R1032" s="45"/>
      <c r="S1032" s="45"/>
      <c r="T1032" s="93"/>
      <c r="AT1032" s="22" t="s">
        <v>162</v>
      </c>
      <c r="AU1032" s="22" t="s">
        <v>82</v>
      </c>
    </row>
    <row r="1033" spans="2:47" s="1" customFormat="1" ht="13.5">
      <c r="B1033" s="44"/>
      <c r="C1033" s="72"/>
      <c r="D1033" s="231" t="s">
        <v>166</v>
      </c>
      <c r="E1033" s="72"/>
      <c r="F1033" s="234" t="s">
        <v>903</v>
      </c>
      <c r="G1033" s="72"/>
      <c r="H1033" s="72"/>
      <c r="I1033" s="189"/>
      <c r="J1033" s="72"/>
      <c r="K1033" s="72"/>
      <c r="L1033" s="70"/>
      <c r="M1033" s="233"/>
      <c r="N1033" s="45"/>
      <c r="O1033" s="45"/>
      <c r="P1033" s="45"/>
      <c r="Q1033" s="45"/>
      <c r="R1033" s="45"/>
      <c r="S1033" s="45"/>
      <c r="T1033" s="93"/>
      <c r="AT1033" s="22" t="s">
        <v>166</v>
      </c>
      <c r="AU1033" s="22" t="s">
        <v>82</v>
      </c>
    </row>
    <row r="1034" spans="2:51" s="11" customFormat="1" ht="13.5">
      <c r="B1034" s="235"/>
      <c r="C1034" s="236"/>
      <c r="D1034" s="231" t="s">
        <v>180</v>
      </c>
      <c r="E1034" s="237" t="s">
        <v>22</v>
      </c>
      <c r="F1034" s="238" t="s">
        <v>1999</v>
      </c>
      <c r="G1034" s="236"/>
      <c r="H1034" s="239">
        <v>80.95</v>
      </c>
      <c r="I1034" s="240"/>
      <c r="J1034" s="236"/>
      <c r="K1034" s="236"/>
      <c r="L1034" s="241"/>
      <c r="M1034" s="242"/>
      <c r="N1034" s="243"/>
      <c r="O1034" s="243"/>
      <c r="P1034" s="243"/>
      <c r="Q1034" s="243"/>
      <c r="R1034" s="243"/>
      <c r="S1034" s="243"/>
      <c r="T1034" s="244"/>
      <c r="AT1034" s="245" t="s">
        <v>180</v>
      </c>
      <c r="AU1034" s="245" t="s">
        <v>82</v>
      </c>
      <c r="AV1034" s="11" t="s">
        <v>82</v>
      </c>
      <c r="AW1034" s="11" t="s">
        <v>37</v>
      </c>
      <c r="AX1034" s="11" t="s">
        <v>73</v>
      </c>
      <c r="AY1034" s="245" t="s">
        <v>153</v>
      </c>
    </row>
    <row r="1035" spans="2:65" s="1" customFormat="1" ht="25.5" customHeight="1">
      <c r="B1035" s="44"/>
      <c r="C1035" s="219" t="s">
        <v>2000</v>
      </c>
      <c r="D1035" s="219" t="s">
        <v>155</v>
      </c>
      <c r="E1035" s="220" t="s">
        <v>2001</v>
      </c>
      <c r="F1035" s="221" t="s">
        <v>2002</v>
      </c>
      <c r="G1035" s="222" t="s">
        <v>239</v>
      </c>
      <c r="H1035" s="223">
        <v>161.82</v>
      </c>
      <c r="I1035" s="224"/>
      <c r="J1035" s="225">
        <f>ROUND(I1035*H1035,2)</f>
        <v>0</v>
      </c>
      <c r="K1035" s="221" t="s">
        <v>159</v>
      </c>
      <c r="L1035" s="70"/>
      <c r="M1035" s="226" t="s">
        <v>22</v>
      </c>
      <c r="N1035" s="227" t="s">
        <v>44</v>
      </c>
      <c r="O1035" s="45"/>
      <c r="P1035" s="228">
        <f>O1035*H1035</f>
        <v>0</v>
      </c>
      <c r="Q1035" s="228">
        <v>0.00367</v>
      </c>
      <c r="R1035" s="228">
        <f>Q1035*H1035</f>
        <v>0.5938794</v>
      </c>
      <c r="S1035" s="228">
        <v>0</v>
      </c>
      <c r="T1035" s="229">
        <f>S1035*H1035</f>
        <v>0</v>
      </c>
      <c r="AR1035" s="22" t="s">
        <v>266</v>
      </c>
      <c r="AT1035" s="22" t="s">
        <v>155</v>
      </c>
      <c r="AU1035" s="22" t="s">
        <v>82</v>
      </c>
      <c r="AY1035" s="22" t="s">
        <v>153</v>
      </c>
      <c r="BE1035" s="230">
        <f>IF(N1035="základní",J1035,0)</f>
        <v>0</v>
      </c>
      <c r="BF1035" s="230">
        <f>IF(N1035="snížená",J1035,0)</f>
        <v>0</v>
      </c>
      <c r="BG1035" s="230">
        <f>IF(N1035="zákl. přenesená",J1035,0)</f>
        <v>0</v>
      </c>
      <c r="BH1035" s="230">
        <f>IF(N1035="sníž. přenesená",J1035,0)</f>
        <v>0</v>
      </c>
      <c r="BI1035" s="230">
        <f>IF(N1035="nulová",J1035,0)</f>
        <v>0</v>
      </c>
      <c r="BJ1035" s="22" t="s">
        <v>24</v>
      </c>
      <c r="BK1035" s="230">
        <f>ROUND(I1035*H1035,2)</f>
        <v>0</v>
      </c>
      <c r="BL1035" s="22" t="s">
        <v>266</v>
      </c>
      <c r="BM1035" s="22" t="s">
        <v>2003</v>
      </c>
    </row>
    <row r="1036" spans="2:47" s="1" customFormat="1" ht="13.5">
      <c r="B1036" s="44"/>
      <c r="C1036" s="72"/>
      <c r="D1036" s="231" t="s">
        <v>162</v>
      </c>
      <c r="E1036" s="72"/>
      <c r="F1036" s="232" t="s">
        <v>2004</v>
      </c>
      <c r="G1036" s="72"/>
      <c r="H1036" s="72"/>
      <c r="I1036" s="189"/>
      <c r="J1036" s="72"/>
      <c r="K1036" s="72"/>
      <c r="L1036" s="70"/>
      <c r="M1036" s="233"/>
      <c r="N1036" s="45"/>
      <c r="O1036" s="45"/>
      <c r="P1036" s="45"/>
      <c r="Q1036" s="45"/>
      <c r="R1036" s="45"/>
      <c r="S1036" s="45"/>
      <c r="T1036" s="93"/>
      <c r="AT1036" s="22" t="s">
        <v>162</v>
      </c>
      <c r="AU1036" s="22" t="s">
        <v>82</v>
      </c>
    </row>
    <row r="1037" spans="2:47" s="1" customFormat="1" ht="13.5">
      <c r="B1037" s="44"/>
      <c r="C1037" s="72"/>
      <c r="D1037" s="231" t="s">
        <v>166</v>
      </c>
      <c r="E1037" s="72"/>
      <c r="F1037" s="234" t="s">
        <v>903</v>
      </c>
      <c r="G1037" s="72"/>
      <c r="H1037" s="72"/>
      <c r="I1037" s="189"/>
      <c r="J1037" s="72"/>
      <c r="K1037" s="72"/>
      <c r="L1037" s="70"/>
      <c r="M1037" s="233"/>
      <c r="N1037" s="45"/>
      <c r="O1037" s="45"/>
      <c r="P1037" s="45"/>
      <c r="Q1037" s="45"/>
      <c r="R1037" s="45"/>
      <c r="S1037" s="45"/>
      <c r="T1037" s="93"/>
      <c r="AT1037" s="22" t="s">
        <v>166</v>
      </c>
      <c r="AU1037" s="22" t="s">
        <v>82</v>
      </c>
    </row>
    <row r="1038" spans="2:51" s="11" customFormat="1" ht="13.5">
      <c r="B1038" s="235"/>
      <c r="C1038" s="236"/>
      <c r="D1038" s="231" t="s">
        <v>180</v>
      </c>
      <c r="E1038" s="237" t="s">
        <v>22</v>
      </c>
      <c r="F1038" s="238" t="s">
        <v>2005</v>
      </c>
      <c r="G1038" s="236"/>
      <c r="H1038" s="239">
        <v>161.82</v>
      </c>
      <c r="I1038" s="240"/>
      <c r="J1038" s="236"/>
      <c r="K1038" s="236"/>
      <c r="L1038" s="241"/>
      <c r="M1038" s="242"/>
      <c r="N1038" s="243"/>
      <c r="O1038" s="243"/>
      <c r="P1038" s="243"/>
      <c r="Q1038" s="243"/>
      <c r="R1038" s="243"/>
      <c r="S1038" s="243"/>
      <c r="T1038" s="244"/>
      <c r="AT1038" s="245" t="s">
        <v>180</v>
      </c>
      <c r="AU1038" s="245" t="s">
        <v>82</v>
      </c>
      <c r="AV1038" s="11" t="s">
        <v>82</v>
      </c>
      <c r="AW1038" s="11" t="s">
        <v>37</v>
      </c>
      <c r="AX1038" s="11" t="s">
        <v>73</v>
      </c>
      <c r="AY1038" s="245" t="s">
        <v>153</v>
      </c>
    </row>
    <row r="1039" spans="2:65" s="1" customFormat="1" ht="16.5" customHeight="1">
      <c r="B1039" s="44"/>
      <c r="C1039" s="246" t="s">
        <v>2006</v>
      </c>
      <c r="D1039" s="246" t="s">
        <v>252</v>
      </c>
      <c r="E1039" s="247" t="s">
        <v>2007</v>
      </c>
      <c r="F1039" s="248" t="s">
        <v>2008</v>
      </c>
      <c r="G1039" s="249" t="s">
        <v>239</v>
      </c>
      <c r="H1039" s="250">
        <v>178.411</v>
      </c>
      <c r="I1039" s="251"/>
      <c r="J1039" s="252">
        <f>ROUND(I1039*H1039,2)</f>
        <v>0</v>
      </c>
      <c r="K1039" s="248" t="s">
        <v>22</v>
      </c>
      <c r="L1039" s="253"/>
      <c r="M1039" s="254" t="s">
        <v>22</v>
      </c>
      <c r="N1039" s="255" t="s">
        <v>44</v>
      </c>
      <c r="O1039" s="45"/>
      <c r="P1039" s="228">
        <f>O1039*H1039</f>
        <v>0</v>
      </c>
      <c r="Q1039" s="228">
        <v>0</v>
      </c>
      <c r="R1039" s="228">
        <f>Q1039*H1039</f>
        <v>0</v>
      </c>
      <c r="S1039" s="228">
        <v>0</v>
      </c>
      <c r="T1039" s="229">
        <f>S1039*H1039</f>
        <v>0</v>
      </c>
      <c r="AR1039" s="22" t="s">
        <v>372</v>
      </c>
      <c r="AT1039" s="22" t="s">
        <v>252</v>
      </c>
      <c r="AU1039" s="22" t="s">
        <v>82</v>
      </c>
      <c r="AY1039" s="22" t="s">
        <v>153</v>
      </c>
      <c r="BE1039" s="230">
        <f>IF(N1039="základní",J1039,0)</f>
        <v>0</v>
      </c>
      <c r="BF1039" s="230">
        <f>IF(N1039="snížená",J1039,0)</f>
        <v>0</v>
      </c>
      <c r="BG1039" s="230">
        <f>IF(N1039="zákl. přenesená",J1039,0)</f>
        <v>0</v>
      </c>
      <c r="BH1039" s="230">
        <f>IF(N1039="sníž. přenesená",J1039,0)</f>
        <v>0</v>
      </c>
      <c r="BI1039" s="230">
        <f>IF(N1039="nulová",J1039,0)</f>
        <v>0</v>
      </c>
      <c r="BJ1039" s="22" t="s">
        <v>24</v>
      </c>
      <c r="BK1039" s="230">
        <f>ROUND(I1039*H1039,2)</f>
        <v>0</v>
      </c>
      <c r="BL1039" s="22" t="s">
        <v>266</v>
      </c>
      <c r="BM1039" s="22" t="s">
        <v>2009</v>
      </c>
    </row>
    <row r="1040" spans="2:47" s="1" customFormat="1" ht="13.5">
      <c r="B1040" s="44"/>
      <c r="C1040" s="72"/>
      <c r="D1040" s="231" t="s">
        <v>162</v>
      </c>
      <c r="E1040" s="72"/>
      <c r="F1040" s="232" t="s">
        <v>2010</v>
      </c>
      <c r="G1040" s="72"/>
      <c r="H1040" s="72"/>
      <c r="I1040" s="189"/>
      <c r="J1040" s="72"/>
      <c r="K1040" s="72"/>
      <c r="L1040" s="70"/>
      <c r="M1040" s="233"/>
      <c r="N1040" s="45"/>
      <c r="O1040" s="45"/>
      <c r="P1040" s="45"/>
      <c r="Q1040" s="45"/>
      <c r="R1040" s="45"/>
      <c r="S1040" s="45"/>
      <c r="T1040" s="93"/>
      <c r="AT1040" s="22" t="s">
        <v>162</v>
      </c>
      <c r="AU1040" s="22" t="s">
        <v>82</v>
      </c>
    </row>
    <row r="1041" spans="2:47" s="1" customFormat="1" ht="13.5">
      <c r="B1041" s="44"/>
      <c r="C1041" s="72"/>
      <c r="D1041" s="231" t="s">
        <v>166</v>
      </c>
      <c r="E1041" s="72"/>
      <c r="F1041" s="234" t="s">
        <v>903</v>
      </c>
      <c r="G1041" s="72"/>
      <c r="H1041" s="72"/>
      <c r="I1041" s="189"/>
      <c r="J1041" s="72"/>
      <c r="K1041" s="72"/>
      <c r="L1041" s="70"/>
      <c r="M1041" s="233"/>
      <c r="N1041" s="45"/>
      <c r="O1041" s="45"/>
      <c r="P1041" s="45"/>
      <c r="Q1041" s="45"/>
      <c r="R1041" s="45"/>
      <c r="S1041" s="45"/>
      <c r="T1041" s="93"/>
      <c r="AT1041" s="22" t="s">
        <v>166</v>
      </c>
      <c r="AU1041" s="22" t="s">
        <v>82</v>
      </c>
    </row>
    <row r="1042" spans="2:51" s="11" customFormat="1" ht="13.5">
      <c r="B1042" s="235"/>
      <c r="C1042" s="236"/>
      <c r="D1042" s="231" t="s">
        <v>180</v>
      </c>
      <c r="E1042" s="237" t="s">
        <v>22</v>
      </c>
      <c r="F1042" s="238" t="s">
        <v>2011</v>
      </c>
      <c r="G1042" s="236"/>
      <c r="H1042" s="239">
        <v>161.82</v>
      </c>
      <c r="I1042" s="240"/>
      <c r="J1042" s="236"/>
      <c r="K1042" s="236"/>
      <c r="L1042" s="241"/>
      <c r="M1042" s="242"/>
      <c r="N1042" s="243"/>
      <c r="O1042" s="243"/>
      <c r="P1042" s="243"/>
      <c r="Q1042" s="243"/>
      <c r="R1042" s="243"/>
      <c r="S1042" s="243"/>
      <c r="T1042" s="244"/>
      <c r="AT1042" s="245" t="s">
        <v>180</v>
      </c>
      <c r="AU1042" s="245" t="s">
        <v>82</v>
      </c>
      <c r="AV1042" s="11" t="s">
        <v>82</v>
      </c>
      <c r="AW1042" s="11" t="s">
        <v>37</v>
      </c>
      <c r="AX1042" s="11" t="s">
        <v>73</v>
      </c>
      <c r="AY1042" s="245" t="s">
        <v>153</v>
      </c>
    </row>
    <row r="1043" spans="2:51" s="11" customFormat="1" ht="13.5">
      <c r="B1043" s="235"/>
      <c r="C1043" s="236"/>
      <c r="D1043" s="231" t="s">
        <v>180</v>
      </c>
      <c r="E1043" s="237" t="s">
        <v>22</v>
      </c>
      <c r="F1043" s="238" t="s">
        <v>2012</v>
      </c>
      <c r="G1043" s="236"/>
      <c r="H1043" s="239">
        <v>8.095</v>
      </c>
      <c r="I1043" s="240"/>
      <c r="J1043" s="236"/>
      <c r="K1043" s="236"/>
      <c r="L1043" s="241"/>
      <c r="M1043" s="242"/>
      <c r="N1043" s="243"/>
      <c r="O1043" s="243"/>
      <c r="P1043" s="243"/>
      <c r="Q1043" s="243"/>
      <c r="R1043" s="243"/>
      <c r="S1043" s="243"/>
      <c r="T1043" s="244"/>
      <c r="AT1043" s="245" t="s">
        <v>180</v>
      </c>
      <c r="AU1043" s="245" t="s">
        <v>82</v>
      </c>
      <c r="AV1043" s="11" t="s">
        <v>82</v>
      </c>
      <c r="AW1043" s="11" t="s">
        <v>37</v>
      </c>
      <c r="AX1043" s="11" t="s">
        <v>73</v>
      </c>
      <c r="AY1043" s="245" t="s">
        <v>153</v>
      </c>
    </row>
    <row r="1044" spans="2:51" s="11" customFormat="1" ht="13.5">
      <c r="B1044" s="235"/>
      <c r="C1044" s="236"/>
      <c r="D1044" s="231" t="s">
        <v>180</v>
      </c>
      <c r="E1044" s="236"/>
      <c r="F1044" s="238" t="s">
        <v>2013</v>
      </c>
      <c r="G1044" s="236"/>
      <c r="H1044" s="239">
        <v>178.411</v>
      </c>
      <c r="I1044" s="240"/>
      <c r="J1044" s="236"/>
      <c r="K1044" s="236"/>
      <c r="L1044" s="241"/>
      <c r="M1044" s="242"/>
      <c r="N1044" s="243"/>
      <c r="O1044" s="243"/>
      <c r="P1044" s="243"/>
      <c r="Q1044" s="243"/>
      <c r="R1044" s="243"/>
      <c r="S1044" s="243"/>
      <c r="T1044" s="244"/>
      <c r="AT1044" s="245" t="s">
        <v>180</v>
      </c>
      <c r="AU1044" s="245" t="s">
        <v>82</v>
      </c>
      <c r="AV1044" s="11" t="s">
        <v>82</v>
      </c>
      <c r="AW1044" s="11" t="s">
        <v>6</v>
      </c>
      <c r="AX1044" s="11" t="s">
        <v>24</v>
      </c>
      <c r="AY1044" s="245" t="s">
        <v>153</v>
      </c>
    </row>
    <row r="1045" spans="2:65" s="1" customFormat="1" ht="16.5" customHeight="1">
      <c r="B1045" s="44"/>
      <c r="C1045" s="219" t="s">
        <v>2014</v>
      </c>
      <c r="D1045" s="219" t="s">
        <v>155</v>
      </c>
      <c r="E1045" s="220" t="s">
        <v>2015</v>
      </c>
      <c r="F1045" s="221" t="s">
        <v>2016</v>
      </c>
      <c r="G1045" s="222" t="s">
        <v>239</v>
      </c>
      <c r="H1045" s="223">
        <v>169.915</v>
      </c>
      <c r="I1045" s="224"/>
      <c r="J1045" s="225">
        <f>ROUND(I1045*H1045,2)</f>
        <v>0</v>
      </c>
      <c r="K1045" s="221" t="s">
        <v>159</v>
      </c>
      <c r="L1045" s="70"/>
      <c r="M1045" s="226" t="s">
        <v>22</v>
      </c>
      <c r="N1045" s="227" t="s">
        <v>44</v>
      </c>
      <c r="O1045" s="45"/>
      <c r="P1045" s="228">
        <f>O1045*H1045</f>
        <v>0</v>
      </c>
      <c r="Q1045" s="228">
        <v>0</v>
      </c>
      <c r="R1045" s="228">
        <f>Q1045*H1045</f>
        <v>0</v>
      </c>
      <c r="S1045" s="228">
        <v>0</v>
      </c>
      <c r="T1045" s="229">
        <f>S1045*H1045</f>
        <v>0</v>
      </c>
      <c r="AR1045" s="22" t="s">
        <v>266</v>
      </c>
      <c r="AT1045" s="22" t="s">
        <v>155</v>
      </c>
      <c r="AU1045" s="22" t="s">
        <v>82</v>
      </c>
      <c r="AY1045" s="22" t="s">
        <v>153</v>
      </c>
      <c r="BE1045" s="230">
        <f>IF(N1045="základní",J1045,0)</f>
        <v>0</v>
      </c>
      <c r="BF1045" s="230">
        <f>IF(N1045="snížená",J1045,0)</f>
        <v>0</v>
      </c>
      <c r="BG1045" s="230">
        <f>IF(N1045="zákl. přenesená",J1045,0)</f>
        <v>0</v>
      </c>
      <c r="BH1045" s="230">
        <f>IF(N1045="sníž. přenesená",J1045,0)</f>
        <v>0</v>
      </c>
      <c r="BI1045" s="230">
        <f>IF(N1045="nulová",J1045,0)</f>
        <v>0</v>
      </c>
      <c r="BJ1045" s="22" t="s">
        <v>24</v>
      </c>
      <c r="BK1045" s="230">
        <f>ROUND(I1045*H1045,2)</f>
        <v>0</v>
      </c>
      <c r="BL1045" s="22" t="s">
        <v>266</v>
      </c>
      <c r="BM1045" s="22" t="s">
        <v>2017</v>
      </c>
    </row>
    <row r="1046" spans="2:47" s="1" customFormat="1" ht="13.5">
      <c r="B1046" s="44"/>
      <c r="C1046" s="72"/>
      <c r="D1046" s="231" t="s">
        <v>162</v>
      </c>
      <c r="E1046" s="72"/>
      <c r="F1046" s="232" t="s">
        <v>2018</v>
      </c>
      <c r="G1046" s="72"/>
      <c r="H1046" s="72"/>
      <c r="I1046" s="189"/>
      <c r="J1046" s="72"/>
      <c r="K1046" s="72"/>
      <c r="L1046" s="70"/>
      <c r="M1046" s="233"/>
      <c r="N1046" s="45"/>
      <c r="O1046" s="45"/>
      <c r="P1046" s="45"/>
      <c r="Q1046" s="45"/>
      <c r="R1046" s="45"/>
      <c r="S1046" s="45"/>
      <c r="T1046" s="93"/>
      <c r="AT1046" s="22" t="s">
        <v>162</v>
      </c>
      <c r="AU1046" s="22" t="s">
        <v>82</v>
      </c>
    </row>
    <row r="1047" spans="2:51" s="11" customFormat="1" ht="13.5">
      <c r="B1047" s="235"/>
      <c r="C1047" s="236"/>
      <c r="D1047" s="231" t="s">
        <v>180</v>
      </c>
      <c r="E1047" s="237" t="s">
        <v>22</v>
      </c>
      <c r="F1047" s="238" t="s">
        <v>2011</v>
      </c>
      <c r="G1047" s="236"/>
      <c r="H1047" s="239">
        <v>161.82</v>
      </c>
      <c r="I1047" s="240"/>
      <c r="J1047" s="236"/>
      <c r="K1047" s="236"/>
      <c r="L1047" s="241"/>
      <c r="M1047" s="242"/>
      <c r="N1047" s="243"/>
      <c r="O1047" s="243"/>
      <c r="P1047" s="243"/>
      <c r="Q1047" s="243"/>
      <c r="R1047" s="243"/>
      <c r="S1047" s="243"/>
      <c r="T1047" s="244"/>
      <c r="AT1047" s="245" t="s">
        <v>180</v>
      </c>
      <c r="AU1047" s="245" t="s">
        <v>82</v>
      </c>
      <c r="AV1047" s="11" t="s">
        <v>82</v>
      </c>
      <c r="AW1047" s="11" t="s">
        <v>37</v>
      </c>
      <c r="AX1047" s="11" t="s">
        <v>73</v>
      </c>
      <c r="AY1047" s="245" t="s">
        <v>153</v>
      </c>
    </row>
    <row r="1048" spans="2:51" s="11" customFormat="1" ht="13.5">
      <c r="B1048" s="235"/>
      <c r="C1048" s="236"/>
      <c r="D1048" s="231" t="s">
        <v>180</v>
      </c>
      <c r="E1048" s="237" t="s">
        <v>22</v>
      </c>
      <c r="F1048" s="238" t="s">
        <v>2012</v>
      </c>
      <c r="G1048" s="236"/>
      <c r="H1048" s="239">
        <v>8.095</v>
      </c>
      <c r="I1048" s="240"/>
      <c r="J1048" s="236"/>
      <c r="K1048" s="236"/>
      <c r="L1048" s="241"/>
      <c r="M1048" s="242"/>
      <c r="N1048" s="243"/>
      <c r="O1048" s="243"/>
      <c r="P1048" s="243"/>
      <c r="Q1048" s="243"/>
      <c r="R1048" s="243"/>
      <c r="S1048" s="243"/>
      <c r="T1048" s="244"/>
      <c r="AT1048" s="245" t="s">
        <v>180</v>
      </c>
      <c r="AU1048" s="245" t="s">
        <v>82</v>
      </c>
      <c r="AV1048" s="11" t="s">
        <v>82</v>
      </c>
      <c r="AW1048" s="11" t="s">
        <v>37</v>
      </c>
      <c r="AX1048" s="11" t="s">
        <v>73</v>
      </c>
      <c r="AY1048" s="245" t="s">
        <v>153</v>
      </c>
    </row>
    <row r="1049" spans="2:65" s="1" customFormat="1" ht="16.5" customHeight="1">
      <c r="B1049" s="44"/>
      <c r="C1049" s="219" t="s">
        <v>2019</v>
      </c>
      <c r="D1049" s="219" t="s">
        <v>155</v>
      </c>
      <c r="E1049" s="220" t="s">
        <v>2020</v>
      </c>
      <c r="F1049" s="221" t="s">
        <v>2021</v>
      </c>
      <c r="G1049" s="222" t="s">
        <v>239</v>
      </c>
      <c r="H1049" s="223">
        <v>169.915</v>
      </c>
      <c r="I1049" s="224"/>
      <c r="J1049" s="225">
        <f>ROUND(I1049*H1049,2)</f>
        <v>0</v>
      </c>
      <c r="K1049" s="221" t="s">
        <v>159</v>
      </c>
      <c r="L1049" s="70"/>
      <c r="M1049" s="226" t="s">
        <v>22</v>
      </c>
      <c r="N1049" s="227" t="s">
        <v>44</v>
      </c>
      <c r="O1049" s="45"/>
      <c r="P1049" s="228">
        <f>O1049*H1049</f>
        <v>0</v>
      </c>
      <c r="Q1049" s="228">
        <v>0.0003</v>
      </c>
      <c r="R1049" s="228">
        <f>Q1049*H1049</f>
        <v>0.05097449999999999</v>
      </c>
      <c r="S1049" s="228">
        <v>0</v>
      </c>
      <c r="T1049" s="229">
        <f>S1049*H1049</f>
        <v>0</v>
      </c>
      <c r="AR1049" s="22" t="s">
        <v>266</v>
      </c>
      <c r="AT1049" s="22" t="s">
        <v>155</v>
      </c>
      <c r="AU1049" s="22" t="s">
        <v>82</v>
      </c>
      <c r="AY1049" s="22" t="s">
        <v>153</v>
      </c>
      <c r="BE1049" s="230">
        <f>IF(N1049="základní",J1049,0)</f>
        <v>0</v>
      </c>
      <c r="BF1049" s="230">
        <f>IF(N1049="snížená",J1049,0)</f>
        <v>0</v>
      </c>
      <c r="BG1049" s="230">
        <f>IF(N1049="zákl. přenesená",J1049,0)</f>
        <v>0</v>
      </c>
      <c r="BH1049" s="230">
        <f>IF(N1049="sníž. přenesená",J1049,0)</f>
        <v>0</v>
      </c>
      <c r="BI1049" s="230">
        <f>IF(N1049="nulová",J1049,0)</f>
        <v>0</v>
      </c>
      <c r="BJ1049" s="22" t="s">
        <v>24</v>
      </c>
      <c r="BK1049" s="230">
        <f>ROUND(I1049*H1049,2)</f>
        <v>0</v>
      </c>
      <c r="BL1049" s="22" t="s">
        <v>266</v>
      </c>
      <c r="BM1049" s="22" t="s">
        <v>2022</v>
      </c>
    </row>
    <row r="1050" spans="2:47" s="1" customFormat="1" ht="13.5">
      <c r="B1050" s="44"/>
      <c r="C1050" s="72"/>
      <c r="D1050" s="231" t="s">
        <v>162</v>
      </c>
      <c r="E1050" s="72"/>
      <c r="F1050" s="232" t="s">
        <v>2023</v>
      </c>
      <c r="G1050" s="72"/>
      <c r="H1050" s="72"/>
      <c r="I1050" s="189"/>
      <c r="J1050" s="72"/>
      <c r="K1050" s="72"/>
      <c r="L1050" s="70"/>
      <c r="M1050" s="233"/>
      <c r="N1050" s="45"/>
      <c r="O1050" s="45"/>
      <c r="P1050" s="45"/>
      <c r="Q1050" s="45"/>
      <c r="R1050" s="45"/>
      <c r="S1050" s="45"/>
      <c r="T1050" s="93"/>
      <c r="AT1050" s="22" t="s">
        <v>162</v>
      </c>
      <c r="AU1050" s="22" t="s">
        <v>82</v>
      </c>
    </row>
    <row r="1051" spans="2:47" s="1" customFormat="1" ht="13.5">
      <c r="B1051" s="44"/>
      <c r="C1051" s="72"/>
      <c r="D1051" s="231" t="s">
        <v>164</v>
      </c>
      <c r="E1051" s="72"/>
      <c r="F1051" s="234" t="s">
        <v>2024</v>
      </c>
      <c r="G1051" s="72"/>
      <c r="H1051" s="72"/>
      <c r="I1051" s="189"/>
      <c r="J1051" s="72"/>
      <c r="K1051" s="72"/>
      <c r="L1051" s="70"/>
      <c r="M1051" s="233"/>
      <c r="N1051" s="45"/>
      <c r="O1051" s="45"/>
      <c r="P1051" s="45"/>
      <c r="Q1051" s="45"/>
      <c r="R1051" s="45"/>
      <c r="S1051" s="45"/>
      <c r="T1051" s="93"/>
      <c r="AT1051" s="22" t="s">
        <v>164</v>
      </c>
      <c r="AU1051" s="22" t="s">
        <v>82</v>
      </c>
    </row>
    <row r="1052" spans="2:47" s="1" customFormat="1" ht="13.5">
      <c r="B1052" s="44"/>
      <c r="C1052" s="72"/>
      <c r="D1052" s="231" t="s">
        <v>166</v>
      </c>
      <c r="E1052" s="72"/>
      <c r="F1052" s="234" t="s">
        <v>903</v>
      </c>
      <c r="G1052" s="72"/>
      <c r="H1052" s="72"/>
      <c r="I1052" s="189"/>
      <c r="J1052" s="72"/>
      <c r="K1052" s="72"/>
      <c r="L1052" s="70"/>
      <c r="M1052" s="233"/>
      <c r="N1052" s="45"/>
      <c r="O1052" s="45"/>
      <c r="P1052" s="45"/>
      <c r="Q1052" s="45"/>
      <c r="R1052" s="45"/>
      <c r="S1052" s="45"/>
      <c r="T1052" s="93"/>
      <c r="AT1052" s="22" t="s">
        <v>166</v>
      </c>
      <c r="AU1052" s="22" t="s">
        <v>82</v>
      </c>
    </row>
    <row r="1053" spans="2:51" s="11" customFormat="1" ht="13.5">
      <c r="B1053" s="235"/>
      <c r="C1053" s="236"/>
      <c r="D1053" s="231" t="s">
        <v>180</v>
      </c>
      <c r="E1053" s="237" t="s">
        <v>22</v>
      </c>
      <c r="F1053" s="238" t="s">
        <v>2011</v>
      </c>
      <c r="G1053" s="236"/>
      <c r="H1053" s="239">
        <v>161.82</v>
      </c>
      <c r="I1053" s="240"/>
      <c r="J1053" s="236"/>
      <c r="K1053" s="236"/>
      <c r="L1053" s="241"/>
      <c r="M1053" s="242"/>
      <c r="N1053" s="243"/>
      <c r="O1053" s="243"/>
      <c r="P1053" s="243"/>
      <c r="Q1053" s="243"/>
      <c r="R1053" s="243"/>
      <c r="S1053" s="243"/>
      <c r="T1053" s="244"/>
      <c r="AT1053" s="245" t="s">
        <v>180</v>
      </c>
      <c r="AU1053" s="245" t="s">
        <v>82</v>
      </c>
      <c r="AV1053" s="11" t="s">
        <v>82</v>
      </c>
      <c r="AW1053" s="11" t="s">
        <v>37</v>
      </c>
      <c r="AX1053" s="11" t="s">
        <v>73</v>
      </c>
      <c r="AY1053" s="245" t="s">
        <v>153</v>
      </c>
    </row>
    <row r="1054" spans="2:51" s="11" customFormat="1" ht="13.5">
      <c r="B1054" s="235"/>
      <c r="C1054" s="236"/>
      <c r="D1054" s="231" t="s">
        <v>180</v>
      </c>
      <c r="E1054" s="237" t="s">
        <v>22</v>
      </c>
      <c r="F1054" s="238" t="s">
        <v>2012</v>
      </c>
      <c r="G1054" s="236"/>
      <c r="H1054" s="239">
        <v>8.095</v>
      </c>
      <c r="I1054" s="240"/>
      <c r="J1054" s="236"/>
      <c r="K1054" s="236"/>
      <c r="L1054" s="241"/>
      <c r="M1054" s="242"/>
      <c r="N1054" s="243"/>
      <c r="O1054" s="243"/>
      <c r="P1054" s="243"/>
      <c r="Q1054" s="243"/>
      <c r="R1054" s="243"/>
      <c r="S1054" s="243"/>
      <c r="T1054" s="244"/>
      <c r="AT1054" s="245" t="s">
        <v>180</v>
      </c>
      <c r="AU1054" s="245" t="s">
        <v>82</v>
      </c>
      <c r="AV1054" s="11" t="s">
        <v>82</v>
      </c>
      <c r="AW1054" s="11" t="s">
        <v>37</v>
      </c>
      <c r="AX1054" s="11" t="s">
        <v>73</v>
      </c>
      <c r="AY1054" s="245" t="s">
        <v>153</v>
      </c>
    </row>
    <row r="1055" spans="2:65" s="1" customFormat="1" ht="16.5" customHeight="1">
      <c r="B1055" s="44"/>
      <c r="C1055" s="219" t="s">
        <v>2025</v>
      </c>
      <c r="D1055" s="219" t="s">
        <v>155</v>
      </c>
      <c r="E1055" s="220" t="s">
        <v>2026</v>
      </c>
      <c r="F1055" s="221" t="s">
        <v>2027</v>
      </c>
      <c r="G1055" s="222" t="s">
        <v>351</v>
      </c>
      <c r="H1055" s="223">
        <v>80.95</v>
      </c>
      <c r="I1055" s="224"/>
      <c r="J1055" s="225">
        <f>ROUND(I1055*H1055,2)</f>
        <v>0</v>
      </c>
      <c r="K1055" s="221" t="s">
        <v>159</v>
      </c>
      <c r="L1055" s="70"/>
      <c r="M1055" s="226" t="s">
        <v>22</v>
      </c>
      <c r="N1055" s="227" t="s">
        <v>44</v>
      </c>
      <c r="O1055" s="45"/>
      <c r="P1055" s="228">
        <f>O1055*H1055</f>
        <v>0</v>
      </c>
      <c r="Q1055" s="228">
        <v>3E-05</v>
      </c>
      <c r="R1055" s="228">
        <f>Q1055*H1055</f>
        <v>0.0024285</v>
      </c>
      <c r="S1055" s="228">
        <v>0</v>
      </c>
      <c r="T1055" s="229">
        <f>S1055*H1055</f>
        <v>0</v>
      </c>
      <c r="AR1055" s="22" t="s">
        <v>266</v>
      </c>
      <c r="AT1055" s="22" t="s">
        <v>155</v>
      </c>
      <c r="AU1055" s="22" t="s">
        <v>82</v>
      </c>
      <c r="AY1055" s="22" t="s">
        <v>153</v>
      </c>
      <c r="BE1055" s="230">
        <f>IF(N1055="základní",J1055,0)</f>
        <v>0</v>
      </c>
      <c r="BF1055" s="230">
        <f>IF(N1055="snížená",J1055,0)</f>
        <v>0</v>
      </c>
      <c r="BG1055" s="230">
        <f>IF(N1055="zákl. přenesená",J1055,0)</f>
        <v>0</v>
      </c>
      <c r="BH1055" s="230">
        <f>IF(N1055="sníž. přenesená",J1055,0)</f>
        <v>0</v>
      </c>
      <c r="BI1055" s="230">
        <f>IF(N1055="nulová",J1055,0)</f>
        <v>0</v>
      </c>
      <c r="BJ1055" s="22" t="s">
        <v>24</v>
      </c>
      <c r="BK1055" s="230">
        <f>ROUND(I1055*H1055,2)</f>
        <v>0</v>
      </c>
      <c r="BL1055" s="22" t="s">
        <v>266</v>
      </c>
      <c r="BM1055" s="22" t="s">
        <v>2028</v>
      </c>
    </row>
    <row r="1056" spans="2:47" s="1" customFormat="1" ht="13.5">
      <c r="B1056" s="44"/>
      <c r="C1056" s="72"/>
      <c r="D1056" s="231" t="s">
        <v>162</v>
      </c>
      <c r="E1056" s="72"/>
      <c r="F1056" s="232" t="s">
        <v>2029</v>
      </c>
      <c r="G1056" s="72"/>
      <c r="H1056" s="72"/>
      <c r="I1056" s="189"/>
      <c r="J1056" s="72"/>
      <c r="K1056" s="72"/>
      <c r="L1056" s="70"/>
      <c r="M1056" s="233"/>
      <c r="N1056" s="45"/>
      <c r="O1056" s="45"/>
      <c r="P1056" s="45"/>
      <c r="Q1056" s="45"/>
      <c r="R1056" s="45"/>
      <c r="S1056" s="45"/>
      <c r="T1056" s="93"/>
      <c r="AT1056" s="22" t="s">
        <v>162</v>
      </c>
      <c r="AU1056" s="22" t="s">
        <v>82</v>
      </c>
    </row>
    <row r="1057" spans="2:47" s="1" customFormat="1" ht="13.5">
      <c r="B1057" s="44"/>
      <c r="C1057" s="72"/>
      <c r="D1057" s="231" t="s">
        <v>164</v>
      </c>
      <c r="E1057" s="72"/>
      <c r="F1057" s="234" t="s">
        <v>2024</v>
      </c>
      <c r="G1057" s="72"/>
      <c r="H1057" s="72"/>
      <c r="I1057" s="189"/>
      <c r="J1057" s="72"/>
      <c r="K1057" s="72"/>
      <c r="L1057" s="70"/>
      <c r="M1057" s="233"/>
      <c r="N1057" s="45"/>
      <c r="O1057" s="45"/>
      <c r="P1057" s="45"/>
      <c r="Q1057" s="45"/>
      <c r="R1057" s="45"/>
      <c r="S1057" s="45"/>
      <c r="T1057" s="93"/>
      <c r="AT1057" s="22" t="s">
        <v>164</v>
      </c>
      <c r="AU1057" s="22" t="s">
        <v>82</v>
      </c>
    </row>
    <row r="1058" spans="2:47" s="1" customFormat="1" ht="13.5">
      <c r="B1058" s="44"/>
      <c r="C1058" s="72"/>
      <c r="D1058" s="231" t="s">
        <v>166</v>
      </c>
      <c r="E1058" s="72"/>
      <c r="F1058" s="234" t="s">
        <v>903</v>
      </c>
      <c r="G1058" s="72"/>
      <c r="H1058" s="72"/>
      <c r="I1058" s="189"/>
      <c r="J1058" s="72"/>
      <c r="K1058" s="72"/>
      <c r="L1058" s="70"/>
      <c r="M1058" s="233"/>
      <c r="N1058" s="45"/>
      <c r="O1058" s="45"/>
      <c r="P1058" s="45"/>
      <c r="Q1058" s="45"/>
      <c r="R1058" s="45"/>
      <c r="S1058" s="45"/>
      <c r="T1058" s="93"/>
      <c r="AT1058" s="22" t="s">
        <v>166</v>
      </c>
      <c r="AU1058" s="22" t="s">
        <v>82</v>
      </c>
    </row>
    <row r="1059" spans="2:51" s="11" customFormat="1" ht="13.5">
      <c r="B1059" s="235"/>
      <c r="C1059" s="236"/>
      <c r="D1059" s="231" t="s">
        <v>180</v>
      </c>
      <c r="E1059" s="237" t="s">
        <v>22</v>
      </c>
      <c r="F1059" s="238" t="s">
        <v>2030</v>
      </c>
      <c r="G1059" s="236"/>
      <c r="H1059" s="239">
        <v>80.95</v>
      </c>
      <c r="I1059" s="240"/>
      <c r="J1059" s="236"/>
      <c r="K1059" s="236"/>
      <c r="L1059" s="241"/>
      <c r="M1059" s="242"/>
      <c r="N1059" s="243"/>
      <c r="O1059" s="243"/>
      <c r="P1059" s="243"/>
      <c r="Q1059" s="243"/>
      <c r="R1059" s="243"/>
      <c r="S1059" s="243"/>
      <c r="T1059" s="244"/>
      <c r="AT1059" s="245" t="s">
        <v>180</v>
      </c>
      <c r="AU1059" s="245" t="s">
        <v>82</v>
      </c>
      <c r="AV1059" s="11" t="s">
        <v>82</v>
      </c>
      <c r="AW1059" s="11" t="s">
        <v>37</v>
      </c>
      <c r="AX1059" s="11" t="s">
        <v>73</v>
      </c>
      <c r="AY1059" s="245" t="s">
        <v>153</v>
      </c>
    </row>
    <row r="1060" spans="2:65" s="1" customFormat="1" ht="16.5" customHeight="1">
      <c r="B1060" s="44"/>
      <c r="C1060" s="219" t="s">
        <v>2031</v>
      </c>
      <c r="D1060" s="219" t="s">
        <v>155</v>
      </c>
      <c r="E1060" s="220" t="s">
        <v>2032</v>
      </c>
      <c r="F1060" s="221" t="s">
        <v>2033</v>
      </c>
      <c r="G1060" s="222" t="s">
        <v>351</v>
      </c>
      <c r="H1060" s="223">
        <v>15.1</v>
      </c>
      <c r="I1060" s="224"/>
      <c r="J1060" s="225">
        <f>ROUND(I1060*H1060,2)</f>
        <v>0</v>
      </c>
      <c r="K1060" s="221" t="s">
        <v>159</v>
      </c>
      <c r="L1060" s="70"/>
      <c r="M1060" s="226" t="s">
        <v>22</v>
      </c>
      <c r="N1060" s="227" t="s">
        <v>44</v>
      </c>
      <c r="O1060" s="45"/>
      <c r="P1060" s="228">
        <f>O1060*H1060</f>
        <v>0</v>
      </c>
      <c r="Q1060" s="228">
        <v>0</v>
      </c>
      <c r="R1060" s="228">
        <f>Q1060*H1060</f>
        <v>0</v>
      </c>
      <c r="S1060" s="228">
        <v>0</v>
      </c>
      <c r="T1060" s="229">
        <f>S1060*H1060</f>
        <v>0</v>
      </c>
      <c r="AR1060" s="22" t="s">
        <v>266</v>
      </c>
      <c r="AT1060" s="22" t="s">
        <v>155</v>
      </c>
      <c r="AU1060" s="22" t="s">
        <v>82</v>
      </c>
      <c r="AY1060" s="22" t="s">
        <v>153</v>
      </c>
      <c r="BE1060" s="230">
        <f>IF(N1060="základní",J1060,0)</f>
        <v>0</v>
      </c>
      <c r="BF1060" s="230">
        <f>IF(N1060="snížená",J1060,0)</f>
        <v>0</v>
      </c>
      <c r="BG1060" s="230">
        <f>IF(N1060="zákl. přenesená",J1060,0)</f>
        <v>0</v>
      </c>
      <c r="BH1060" s="230">
        <f>IF(N1060="sníž. přenesená",J1060,0)</f>
        <v>0</v>
      </c>
      <c r="BI1060" s="230">
        <f>IF(N1060="nulová",J1060,0)</f>
        <v>0</v>
      </c>
      <c r="BJ1060" s="22" t="s">
        <v>24</v>
      </c>
      <c r="BK1060" s="230">
        <f>ROUND(I1060*H1060,2)</f>
        <v>0</v>
      </c>
      <c r="BL1060" s="22" t="s">
        <v>266</v>
      </c>
      <c r="BM1060" s="22" t="s">
        <v>2034</v>
      </c>
    </row>
    <row r="1061" spans="2:47" s="1" customFormat="1" ht="13.5">
      <c r="B1061" s="44"/>
      <c r="C1061" s="72"/>
      <c r="D1061" s="231" t="s">
        <v>162</v>
      </c>
      <c r="E1061" s="72"/>
      <c r="F1061" s="232" t="s">
        <v>2035</v>
      </c>
      <c r="G1061" s="72"/>
      <c r="H1061" s="72"/>
      <c r="I1061" s="189"/>
      <c r="J1061" s="72"/>
      <c r="K1061" s="72"/>
      <c r="L1061" s="70"/>
      <c r="M1061" s="233"/>
      <c r="N1061" s="45"/>
      <c r="O1061" s="45"/>
      <c r="P1061" s="45"/>
      <c r="Q1061" s="45"/>
      <c r="R1061" s="45"/>
      <c r="S1061" s="45"/>
      <c r="T1061" s="93"/>
      <c r="AT1061" s="22" t="s">
        <v>162</v>
      </c>
      <c r="AU1061" s="22" t="s">
        <v>82</v>
      </c>
    </row>
    <row r="1062" spans="2:47" s="1" customFormat="1" ht="13.5">
      <c r="B1062" s="44"/>
      <c r="C1062" s="72"/>
      <c r="D1062" s="231" t="s">
        <v>164</v>
      </c>
      <c r="E1062" s="72"/>
      <c r="F1062" s="234" t="s">
        <v>2024</v>
      </c>
      <c r="G1062" s="72"/>
      <c r="H1062" s="72"/>
      <c r="I1062" s="189"/>
      <c r="J1062" s="72"/>
      <c r="K1062" s="72"/>
      <c r="L1062" s="70"/>
      <c r="M1062" s="233"/>
      <c r="N1062" s="45"/>
      <c r="O1062" s="45"/>
      <c r="P1062" s="45"/>
      <c r="Q1062" s="45"/>
      <c r="R1062" s="45"/>
      <c r="S1062" s="45"/>
      <c r="T1062" s="93"/>
      <c r="AT1062" s="22" t="s">
        <v>164</v>
      </c>
      <c r="AU1062" s="22" t="s">
        <v>82</v>
      </c>
    </row>
    <row r="1063" spans="2:47" s="1" customFormat="1" ht="13.5">
      <c r="B1063" s="44"/>
      <c r="C1063" s="72"/>
      <c r="D1063" s="231" t="s">
        <v>166</v>
      </c>
      <c r="E1063" s="72"/>
      <c r="F1063" s="234" t="s">
        <v>903</v>
      </c>
      <c r="G1063" s="72"/>
      <c r="H1063" s="72"/>
      <c r="I1063" s="189"/>
      <c r="J1063" s="72"/>
      <c r="K1063" s="72"/>
      <c r="L1063" s="70"/>
      <c r="M1063" s="233"/>
      <c r="N1063" s="45"/>
      <c r="O1063" s="45"/>
      <c r="P1063" s="45"/>
      <c r="Q1063" s="45"/>
      <c r="R1063" s="45"/>
      <c r="S1063" s="45"/>
      <c r="T1063" s="93"/>
      <c r="AT1063" s="22" t="s">
        <v>166</v>
      </c>
      <c r="AU1063" s="22" t="s">
        <v>82</v>
      </c>
    </row>
    <row r="1064" spans="2:51" s="11" customFormat="1" ht="13.5">
      <c r="B1064" s="235"/>
      <c r="C1064" s="236"/>
      <c r="D1064" s="231" t="s">
        <v>180</v>
      </c>
      <c r="E1064" s="237" t="s">
        <v>22</v>
      </c>
      <c r="F1064" s="238" t="s">
        <v>2036</v>
      </c>
      <c r="G1064" s="236"/>
      <c r="H1064" s="239">
        <v>15.1</v>
      </c>
      <c r="I1064" s="240"/>
      <c r="J1064" s="236"/>
      <c r="K1064" s="236"/>
      <c r="L1064" s="241"/>
      <c r="M1064" s="242"/>
      <c r="N1064" s="243"/>
      <c r="O1064" s="243"/>
      <c r="P1064" s="243"/>
      <c r="Q1064" s="243"/>
      <c r="R1064" s="243"/>
      <c r="S1064" s="243"/>
      <c r="T1064" s="244"/>
      <c r="AT1064" s="245" t="s">
        <v>180</v>
      </c>
      <c r="AU1064" s="245" t="s">
        <v>82</v>
      </c>
      <c r="AV1064" s="11" t="s">
        <v>82</v>
      </c>
      <c r="AW1064" s="11" t="s">
        <v>37</v>
      </c>
      <c r="AX1064" s="11" t="s">
        <v>73</v>
      </c>
      <c r="AY1064" s="245" t="s">
        <v>153</v>
      </c>
    </row>
    <row r="1065" spans="2:65" s="1" customFormat="1" ht="16.5" customHeight="1">
      <c r="B1065" s="44"/>
      <c r="C1065" s="246" t="s">
        <v>2037</v>
      </c>
      <c r="D1065" s="246" t="s">
        <v>252</v>
      </c>
      <c r="E1065" s="247" t="s">
        <v>2038</v>
      </c>
      <c r="F1065" s="248" t="s">
        <v>2039</v>
      </c>
      <c r="G1065" s="249" t="s">
        <v>351</v>
      </c>
      <c r="H1065" s="250">
        <v>16.61</v>
      </c>
      <c r="I1065" s="251"/>
      <c r="J1065" s="252">
        <f>ROUND(I1065*H1065,2)</f>
        <v>0</v>
      </c>
      <c r="K1065" s="248" t="s">
        <v>159</v>
      </c>
      <c r="L1065" s="253"/>
      <c r="M1065" s="254" t="s">
        <v>22</v>
      </c>
      <c r="N1065" s="255" t="s">
        <v>44</v>
      </c>
      <c r="O1065" s="45"/>
      <c r="P1065" s="228">
        <f>O1065*H1065</f>
        <v>0</v>
      </c>
      <c r="Q1065" s="228">
        <v>4E-05</v>
      </c>
      <c r="R1065" s="228">
        <f>Q1065*H1065</f>
        <v>0.0006644</v>
      </c>
      <c r="S1065" s="228">
        <v>0</v>
      </c>
      <c r="T1065" s="229">
        <f>S1065*H1065</f>
        <v>0</v>
      </c>
      <c r="AR1065" s="22" t="s">
        <v>372</v>
      </c>
      <c r="AT1065" s="22" t="s">
        <v>252</v>
      </c>
      <c r="AU1065" s="22" t="s">
        <v>82</v>
      </c>
      <c r="AY1065" s="22" t="s">
        <v>153</v>
      </c>
      <c r="BE1065" s="230">
        <f>IF(N1065="základní",J1065,0)</f>
        <v>0</v>
      </c>
      <c r="BF1065" s="230">
        <f>IF(N1065="snížená",J1065,0)</f>
        <v>0</v>
      </c>
      <c r="BG1065" s="230">
        <f>IF(N1065="zákl. přenesená",J1065,0)</f>
        <v>0</v>
      </c>
      <c r="BH1065" s="230">
        <f>IF(N1065="sníž. přenesená",J1065,0)</f>
        <v>0</v>
      </c>
      <c r="BI1065" s="230">
        <f>IF(N1065="nulová",J1065,0)</f>
        <v>0</v>
      </c>
      <c r="BJ1065" s="22" t="s">
        <v>24</v>
      </c>
      <c r="BK1065" s="230">
        <f>ROUND(I1065*H1065,2)</f>
        <v>0</v>
      </c>
      <c r="BL1065" s="22" t="s">
        <v>266</v>
      </c>
      <c r="BM1065" s="22" t="s">
        <v>2040</v>
      </c>
    </row>
    <row r="1066" spans="2:47" s="1" customFormat="1" ht="13.5">
      <c r="B1066" s="44"/>
      <c r="C1066" s="72"/>
      <c r="D1066" s="231" t="s">
        <v>162</v>
      </c>
      <c r="E1066" s="72"/>
      <c r="F1066" s="232" t="s">
        <v>2041</v>
      </c>
      <c r="G1066" s="72"/>
      <c r="H1066" s="72"/>
      <c r="I1066" s="189"/>
      <c r="J1066" s="72"/>
      <c r="K1066" s="72"/>
      <c r="L1066" s="70"/>
      <c r="M1066" s="233"/>
      <c r="N1066" s="45"/>
      <c r="O1066" s="45"/>
      <c r="P1066" s="45"/>
      <c r="Q1066" s="45"/>
      <c r="R1066" s="45"/>
      <c r="S1066" s="45"/>
      <c r="T1066" s="93"/>
      <c r="AT1066" s="22" t="s">
        <v>162</v>
      </c>
      <c r="AU1066" s="22" t="s">
        <v>82</v>
      </c>
    </row>
    <row r="1067" spans="2:47" s="1" customFormat="1" ht="13.5">
      <c r="B1067" s="44"/>
      <c r="C1067" s="72"/>
      <c r="D1067" s="231" t="s">
        <v>166</v>
      </c>
      <c r="E1067" s="72"/>
      <c r="F1067" s="234" t="s">
        <v>903</v>
      </c>
      <c r="G1067" s="72"/>
      <c r="H1067" s="72"/>
      <c r="I1067" s="189"/>
      <c r="J1067" s="72"/>
      <c r="K1067" s="72"/>
      <c r="L1067" s="70"/>
      <c r="M1067" s="233"/>
      <c r="N1067" s="45"/>
      <c r="O1067" s="45"/>
      <c r="P1067" s="45"/>
      <c r="Q1067" s="45"/>
      <c r="R1067" s="45"/>
      <c r="S1067" s="45"/>
      <c r="T1067" s="93"/>
      <c r="AT1067" s="22" t="s">
        <v>166</v>
      </c>
      <c r="AU1067" s="22" t="s">
        <v>82</v>
      </c>
    </row>
    <row r="1068" spans="2:51" s="11" customFormat="1" ht="13.5">
      <c r="B1068" s="235"/>
      <c r="C1068" s="236"/>
      <c r="D1068" s="231" t="s">
        <v>180</v>
      </c>
      <c r="E1068" s="236"/>
      <c r="F1068" s="238" t="s">
        <v>2042</v>
      </c>
      <c r="G1068" s="236"/>
      <c r="H1068" s="239">
        <v>16.61</v>
      </c>
      <c r="I1068" s="240"/>
      <c r="J1068" s="236"/>
      <c r="K1068" s="236"/>
      <c r="L1068" s="241"/>
      <c r="M1068" s="242"/>
      <c r="N1068" s="243"/>
      <c r="O1068" s="243"/>
      <c r="P1068" s="243"/>
      <c r="Q1068" s="243"/>
      <c r="R1068" s="243"/>
      <c r="S1068" s="243"/>
      <c r="T1068" s="244"/>
      <c r="AT1068" s="245" t="s">
        <v>180</v>
      </c>
      <c r="AU1068" s="245" t="s">
        <v>82</v>
      </c>
      <c r="AV1068" s="11" t="s">
        <v>82</v>
      </c>
      <c r="AW1068" s="11" t="s">
        <v>6</v>
      </c>
      <c r="AX1068" s="11" t="s">
        <v>24</v>
      </c>
      <c r="AY1068" s="245" t="s">
        <v>153</v>
      </c>
    </row>
    <row r="1069" spans="2:65" s="1" customFormat="1" ht="16.5" customHeight="1">
      <c r="B1069" s="44"/>
      <c r="C1069" s="219" t="s">
        <v>2043</v>
      </c>
      <c r="D1069" s="219" t="s">
        <v>155</v>
      </c>
      <c r="E1069" s="220" t="s">
        <v>2044</v>
      </c>
      <c r="F1069" s="221" t="s">
        <v>2045</v>
      </c>
      <c r="G1069" s="222" t="s">
        <v>351</v>
      </c>
      <c r="H1069" s="223">
        <v>28.7</v>
      </c>
      <c r="I1069" s="224"/>
      <c r="J1069" s="225">
        <f>ROUND(I1069*H1069,2)</f>
        <v>0</v>
      </c>
      <c r="K1069" s="221" t="s">
        <v>159</v>
      </c>
      <c r="L1069" s="70"/>
      <c r="M1069" s="226" t="s">
        <v>22</v>
      </c>
      <c r="N1069" s="227" t="s">
        <v>44</v>
      </c>
      <c r="O1069" s="45"/>
      <c r="P1069" s="228">
        <f>O1069*H1069</f>
        <v>0</v>
      </c>
      <c r="Q1069" s="228">
        <v>0.0002</v>
      </c>
      <c r="R1069" s="228">
        <f>Q1069*H1069</f>
        <v>0.00574</v>
      </c>
      <c r="S1069" s="228">
        <v>0</v>
      </c>
      <c r="T1069" s="229">
        <f>S1069*H1069</f>
        <v>0</v>
      </c>
      <c r="AR1069" s="22" t="s">
        <v>266</v>
      </c>
      <c r="AT1069" s="22" t="s">
        <v>155</v>
      </c>
      <c r="AU1069" s="22" t="s">
        <v>82</v>
      </c>
      <c r="AY1069" s="22" t="s">
        <v>153</v>
      </c>
      <c r="BE1069" s="230">
        <f>IF(N1069="základní",J1069,0)</f>
        <v>0</v>
      </c>
      <c r="BF1069" s="230">
        <f>IF(N1069="snížená",J1069,0)</f>
        <v>0</v>
      </c>
      <c r="BG1069" s="230">
        <f>IF(N1069="zákl. přenesená",J1069,0)</f>
        <v>0</v>
      </c>
      <c r="BH1069" s="230">
        <f>IF(N1069="sníž. přenesená",J1069,0)</f>
        <v>0</v>
      </c>
      <c r="BI1069" s="230">
        <f>IF(N1069="nulová",J1069,0)</f>
        <v>0</v>
      </c>
      <c r="BJ1069" s="22" t="s">
        <v>24</v>
      </c>
      <c r="BK1069" s="230">
        <f>ROUND(I1069*H1069,2)</f>
        <v>0</v>
      </c>
      <c r="BL1069" s="22" t="s">
        <v>266</v>
      </c>
      <c r="BM1069" s="22" t="s">
        <v>2046</v>
      </c>
    </row>
    <row r="1070" spans="2:47" s="1" customFormat="1" ht="13.5">
      <c r="B1070" s="44"/>
      <c r="C1070" s="72"/>
      <c r="D1070" s="231" t="s">
        <v>162</v>
      </c>
      <c r="E1070" s="72"/>
      <c r="F1070" s="232" t="s">
        <v>2047</v>
      </c>
      <c r="G1070" s="72"/>
      <c r="H1070" s="72"/>
      <c r="I1070" s="189"/>
      <c r="J1070" s="72"/>
      <c r="K1070" s="72"/>
      <c r="L1070" s="70"/>
      <c r="M1070" s="233"/>
      <c r="N1070" s="45"/>
      <c r="O1070" s="45"/>
      <c r="P1070" s="45"/>
      <c r="Q1070" s="45"/>
      <c r="R1070" s="45"/>
      <c r="S1070" s="45"/>
      <c r="T1070" s="93"/>
      <c r="AT1070" s="22" t="s">
        <v>162</v>
      </c>
      <c r="AU1070" s="22" t="s">
        <v>82</v>
      </c>
    </row>
    <row r="1071" spans="2:47" s="1" customFormat="1" ht="13.5">
      <c r="B1071" s="44"/>
      <c r="C1071" s="72"/>
      <c r="D1071" s="231" t="s">
        <v>164</v>
      </c>
      <c r="E1071" s="72"/>
      <c r="F1071" s="234" t="s">
        <v>2024</v>
      </c>
      <c r="G1071" s="72"/>
      <c r="H1071" s="72"/>
      <c r="I1071" s="189"/>
      <c r="J1071" s="72"/>
      <c r="K1071" s="72"/>
      <c r="L1071" s="70"/>
      <c r="M1071" s="233"/>
      <c r="N1071" s="45"/>
      <c r="O1071" s="45"/>
      <c r="P1071" s="45"/>
      <c r="Q1071" s="45"/>
      <c r="R1071" s="45"/>
      <c r="S1071" s="45"/>
      <c r="T1071" s="93"/>
      <c r="AT1071" s="22" t="s">
        <v>164</v>
      </c>
      <c r="AU1071" s="22" t="s">
        <v>82</v>
      </c>
    </row>
    <row r="1072" spans="2:47" s="1" customFormat="1" ht="13.5">
      <c r="B1072" s="44"/>
      <c r="C1072" s="72"/>
      <c r="D1072" s="231" t="s">
        <v>166</v>
      </c>
      <c r="E1072" s="72"/>
      <c r="F1072" s="234" t="s">
        <v>903</v>
      </c>
      <c r="G1072" s="72"/>
      <c r="H1072" s="72"/>
      <c r="I1072" s="189"/>
      <c r="J1072" s="72"/>
      <c r="K1072" s="72"/>
      <c r="L1072" s="70"/>
      <c r="M1072" s="233"/>
      <c r="N1072" s="45"/>
      <c r="O1072" s="45"/>
      <c r="P1072" s="45"/>
      <c r="Q1072" s="45"/>
      <c r="R1072" s="45"/>
      <c r="S1072" s="45"/>
      <c r="T1072" s="93"/>
      <c r="AT1072" s="22" t="s">
        <v>166</v>
      </c>
      <c r="AU1072" s="22" t="s">
        <v>82</v>
      </c>
    </row>
    <row r="1073" spans="2:51" s="11" customFormat="1" ht="13.5">
      <c r="B1073" s="235"/>
      <c r="C1073" s="236"/>
      <c r="D1073" s="231" t="s">
        <v>180</v>
      </c>
      <c r="E1073" s="237" t="s">
        <v>22</v>
      </c>
      <c r="F1073" s="238" t="s">
        <v>2048</v>
      </c>
      <c r="G1073" s="236"/>
      <c r="H1073" s="239">
        <v>28.7</v>
      </c>
      <c r="I1073" s="240"/>
      <c r="J1073" s="236"/>
      <c r="K1073" s="236"/>
      <c r="L1073" s="241"/>
      <c r="M1073" s="242"/>
      <c r="N1073" s="243"/>
      <c r="O1073" s="243"/>
      <c r="P1073" s="243"/>
      <c r="Q1073" s="243"/>
      <c r="R1073" s="243"/>
      <c r="S1073" s="243"/>
      <c r="T1073" s="244"/>
      <c r="AT1073" s="245" t="s">
        <v>180</v>
      </c>
      <c r="AU1073" s="245" t="s">
        <v>82</v>
      </c>
      <c r="AV1073" s="11" t="s">
        <v>82</v>
      </c>
      <c r="AW1073" s="11" t="s">
        <v>37</v>
      </c>
      <c r="AX1073" s="11" t="s">
        <v>73</v>
      </c>
      <c r="AY1073" s="245" t="s">
        <v>153</v>
      </c>
    </row>
    <row r="1074" spans="2:65" s="1" customFormat="1" ht="16.5" customHeight="1">
      <c r="B1074" s="44"/>
      <c r="C1074" s="246" t="s">
        <v>2049</v>
      </c>
      <c r="D1074" s="246" t="s">
        <v>252</v>
      </c>
      <c r="E1074" s="247" t="s">
        <v>2050</v>
      </c>
      <c r="F1074" s="248" t="s">
        <v>2051</v>
      </c>
      <c r="G1074" s="249" t="s">
        <v>351</v>
      </c>
      <c r="H1074" s="250">
        <v>31.57</v>
      </c>
      <c r="I1074" s="251"/>
      <c r="J1074" s="252">
        <f>ROUND(I1074*H1074,2)</f>
        <v>0</v>
      </c>
      <c r="K1074" s="248" t="s">
        <v>159</v>
      </c>
      <c r="L1074" s="253"/>
      <c r="M1074" s="254" t="s">
        <v>22</v>
      </c>
      <c r="N1074" s="255" t="s">
        <v>44</v>
      </c>
      <c r="O1074" s="45"/>
      <c r="P1074" s="228">
        <f>O1074*H1074</f>
        <v>0</v>
      </c>
      <c r="Q1074" s="228">
        <v>6E-05</v>
      </c>
      <c r="R1074" s="228">
        <f>Q1074*H1074</f>
        <v>0.0018942</v>
      </c>
      <c r="S1074" s="228">
        <v>0</v>
      </c>
      <c r="T1074" s="229">
        <f>S1074*H1074</f>
        <v>0</v>
      </c>
      <c r="AR1074" s="22" t="s">
        <v>372</v>
      </c>
      <c r="AT1074" s="22" t="s">
        <v>252</v>
      </c>
      <c r="AU1074" s="22" t="s">
        <v>82</v>
      </c>
      <c r="AY1074" s="22" t="s">
        <v>153</v>
      </c>
      <c r="BE1074" s="230">
        <f>IF(N1074="základní",J1074,0)</f>
        <v>0</v>
      </c>
      <c r="BF1074" s="230">
        <f>IF(N1074="snížená",J1074,0)</f>
        <v>0</v>
      </c>
      <c r="BG1074" s="230">
        <f>IF(N1074="zákl. přenesená",J1074,0)</f>
        <v>0</v>
      </c>
      <c r="BH1074" s="230">
        <f>IF(N1074="sníž. přenesená",J1074,0)</f>
        <v>0</v>
      </c>
      <c r="BI1074" s="230">
        <f>IF(N1074="nulová",J1074,0)</f>
        <v>0</v>
      </c>
      <c r="BJ1074" s="22" t="s">
        <v>24</v>
      </c>
      <c r="BK1074" s="230">
        <f>ROUND(I1074*H1074,2)</f>
        <v>0</v>
      </c>
      <c r="BL1074" s="22" t="s">
        <v>266</v>
      </c>
      <c r="BM1074" s="22" t="s">
        <v>2052</v>
      </c>
    </row>
    <row r="1075" spans="2:47" s="1" customFormat="1" ht="13.5">
      <c r="B1075" s="44"/>
      <c r="C1075" s="72"/>
      <c r="D1075" s="231" t="s">
        <v>162</v>
      </c>
      <c r="E1075" s="72"/>
      <c r="F1075" s="232" t="s">
        <v>2053</v>
      </c>
      <c r="G1075" s="72"/>
      <c r="H1075" s="72"/>
      <c r="I1075" s="189"/>
      <c r="J1075" s="72"/>
      <c r="K1075" s="72"/>
      <c r="L1075" s="70"/>
      <c r="M1075" s="233"/>
      <c r="N1075" s="45"/>
      <c r="O1075" s="45"/>
      <c r="P1075" s="45"/>
      <c r="Q1075" s="45"/>
      <c r="R1075" s="45"/>
      <c r="S1075" s="45"/>
      <c r="T1075" s="93"/>
      <c r="AT1075" s="22" t="s">
        <v>162</v>
      </c>
      <c r="AU1075" s="22" t="s">
        <v>82</v>
      </c>
    </row>
    <row r="1076" spans="2:47" s="1" customFormat="1" ht="13.5">
      <c r="B1076" s="44"/>
      <c r="C1076" s="72"/>
      <c r="D1076" s="231" t="s">
        <v>166</v>
      </c>
      <c r="E1076" s="72"/>
      <c r="F1076" s="234" t="s">
        <v>903</v>
      </c>
      <c r="G1076" s="72"/>
      <c r="H1076" s="72"/>
      <c r="I1076" s="189"/>
      <c r="J1076" s="72"/>
      <c r="K1076" s="72"/>
      <c r="L1076" s="70"/>
      <c r="M1076" s="233"/>
      <c r="N1076" s="45"/>
      <c r="O1076" s="45"/>
      <c r="P1076" s="45"/>
      <c r="Q1076" s="45"/>
      <c r="R1076" s="45"/>
      <c r="S1076" s="45"/>
      <c r="T1076" s="93"/>
      <c r="AT1076" s="22" t="s">
        <v>166</v>
      </c>
      <c r="AU1076" s="22" t="s">
        <v>82</v>
      </c>
    </row>
    <row r="1077" spans="2:51" s="11" customFormat="1" ht="13.5">
      <c r="B1077" s="235"/>
      <c r="C1077" s="236"/>
      <c r="D1077" s="231" t="s">
        <v>180</v>
      </c>
      <c r="E1077" s="236"/>
      <c r="F1077" s="238" t="s">
        <v>2054</v>
      </c>
      <c r="G1077" s="236"/>
      <c r="H1077" s="239">
        <v>31.57</v>
      </c>
      <c r="I1077" s="240"/>
      <c r="J1077" s="236"/>
      <c r="K1077" s="236"/>
      <c r="L1077" s="241"/>
      <c r="M1077" s="242"/>
      <c r="N1077" s="243"/>
      <c r="O1077" s="243"/>
      <c r="P1077" s="243"/>
      <c r="Q1077" s="243"/>
      <c r="R1077" s="243"/>
      <c r="S1077" s="243"/>
      <c r="T1077" s="244"/>
      <c r="AT1077" s="245" t="s">
        <v>180</v>
      </c>
      <c r="AU1077" s="245" t="s">
        <v>82</v>
      </c>
      <c r="AV1077" s="11" t="s">
        <v>82</v>
      </c>
      <c r="AW1077" s="11" t="s">
        <v>6</v>
      </c>
      <c r="AX1077" s="11" t="s">
        <v>24</v>
      </c>
      <c r="AY1077" s="245" t="s">
        <v>153</v>
      </c>
    </row>
    <row r="1078" spans="2:65" s="1" customFormat="1" ht="16.5" customHeight="1">
      <c r="B1078" s="44"/>
      <c r="C1078" s="219" t="s">
        <v>2055</v>
      </c>
      <c r="D1078" s="219" t="s">
        <v>155</v>
      </c>
      <c r="E1078" s="220" t="s">
        <v>2056</v>
      </c>
      <c r="F1078" s="221" t="s">
        <v>2057</v>
      </c>
      <c r="G1078" s="222" t="s">
        <v>158</v>
      </c>
      <c r="H1078" s="223">
        <v>230</v>
      </c>
      <c r="I1078" s="224"/>
      <c r="J1078" s="225">
        <f>ROUND(I1078*H1078,2)</f>
        <v>0</v>
      </c>
      <c r="K1078" s="221" t="s">
        <v>159</v>
      </c>
      <c r="L1078" s="70"/>
      <c r="M1078" s="226" t="s">
        <v>22</v>
      </c>
      <c r="N1078" s="227" t="s">
        <v>44</v>
      </c>
      <c r="O1078" s="45"/>
      <c r="P1078" s="228">
        <f>O1078*H1078</f>
        <v>0</v>
      </c>
      <c r="Q1078" s="228">
        <v>0</v>
      </c>
      <c r="R1078" s="228">
        <f>Q1078*H1078</f>
        <v>0</v>
      </c>
      <c r="S1078" s="228">
        <v>0</v>
      </c>
      <c r="T1078" s="229">
        <f>S1078*H1078</f>
        <v>0</v>
      </c>
      <c r="AR1078" s="22" t="s">
        <v>266</v>
      </c>
      <c r="AT1078" s="22" t="s">
        <v>155</v>
      </c>
      <c r="AU1078" s="22" t="s">
        <v>82</v>
      </c>
      <c r="AY1078" s="22" t="s">
        <v>153</v>
      </c>
      <c r="BE1078" s="230">
        <f>IF(N1078="základní",J1078,0)</f>
        <v>0</v>
      </c>
      <c r="BF1078" s="230">
        <f>IF(N1078="snížená",J1078,0)</f>
        <v>0</v>
      </c>
      <c r="BG1078" s="230">
        <f>IF(N1078="zákl. přenesená",J1078,0)</f>
        <v>0</v>
      </c>
      <c r="BH1078" s="230">
        <f>IF(N1078="sníž. přenesená",J1078,0)</f>
        <v>0</v>
      </c>
      <c r="BI1078" s="230">
        <f>IF(N1078="nulová",J1078,0)</f>
        <v>0</v>
      </c>
      <c r="BJ1078" s="22" t="s">
        <v>24</v>
      </c>
      <c r="BK1078" s="230">
        <f>ROUND(I1078*H1078,2)</f>
        <v>0</v>
      </c>
      <c r="BL1078" s="22" t="s">
        <v>266</v>
      </c>
      <c r="BM1078" s="22" t="s">
        <v>2058</v>
      </c>
    </row>
    <row r="1079" spans="2:47" s="1" customFormat="1" ht="13.5">
      <c r="B1079" s="44"/>
      <c r="C1079" s="72"/>
      <c r="D1079" s="231" t="s">
        <v>162</v>
      </c>
      <c r="E1079" s="72"/>
      <c r="F1079" s="232" t="s">
        <v>2059</v>
      </c>
      <c r="G1079" s="72"/>
      <c r="H1079" s="72"/>
      <c r="I1079" s="189"/>
      <c r="J1079" s="72"/>
      <c r="K1079" s="72"/>
      <c r="L1079" s="70"/>
      <c r="M1079" s="233"/>
      <c r="N1079" s="45"/>
      <c r="O1079" s="45"/>
      <c r="P1079" s="45"/>
      <c r="Q1079" s="45"/>
      <c r="R1079" s="45"/>
      <c r="S1079" s="45"/>
      <c r="T1079" s="93"/>
      <c r="AT1079" s="22" t="s">
        <v>162</v>
      </c>
      <c r="AU1079" s="22" t="s">
        <v>82</v>
      </c>
    </row>
    <row r="1080" spans="2:47" s="1" customFormat="1" ht="13.5">
      <c r="B1080" s="44"/>
      <c r="C1080" s="72"/>
      <c r="D1080" s="231" t="s">
        <v>164</v>
      </c>
      <c r="E1080" s="72"/>
      <c r="F1080" s="234" t="s">
        <v>2024</v>
      </c>
      <c r="G1080" s="72"/>
      <c r="H1080" s="72"/>
      <c r="I1080" s="189"/>
      <c r="J1080" s="72"/>
      <c r="K1080" s="72"/>
      <c r="L1080" s="70"/>
      <c r="M1080" s="233"/>
      <c r="N1080" s="45"/>
      <c r="O1080" s="45"/>
      <c r="P1080" s="45"/>
      <c r="Q1080" s="45"/>
      <c r="R1080" s="45"/>
      <c r="S1080" s="45"/>
      <c r="T1080" s="93"/>
      <c r="AT1080" s="22" t="s">
        <v>164</v>
      </c>
      <c r="AU1080" s="22" t="s">
        <v>82</v>
      </c>
    </row>
    <row r="1081" spans="2:65" s="1" customFormat="1" ht="16.5" customHeight="1">
      <c r="B1081" s="44"/>
      <c r="C1081" s="219" t="s">
        <v>2060</v>
      </c>
      <c r="D1081" s="219" t="s">
        <v>155</v>
      </c>
      <c r="E1081" s="220" t="s">
        <v>2061</v>
      </c>
      <c r="F1081" s="221" t="s">
        <v>2062</v>
      </c>
      <c r="G1081" s="222" t="s">
        <v>239</v>
      </c>
      <c r="H1081" s="223">
        <v>161.82</v>
      </c>
      <c r="I1081" s="224"/>
      <c r="J1081" s="225">
        <f>ROUND(I1081*H1081,2)</f>
        <v>0</v>
      </c>
      <c r="K1081" s="221" t="s">
        <v>159</v>
      </c>
      <c r="L1081" s="70"/>
      <c r="M1081" s="226" t="s">
        <v>22</v>
      </c>
      <c r="N1081" s="227" t="s">
        <v>44</v>
      </c>
      <c r="O1081" s="45"/>
      <c r="P1081" s="228">
        <f>O1081*H1081</f>
        <v>0</v>
      </c>
      <c r="Q1081" s="228">
        <v>0.00715</v>
      </c>
      <c r="R1081" s="228">
        <f>Q1081*H1081</f>
        <v>1.157013</v>
      </c>
      <c r="S1081" s="228">
        <v>0</v>
      </c>
      <c r="T1081" s="229">
        <f>S1081*H1081</f>
        <v>0</v>
      </c>
      <c r="AR1081" s="22" t="s">
        <v>266</v>
      </c>
      <c r="AT1081" s="22" t="s">
        <v>155</v>
      </c>
      <c r="AU1081" s="22" t="s">
        <v>82</v>
      </c>
      <c r="AY1081" s="22" t="s">
        <v>153</v>
      </c>
      <c r="BE1081" s="230">
        <f>IF(N1081="základní",J1081,0)</f>
        <v>0</v>
      </c>
      <c r="BF1081" s="230">
        <f>IF(N1081="snížená",J1081,0)</f>
        <v>0</v>
      </c>
      <c r="BG1081" s="230">
        <f>IF(N1081="zákl. přenesená",J1081,0)</f>
        <v>0</v>
      </c>
      <c r="BH1081" s="230">
        <f>IF(N1081="sníž. přenesená",J1081,0)</f>
        <v>0</v>
      </c>
      <c r="BI1081" s="230">
        <f>IF(N1081="nulová",J1081,0)</f>
        <v>0</v>
      </c>
      <c r="BJ1081" s="22" t="s">
        <v>24</v>
      </c>
      <c r="BK1081" s="230">
        <f>ROUND(I1081*H1081,2)</f>
        <v>0</v>
      </c>
      <c r="BL1081" s="22" t="s">
        <v>266</v>
      </c>
      <c r="BM1081" s="22" t="s">
        <v>2063</v>
      </c>
    </row>
    <row r="1082" spans="2:47" s="1" customFormat="1" ht="13.5">
      <c r="B1082" s="44"/>
      <c r="C1082" s="72"/>
      <c r="D1082" s="231" t="s">
        <v>162</v>
      </c>
      <c r="E1082" s="72"/>
      <c r="F1082" s="232" t="s">
        <v>2064</v>
      </c>
      <c r="G1082" s="72"/>
      <c r="H1082" s="72"/>
      <c r="I1082" s="189"/>
      <c r="J1082" s="72"/>
      <c r="K1082" s="72"/>
      <c r="L1082" s="70"/>
      <c r="M1082" s="233"/>
      <c r="N1082" s="45"/>
      <c r="O1082" s="45"/>
      <c r="P1082" s="45"/>
      <c r="Q1082" s="45"/>
      <c r="R1082" s="45"/>
      <c r="S1082" s="45"/>
      <c r="T1082" s="93"/>
      <c r="AT1082" s="22" t="s">
        <v>162</v>
      </c>
      <c r="AU1082" s="22" t="s">
        <v>82</v>
      </c>
    </row>
    <row r="1083" spans="2:47" s="1" customFormat="1" ht="13.5">
      <c r="B1083" s="44"/>
      <c r="C1083" s="72"/>
      <c r="D1083" s="231" t="s">
        <v>164</v>
      </c>
      <c r="E1083" s="72"/>
      <c r="F1083" s="234" t="s">
        <v>2065</v>
      </c>
      <c r="G1083" s="72"/>
      <c r="H1083" s="72"/>
      <c r="I1083" s="189"/>
      <c r="J1083" s="72"/>
      <c r="K1083" s="72"/>
      <c r="L1083" s="70"/>
      <c r="M1083" s="233"/>
      <c r="N1083" s="45"/>
      <c r="O1083" s="45"/>
      <c r="P1083" s="45"/>
      <c r="Q1083" s="45"/>
      <c r="R1083" s="45"/>
      <c r="S1083" s="45"/>
      <c r="T1083" s="93"/>
      <c r="AT1083" s="22" t="s">
        <v>164</v>
      </c>
      <c r="AU1083" s="22" t="s">
        <v>82</v>
      </c>
    </row>
    <row r="1084" spans="2:47" s="1" customFormat="1" ht="13.5">
      <c r="B1084" s="44"/>
      <c r="C1084" s="72"/>
      <c r="D1084" s="231" t="s">
        <v>166</v>
      </c>
      <c r="E1084" s="72"/>
      <c r="F1084" s="234" t="s">
        <v>903</v>
      </c>
      <c r="G1084" s="72"/>
      <c r="H1084" s="72"/>
      <c r="I1084" s="189"/>
      <c r="J1084" s="72"/>
      <c r="K1084" s="72"/>
      <c r="L1084" s="70"/>
      <c r="M1084" s="233"/>
      <c r="N1084" s="45"/>
      <c r="O1084" s="45"/>
      <c r="P1084" s="45"/>
      <c r="Q1084" s="45"/>
      <c r="R1084" s="45"/>
      <c r="S1084" s="45"/>
      <c r="T1084" s="93"/>
      <c r="AT1084" s="22" t="s">
        <v>166</v>
      </c>
      <c r="AU1084" s="22" t="s">
        <v>82</v>
      </c>
    </row>
    <row r="1085" spans="2:51" s="11" customFormat="1" ht="13.5">
      <c r="B1085" s="235"/>
      <c r="C1085" s="236"/>
      <c r="D1085" s="231" t="s">
        <v>180</v>
      </c>
      <c r="E1085" s="237" t="s">
        <v>22</v>
      </c>
      <c r="F1085" s="238" t="s">
        <v>2066</v>
      </c>
      <c r="G1085" s="236"/>
      <c r="H1085" s="239">
        <v>161.82</v>
      </c>
      <c r="I1085" s="240"/>
      <c r="J1085" s="236"/>
      <c r="K1085" s="236"/>
      <c r="L1085" s="241"/>
      <c r="M1085" s="242"/>
      <c r="N1085" s="243"/>
      <c r="O1085" s="243"/>
      <c r="P1085" s="243"/>
      <c r="Q1085" s="243"/>
      <c r="R1085" s="243"/>
      <c r="S1085" s="243"/>
      <c r="T1085" s="244"/>
      <c r="AT1085" s="245" t="s">
        <v>180</v>
      </c>
      <c r="AU1085" s="245" t="s">
        <v>82</v>
      </c>
      <c r="AV1085" s="11" t="s">
        <v>82</v>
      </c>
      <c r="AW1085" s="11" t="s">
        <v>37</v>
      </c>
      <c r="AX1085" s="11" t="s">
        <v>73</v>
      </c>
      <c r="AY1085" s="245" t="s">
        <v>153</v>
      </c>
    </row>
    <row r="1086" spans="2:65" s="1" customFormat="1" ht="16.5" customHeight="1">
      <c r="B1086" s="44"/>
      <c r="C1086" s="219" t="s">
        <v>2067</v>
      </c>
      <c r="D1086" s="219" t="s">
        <v>155</v>
      </c>
      <c r="E1086" s="220" t="s">
        <v>2068</v>
      </c>
      <c r="F1086" s="221" t="s">
        <v>2069</v>
      </c>
      <c r="G1086" s="222" t="s">
        <v>1447</v>
      </c>
      <c r="H1086" s="269"/>
      <c r="I1086" s="224"/>
      <c r="J1086" s="225">
        <f>ROUND(I1086*H1086,2)</f>
        <v>0</v>
      </c>
      <c r="K1086" s="221" t="s">
        <v>159</v>
      </c>
      <c r="L1086" s="70"/>
      <c r="M1086" s="226" t="s">
        <v>22</v>
      </c>
      <c r="N1086" s="227" t="s">
        <v>44</v>
      </c>
      <c r="O1086" s="45"/>
      <c r="P1086" s="228">
        <f>O1086*H1086</f>
        <v>0</v>
      </c>
      <c r="Q1086" s="228">
        <v>0</v>
      </c>
      <c r="R1086" s="228">
        <f>Q1086*H1086</f>
        <v>0</v>
      </c>
      <c r="S1086" s="228">
        <v>0</v>
      </c>
      <c r="T1086" s="229">
        <f>S1086*H1086</f>
        <v>0</v>
      </c>
      <c r="AR1086" s="22" t="s">
        <v>266</v>
      </c>
      <c r="AT1086" s="22" t="s">
        <v>155</v>
      </c>
      <c r="AU1086" s="22" t="s">
        <v>82</v>
      </c>
      <c r="AY1086" s="22" t="s">
        <v>153</v>
      </c>
      <c r="BE1086" s="230">
        <f>IF(N1086="základní",J1086,0)</f>
        <v>0</v>
      </c>
      <c r="BF1086" s="230">
        <f>IF(N1086="snížená",J1086,0)</f>
        <v>0</v>
      </c>
      <c r="BG1086" s="230">
        <f>IF(N1086="zákl. přenesená",J1086,0)</f>
        <v>0</v>
      </c>
      <c r="BH1086" s="230">
        <f>IF(N1086="sníž. přenesená",J1086,0)</f>
        <v>0</v>
      </c>
      <c r="BI1086" s="230">
        <f>IF(N1086="nulová",J1086,0)</f>
        <v>0</v>
      </c>
      <c r="BJ1086" s="22" t="s">
        <v>24</v>
      </c>
      <c r="BK1086" s="230">
        <f>ROUND(I1086*H1086,2)</f>
        <v>0</v>
      </c>
      <c r="BL1086" s="22" t="s">
        <v>266</v>
      </c>
      <c r="BM1086" s="22" t="s">
        <v>2070</v>
      </c>
    </row>
    <row r="1087" spans="2:47" s="1" customFormat="1" ht="13.5">
      <c r="B1087" s="44"/>
      <c r="C1087" s="72"/>
      <c r="D1087" s="231" t="s">
        <v>162</v>
      </c>
      <c r="E1087" s="72"/>
      <c r="F1087" s="232" t="s">
        <v>2071</v>
      </c>
      <c r="G1087" s="72"/>
      <c r="H1087" s="72"/>
      <c r="I1087" s="189"/>
      <c r="J1087" s="72"/>
      <c r="K1087" s="72"/>
      <c r="L1087" s="70"/>
      <c r="M1087" s="233"/>
      <c r="N1087" s="45"/>
      <c r="O1087" s="45"/>
      <c r="P1087" s="45"/>
      <c r="Q1087" s="45"/>
      <c r="R1087" s="45"/>
      <c r="S1087" s="45"/>
      <c r="T1087" s="93"/>
      <c r="AT1087" s="22" t="s">
        <v>162</v>
      </c>
      <c r="AU1087" s="22" t="s">
        <v>82</v>
      </c>
    </row>
    <row r="1088" spans="2:47" s="1" customFormat="1" ht="13.5">
      <c r="B1088" s="44"/>
      <c r="C1088" s="72"/>
      <c r="D1088" s="231" t="s">
        <v>164</v>
      </c>
      <c r="E1088" s="72"/>
      <c r="F1088" s="234" t="s">
        <v>1450</v>
      </c>
      <c r="G1088" s="72"/>
      <c r="H1088" s="72"/>
      <c r="I1088" s="189"/>
      <c r="J1088" s="72"/>
      <c r="K1088" s="72"/>
      <c r="L1088" s="70"/>
      <c r="M1088" s="233"/>
      <c r="N1088" s="45"/>
      <c r="O1088" s="45"/>
      <c r="P1088" s="45"/>
      <c r="Q1088" s="45"/>
      <c r="R1088" s="45"/>
      <c r="S1088" s="45"/>
      <c r="T1088" s="93"/>
      <c r="AT1088" s="22" t="s">
        <v>164</v>
      </c>
      <c r="AU1088" s="22" t="s">
        <v>82</v>
      </c>
    </row>
    <row r="1089" spans="2:63" s="10" customFormat="1" ht="29.85" customHeight="1">
      <c r="B1089" s="203"/>
      <c r="C1089" s="204"/>
      <c r="D1089" s="205" t="s">
        <v>72</v>
      </c>
      <c r="E1089" s="217" t="s">
        <v>2072</v>
      </c>
      <c r="F1089" s="217" t="s">
        <v>2073</v>
      </c>
      <c r="G1089" s="204"/>
      <c r="H1089" s="204"/>
      <c r="I1089" s="207"/>
      <c r="J1089" s="218">
        <f>BK1089</f>
        <v>0</v>
      </c>
      <c r="K1089" s="204"/>
      <c r="L1089" s="209"/>
      <c r="M1089" s="210"/>
      <c r="N1089" s="211"/>
      <c r="O1089" s="211"/>
      <c r="P1089" s="212">
        <f>SUM(P1090:P1148)</f>
        <v>0</v>
      </c>
      <c r="Q1089" s="211"/>
      <c r="R1089" s="212">
        <f>SUM(R1090:R1148)</f>
        <v>1.14318545</v>
      </c>
      <c r="S1089" s="211"/>
      <c r="T1089" s="213">
        <f>SUM(T1090:T1148)</f>
        <v>0</v>
      </c>
      <c r="AR1089" s="214" t="s">
        <v>82</v>
      </c>
      <c r="AT1089" s="215" t="s">
        <v>72</v>
      </c>
      <c r="AU1089" s="215" t="s">
        <v>24</v>
      </c>
      <c r="AY1089" s="214" t="s">
        <v>153</v>
      </c>
      <c r="BK1089" s="216">
        <f>SUM(BK1090:BK1148)</f>
        <v>0</v>
      </c>
    </row>
    <row r="1090" spans="2:65" s="1" customFormat="1" ht="16.5" customHeight="1">
      <c r="B1090" s="44"/>
      <c r="C1090" s="219" t="s">
        <v>2074</v>
      </c>
      <c r="D1090" s="219" t="s">
        <v>155</v>
      </c>
      <c r="E1090" s="220" t="s">
        <v>2075</v>
      </c>
      <c r="F1090" s="221" t="s">
        <v>2076</v>
      </c>
      <c r="G1090" s="222" t="s">
        <v>239</v>
      </c>
      <c r="H1090" s="223">
        <v>209.4</v>
      </c>
      <c r="I1090" s="224"/>
      <c r="J1090" s="225">
        <f>ROUND(I1090*H1090,2)</f>
        <v>0</v>
      </c>
      <c r="K1090" s="221" t="s">
        <v>159</v>
      </c>
      <c r="L1090" s="70"/>
      <c r="M1090" s="226" t="s">
        <v>22</v>
      </c>
      <c r="N1090" s="227" t="s">
        <v>44</v>
      </c>
      <c r="O1090" s="45"/>
      <c r="P1090" s="228">
        <f>O1090*H1090</f>
        <v>0</v>
      </c>
      <c r="Q1090" s="228">
        <v>0</v>
      </c>
      <c r="R1090" s="228">
        <f>Q1090*H1090</f>
        <v>0</v>
      </c>
      <c r="S1090" s="228">
        <v>0</v>
      </c>
      <c r="T1090" s="229">
        <f>S1090*H1090</f>
        <v>0</v>
      </c>
      <c r="AR1090" s="22" t="s">
        <v>266</v>
      </c>
      <c r="AT1090" s="22" t="s">
        <v>155</v>
      </c>
      <c r="AU1090" s="22" t="s">
        <v>82</v>
      </c>
      <c r="AY1090" s="22" t="s">
        <v>153</v>
      </c>
      <c r="BE1090" s="230">
        <f>IF(N1090="základní",J1090,0)</f>
        <v>0</v>
      </c>
      <c r="BF1090" s="230">
        <f>IF(N1090="snížená",J1090,0)</f>
        <v>0</v>
      </c>
      <c r="BG1090" s="230">
        <f>IF(N1090="zákl. přenesená",J1090,0)</f>
        <v>0</v>
      </c>
      <c r="BH1090" s="230">
        <f>IF(N1090="sníž. přenesená",J1090,0)</f>
        <v>0</v>
      </c>
      <c r="BI1090" s="230">
        <f>IF(N1090="nulová",J1090,0)</f>
        <v>0</v>
      </c>
      <c r="BJ1090" s="22" t="s">
        <v>24</v>
      </c>
      <c r="BK1090" s="230">
        <f>ROUND(I1090*H1090,2)</f>
        <v>0</v>
      </c>
      <c r="BL1090" s="22" t="s">
        <v>266</v>
      </c>
      <c r="BM1090" s="22" t="s">
        <v>2077</v>
      </c>
    </row>
    <row r="1091" spans="2:47" s="1" customFormat="1" ht="13.5">
      <c r="B1091" s="44"/>
      <c r="C1091" s="72"/>
      <c r="D1091" s="231" t="s">
        <v>162</v>
      </c>
      <c r="E1091" s="72"/>
      <c r="F1091" s="232" t="s">
        <v>2078</v>
      </c>
      <c r="G1091" s="72"/>
      <c r="H1091" s="72"/>
      <c r="I1091" s="189"/>
      <c r="J1091" s="72"/>
      <c r="K1091" s="72"/>
      <c r="L1091" s="70"/>
      <c r="M1091" s="233"/>
      <c r="N1091" s="45"/>
      <c r="O1091" s="45"/>
      <c r="P1091" s="45"/>
      <c r="Q1091" s="45"/>
      <c r="R1091" s="45"/>
      <c r="S1091" s="45"/>
      <c r="T1091" s="93"/>
      <c r="AT1091" s="22" t="s">
        <v>162</v>
      </c>
      <c r="AU1091" s="22" t="s">
        <v>82</v>
      </c>
    </row>
    <row r="1092" spans="2:47" s="1" customFormat="1" ht="13.5">
      <c r="B1092" s="44"/>
      <c r="C1092" s="72"/>
      <c r="D1092" s="231" t="s">
        <v>164</v>
      </c>
      <c r="E1092" s="72"/>
      <c r="F1092" s="234" t="s">
        <v>2079</v>
      </c>
      <c r="G1092" s="72"/>
      <c r="H1092" s="72"/>
      <c r="I1092" s="189"/>
      <c r="J1092" s="72"/>
      <c r="K1092" s="72"/>
      <c r="L1092" s="70"/>
      <c r="M1092" s="233"/>
      <c r="N1092" s="45"/>
      <c r="O1092" s="45"/>
      <c r="P1092" s="45"/>
      <c r="Q1092" s="45"/>
      <c r="R1092" s="45"/>
      <c r="S1092" s="45"/>
      <c r="T1092" s="93"/>
      <c r="AT1092" s="22" t="s">
        <v>164</v>
      </c>
      <c r="AU1092" s="22" t="s">
        <v>82</v>
      </c>
    </row>
    <row r="1093" spans="2:47" s="1" customFormat="1" ht="13.5">
      <c r="B1093" s="44"/>
      <c r="C1093" s="72"/>
      <c r="D1093" s="231" t="s">
        <v>166</v>
      </c>
      <c r="E1093" s="72"/>
      <c r="F1093" s="234" t="s">
        <v>903</v>
      </c>
      <c r="G1093" s="72"/>
      <c r="H1093" s="72"/>
      <c r="I1093" s="189"/>
      <c r="J1093" s="72"/>
      <c r="K1093" s="72"/>
      <c r="L1093" s="70"/>
      <c r="M1093" s="233"/>
      <c r="N1093" s="45"/>
      <c r="O1093" s="45"/>
      <c r="P1093" s="45"/>
      <c r="Q1093" s="45"/>
      <c r="R1093" s="45"/>
      <c r="S1093" s="45"/>
      <c r="T1093" s="93"/>
      <c r="AT1093" s="22" t="s">
        <v>166</v>
      </c>
      <c r="AU1093" s="22" t="s">
        <v>82</v>
      </c>
    </row>
    <row r="1094" spans="2:51" s="11" customFormat="1" ht="13.5">
      <c r="B1094" s="235"/>
      <c r="C1094" s="236"/>
      <c r="D1094" s="231" t="s">
        <v>180</v>
      </c>
      <c r="E1094" s="237" t="s">
        <v>22</v>
      </c>
      <c r="F1094" s="238" t="s">
        <v>2080</v>
      </c>
      <c r="G1094" s="236"/>
      <c r="H1094" s="239">
        <v>160.55</v>
      </c>
      <c r="I1094" s="240"/>
      <c r="J1094" s="236"/>
      <c r="K1094" s="236"/>
      <c r="L1094" s="241"/>
      <c r="M1094" s="242"/>
      <c r="N1094" s="243"/>
      <c r="O1094" s="243"/>
      <c r="P1094" s="243"/>
      <c r="Q1094" s="243"/>
      <c r="R1094" s="243"/>
      <c r="S1094" s="243"/>
      <c r="T1094" s="244"/>
      <c r="AT1094" s="245" t="s">
        <v>180</v>
      </c>
      <c r="AU1094" s="245" t="s">
        <v>82</v>
      </c>
      <c r="AV1094" s="11" t="s">
        <v>82</v>
      </c>
      <c r="AW1094" s="11" t="s">
        <v>37</v>
      </c>
      <c r="AX1094" s="11" t="s">
        <v>73</v>
      </c>
      <c r="AY1094" s="245" t="s">
        <v>153</v>
      </c>
    </row>
    <row r="1095" spans="2:51" s="11" customFormat="1" ht="13.5">
      <c r="B1095" s="235"/>
      <c r="C1095" s="236"/>
      <c r="D1095" s="231" t="s">
        <v>180</v>
      </c>
      <c r="E1095" s="237" t="s">
        <v>22</v>
      </c>
      <c r="F1095" s="238" t="s">
        <v>2081</v>
      </c>
      <c r="G1095" s="236"/>
      <c r="H1095" s="239">
        <v>48.85</v>
      </c>
      <c r="I1095" s="240"/>
      <c r="J1095" s="236"/>
      <c r="K1095" s="236"/>
      <c r="L1095" s="241"/>
      <c r="M1095" s="242"/>
      <c r="N1095" s="243"/>
      <c r="O1095" s="243"/>
      <c r="P1095" s="243"/>
      <c r="Q1095" s="243"/>
      <c r="R1095" s="243"/>
      <c r="S1095" s="243"/>
      <c r="T1095" s="244"/>
      <c r="AT1095" s="245" t="s">
        <v>180</v>
      </c>
      <c r="AU1095" s="245" t="s">
        <v>82</v>
      </c>
      <c r="AV1095" s="11" t="s">
        <v>82</v>
      </c>
      <c r="AW1095" s="11" t="s">
        <v>37</v>
      </c>
      <c r="AX1095" s="11" t="s">
        <v>73</v>
      </c>
      <c r="AY1095" s="245" t="s">
        <v>153</v>
      </c>
    </row>
    <row r="1096" spans="2:65" s="1" customFormat="1" ht="16.5" customHeight="1">
      <c r="B1096" s="44"/>
      <c r="C1096" s="219" t="s">
        <v>2082</v>
      </c>
      <c r="D1096" s="219" t="s">
        <v>155</v>
      </c>
      <c r="E1096" s="220" t="s">
        <v>2083</v>
      </c>
      <c r="F1096" s="221" t="s">
        <v>2084</v>
      </c>
      <c r="G1096" s="222" t="s">
        <v>239</v>
      </c>
      <c r="H1096" s="223">
        <v>209.4</v>
      </c>
      <c r="I1096" s="224"/>
      <c r="J1096" s="225">
        <f>ROUND(I1096*H1096,2)</f>
        <v>0</v>
      </c>
      <c r="K1096" s="221" t="s">
        <v>159</v>
      </c>
      <c r="L1096" s="70"/>
      <c r="M1096" s="226" t="s">
        <v>22</v>
      </c>
      <c r="N1096" s="227" t="s">
        <v>44</v>
      </c>
      <c r="O1096" s="45"/>
      <c r="P1096" s="228">
        <f>O1096*H1096</f>
        <v>0</v>
      </c>
      <c r="Q1096" s="228">
        <v>0</v>
      </c>
      <c r="R1096" s="228">
        <f>Q1096*H1096</f>
        <v>0</v>
      </c>
      <c r="S1096" s="228">
        <v>0</v>
      </c>
      <c r="T1096" s="229">
        <f>S1096*H1096</f>
        <v>0</v>
      </c>
      <c r="AR1096" s="22" t="s">
        <v>266</v>
      </c>
      <c r="AT1096" s="22" t="s">
        <v>155</v>
      </c>
      <c r="AU1096" s="22" t="s">
        <v>82</v>
      </c>
      <c r="AY1096" s="22" t="s">
        <v>153</v>
      </c>
      <c r="BE1096" s="230">
        <f>IF(N1096="základní",J1096,0)</f>
        <v>0</v>
      </c>
      <c r="BF1096" s="230">
        <f>IF(N1096="snížená",J1096,0)</f>
        <v>0</v>
      </c>
      <c r="BG1096" s="230">
        <f>IF(N1096="zákl. přenesená",J1096,0)</f>
        <v>0</v>
      </c>
      <c r="BH1096" s="230">
        <f>IF(N1096="sníž. přenesená",J1096,0)</f>
        <v>0</v>
      </c>
      <c r="BI1096" s="230">
        <f>IF(N1096="nulová",J1096,0)</f>
        <v>0</v>
      </c>
      <c r="BJ1096" s="22" t="s">
        <v>24</v>
      </c>
      <c r="BK1096" s="230">
        <f>ROUND(I1096*H1096,2)</f>
        <v>0</v>
      </c>
      <c r="BL1096" s="22" t="s">
        <v>266</v>
      </c>
      <c r="BM1096" s="22" t="s">
        <v>2085</v>
      </c>
    </row>
    <row r="1097" spans="2:47" s="1" customFormat="1" ht="13.5">
      <c r="B1097" s="44"/>
      <c r="C1097" s="72"/>
      <c r="D1097" s="231" t="s">
        <v>162</v>
      </c>
      <c r="E1097" s="72"/>
      <c r="F1097" s="232" t="s">
        <v>2086</v>
      </c>
      <c r="G1097" s="72"/>
      <c r="H1097" s="72"/>
      <c r="I1097" s="189"/>
      <c r="J1097" s="72"/>
      <c r="K1097" s="72"/>
      <c r="L1097" s="70"/>
      <c r="M1097" s="233"/>
      <c r="N1097" s="45"/>
      <c r="O1097" s="45"/>
      <c r="P1097" s="45"/>
      <c r="Q1097" s="45"/>
      <c r="R1097" s="45"/>
      <c r="S1097" s="45"/>
      <c r="T1097" s="93"/>
      <c r="AT1097" s="22" t="s">
        <v>162</v>
      </c>
      <c r="AU1097" s="22" t="s">
        <v>82</v>
      </c>
    </row>
    <row r="1098" spans="2:47" s="1" customFormat="1" ht="13.5">
      <c r="B1098" s="44"/>
      <c r="C1098" s="72"/>
      <c r="D1098" s="231" t="s">
        <v>164</v>
      </c>
      <c r="E1098" s="72"/>
      <c r="F1098" s="234" t="s">
        <v>2079</v>
      </c>
      <c r="G1098" s="72"/>
      <c r="H1098" s="72"/>
      <c r="I1098" s="189"/>
      <c r="J1098" s="72"/>
      <c r="K1098" s="72"/>
      <c r="L1098" s="70"/>
      <c r="M1098" s="233"/>
      <c r="N1098" s="45"/>
      <c r="O1098" s="45"/>
      <c r="P1098" s="45"/>
      <c r="Q1098" s="45"/>
      <c r="R1098" s="45"/>
      <c r="S1098" s="45"/>
      <c r="T1098" s="93"/>
      <c r="AT1098" s="22" t="s">
        <v>164</v>
      </c>
      <c r="AU1098" s="22" t="s">
        <v>82</v>
      </c>
    </row>
    <row r="1099" spans="2:47" s="1" customFormat="1" ht="13.5">
      <c r="B1099" s="44"/>
      <c r="C1099" s="72"/>
      <c r="D1099" s="231" t="s">
        <v>166</v>
      </c>
      <c r="E1099" s="72"/>
      <c r="F1099" s="234" t="s">
        <v>903</v>
      </c>
      <c r="G1099" s="72"/>
      <c r="H1099" s="72"/>
      <c r="I1099" s="189"/>
      <c r="J1099" s="72"/>
      <c r="K1099" s="72"/>
      <c r="L1099" s="70"/>
      <c r="M1099" s="233"/>
      <c r="N1099" s="45"/>
      <c r="O1099" s="45"/>
      <c r="P1099" s="45"/>
      <c r="Q1099" s="45"/>
      <c r="R1099" s="45"/>
      <c r="S1099" s="45"/>
      <c r="T1099" s="93"/>
      <c r="AT1099" s="22" t="s">
        <v>166</v>
      </c>
      <c r="AU1099" s="22" t="s">
        <v>82</v>
      </c>
    </row>
    <row r="1100" spans="2:51" s="11" customFormat="1" ht="13.5">
      <c r="B1100" s="235"/>
      <c r="C1100" s="236"/>
      <c r="D1100" s="231" t="s">
        <v>180</v>
      </c>
      <c r="E1100" s="237" t="s">
        <v>22</v>
      </c>
      <c r="F1100" s="238" t="s">
        <v>2080</v>
      </c>
      <c r="G1100" s="236"/>
      <c r="H1100" s="239">
        <v>160.55</v>
      </c>
      <c r="I1100" s="240"/>
      <c r="J1100" s="236"/>
      <c r="K1100" s="236"/>
      <c r="L1100" s="241"/>
      <c r="M1100" s="242"/>
      <c r="N1100" s="243"/>
      <c r="O1100" s="243"/>
      <c r="P1100" s="243"/>
      <c r="Q1100" s="243"/>
      <c r="R1100" s="243"/>
      <c r="S1100" s="243"/>
      <c r="T1100" s="244"/>
      <c r="AT1100" s="245" t="s">
        <v>180</v>
      </c>
      <c r="AU1100" s="245" t="s">
        <v>82</v>
      </c>
      <c r="AV1100" s="11" t="s">
        <v>82</v>
      </c>
      <c r="AW1100" s="11" t="s">
        <v>37</v>
      </c>
      <c r="AX1100" s="11" t="s">
        <v>73</v>
      </c>
      <c r="AY1100" s="245" t="s">
        <v>153</v>
      </c>
    </row>
    <row r="1101" spans="2:51" s="11" customFormat="1" ht="13.5">
      <c r="B1101" s="235"/>
      <c r="C1101" s="236"/>
      <c r="D1101" s="231" t="s">
        <v>180</v>
      </c>
      <c r="E1101" s="237" t="s">
        <v>22</v>
      </c>
      <c r="F1101" s="238" t="s">
        <v>2081</v>
      </c>
      <c r="G1101" s="236"/>
      <c r="H1101" s="239">
        <v>48.85</v>
      </c>
      <c r="I1101" s="240"/>
      <c r="J1101" s="236"/>
      <c r="K1101" s="236"/>
      <c r="L1101" s="241"/>
      <c r="M1101" s="242"/>
      <c r="N1101" s="243"/>
      <c r="O1101" s="243"/>
      <c r="P1101" s="243"/>
      <c r="Q1101" s="243"/>
      <c r="R1101" s="243"/>
      <c r="S1101" s="243"/>
      <c r="T1101" s="244"/>
      <c r="AT1101" s="245" t="s">
        <v>180</v>
      </c>
      <c r="AU1101" s="245" t="s">
        <v>82</v>
      </c>
      <c r="AV1101" s="11" t="s">
        <v>82</v>
      </c>
      <c r="AW1101" s="11" t="s">
        <v>37</v>
      </c>
      <c r="AX1101" s="11" t="s">
        <v>73</v>
      </c>
      <c r="AY1101" s="245" t="s">
        <v>153</v>
      </c>
    </row>
    <row r="1102" spans="2:65" s="1" customFormat="1" ht="25.5" customHeight="1">
      <c r="B1102" s="44"/>
      <c r="C1102" s="219" t="s">
        <v>2087</v>
      </c>
      <c r="D1102" s="219" t="s">
        <v>155</v>
      </c>
      <c r="E1102" s="220" t="s">
        <v>2088</v>
      </c>
      <c r="F1102" s="221" t="s">
        <v>2089</v>
      </c>
      <c r="G1102" s="222" t="s">
        <v>239</v>
      </c>
      <c r="H1102" s="223">
        <v>209.4</v>
      </c>
      <c r="I1102" s="224"/>
      <c r="J1102" s="225">
        <f>ROUND(I1102*H1102,2)</f>
        <v>0</v>
      </c>
      <c r="K1102" s="221" t="s">
        <v>159</v>
      </c>
      <c r="L1102" s="70"/>
      <c r="M1102" s="226" t="s">
        <v>22</v>
      </c>
      <c r="N1102" s="227" t="s">
        <v>44</v>
      </c>
      <c r="O1102" s="45"/>
      <c r="P1102" s="228">
        <f>O1102*H1102</f>
        <v>0</v>
      </c>
      <c r="Q1102" s="228">
        <v>3E-05</v>
      </c>
      <c r="R1102" s="228">
        <f>Q1102*H1102</f>
        <v>0.006282</v>
      </c>
      <c r="S1102" s="228">
        <v>0</v>
      </c>
      <c r="T1102" s="229">
        <f>S1102*H1102</f>
        <v>0</v>
      </c>
      <c r="AR1102" s="22" t="s">
        <v>266</v>
      </c>
      <c r="AT1102" s="22" t="s">
        <v>155</v>
      </c>
      <c r="AU1102" s="22" t="s">
        <v>82</v>
      </c>
      <c r="AY1102" s="22" t="s">
        <v>153</v>
      </c>
      <c r="BE1102" s="230">
        <f>IF(N1102="základní",J1102,0)</f>
        <v>0</v>
      </c>
      <c r="BF1102" s="230">
        <f>IF(N1102="snížená",J1102,0)</f>
        <v>0</v>
      </c>
      <c r="BG1102" s="230">
        <f>IF(N1102="zákl. přenesená",J1102,0)</f>
        <v>0</v>
      </c>
      <c r="BH1102" s="230">
        <f>IF(N1102="sníž. přenesená",J1102,0)</f>
        <v>0</v>
      </c>
      <c r="BI1102" s="230">
        <f>IF(N1102="nulová",J1102,0)</f>
        <v>0</v>
      </c>
      <c r="BJ1102" s="22" t="s">
        <v>24</v>
      </c>
      <c r="BK1102" s="230">
        <f>ROUND(I1102*H1102,2)</f>
        <v>0</v>
      </c>
      <c r="BL1102" s="22" t="s">
        <v>266</v>
      </c>
      <c r="BM1102" s="22" t="s">
        <v>2090</v>
      </c>
    </row>
    <row r="1103" spans="2:47" s="1" customFormat="1" ht="13.5">
      <c r="B1103" s="44"/>
      <c r="C1103" s="72"/>
      <c r="D1103" s="231" t="s">
        <v>162</v>
      </c>
      <c r="E1103" s="72"/>
      <c r="F1103" s="232" t="s">
        <v>2091</v>
      </c>
      <c r="G1103" s="72"/>
      <c r="H1103" s="72"/>
      <c r="I1103" s="189"/>
      <c r="J1103" s="72"/>
      <c r="K1103" s="72"/>
      <c r="L1103" s="70"/>
      <c r="M1103" s="233"/>
      <c r="N1103" s="45"/>
      <c r="O1103" s="45"/>
      <c r="P1103" s="45"/>
      <c r="Q1103" s="45"/>
      <c r="R1103" s="45"/>
      <c r="S1103" s="45"/>
      <c r="T1103" s="93"/>
      <c r="AT1103" s="22" t="s">
        <v>162</v>
      </c>
      <c r="AU1103" s="22" t="s">
        <v>82</v>
      </c>
    </row>
    <row r="1104" spans="2:47" s="1" customFormat="1" ht="13.5">
      <c r="B1104" s="44"/>
      <c r="C1104" s="72"/>
      <c r="D1104" s="231" t="s">
        <v>164</v>
      </c>
      <c r="E1104" s="72"/>
      <c r="F1104" s="234" t="s">
        <v>2079</v>
      </c>
      <c r="G1104" s="72"/>
      <c r="H1104" s="72"/>
      <c r="I1104" s="189"/>
      <c r="J1104" s="72"/>
      <c r="K1104" s="72"/>
      <c r="L1104" s="70"/>
      <c r="M1104" s="233"/>
      <c r="N1104" s="45"/>
      <c r="O1104" s="45"/>
      <c r="P1104" s="45"/>
      <c r="Q1104" s="45"/>
      <c r="R1104" s="45"/>
      <c r="S1104" s="45"/>
      <c r="T1104" s="93"/>
      <c r="AT1104" s="22" t="s">
        <v>164</v>
      </c>
      <c r="AU1104" s="22" t="s">
        <v>82</v>
      </c>
    </row>
    <row r="1105" spans="2:47" s="1" customFormat="1" ht="13.5">
      <c r="B1105" s="44"/>
      <c r="C1105" s="72"/>
      <c r="D1105" s="231" t="s">
        <v>166</v>
      </c>
      <c r="E1105" s="72"/>
      <c r="F1105" s="234" t="s">
        <v>903</v>
      </c>
      <c r="G1105" s="72"/>
      <c r="H1105" s="72"/>
      <c r="I1105" s="189"/>
      <c r="J1105" s="72"/>
      <c r="K1105" s="72"/>
      <c r="L1105" s="70"/>
      <c r="M1105" s="233"/>
      <c r="N1105" s="45"/>
      <c r="O1105" s="45"/>
      <c r="P1105" s="45"/>
      <c r="Q1105" s="45"/>
      <c r="R1105" s="45"/>
      <c r="S1105" s="45"/>
      <c r="T1105" s="93"/>
      <c r="AT1105" s="22" t="s">
        <v>166</v>
      </c>
      <c r="AU1105" s="22" t="s">
        <v>82</v>
      </c>
    </row>
    <row r="1106" spans="2:51" s="11" customFormat="1" ht="13.5">
      <c r="B1106" s="235"/>
      <c r="C1106" s="236"/>
      <c r="D1106" s="231" t="s">
        <v>180</v>
      </c>
      <c r="E1106" s="237" t="s">
        <v>22</v>
      </c>
      <c r="F1106" s="238" t="s">
        <v>2080</v>
      </c>
      <c r="G1106" s="236"/>
      <c r="H1106" s="239">
        <v>160.55</v>
      </c>
      <c r="I1106" s="240"/>
      <c r="J1106" s="236"/>
      <c r="K1106" s="236"/>
      <c r="L1106" s="241"/>
      <c r="M1106" s="242"/>
      <c r="N1106" s="243"/>
      <c r="O1106" s="243"/>
      <c r="P1106" s="243"/>
      <c r="Q1106" s="243"/>
      <c r="R1106" s="243"/>
      <c r="S1106" s="243"/>
      <c r="T1106" s="244"/>
      <c r="AT1106" s="245" t="s">
        <v>180</v>
      </c>
      <c r="AU1106" s="245" t="s">
        <v>82</v>
      </c>
      <c r="AV1106" s="11" t="s">
        <v>82</v>
      </c>
      <c r="AW1106" s="11" t="s">
        <v>37</v>
      </c>
      <c r="AX1106" s="11" t="s">
        <v>73</v>
      </c>
      <c r="AY1106" s="245" t="s">
        <v>153</v>
      </c>
    </row>
    <row r="1107" spans="2:51" s="11" customFormat="1" ht="13.5">
      <c r="B1107" s="235"/>
      <c r="C1107" s="236"/>
      <c r="D1107" s="231" t="s">
        <v>180</v>
      </c>
      <c r="E1107" s="237" t="s">
        <v>22</v>
      </c>
      <c r="F1107" s="238" t="s">
        <v>2081</v>
      </c>
      <c r="G1107" s="236"/>
      <c r="H1107" s="239">
        <v>48.85</v>
      </c>
      <c r="I1107" s="240"/>
      <c r="J1107" s="236"/>
      <c r="K1107" s="236"/>
      <c r="L1107" s="241"/>
      <c r="M1107" s="242"/>
      <c r="N1107" s="243"/>
      <c r="O1107" s="243"/>
      <c r="P1107" s="243"/>
      <c r="Q1107" s="243"/>
      <c r="R1107" s="243"/>
      <c r="S1107" s="243"/>
      <c r="T1107" s="244"/>
      <c r="AT1107" s="245" t="s">
        <v>180</v>
      </c>
      <c r="AU1107" s="245" t="s">
        <v>82</v>
      </c>
      <c r="AV1107" s="11" t="s">
        <v>82</v>
      </c>
      <c r="AW1107" s="11" t="s">
        <v>37</v>
      </c>
      <c r="AX1107" s="11" t="s">
        <v>73</v>
      </c>
      <c r="AY1107" s="245" t="s">
        <v>153</v>
      </c>
    </row>
    <row r="1108" spans="2:65" s="1" customFormat="1" ht="16.5" customHeight="1">
      <c r="B1108" s="44"/>
      <c r="C1108" s="219" t="s">
        <v>2092</v>
      </c>
      <c r="D1108" s="219" t="s">
        <v>155</v>
      </c>
      <c r="E1108" s="220" t="s">
        <v>2093</v>
      </c>
      <c r="F1108" s="221" t="s">
        <v>2094</v>
      </c>
      <c r="G1108" s="222" t="s">
        <v>239</v>
      </c>
      <c r="H1108" s="223">
        <v>209.4</v>
      </c>
      <c r="I1108" s="224"/>
      <c r="J1108" s="225">
        <f>ROUND(I1108*H1108,2)</f>
        <v>0</v>
      </c>
      <c r="K1108" s="221" t="s">
        <v>159</v>
      </c>
      <c r="L1108" s="70"/>
      <c r="M1108" s="226" t="s">
        <v>22</v>
      </c>
      <c r="N1108" s="227" t="s">
        <v>44</v>
      </c>
      <c r="O1108" s="45"/>
      <c r="P1108" s="228">
        <f>O1108*H1108</f>
        <v>0</v>
      </c>
      <c r="Q1108" s="228">
        <v>0.0045</v>
      </c>
      <c r="R1108" s="228">
        <f>Q1108*H1108</f>
        <v>0.9422999999999999</v>
      </c>
      <c r="S1108" s="228">
        <v>0</v>
      </c>
      <c r="T1108" s="229">
        <f>S1108*H1108</f>
        <v>0</v>
      </c>
      <c r="AR1108" s="22" t="s">
        <v>266</v>
      </c>
      <c r="AT1108" s="22" t="s">
        <v>155</v>
      </c>
      <c r="AU1108" s="22" t="s">
        <v>82</v>
      </c>
      <c r="AY1108" s="22" t="s">
        <v>153</v>
      </c>
      <c r="BE1108" s="230">
        <f>IF(N1108="základní",J1108,0)</f>
        <v>0</v>
      </c>
      <c r="BF1108" s="230">
        <f>IF(N1108="snížená",J1108,0)</f>
        <v>0</v>
      </c>
      <c r="BG1108" s="230">
        <f>IF(N1108="zákl. přenesená",J1108,0)</f>
        <v>0</v>
      </c>
      <c r="BH1108" s="230">
        <f>IF(N1108="sníž. přenesená",J1108,0)</f>
        <v>0</v>
      </c>
      <c r="BI1108" s="230">
        <f>IF(N1108="nulová",J1108,0)</f>
        <v>0</v>
      </c>
      <c r="BJ1108" s="22" t="s">
        <v>24</v>
      </c>
      <c r="BK1108" s="230">
        <f>ROUND(I1108*H1108,2)</f>
        <v>0</v>
      </c>
      <c r="BL1108" s="22" t="s">
        <v>266</v>
      </c>
      <c r="BM1108" s="22" t="s">
        <v>2095</v>
      </c>
    </row>
    <row r="1109" spans="2:47" s="1" customFormat="1" ht="13.5">
      <c r="B1109" s="44"/>
      <c r="C1109" s="72"/>
      <c r="D1109" s="231" t="s">
        <v>162</v>
      </c>
      <c r="E1109" s="72"/>
      <c r="F1109" s="232" t="s">
        <v>2096</v>
      </c>
      <c r="G1109" s="72"/>
      <c r="H1109" s="72"/>
      <c r="I1109" s="189"/>
      <c r="J1109" s="72"/>
      <c r="K1109" s="72"/>
      <c r="L1109" s="70"/>
      <c r="M1109" s="233"/>
      <c r="N1109" s="45"/>
      <c r="O1109" s="45"/>
      <c r="P1109" s="45"/>
      <c r="Q1109" s="45"/>
      <c r="R1109" s="45"/>
      <c r="S1109" s="45"/>
      <c r="T1109" s="93"/>
      <c r="AT1109" s="22" t="s">
        <v>162</v>
      </c>
      <c r="AU1109" s="22" t="s">
        <v>82</v>
      </c>
    </row>
    <row r="1110" spans="2:47" s="1" customFormat="1" ht="13.5">
      <c r="B1110" s="44"/>
      <c r="C1110" s="72"/>
      <c r="D1110" s="231" t="s">
        <v>164</v>
      </c>
      <c r="E1110" s="72"/>
      <c r="F1110" s="234" t="s">
        <v>2079</v>
      </c>
      <c r="G1110" s="72"/>
      <c r="H1110" s="72"/>
      <c r="I1110" s="189"/>
      <c r="J1110" s="72"/>
      <c r="K1110" s="72"/>
      <c r="L1110" s="70"/>
      <c r="M1110" s="233"/>
      <c r="N1110" s="45"/>
      <c r="O1110" s="45"/>
      <c r="P1110" s="45"/>
      <c r="Q1110" s="45"/>
      <c r="R1110" s="45"/>
      <c r="S1110" s="45"/>
      <c r="T1110" s="93"/>
      <c r="AT1110" s="22" t="s">
        <v>164</v>
      </c>
      <c r="AU1110" s="22" t="s">
        <v>82</v>
      </c>
    </row>
    <row r="1111" spans="2:47" s="1" customFormat="1" ht="13.5">
      <c r="B1111" s="44"/>
      <c r="C1111" s="72"/>
      <c r="D1111" s="231" t="s">
        <v>166</v>
      </c>
      <c r="E1111" s="72"/>
      <c r="F1111" s="234" t="s">
        <v>903</v>
      </c>
      <c r="G1111" s="72"/>
      <c r="H1111" s="72"/>
      <c r="I1111" s="189"/>
      <c r="J1111" s="72"/>
      <c r="K1111" s="72"/>
      <c r="L1111" s="70"/>
      <c r="M1111" s="233"/>
      <c r="N1111" s="45"/>
      <c r="O1111" s="45"/>
      <c r="P1111" s="45"/>
      <c r="Q1111" s="45"/>
      <c r="R1111" s="45"/>
      <c r="S1111" s="45"/>
      <c r="T1111" s="93"/>
      <c r="AT1111" s="22" t="s">
        <v>166</v>
      </c>
      <c r="AU1111" s="22" t="s">
        <v>82</v>
      </c>
    </row>
    <row r="1112" spans="2:51" s="11" customFormat="1" ht="13.5">
      <c r="B1112" s="235"/>
      <c r="C1112" s="236"/>
      <c r="D1112" s="231" t="s">
        <v>180</v>
      </c>
      <c r="E1112" s="237" t="s">
        <v>22</v>
      </c>
      <c r="F1112" s="238" t="s">
        <v>2080</v>
      </c>
      <c r="G1112" s="236"/>
      <c r="H1112" s="239">
        <v>160.55</v>
      </c>
      <c r="I1112" s="240"/>
      <c r="J1112" s="236"/>
      <c r="K1112" s="236"/>
      <c r="L1112" s="241"/>
      <c r="M1112" s="242"/>
      <c r="N1112" s="243"/>
      <c r="O1112" s="243"/>
      <c r="P1112" s="243"/>
      <c r="Q1112" s="243"/>
      <c r="R1112" s="243"/>
      <c r="S1112" s="243"/>
      <c r="T1112" s="244"/>
      <c r="AT1112" s="245" t="s">
        <v>180</v>
      </c>
      <c r="AU1112" s="245" t="s">
        <v>82</v>
      </c>
      <c r="AV1112" s="11" t="s">
        <v>82</v>
      </c>
      <c r="AW1112" s="11" t="s">
        <v>37</v>
      </c>
      <c r="AX1112" s="11" t="s">
        <v>73</v>
      </c>
      <c r="AY1112" s="245" t="s">
        <v>153</v>
      </c>
    </row>
    <row r="1113" spans="2:51" s="11" customFormat="1" ht="13.5">
      <c r="B1113" s="235"/>
      <c r="C1113" s="236"/>
      <c r="D1113" s="231" t="s">
        <v>180</v>
      </c>
      <c r="E1113" s="237" t="s">
        <v>22</v>
      </c>
      <c r="F1113" s="238" t="s">
        <v>2081</v>
      </c>
      <c r="G1113" s="236"/>
      <c r="H1113" s="239">
        <v>48.85</v>
      </c>
      <c r="I1113" s="240"/>
      <c r="J1113" s="236"/>
      <c r="K1113" s="236"/>
      <c r="L1113" s="241"/>
      <c r="M1113" s="242"/>
      <c r="N1113" s="243"/>
      <c r="O1113" s="243"/>
      <c r="P1113" s="243"/>
      <c r="Q1113" s="243"/>
      <c r="R1113" s="243"/>
      <c r="S1113" s="243"/>
      <c r="T1113" s="244"/>
      <c r="AT1113" s="245" t="s">
        <v>180</v>
      </c>
      <c r="AU1113" s="245" t="s">
        <v>82</v>
      </c>
      <c r="AV1113" s="11" t="s">
        <v>82</v>
      </c>
      <c r="AW1113" s="11" t="s">
        <v>37</v>
      </c>
      <c r="AX1113" s="11" t="s">
        <v>73</v>
      </c>
      <c r="AY1113" s="245" t="s">
        <v>153</v>
      </c>
    </row>
    <row r="1114" spans="2:65" s="1" customFormat="1" ht="16.5" customHeight="1">
      <c r="B1114" s="44"/>
      <c r="C1114" s="219" t="s">
        <v>2097</v>
      </c>
      <c r="D1114" s="219" t="s">
        <v>155</v>
      </c>
      <c r="E1114" s="220" t="s">
        <v>2098</v>
      </c>
      <c r="F1114" s="221" t="s">
        <v>2099</v>
      </c>
      <c r="G1114" s="222" t="s">
        <v>239</v>
      </c>
      <c r="H1114" s="223">
        <v>209.4</v>
      </c>
      <c r="I1114" s="224"/>
      <c r="J1114" s="225">
        <f>ROUND(I1114*H1114,2)</f>
        <v>0</v>
      </c>
      <c r="K1114" s="221" t="s">
        <v>159</v>
      </c>
      <c r="L1114" s="70"/>
      <c r="M1114" s="226" t="s">
        <v>22</v>
      </c>
      <c r="N1114" s="227" t="s">
        <v>44</v>
      </c>
      <c r="O1114" s="45"/>
      <c r="P1114" s="228">
        <f>O1114*H1114</f>
        <v>0</v>
      </c>
      <c r="Q1114" s="228">
        <v>0.0003</v>
      </c>
      <c r="R1114" s="228">
        <f>Q1114*H1114</f>
        <v>0.06282</v>
      </c>
      <c r="S1114" s="228">
        <v>0</v>
      </c>
      <c r="T1114" s="229">
        <f>S1114*H1114</f>
        <v>0</v>
      </c>
      <c r="AR1114" s="22" t="s">
        <v>266</v>
      </c>
      <c r="AT1114" s="22" t="s">
        <v>155</v>
      </c>
      <c r="AU1114" s="22" t="s">
        <v>82</v>
      </c>
      <c r="AY1114" s="22" t="s">
        <v>153</v>
      </c>
      <c r="BE1114" s="230">
        <f>IF(N1114="základní",J1114,0)</f>
        <v>0</v>
      </c>
      <c r="BF1114" s="230">
        <f>IF(N1114="snížená",J1114,0)</f>
        <v>0</v>
      </c>
      <c r="BG1114" s="230">
        <f>IF(N1114="zákl. přenesená",J1114,0)</f>
        <v>0</v>
      </c>
      <c r="BH1114" s="230">
        <f>IF(N1114="sníž. přenesená",J1114,0)</f>
        <v>0</v>
      </c>
      <c r="BI1114" s="230">
        <f>IF(N1114="nulová",J1114,0)</f>
        <v>0</v>
      </c>
      <c r="BJ1114" s="22" t="s">
        <v>24</v>
      </c>
      <c r="BK1114" s="230">
        <f>ROUND(I1114*H1114,2)</f>
        <v>0</v>
      </c>
      <c r="BL1114" s="22" t="s">
        <v>266</v>
      </c>
      <c r="BM1114" s="22" t="s">
        <v>2100</v>
      </c>
    </row>
    <row r="1115" spans="2:47" s="1" customFormat="1" ht="13.5">
      <c r="B1115" s="44"/>
      <c r="C1115" s="72"/>
      <c r="D1115" s="231" t="s">
        <v>162</v>
      </c>
      <c r="E1115" s="72"/>
      <c r="F1115" s="232" t="s">
        <v>2101</v>
      </c>
      <c r="G1115" s="72"/>
      <c r="H1115" s="72"/>
      <c r="I1115" s="189"/>
      <c r="J1115" s="72"/>
      <c r="K1115" s="72"/>
      <c r="L1115" s="70"/>
      <c r="M1115" s="233"/>
      <c r="N1115" s="45"/>
      <c r="O1115" s="45"/>
      <c r="P1115" s="45"/>
      <c r="Q1115" s="45"/>
      <c r="R1115" s="45"/>
      <c r="S1115" s="45"/>
      <c r="T1115" s="93"/>
      <c r="AT1115" s="22" t="s">
        <v>162</v>
      </c>
      <c r="AU1115" s="22" t="s">
        <v>82</v>
      </c>
    </row>
    <row r="1116" spans="2:47" s="1" customFormat="1" ht="13.5">
      <c r="B1116" s="44"/>
      <c r="C1116" s="72"/>
      <c r="D1116" s="231" t="s">
        <v>166</v>
      </c>
      <c r="E1116" s="72"/>
      <c r="F1116" s="234" t="s">
        <v>903</v>
      </c>
      <c r="G1116" s="72"/>
      <c r="H1116" s="72"/>
      <c r="I1116" s="189"/>
      <c r="J1116" s="72"/>
      <c r="K1116" s="72"/>
      <c r="L1116" s="70"/>
      <c r="M1116" s="233"/>
      <c r="N1116" s="45"/>
      <c r="O1116" s="45"/>
      <c r="P1116" s="45"/>
      <c r="Q1116" s="45"/>
      <c r="R1116" s="45"/>
      <c r="S1116" s="45"/>
      <c r="T1116" s="93"/>
      <c r="AT1116" s="22" t="s">
        <v>166</v>
      </c>
      <c r="AU1116" s="22" t="s">
        <v>82</v>
      </c>
    </row>
    <row r="1117" spans="2:51" s="11" customFormat="1" ht="13.5">
      <c r="B1117" s="235"/>
      <c r="C1117" s="236"/>
      <c r="D1117" s="231" t="s">
        <v>180</v>
      </c>
      <c r="E1117" s="237" t="s">
        <v>22</v>
      </c>
      <c r="F1117" s="238" t="s">
        <v>2080</v>
      </c>
      <c r="G1117" s="236"/>
      <c r="H1117" s="239">
        <v>160.55</v>
      </c>
      <c r="I1117" s="240"/>
      <c r="J1117" s="236"/>
      <c r="K1117" s="236"/>
      <c r="L1117" s="241"/>
      <c r="M1117" s="242"/>
      <c r="N1117" s="243"/>
      <c r="O1117" s="243"/>
      <c r="P1117" s="243"/>
      <c r="Q1117" s="243"/>
      <c r="R1117" s="243"/>
      <c r="S1117" s="243"/>
      <c r="T1117" s="244"/>
      <c r="AT1117" s="245" t="s">
        <v>180</v>
      </c>
      <c r="AU1117" s="245" t="s">
        <v>82</v>
      </c>
      <c r="AV1117" s="11" t="s">
        <v>82</v>
      </c>
      <c r="AW1117" s="11" t="s">
        <v>37</v>
      </c>
      <c r="AX1117" s="11" t="s">
        <v>73</v>
      </c>
      <c r="AY1117" s="245" t="s">
        <v>153</v>
      </c>
    </row>
    <row r="1118" spans="2:51" s="11" customFormat="1" ht="13.5">
      <c r="B1118" s="235"/>
      <c r="C1118" s="236"/>
      <c r="D1118" s="231" t="s">
        <v>180</v>
      </c>
      <c r="E1118" s="237" t="s">
        <v>22</v>
      </c>
      <c r="F1118" s="238" t="s">
        <v>2081</v>
      </c>
      <c r="G1118" s="236"/>
      <c r="H1118" s="239">
        <v>48.85</v>
      </c>
      <c r="I1118" s="240"/>
      <c r="J1118" s="236"/>
      <c r="K1118" s="236"/>
      <c r="L1118" s="241"/>
      <c r="M1118" s="242"/>
      <c r="N1118" s="243"/>
      <c r="O1118" s="243"/>
      <c r="P1118" s="243"/>
      <c r="Q1118" s="243"/>
      <c r="R1118" s="243"/>
      <c r="S1118" s="243"/>
      <c r="T1118" s="244"/>
      <c r="AT1118" s="245" t="s">
        <v>180</v>
      </c>
      <c r="AU1118" s="245" t="s">
        <v>82</v>
      </c>
      <c r="AV1118" s="11" t="s">
        <v>82</v>
      </c>
      <c r="AW1118" s="11" t="s">
        <v>37</v>
      </c>
      <c r="AX1118" s="11" t="s">
        <v>73</v>
      </c>
      <c r="AY1118" s="245" t="s">
        <v>153</v>
      </c>
    </row>
    <row r="1119" spans="2:65" s="1" customFormat="1" ht="16.5" customHeight="1">
      <c r="B1119" s="44"/>
      <c r="C1119" s="246" t="s">
        <v>2102</v>
      </c>
      <c r="D1119" s="246" t="s">
        <v>252</v>
      </c>
      <c r="E1119" s="247" t="s">
        <v>2103</v>
      </c>
      <c r="F1119" s="248" t="s">
        <v>2104</v>
      </c>
      <c r="G1119" s="249" t="s">
        <v>239</v>
      </c>
      <c r="H1119" s="250">
        <v>176.605</v>
      </c>
      <c r="I1119" s="251"/>
      <c r="J1119" s="252">
        <f>ROUND(I1119*H1119,2)</f>
        <v>0</v>
      </c>
      <c r="K1119" s="248" t="s">
        <v>22</v>
      </c>
      <c r="L1119" s="253"/>
      <c r="M1119" s="254" t="s">
        <v>22</v>
      </c>
      <c r="N1119" s="255" t="s">
        <v>44</v>
      </c>
      <c r="O1119" s="45"/>
      <c r="P1119" s="228">
        <f>O1119*H1119</f>
        <v>0</v>
      </c>
      <c r="Q1119" s="228">
        <v>0</v>
      </c>
      <c r="R1119" s="228">
        <f>Q1119*H1119</f>
        <v>0</v>
      </c>
      <c r="S1119" s="228">
        <v>0</v>
      </c>
      <c r="T1119" s="229">
        <f>S1119*H1119</f>
        <v>0</v>
      </c>
      <c r="AR1119" s="22" t="s">
        <v>372</v>
      </c>
      <c r="AT1119" s="22" t="s">
        <v>252</v>
      </c>
      <c r="AU1119" s="22" t="s">
        <v>82</v>
      </c>
      <c r="AY1119" s="22" t="s">
        <v>153</v>
      </c>
      <c r="BE1119" s="230">
        <f>IF(N1119="základní",J1119,0)</f>
        <v>0</v>
      </c>
      <c r="BF1119" s="230">
        <f>IF(N1119="snížená",J1119,0)</f>
        <v>0</v>
      </c>
      <c r="BG1119" s="230">
        <f>IF(N1119="zákl. přenesená",J1119,0)</f>
        <v>0</v>
      </c>
      <c r="BH1119" s="230">
        <f>IF(N1119="sníž. přenesená",J1119,0)</f>
        <v>0</v>
      </c>
      <c r="BI1119" s="230">
        <f>IF(N1119="nulová",J1119,0)</f>
        <v>0</v>
      </c>
      <c r="BJ1119" s="22" t="s">
        <v>24</v>
      </c>
      <c r="BK1119" s="230">
        <f>ROUND(I1119*H1119,2)</f>
        <v>0</v>
      </c>
      <c r="BL1119" s="22" t="s">
        <v>266</v>
      </c>
      <c r="BM1119" s="22" t="s">
        <v>2105</v>
      </c>
    </row>
    <row r="1120" spans="2:47" s="1" customFormat="1" ht="13.5">
      <c r="B1120" s="44"/>
      <c r="C1120" s="72"/>
      <c r="D1120" s="231" t="s">
        <v>162</v>
      </c>
      <c r="E1120" s="72"/>
      <c r="F1120" s="232" t="s">
        <v>2106</v>
      </c>
      <c r="G1120" s="72"/>
      <c r="H1120" s="72"/>
      <c r="I1120" s="189"/>
      <c r="J1120" s="72"/>
      <c r="K1120" s="72"/>
      <c r="L1120" s="70"/>
      <c r="M1120" s="233"/>
      <c r="N1120" s="45"/>
      <c r="O1120" s="45"/>
      <c r="P1120" s="45"/>
      <c r="Q1120" s="45"/>
      <c r="R1120" s="45"/>
      <c r="S1120" s="45"/>
      <c r="T1120" s="93"/>
      <c r="AT1120" s="22" t="s">
        <v>162</v>
      </c>
      <c r="AU1120" s="22" t="s">
        <v>82</v>
      </c>
    </row>
    <row r="1121" spans="2:47" s="1" customFormat="1" ht="13.5">
      <c r="B1121" s="44"/>
      <c r="C1121" s="72"/>
      <c r="D1121" s="231" t="s">
        <v>166</v>
      </c>
      <c r="E1121" s="72"/>
      <c r="F1121" s="234" t="s">
        <v>903</v>
      </c>
      <c r="G1121" s="72"/>
      <c r="H1121" s="72"/>
      <c r="I1121" s="189"/>
      <c r="J1121" s="72"/>
      <c r="K1121" s="72"/>
      <c r="L1121" s="70"/>
      <c r="M1121" s="233"/>
      <c r="N1121" s="45"/>
      <c r="O1121" s="45"/>
      <c r="P1121" s="45"/>
      <c r="Q1121" s="45"/>
      <c r="R1121" s="45"/>
      <c r="S1121" s="45"/>
      <c r="T1121" s="93"/>
      <c r="AT1121" s="22" t="s">
        <v>166</v>
      </c>
      <c r="AU1121" s="22" t="s">
        <v>82</v>
      </c>
    </row>
    <row r="1122" spans="2:51" s="11" customFormat="1" ht="13.5">
      <c r="B1122" s="235"/>
      <c r="C1122" s="236"/>
      <c r="D1122" s="231" t="s">
        <v>180</v>
      </c>
      <c r="E1122" s="237" t="s">
        <v>22</v>
      </c>
      <c r="F1122" s="238" t="s">
        <v>2080</v>
      </c>
      <c r="G1122" s="236"/>
      <c r="H1122" s="239">
        <v>160.55</v>
      </c>
      <c r="I1122" s="240"/>
      <c r="J1122" s="236"/>
      <c r="K1122" s="236"/>
      <c r="L1122" s="241"/>
      <c r="M1122" s="242"/>
      <c r="N1122" s="243"/>
      <c r="O1122" s="243"/>
      <c r="P1122" s="243"/>
      <c r="Q1122" s="243"/>
      <c r="R1122" s="243"/>
      <c r="S1122" s="243"/>
      <c r="T1122" s="244"/>
      <c r="AT1122" s="245" t="s">
        <v>180</v>
      </c>
      <c r="AU1122" s="245" t="s">
        <v>82</v>
      </c>
      <c r="AV1122" s="11" t="s">
        <v>82</v>
      </c>
      <c r="AW1122" s="11" t="s">
        <v>37</v>
      </c>
      <c r="AX1122" s="11" t="s">
        <v>73</v>
      </c>
      <c r="AY1122" s="245" t="s">
        <v>153</v>
      </c>
    </row>
    <row r="1123" spans="2:51" s="11" customFormat="1" ht="13.5">
      <c r="B1123" s="235"/>
      <c r="C1123" s="236"/>
      <c r="D1123" s="231" t="s">
        <v>180</v>
      </c>
      <c r="E1123" s="236"/>
      <c r="F1123" s="238" t="s">
        <v>2107</v>
      </c>
      <c r="G1123" s="236"/>
      <c r="H1123" s="239">
        <v>176.605</v>
      </c>
      <c r="I1123" s="240"/>
      <c r="J1123" s="236"/>
      <c r="K1123" s="236"/>
      <c r="L1123" s="241"/>
      <c r="M1123" s="242"/>
      <c r="N1123" s="243"/>
      <c r="O1123" s="243"/>
      <c r="P1123" s="243"/>
      <c r="Q1123" s="243"/>
      <c r="R1123" s="243"/>
      <c r="S1123" s="243"/>
      <c r="T1123" s="244"/>
      <c r="AT1123" s="245" t="s">
        <v>180</v>
      </c>
      <c r="AU1123" s="245" t="s">
        <v>82</v>
      </c>
      <c r="AV1123" s="11" t="s">
        <v>82</v>
      </c>
      <c r="AW1123" s="11" t="s">
        <v>6</v>
      </c>
      <c r="AX1123" s="11" t="s">
        <v>24</v>
      </c>
      <c r="AY1123" s="245" t="s">
        <v>153</v>
      </c>
    </row>
    <row r="1124" spans="2:65" s="1" customFormat="1" ht="16.5" customHeight="1">
      <c r="B1124" s="44"/>
      <c r="C1124" s="246" t="s">
        <v>2108</v>
      </c>
      <c r="D1124" s="246" t="s">
        <v>252</v>
      </c>
      <c r="E1124" s="247" t="s">
        <v>2109</v>
      </c>
      <c r="F1124" s="248" t="s">
        <v>2110</v>
      </c>
      <c r="G1124" s="249" t="s">
        <v>239</v>
      </c>
      <c r="H1124" s="250">
        <v>53.735</v>
      </c>
      <c r="I1124" s="251"/>
      <c r="J1124" s="252">
        <f>ROUND(I1124*H1124,2)</f>
        <v>0</v>
      </c>
      <c r="K1124" s="248" t="s">
        <v>22</v>
      </c>
      <c r="L1124" s="253"/>
      <c r="M1124" s="254" t="s">
        <v>22</v>
      </c>
      <c r="N1124" s="255" t="s">
        <v>44</v>
      </c>
      <c r="O1124" s="45"/>
      <c r="P1124" s="228">
        <f>O1124*H1124</f>
        <v>0</v>
      </c>
      <c r="Q1124" s="228">
        <v>0</v>
      </c>
      <c r="R1124" s="228">
        <f>Q1124*H1124</f>
        <v>0</v>
      </c>
      <c r="S1124" s="228">
        <v>0</v>
      </c>
      <c r="T1124" s="229">
        <f>S1124*H1124</f>
        <v>0</v>
      </c>
      <c r="AR1124" s="22" t="s">
        <v>372</v>
      </c>
      <c r="AT1124" s="22" t="s">
        <v>252</v>
      </c>
      <c r="AU1124" s="22" t="s">
        <v>82</v>
      </c>
      <c r="AY1124" s="22" t="s">
        <v>153</v>
      </c>
      <c r="BE1124" s="230">
        <f>IF(N1124="základní",J1124,0)</f>
        <v>0</v>
      </c>
      <c r="BF1124" s="230">
        <f>IF(N1124="snížená",J1124,0)</f>
        <v>0</v>
      </c>
      <c r="BG1124" s="230">
        <f>IF(N1124="zákl. přenesená",J1124,0)</f>
        <v>0</v>
      </c>
      <c r="BH1124" s="230">
        <f>IF(N1124="sníž. přenesená",J1124,0)</f>
        <v>0</v>
      </c>
      <c r="BI1124" s="230">
        <f>IF(N1124="nulová",J1124,0)</f>
        <v>0</v>
      </c>
      <c r="BJ1124" s="22" t="s">
        <v>24</v>
      </c>
      <c r="BK1124" s="230">
        <f>ROUND(I1124*H1124,2)</f>
        <v>0</v>
      </c>
      <c r="BL1124" s="22" t="s">
        <v>266</v>
      </c>
      <c r="BM1124" s="22" t="s">
        <v>2111</v>
      </c>
    </row>
    <row r="1125" spans="2:47" s="1" customFormat="1" ht="13.5">
      <c r="B1125" s="44"/>
      <c r="C1125" s="72"/>
      <c r="D1125" s="231" t="s">
        <v>162</v>
      </c>
      <c r="E1125" s="72"/>
      <c r="F1125" s="232" t="s">
        <v>2112</v>
      </c>
      <c r="G1125" s="72"/>
      <c r="H1125" s="72"/>
      <c r="I1125" s="189"/>
      <c r="J1125" s="72"/>
      <c r="K1125" s="72"/>
      <c r="L1125" s="70"/>
      <c r="M1125" s="233"/>
      <c r="N1125" s="45"/>
      <c r="O1125" s="45"/>
      <c r="P1125" s="45"/>
      <c r="Q1125" s="45"/>
      <c r="R1125" s="45"/>
      <c r="S1125" s="45"/>
      <c r="T1125" s="93"/>
      <c r="AT1125" s="22" t="s">
        <v>162</v>
      </c>
      <c r="AU1125" s="22" t="s">
        <v>82</v>
      </c>
    </row>
    <row r="1126" spans="2:47" s="1" customFormat="1" ht="13.5">
      <c r="B1126" s="44"/>
      <c r="C1126" s="72"/>
      <c r="D1126" s="231" t="s">
        <v>166</v>
      </c>
      <c r="E1126" s="72"/>
      <c r="F1126" s="234" t="s">
        <v>903</v>
      </c>
      <c r="G1126" s="72"/>
      <c r="H1126" s="72"/>
      <c r="I1126" s="189"/>
      <c r="J1126" s="72"/>
      <c r="K1126" s="72"/>
      <c r="L1126" s="70"/>
      <c r="M1126" s="233"/>
      <c r="N1126" s="45"/>
      <c r="O1126" s="45"/>
      <c r="P1126" s="45"/>
      <c r="Q1126" s="45"/>
      <c r="R1126" s="45"/>
      <c r="S1126" s="45"/>
      <c r="T1126" s="93"/>
      <c r="AT1126" s="22" t="s">
        <v>166</v>
      </c>
      <c r="AU1126" s="22" t="s">
        <v>82</v>
      </c>
    </row>
    <row r="1127" spans="2:51" s="11" customFormat="1" ht="13.5">
      <c r="B1127" s="235"/>
      <c r="C1127" s="236"/>
      <c r="D1127" s="231" t="s">
        <v>180</v>
      </c>
      <c r="E1127" s="237" t="s">
        <v>22</v>
      </c>
      <c r="F1127" s="238" t="s">
        <v>2081</v>
      </c>
      <c r="G1127" s="236"/>
      <c r="H1127" s="239">
        <v>48.85</v>
      </c>
      <c r="I1127" s="240"/>
      <c r="J1127" s="236"/>
      <c r="K1127" s="236"/>
      <c r="L1127" s="241"/>
      <c r="M1127" s="242"/>
      <c r="N1127" s="243"/>
      <c r="O1127" s="243"/>
      <c r="P1127" s="243"/>
      <c r="Q1127" s="243"/>
      <c r="R1127" s="243"/>
      <c r="S1127" s="243"/>
      <c r="T1127" s="244"/>
      <c r="AT1127" s="245" t="s">
        <v>180</v>
      </c>
      <c r="AU1127" s="245" t="s">
        <v>82</v>
      </c>
      <c r="AV1127" s="11" t="s">
        <v>82</v>
      </c>
      <c r="AW1127" s="11" t="s">
        <v>37</v>
      </c>
      <c r="AX1127" s="11" t="s">
        <v>73</v>
      </c>
      <c r="AY1127" s="245" t="s">
        <v>153</v>
      </c>
    </row>
    <row r="1128" spans="2:51" s="11" customFormat="1" ht="13.5">
      <c r="B1128" s="235"/>
      <c r="C1128" s="236"/>
      <c r="D1128" s="231" t="s">
        <v>180</v>
      </c>
      <c r="E1128" s="236"/>
      <c r="F1128" s="238" t="s">
        <v>2113</v>
      </c>
      <c r="G1128" s="236"/>
      <c r="H1128" s="239">
        <v>53.735</v>
      </c>
      <c r="I1128" s="240"/>
      <c r="J1128" s="236"/>
      <c r="K1128" s="236"/>
      <c r="L1128" s="241"/>
      <c r="M1128" s="242"/>
      <c r="N1128" s="243"/>
      <c r="O1128" s="243"/>
      <c r="P1128" s="243"/>
      <c r="Q1128" s="243"/>
      <c r="R1128" s="243"/>
      <c r="S1128" s="243"/>
      <c r="T1128" s="244"/>
      <c r="AT1128" s="245" t="s">
        <v>180</v>
      </c>
      <c r="AU1128" s="245" t="s">
        <v>82</v>
      </c>
      <c r="AV1128" s="11" t="s">
        <v>82</v>
      </c>
      <c r="AW1128" s="11" t="s">
        <v>6</v>
      </c>
      <c r="AX1128" s="11" t="s">
        <v>24</v>
      </c>
      <c r="AY1128" s="245" t="s">
        <v>153</v>
      </c>
    </row>
    <row r="1129" spans="2:65" s="1" customFormat="1" ht="16.5" customHeight="1">
      <c r="B1129" s="44"/>
      <c r="C1129" s="219" t="s">
        <v>2114</v>
      </c>
      <c r="D1129" s="219" t="s">
        <v>155</v>
      </c>
      <c r="E1129" s="220" t="s">
        <v>2115</v>
      </c>
      <c r="F1129" s="221" t="s">
        <v>2116</v>
      </c>
      <c r="G1129" s="222" t="s">
        <v>351</v>
      </c>
      <c r="H1129" s="223">
        <v>419</v>
      </c>
      <c r="I1129" s="224"/>
      <c r="J1129" s="225">
        <f>ROUND(I1129*H1129,2)</f>
        <v>0</v>
      </c>
      <c r="K1129" s="221" t="s">
        <v>159</v>
      </c>
      <c r="L1129" s="70"/>
      <c r="M1129" s="226" t="s">
        <v>22</v>
      </c>
      <c r="N1129" s="227" t="s">
        <v>44</v>
      </c>
      <c r="O1129" s="45"/>
      <c r="P1129" s="228">
        <f>O1129*H1129</f>
        <v>0</v>
      </c>
      <c r="Q1129" s="228">
        <v>2E-05</v>
      </c>
      <c r="R1129" s="228">
        <f>Q1129*H1129</f>
        <v>0.00838</v>
      </c>
      <c r="S1129" s="228">
        <v>0</v>
      </c>
      <c r="T1129" s="229">
        <f>S1129*H1129</f>
        <v>0</v>
      </c>
      <c r="AR1129" s="22" t="s">
        <v>266</v>
      </c>
      <c r="AT1129" s="22" t="s">
        <v>155</v>
      </c>
      <c r="AU1129" s="22" t="s">
        <v>82</v>
      </c>
      <c r="AY1129" s="22" t="s">
        <v>153</v>
      </c>
      <c r="BE1129" s="230">
        <f>IF(N1129="základní",J1129,0)</f>
        <v>0</v>
      </c>
      <c r="BF1129" s="230">
        <f>IF(N1129="snížená",J1129,0)</f>
        <v>0</v>
      </c>
      <c r="BG1129" s="230">
        <f>IF(N1129="zákl. přenesená",J1129,0)</f>
        <v>0</v>
      </c>
      <c r="BH1129" s="230">
        <f>IF(N1129="sníž. přenesená",J1129,0)</f>
        <v>0</v>
      </c>
      <c r="BI1129" s="230">
        <f>IF(N1129="nulová",J1129,0)</f>
        <v>0</v>
      </c>
      <c r="BJ1129" s="22" t="s">
        <v>24</v>
      </c>
      <c r="BK1129" s="230">
        <f>ROUND(I1129*H1129,2)</f>
        <v>0</v>
      </c>
      <c r="BL1129" s="22" t="s">
        <v>266</v>
      </c>
      <c r="BM1129" s="22" t="s">
        <v>2117</v>
      </c>
    </row>
    <row r="1130" spans="2:47" s="1" customFormat="1" ht="13.5">
      <c r="B1130" s="44"/>
      <c r="C1130" s="72"/>
      <c r="D1130" s="231" t="s">
        <v>162</v>
      </c>
      <c r="E1130" s="72"/>
      <c r="F1130" s="232" t="s">
        <v>2118</v>
      </c>
      <c r="G1130" s="72"/>
      <c r="H1130" s="72"/>
      <c r="I1130" s="189"/>
      <c r="J1130" s="72"/>
      <c r="K1130" s="72"/>
      <c r="L1130" s="70"/>
      <c r="M1130" s="233"/>
      <c r="N1130" s="45"/>
      <c r="O1130" s="45"/>
      <c r="P1130" s="45"/>
      <c r="Q1130" s="45"/>
      <c r="R1130" s="45"/>
      <c r="S1130" s="45"/>
      <c r="T1130" s="93"/>
      <c r="AT1130" s="22" t="s">
        <v>162</v>
      </c>
      <c r="AU1130" s="22" t="s">
        <v>82</v>
      </c>
    </row>
    <row r="1131" spans="2:47" s="1" customFormat="1" ht="13.5">
      <c r="B1131" s="44"/>
      <c r="C1131" s="72"/>
      <c r="D1131" s="231" t="s">
        <v>166</v>
      </c>
      <c r="E1131" s="72"/>
      <c r="F1131" s="234" t="s">
        <v>903</v>
      </c>
      <c r="G1131" s="72"/>
      <c r="H1131" s="72"/>
      <c r="I1131" s="189"/>
      <c r="J1131" s="72"/>
      <c r="K1131" s="72"/>
      <c r="L1131" s="70"/>
      <c r="M1131" s="233"/>
      <c r="N1131" s="45"/>
      <c r="O1131" s="45"/>
      <c r="P1131" s="45"/>
      <c r="Q1131" s="45"/>
      <c r="R1131" s="45"/>
      <c r="S1131" s="45"/>
      <c r="T1131" s="93"/>
      <c r="AT1131" s="22" t="s">
        <v>166</v>
      </c>
      <c r="AU1131" s="22" t="s">
        <v>82</v>
      </c>
    </row>
    <row r="1132" spans="2:51" s="11" customFormat="1" ht="13.5">
      <c r="B1132" s="235"/>
      <c r="C1132" s="236"/>
      <c r="D1132" s="231" t="s">
        <v>180</v>
      </c>
      <c r="E1132" s="237" t="s">
        <v>22</v>
      </c>
      <c r="F1132" s="238" t="s">
        <v>2119</v>
      </c>
      <c r="G1132" s="236"/>
      <c r="H1132" s="239">
        <v>419</v>
      </c>
      <c r="I1132" s="240"/>
      <c r="J1132" s="236"/>
      <c r="K1132" s="236"/>
      <c r="L1132" s="241"/>
      <c r="M1132" s="242"/>
      <c r="N1132" s="243"/>
      <c r="O1132" s="243"/>
      <c r="P1132" s="243"/>
      <c r="Q1132" s="243"/>
      <c r="R1132" s="243"/>
      <c r="S1132" s="243"/>
      <c r="T1132" s="244"/>
      <c r="AT1132" s="245" t="s">
        <v>180</v>
      </c>
      <c r="AU1132" s="245" t="s">
        <v>82</v>
      </c>
      <c r="AV1132" s="11" t="s">
        <v>82</v>
      </c>
      <c r="AW1132" s="11" t="s">
        <v>37</v>
      </c>
      <c r="AX1132" s="11" t="s">
        <v>73</v>
      </c>
      <c r="AY1132" s="245" t="s">
        <v>153</v>
      </c>
    </row>
    <row r="1133" spans="2:65" s="1" customFormat="1" ht="16.5" customHeight="1">
      <c r="B1133" s="44"/>
      <c r="C1133" s="246" t="s">
        <v>2120</v>
      </c>
      <c r="D1133" s="246" t="s">
        <v>252</v>
      </c>
      <c r="E1133" s="247" t="s">
        <v>2121</v>
      </c>
      <c r="F1133" s="248" t="s">
        <v>2122</v>
      </c>
      <c r="G1133" s="249" t="s">
        <v>351</v>
      </c>
      <c r="H1133" s="250">
        <v>427.38</v>
      </c>
      <c r="I1133" s="251"/>
      <c r="J1133" s="252">
        <f>ROUND(I1133*H1133,2)</f>
        <v>0</v>
      </c>
      <c r="K1133" s="248" t="s">
        <v>159</v>
      </c>
      <c r="L1133" s="253"/>
      <c r="M1133" s="254" t="s">
        <v>22</v>
      </c>
      <c r="N1133" s="255" t="s">
        <v>44</v>
      </c>
      <c r="O1133" s="45"/>
      <c r="P1133" s="228">
        <f>O1133*H1133</f>
        <v>0</v>
      </c>
      <c r="Q1133" s="228">
        <v>0.00028</v>
      </c>
      <c r="R1133" s="228">
        <f>Q1133*H1133</f>
        <v>0.11966639999999999</v>
      </c>
      <c r="S1133" s="228">
        <v>0</v>
      </c>
      <c r="T1133" s="229">
        <f>S1133*H1133</f>
        <v>0</v>
      </c>
      <c r="AR1133" s="22" t="s">
        <v>372</v>
      </c>
      <c r="AT1133" s="22" t="s">
        <v>252</v>
      </c>
      <c r="AU1133" s="22" t="s">
        <v>82</v>
      </c>
      <c r="AY1133" s="22" t="s">
        <v>153</v>
      </c>
      <c r="BE1133" s="230">
        <f>IF(N1133="základní",J1133,0)</f>
        <v>0</v>
      </c>
      <c r="BF1133" s="230">
        <f>IF(N1133="snížená",J1133,0)</f>
        <v>0</v>
      </c>
      <c r="BG1133" s="230">
        <f>IF(N1133="zákl. přenesená",J1133,0)</f>
        <v>0</v>
      </c>
      <c r="BH1133" s="230">
        <f>IF(N1133="sníž. přenesená",J1133,0)</f>
        <v>0</v>
      </c>
      <c r="BI1133" s="230">
        <f>IF(N1133="nulová",J1133,0)</f>
        <v>0</v>
      </c>
      <c r="BJ1133" s="22" t="s">
        <v>24</v>
      </c>
      <c r="BK1133" s="230">
        <f>ROUND(I1133*H1133,2)</f>
        <v>0</v>
      </c>
      <c r="BL1133" s="22" t="s">
        <v>266</v>
      </c>
      <c r="BM1133" s="22" t="s">
        <v>2123</v>
      </c>
    </row>
    <row r="1134" spans="2:47" s="1" customFormat="1" ht="13.5">
      <c r="B1134" s="44"/>
      <c r="C1134" s="72"/>
      <c r="D1134" s="231" t="s">
        <v>162</v>
      </c>
      <c r="E1134" s="72"/>
      <c r="F1134" s="232" t="s">
        <v>2124</v>
      </c>
      <c r="G1134" s="72"/>
      <c r="H1134" s="72"/>
      <c r="I1134" s="189"/>
      <c r="J1134" s="72"/>
      <c r="K1134" s="72"/>
      <c r="L1134" s="70"/>
      <c r="M1134" s="233"/>
      <c r="N1134" s="45"/>
      <c r="O1134" s="45"/>
      <c r="P1134" s="45"/>
      <c r="Q1134" s="45"/>
      <c r="R1134" s="45"/>
      <c r="S1134" s="45"/>
      <c r="T1134" s="93"/>
      <c r="AT1134" s="22" t="s">
        <v>162</v>
      </c>
      <c r="AU1134" s="22" t="s">
        <v>82</v>
      </c>
    </row>
    <row r="1135" spans="2:47" s="1" customFormat="1" ht="13.5">
      <c r="B1135" s="44"/>
      <c r="C1135" s="72"/>
      <c r="D1135" s="231" t="s">
        <v>166</v>
      </c>
      <c r="E1135" s="72"/>
      <c r="F1135" s="234" t="s">
        <v>903</v>
      </c>
      <c r="G1135" s="72"/>
      <c r="H1135" s="72"/>
      <c r="I1135" s="189"/>
      <c r="J1135" s="72"/>
      <c r="K1135" s="72"/>
      <c r="L1135" s="70"/>
      <c r="M1135" s="233"/>
      <c r="N1135" s="45"/>
      <c r="O1135" s="45"/>
      <c r="P1135" s="45"/>
      <c r="Q1135" s="45"/>
      <c r="R1135" s="45"/>
      <c r="S1135" s="45"/>
      <c r="T1135" s="93"/>
      <c r="AT1135" s="22" t="s">
        <v>166</v>
      </c>
      <c r="AU1135" s="22" t="s">
        <v>82</v>
      </c>
    </row>
    <row r="1136" spans="2:51" s="11" customFormat="1" ht="13.5">
      <c r="B1136" s="235"/>
      <c r="C1136" s="236"/>
      <c r="D1136" s="231" t="s">
        <v>180</v>
      </c>
      <c r="E1136" s="236"/>
      <c r="F1136" s="238" t="s">
        <v>2125</v>
      </c>
      <c r="G1136" s="236"/>
      <c r="H1136" s="239">
        <v>427.38</v>
      </c>
      <c r="I1136" s="240"/>
      <c r="J1136" s="236"/>
      <c r="K1136" s="236"/>
      <c r="L1136" s="241"/>
      <c r="M1136" s="242"/>
      <c r="N1136" s="243"/>
      <c r="O1136" s="243"/>
      <c r="P1136" s="243"/>
      <c r="Q1136" s="243"/>
      <c r="R1136" s="243"/>
      <c r="S1136" s="243"/>
      <c r="T1136" s="244"/>
      <c r="AT1136" s="245" t="s">
        <v>180</v>
      </c>
      <c r="AU1136" s="245" t="s">
        <v>82</v>
      </c>
      <c r="AV1136" s="11" t="s">
        <v>82</v>
      </c>
      <c r="AW1136" s="11" t="s">
        <v>6</v>
      </c>
      <c r="AX1136" s="11" t="s">
        <v>24</v>
      </c>
      <c r="AY1136" s="245" t="s">
        <v>153</v>
      </c>
    </row>
    <row r="1137" spans="2:65" s="1" customFormat="1" ht="16.5" customHeight="1">
      <c r="B1137" s="44"/>
      <c r="C1137" s="219" t="s">
        <v>2126</v>
      </c>
      <c r="D1137" s="219" t="s">
        <v>155</v>
      </c>
      <c r="E1137" s="220" t="s">
        <v>2127</v>
      </c>
      <c r="F1137" s="221" t="s">
        <v>2128</v>
      </c>
      <c r="G1137" s="222" t="s">
        <v>351</v>
      </c>
      <c r="H1137" s="223">
        <v>73.275</v>
      </c>
      <c r="I1137" s="224"/>
      <c r="J1137" s="225">
        <f>ROUND(I1137*H1137,2)</f>
        <v>0</v>
      </c>
      <c r="K1137" s="221" t="s">
        <v>159</v>
      </c>
      <c r="L1137" s="70"/>
      <c r="M1137" s="226" t="s">
        <v>22</v>
      </c>
      <c r="N1137" s="227" t="s">
        <v>44</v>
      </c>
      <c r="O1137" s="45"/>
      <c r="P1137" s="228">
        <f>O1137*H1137</f>
        <v>0</v>
      </c>
      <c r="Q1137" s="228">
        <v>0</v>
      </c>
      <c r="R1137" s="228">
        <f>Q1137*H1137</f>
        <v>0</v>
      </c>
      <c r="S1137" s="228">
        <v>0</v>
      </c>
      <c r="T1137" s="229">
        <f>S1137*H1137</f>
        <v>0</v>
      </c>
      <c r="AR1137" s="22" t="s">
        <v>266</v>
      </c>
      <c r="AT1137" s="22" t="s">
        <v>155</v>
      </c>
      <c r="AU1137" s="22" t="s">
        <v>82</v>
      </c>
      <c r="AY1137" s="22" t="s">
        <v>153</v>
      </c>
      <c r="BE1137" s="230">
        <f>IF(N1137="základní",J1137,0)</f>
        <v>0</v>
      </c>
      <c r="BF1137" s="230">
        <f>IF(N1137="snížená",J1137,0)</f>
        <v>0</v>
      </c>
      <c r="BG1137" s="230">
        <f>IF(N1137="zákl. přenesená",J1137,0)</f>
        <v>0</v>
      </c>
      <c r="BH1137" s="230">
        <f>IF(N1137="sníž. přenesená",J1137,0)</f>
        <v>0</v>
      </c>
      <c r="BI1137" s="230">
        <f>IF(N1137="nulová",J1137,0)</f>
        <v>0</v>
      </c>
      <c r="BJ1137" s="22" t="s">
        <v>24</v>
      </c>
      <c r="BK1137" s="230">
        <f>ROUND(I1137*H1137,2)</f>
        <v>0</v>
      </c>
      <c r="BL1137" s="22" t="s">
        <v>266</v>
      </c>
      <c r="BM1137" s="22" t="s">
        <v>2129</v>
      </c>
    </row>
    <row r="1138" spans="2:47" s="1" customFormat="1" ht="13.5">
      <c r="B1138" s="44"/>
      <c r="C1138" s="72"/>
      <c r="D1138" s="231" t="s">
        <v>162</v>
      </c>
      <c r="E1138" s="72"/>
      <c r="F1138" s="232" t="s">
        <v>2130</v>
      </c>
      <c r="G1138" s="72"/>
      <c r="H1138" s="72"/>
      <c r="I1138" s="189"/>
      <c r="J1138" s="72"/>
      <c r="K1138" s="72"/>
      <c r="L1138" s="70"/>
      <c r="M1138" s="233"/>
      <c r="N1138" s="45"/>
      <c r="O1138" s="45"/>
      <c r="P1138" s="45"/>
      <c r="Q1138" s="45"/>
      <c r="R1138" s="45"/>
      <c r="S1138" s="45"/>
      <c r="T1138" s="93"/>
      <c r="AT1138" s="22" t="s">
        <v>162</v>
      </c>
      <c r="AU1138" s="22" t="s">
        <v>82</v>
      </c>
    </row>
    <row r="1139" spans="2:47" s="1" customFormat="1" ht="13.5">
      <c r="B1139" s="44"/>
      <c r="C1139" s="72"/>
      <c r="D1139" s="231" t="s">
        <v>164</v>
      </c>
      <c r="E1139" s="72"/>
      <c r="F1139" s="234" t="s">
        <v>2131</v>
      </c>
      <c r="G1139" s="72"/>
      <c r="H1139" s="72"/>
      <c r="I1139" s="189"/>
      <c r="J1139" s="72"/>
      <c r="K1139" s="72"/>
      <c r="L1139" s="70"/>
      <c r="M1139" s="233"/>
      <c r="N1139" s="45"/>
      <c r="O1139" s="45"/>
      <c r="P1139" s="45"/>
      <c r="Q1139" s="45"/>
      <c r="R1139" s="45"/>
      <c r="S1139" s="45"/>
      <c r="T1139" s="93"/>
      <c r="AT1139" s="22" t="s">
        <v>164</v>
      </c>
      <c r="AU1139" s="22" t="s">
        <v>82</v>
      </c>
    </row>
    <row r="1140" spans="2:47" s="1" customFormat="1" ht="13.5">
      <c r="B1140" s="44"/>
      <c r="C1140" s="72"/>
      <c r="D1140" s="231" t="s">
        <v>166</v>
      </c>
      <c r="E1140" s="72"/>
      <c r="F1140" s="234" t="s">
        <v>903</v>
      </c>
      <c r="G1140" s="72"/>
      <c r="H1140" s="72"/>
      <c r="I1140" s="189"/>
      <c r="J1140" s="72"/>
      <c r="K1140" s="72"/>
      <c r="L1140" s="70"/>
      <c r="M1140" s="233"/>
      <c r="N1140" s="45"/>
      <c r="O1140" s="45"/>
      <c r="P1140" s="45"/>
      <c r="Q1140" s="45"/>
      <c r="R1140" s="45"/>
      <c r="S1140" s="45"/>
      <c r="T1140" s="93"/>
      <c r="AT1140" s="22" t="s">
        <v>166</v>
      </c>
      <c r="AU1140" s="22" t="s">
        <v>82</v>
      </c>
    </row>
    <row r="1141" spans="2:51" s="11" customFormat="1" ht="13.5">
      <c r="B1141" s="235"/>
      <c r="C1141" s="236"/>
      <c r="D1141" s="231" t="s">
        <v>180</v>
      </c>
      <c r="E1141" s="237" t="s">
        <v>22</v>
      </c>
      <c r="F1141" s="238" t="s">
        <v>2132</v>
      </c>
      <c r="G1141" s="236"/>
      <c r="H1141" s="239">
        <v>73.275</v>
      </c>
      <c r="I1141" s="240"/>
      <c r="J1141" s="236"/>
      <c r="K1141" s="236"/>
      <c r="L1141" s="241"/>
      <c r="M1141" s="242"/>
      <c r="N1141" s="243"/>
      <c r="O1141" s="243"/>
      <c r="P1141" s="243"/>
      <c r="Q1141" s="243"/>
      <c r="R1141" s="243"/>
      <c r="S1141" s="243"/>
      <c r="T1141" s="244"/>
      <c r="AT1141" s="245" t="s">
        <v>180</v>
      </c>
      <c r="AU1141" s="245" t="s">
        <v>82</v>
      </c>
      <c r="AV1141" s="11" t="s">
        <v>82</v>
      </c>
      <c r="AW1141" s="11" t="s">
        <v>37</v>
      </c>
      <c r="AX1141" s="11" t="s">
        <v>73</v>
      </c>
      <c r="AY1141" s="245" t="s">
        <v>153</v>
      </c>
    </row>
    <row r="1142" spans="2:65" s="1" customFormat="1" ht="16.5" customHeight="1">
      <c r="B1142" s="44"/>
      <c r="C1142" s="246" t="s">
        <v>2133</v>
      </c>
      <c r="D1142" s="246" t="s">
        <v>252</v>
      </c>
      <c r="E1142" s="247" t="s">
        <v>2134</v>
      </c>
      <c r="F1142" s="248" t="s">
        <v>2135</v>
      </c>
      <c r="G1142" s="249" t="s">
        <v>351</v>
      </c>
      <c r="H1142" s="250">
        <v>74.741</v>
      </c>
      <c r="I1142" s="251"/>
      <c r="J1142" s="252">
        <f>ROUND(I1142*H1142,2)</f>
        <v>0</v>
      </c>
      <c r="K1142" s="248" t="s">
        <v>159</v>
      </c>
      <c r="L1142" s="253"/>
      <c r="M1142" s="254" t="s">
        <v>22</v>
      </c>
      <c r="N1142" s="255" t="s">
        <v>44</v>
      </c>
      <c r="O1142" s="45"/>
      <c r="P1142" s="228">
        <f>O1142*H1142</f>
        <v>0</v>
      </c>
      <c r="Q1142" s="228">
        <v>5E-05</v>
      </c>
      <c r="R1142" s="228">
        <f>Q1142*H1142</f>
        <v>0.00373705</v>
      </c>
      <c r="S1142" s="228">
        <v>0</v>
      </c>
      <c r="T1142" s="229">
        <f>S1142*H1142</f>
        <v>0</v>
      </c>
      <c r="AR1142" s="22" t="s">
        <v>372</v>
      </c>
      <c r="AT1142" s="22" t="s">
        <v>252</v>
      </c>
      <c r="AU1142" s="22" t="s">
        <v>82</v>
      </c>
      <c r="AY1142" s="22" t="s">
        <v>153</v>
      </c>
      <c r="BE1142" s="230">
        <f>IF(N1142="základní",J1142,0)</f>
        <v>0</v>
      </c>
      <c r="BF1142" s="230">
        <f>IF(N1142="snížená",J1142,0)</f>
        <v>0</v>
      </c>
      <c r="BG1142" s="230">
        <f>IF(N1142="zákl. přenesená",J1142,0)</f>
        <v>0</v>
      </c>
      <c r="BH1142" s="230">
        <f>IF(N1142="sníž. přenesená",J1142,0)</f>
        <v>0</v>
      </c>
      <c r="BI1142" s="230">
        <f>IF(N1142="nulová",J1142,0)</f>
        <v>0</v>
      </c>
      <c r="BJ1142" s="22" t="s">
        <v>24</v>
      </c>
      <c r="BK1142" s="230">
        <f>ROUND(I1142*H1142,2)</f>
        <v>0</v>
      </c>
      <c r="BL1142" s="22" t="s">
        <v>266</v>
      </c>
      <c r="BM1142" s="22" t="s">
        <v>2136</v>
      </c>
    </row>
    <row r="1143" spans="2:47" s="1" customFormat="1" ht="13.5">
      <c r="B1143" s="44"/>
      <c r="C1143" s="72"/>
      <c r="D1143" s="231" t="s">
        <v>162</v>
      </c>
      <c r="E1143" s="72"/>
      <c r="F1143" s="232" t="s">
        <v>2137</v>
      </c>
      <c r="G1143" s="72"/>
      <c r="H1143" s="72"/>
      <c r="I1143" s="189"/>
      <c r="J1143" s="72"/>
      <c r="K1143" s="72"/>
      <c r="L1143" s="70"/>
      <c r="M1143" s="233"/>
      <c r="N1143" s="45"/>
      <c r="O1143" s="45"/>
      <c r="P1143" s="45"/>
      <c r="Q1143" s="45"/>
      <c r="R1143" s="45"/>
      <c r="S1143" s="45"/>
      <c r="T1143" s="93"/>
      <c r="AT1143" s="22" t="s">
        <v>162</v>
      </c>
      <c r="AU1143" s="22" t="s">
        <v>82</v>
      </c>
    </row>
    <row r="1144" spans="2:47" s="1" customFormat="1" ht="13.5">
      <c r="B1144" s="44"/>
      <c r="C1144" s="72"/>
      <c r="D1144" s="231" t="s">
        <v>166</v>
      </c>
      <c r="E1144" s="72"/>
      <c r="F1144" s="234" t="s">
        <v>903</v>
      </c>
      <c r="G1144" s="72"/>
      <c r="H1144" s="72"/>
      <c r="I1144" s="189"/>
      <c r="J1144" s="72"/>
      <c r="K1144" s="72"/>
      <c r="L1144" s="70"/>
      <c r="M1144" s="233"/>
      <c r="N1144" s="45"/>
      <c r="O1144" s="45"/>
      <c r="P1144" s="45"/>
      <c r="Q1144" s="45"/>
      <c r="R1144" s="45"/>
      <c r="S1144" s="45"/>
      <c r="T1144" s="93"/>
      <c r="AT1144" s="22" t="s">
        <v>166</v>
      </c>
      <c r="AU1144" s="22" t="s">
        <v>82</v>
      </c>
    </row>
    <row r="1145" spans="2:51" s="11" customFormat="1" ht="13.5">
      <c r="B1145" s="235"/>
      <c r="C1145" s="236"/>
      <c r="D1145" s="231" t="s">
        <v>180</v>
      </c>
      <c r="E1145" s="236"/>
      <c r="F1145" s="238" t="s">
        <v>2138</v>
      </c>
      <c r="G1145" s="236"/>
      <c r="H1145" s="239">
        <v>74.741</v>
      </c>
      <c r="I1145" s="240"/>
      <c r="J1145" s="236"/>
      <c r="K1145" s="236"/>
      <c r="L1145" s="241"/>
      <c r="M1145" s="242"/>
      <c r="N1145" s="243"/>
      <c r="O1145" s="243"/>
      <c r="P1145" s="243"/>
      <c r="Q1145" s="243"/>
      <c r="R1145" s="243"/>
      <c r="S1145" s="243"/>
      <c r="T1145" s="244"/>
      <c r="AT1145" s="245" t="s">
        <v>180</v>
      </c>
      <c r="AU1145" s="245" t="s">
        <v>82</v>
      </c>
      <c r="AV1145" s="11" t="s">
        <v>82</v>
      </c>
      <c r="AW1145" s="11" t="s">
        <v>6</v>
      </c>
      <c r="AX1145" s="11" t="s">
        <v>24</v>
      </c>
      <c r="AY1145" s="245" t="s">
        <v>153</v>
      </c>
    </row>
    <row r="1146" spans="2:65" s="1" customFormat="1" ht="16.5" customHeight="1">
      <c r="B1146" s="44"/>
      <c r="C1146" s="219" t="s">
        <v>2139</v>
      </c>
      <c r="D1146" s="219" t="s">
        <v>155</v>
      </c>
      <c r="E1146" s="220" t="s">
        <v>2140</v>
      </c>
      <c r="F1146" s="221" t="s">
        <v>2141</v>
      </c>
      <c r="G1146" s="222" t="s">
        <v>1447</v>
      </c>
      <c r="H1146" s="269"/>
      <c r="I1146" s="224"/>
      <c r="J1146" s="225">
        <f>ROUND(I1146*H1146,2)</f>
        <v>0</v>
      </c>
      <c r="K1146" s="221" t="s">
        <v>159</v>
      </c>
      <c r="L1146" s="70"/>
      <c r="M1146" s="226" t="s">
        <v>22</v>
      </c>
      <c r="N1146" s="227" t="s">
        <v>44</v>
      </c>
      <c r="O1146" s="45"/>
      <c r="P1146" s="228">
        <f>O1146*H1146</f>
        <v>0</v>
      </c>
      <c r="Q1146" s="228">
        <v>0</v>
      </c>
      <c r="R1146" s="228">
        <f>Q1146*H1146</f>
        <v>0</v>
      </c>
      <c r="S1146" s="228">
        <v>0</v>
      </c>
      <c r="T1146" s="229">
        <f>S1146*H1146</f>
        <v>0</v>
      </c>
      <c r="AR1146" s="22" t="s">
        <v>266</v>
      </c>
      <c r="AT1146" s="22" t="s">
        <v>155</v>
      </c>
      <c r="AU1146" s="22" t="s">
        <v>82</v>
      </c>
      <c r="AY1146" s="22" t="s">
        <v>153</v>
      </c>
      <c r="BE1146" s="230">
        <f>IF(N1146="základní",J1146,0)</f>
        <v>0</v>
      </c>
      <c r="BF1146" s="230">
        <f>IF(N1146="snížená",J1146,0)</f>
        <v>0</v>
      </c>
      <c r="BG1146" s="230">
        <f>IF(N1146="zákl. přenesená",J1146,0)</f>
        <v>0</v>
      </c>
      <c r="BH1146" s="230">
        <f>IF(N1146="sníž. přenesená",J1146,0)</f>
        <v>0</v>
      </c>
      <c r="BI1146" s="230">
        <f>IF(N1146="nulová",J1146,0)</f>
        <v>0</v>
      </c>
      <c r="BJ1146" s="22" t="s">
        <v>24</v>
      </c>
      <c r="BK1146" s="230">
        <f>ROUND(I1146*H1146,2)</f>
        <v>0</v>
      </c>
      <c r="BL1146" s="22" t="s">
        <v>266</v>
      </c>
      <c r="BM1146" s="22" t="s">
        <v>2142</v>
      </c>
    </row>
    <row r="1147" spans="2:47" s="1" customFormat="1" ht="13.5">
      <c r="B1147" s="44"/>
      <c r="C1147" s="72"/>
      <c r="D1147" s="231" t="s">
        <v>162</v>
      </c>
      <c r="E1147" s="72"/>
      <c r="F1147" s="232" t="s">
        <v>2143</v>
      </c>
      <c r="G1147" s="72"/>
      <c r="H1147" s="72"/>
      <c r="I1147" s="189"/>
      <c r="J1147" s="72"/>
      <c r="K1147" s="72"/>
      <c r="L1147" s="70"/>
      <c r="M1147" s="233"/>
      <c r="N1147" s="45"/>
      <c r="O1147" s="45"/>
      <c r="P1147" s="45"/>
      <c r="Q1147" s="45"/>
      <c r="R1147" s="45"/>
      <c r="S1147" s="45"/>
      <c r="T1147" s="93"/>
      <c r="AT1147" s="22" t="s">
        <v>162</v>
      </c>
      <c r="AU1147" s="22" t="s">
        <v>82</v>
      </c>
    </row>
    <row r="1148" spans="2:47" s="1" customFormat="1" ht="13.5">
      <c r="B1148" s="44"/>
      <c r="C1148" s="72"/>
      <c r="D1148" s="231" t="s">
        <v>164</v>
      </c>
      <c r="E1148" s="72"/>
      <c r="F1148" s="234" t="s">
        <v>1918</v>
      </c>
      <c r="G1148" s="72"/>
      <c r="H1148" s="72"/>
      <c r="I1148" s="189"/>
      <c r="J1148" s="72"/>
      <c r="K1148" s="72"/>
      <c r="L1148" s="70"/>
      <c r="M1148" s="233"/>
      <c r="N1148" s="45"/>
      <c r="O1148" s="45"/>
      <c r="P1148" s="45"/>
      <c r="Q1148" s="45"/>
      <c r="R1148" s="45"/>
      <c r="S1148" s="45"/>
      <c r="T1148" s="93"/>
      <c r="AT1148" s="22" t="s">
        <v>164</v>
      </c>
      <c r="AU1148" s="22" t="s">
        <v>82</v>
      </c>
    </row>
    <row r="1149" spans="2:63" s="10" customFormat="1" ht="29.85" customHeight="1">
      <c r="B1149" s="203"/>
      <c r="C1149" s="204"/>
      <c r="D1149" s="205" t="s">
        <v>72</v>
      </c>
      <c r="E1149" s="217" t="s">
        <v>2144</v>
      </c>
      <c r="F1149" s="217" t="s">
        <v>2145</v>
      </c>
      <c r="G1149" s="204"/>
      <c r="H1149" s="204"/>
      <c r="I1149" s="207"/>
      <c r="J1149" s="218">
        <f>BK1149</f>
        <v>0</v>
      </c>
      <c r="K1149" s="204"/>
      <c r="L1149" s="209"/>
      <c r="M1149" s="210"/>
      <c r="N1149" s="211"/>
      <c r="O1149" s="211"/>
      <c r="P1149" s="212">
        <f>SUM(P1150:P1257)</f>
        <v>0</v>
      </c>
      <c r="Q1149" s="211"/>
      <c r="R1149" s="212">
        <f>SUM(R1150:R1257)</f>
        <v>0.7791052000000002</v>
      </c>
      <c r="S1149" s="211"/>
      <c r="T1149" s="213">
        <f>SUM(T1150:T1257)</f>
        <v>0</v>
      </c>
      <c r="AR1149" s="214" t="s">
        <v>82</v>
      </c>
      <c r="AT1149" s="215" t="s">
        <v>72</v>
      </c>
      <c r="AU1149" s="215" t="s">
        <v>24</v>
      </c>
      <c r="AY1149" s="214" t="s">
        <v>153</v>
      </c>
      <c r="BK1149" s="216">
        <f>SUM(BK1150:BK1257)</f>
        <v>0</v>
      </c>
    </row>
    <row r="1150" spans="2:65" s="1" customFormat="1" ht="25.5" customHeight="1">
      <c r="B1150" s="44"/>
      <c r="C1150" s="219" t="s">
        <v>2146</v>
      </c>
      <c r="D1150" s="219" t="s">
        <v>155</v>
      </c>
      <c r="E1150" s="220" t="s">
        <v>2147</v>
      </c>
      <c r="F1150" s="221" t="s">
        <v>2148</v>
      </c>
      <c r="G1150" s="222" t="s">
        <v>239</v>
      </c>
      <c r="H1150" s="223">
        <v>212.762</v>
      </c>
      <c r="I1150" s="224"/>
      <c r="J1150" s="225">
        <f>ROUND(I1150*H1150,2)</f>
        <v>0</v>
      </c>
      <c r="K1150" s="221" t="s">
        <v>159</v>
      </c>
      <c r="L1150" s="70"/>
      <c r="M1150" s="226" t="s">
        <v>22</v>
      </c>
      <c r="N1150" s="227" t="s">
        <v>44</v>
      </c>
      <c r="O1150" s="45"/>
      <c r="P1150" s="228">
        <f>O1150*H1150</f>
        <v>0</v>
      </c>
      <c r="Q1150" s="228">
        <v>0.003</v>
      </c>
      <c r="R1150" s="228">
        <f>Q1150*H1150</f>
        <v>0.638286</v>
      </c>
      <c r="S1150" s="228">
        <v>0</v>
      </c>
      <c r="T1150" s="229">
        <f>S1150*H1150</f>
        <v>0</v>
      </c>
      <c r="AR1150" s="22" t="s">
        <v>266</v>
      </c>
      <c r="AT1150" s="22" t="s">
        <v>155</v>
      </c>
      <c r="AU1150" s="22" t="s">
        <v>82</v>
      </c>
      <c r="AY1150" s="22" t="s">
        <v>153</v>
      </c>
      <c r="BE1150" s="230">
        <f>IF(N1150="základní",J1150,0)</f>
        <v>0</v>
      </c>
      <c r="BF1150" s="230">
        <f>IF(N1150="snížená",J1150,0)</f>
        <v>0</v>
      </c>
      <c r="BG1150" s="230">
        <f>IF(N1150="zákl. přenesená",J1150,0)</f>
        <v>0</v>
      </c>
      <c r="BH1150" s="230">
        <f>IF(N1150="sníž. přenesená",J1150,0)</f>
        <v>0</v>
      </c>
      <c r="BI1150" s="230">
        <f>IF(N1150="nulová",J1150,0)</f>
        <v>0</v>
      </c>
      <c r="BJ1150" s="22" t="s">
        <v>24</v>
      </c>
      <c r="BK1150" s="230">
        <f>ROUND(I1150*H1150,2)</f>
        <v>0</v>
      </c>
      <c r="BL1150" s="22" t="s">
        <v>266</v>
      </c>
      <c r="BM1150" s="22" t="s">
        <v>2149</v>
      </c>
    </row>
    <row r="1151" spans="2:47" s="1" customFormat="1" ht="13.5">
      <c r="B1151" s="44"/>
      <c r="C1151" s="72"/>
      <c r="D1151" s="231" t="s">
        <v>162</v>
      </c>
      <c r="E1151" s="72"/>
      <c r="F1151" s="232" t="s">
        <v>2150</v>
      </c>
      <c r="G1151" s="72"/>
      <c r="H1151" s="72"/>
      <c r="I1151" s="189"/>
      <c r="J1151" s="72"/>
      <c r="K1151" s="72"/>
      <c r="L1151" s="70"/>
      <c r="M1151" s="233"/>
      <c r="N1151" s="45"/>
      <c r="O1151" s="45"/>
      <c r="P1151" s="45"/>
      <c r="Q1151" s="45"/>
      <c r="R1151" s="45"/>
      <c r="S1151" s="45"/>
      <c r="T1151" s="93"/>
      <c r="AT1151" s="22" t="s">
        <v>162</v>
      </c>
      <c r="AU1151" s="22" t="s">
        <v>82</v>
      </c>
    </row>
    <row r="1152" spans="2:47" s="1" customFormat="1" ht="13.5">
      <c r="B1152" s="44"/>
      <c r="C1152" s="72"/>
      <c r="D1152" s="231" t="s">
        <v>166</v>
      </c>
      <c r="E1152" s="72"/>
      <c r="F1152" s="234" t="s">
        <v>903</v>
      </c>
      <c r="G1152" s="72"/>
      <c r="H1152" s="72"/>
      <c r="I1152" s="189"/>
      <c r="J1152" s="72"/>
      <c r="K1152" s="72"/>
      <c r="L1152" s="70"/>
      <c r="M1152" s="233"/>
      <c r="N1152" s="45"/>
      <c r="O1152" s="45"/>
      <c r="P1152" s="45"/>
      <c r="Q1152" s="45"/>
      <c r="R1152" s="45"/>
      <c r="S1152" s="45"/>
      <c r="T1152" s="93"/>
      <c r="AT1152" s="22" t="s">
        <v>166</v>
      </c>
      <c r="AU1152" s="22" t="s">
        <v>82</v>
      </c>
    </row>
    <row r="1153" spans="2:51" s="11" customFormat="1" ht="13.5">
      <c r="B1153" s="235"/>
      <c r="C1153" s="236"/>
      <c r="D1153" s="231" t="s">
        <v>180</v>
      </c>
      <c r="E1153" s="237" t="s">
        <v>22</v>
      </c>
      <c r="F1153" s="238" t="s">
        <v>2151</v>
      </c>
      <c r="G1153" s="236"/>
      <c r="H1153" s="239">
        <v>6</v>
      </c>
      <c r="I1153" s="240"/>
      <c r="J1153" s="236"/>
      <c r="K1153" s="236"/>
      <c r="L1153" s="241"/>
      <c r="M1153" s="242"/>
      <c r="N1153" s="243"/>
      <c r="O1153" s="243"/>
      <c r="P1153" s="243"/>
      <c r="Q1153" s="243"/>
      <c r="R1153" s="243"/>
      <c r="S1153" s="243"/>
      <c r="T1153" s="244"/>
      <c r="AT1153" s="245" t="s">
        <v>180</v>
      </c>
      <c r="AU1153" s="245" t="s">
        <v>82</v>
      </c>
      <c r="AV1153" s="11" t="s">
        <v>82</v>
      </c>
      <c r="AW1153" s="11" t="s">
        <v>37</v>
      </c>
      <c r="AX1153" s="11" t="s">
        <v>73</v>
      </c>
      <c r="AY1153" s="245" t="s">
        <v>153</v>
      </c>
    </row>
    <row r="1154" spans="2:51" s="11" customFormat="1" ht="13.5">
      <c r="B1154" s="235"/>
      <c r="C1154" s="236"/>
      <c r="D1154" s="231" t="s">
        <v>180</v>
      </c>
      <c r="E1154" s="237" t="s">
        <v>22</v>
      </c>
      <c r="F1154" s="238" t="s">
        <v>2152</v>
      </c>
      <c r="G1154" s="236"/>
      <c r="H1154" s="239">
        <v>10.5</v>
      </c>
      <c r="I1154" s="240"/>
      <c r="J1154" s="236"/>
      <c r="K1154" s="236"/>
      <c r="L1154" s="241"/>
      <c r="M1154" s="242"/>
      <c r="N1154" s="243"/>
      <c r="O1154" s="243"/>
      <c r="P1154" s="243"/>
      <c r="Q1154" s="243"/>
      <c r="R1154" s="243"/>
      <c r="S1154" s="243"/>
      <c r="T1154" s="244"/>
      <c r="AT1154" s="245" t="s">
        <v>180</v>
      </c>
      <c r="AU1154" s="245" t="s">
        <v>82</v>
      </c>
      <c r="AV1154" s="11" t="s">
        <v>82</v>
      </c>
      <c r="AW1154" s="11" t="s">
        <v>37</v>
      </c>
      <c r="AX1154" s="11" t="s">
        <v>73</v>
      </c>
      <c r="AY1154" s="245" t="s">
        <v>153</v>
      </c>
    </row>
    <row r="1155" spans="2:51" s="11" customFormat="1" ht="13.5">
      <c r="B1155" s="235"/>
      <c r="C1155" s="236"/>
      <c r="D1155" s="231" t="s">
        <v>180</v>
      </c>
      <c r="E1155" s="237" t="s">
        <v>22</v>
      </c>
      <c r="F1155" s="238" t="s">
        <v>2153</v>
      </c>
      <c r="G1155" s="236"/>
      <c r="H1155" s="239">
        <v>11.3</v>
      </c>
      <c r="I1155" s="240"/>
      <c r="J1155" s="236"/>
      <c r="K1155" s="236"/>
      <c r="L1155" s="241"/>
      <c r="M1155" s="242"/>
      <c r="N1155" s="243"/>
      <c r="O1155" s="243"/>
      <c r="P1155" s="243"/>
      <c r="Q1155" s="243"/>
      <c r="R1155" s="243"/>
      <c r="S1155" s="243"/>
      <c r="T1155" s="244"/>
      <c r="AT1155" s="245" t="s">
        <v>180</v>
      </c>
      <c r="AU1155" s="245" t="s">
        <v>82</v>
      </c>
      <c r="AV1155" s="11" t="s">
        <v>82</v>
      </c>
      <c r="AW1155" s="11" t="s">
        <v>37</v>
      </c>
      <c r="AX1155" s="11" t="s">
        <v>73</v>
      </c>
      <c r="AY1155" s="245" t="s">
        <v>153</v>
      </c>
    </row>
    <row r="1156" spans="2:51" s="11" customFormat="1" ht="13.5">
      <c r="B1156" s="235"/>
      <c r="C1156" s="236"/>
      <c r="D1156" s="231" t="s">
        <v>180</v>
      </c>
      <c r="E1156" s="237" t="s">
        <v>22</v>
      </c>
      <c r="F1156" s="238" t="s">
        <v>2154</v>
      </c>
      <c r="G1156" s="236"/>
      <c r="H1156" s="239">
        <v>16.6</v>
      </c>
      <c r="I1156" s="240"/>
      <c r="J1156" s="236"/>
      <c r="K1156" s="236"/>
      <c r="L1156" s="241"/>
      <c r="M1156" s="242"/>
      <c r="N1156" s="243"/>
      <c r="O1156" s="243"/>
      <c r="P1156" s="243"/>
      <c r="Q1156" s="243"/>
      <c r="R1156" s="243"/>
      <c r="S1156" s="243"/>
      <c r="T1156" s="244"/>
      <c r="AT1156" s="245" t="s">
        <v>180</v>
      </c>
      <c r="AU1156" s="245" t="s">
        <v>82</v>
      </c>
      <c r="AV1156" s="11" t="s">
        <v>82</v>
      </c>
      <c r="AW1156" s="11" t="s">
        <v>37</v>
      </c>
      <c r="AX1156" s="11" t="s">
        <v>73</v>
      </c>
      <c r="AY1156" s="245" t="s">
        <v>153</v>
      </c>
    </row>
    <row r="1157" spans="2:51" s="11" customFormat="1" ht="13.5">
      <c r="B1157" s="235"/>
      <c r="C1157" s="236"/>
      <c r="D1157" s="231" t="s">
        <v>180</v>
      </c>
      <c r="E1157" s="237" t="s">
        <v>22</v>
      </c>
      <c r="F1157" s="238" t="s">
        <v>2155</v>
      </c>
      <c r="G1157" s="236"/>
      <c r="H1157" s="239">
        <v>39.1</v>
      </c>
      <c r="I1157" s="240"/>
      <c r="J1157" s="236"/>
      <c r="K1157" s="236"/>
      <c r="L1157" s="241"/>
      <c r="M1157" s="242"/>
      <c r="N1157" s="243"/>
      <c r="O1157" s="243"/>
      <c r="P1157" s="243"/>
      <c r="Q1157" s="243"/>
      <c r="R1157" s="243"/>
      <c r="S1157" s="243"/>
      <c r="T1157" s="244"/>
      <c r="AT1157" s="245" t="s">
        <v>180</v>
      </c>
      <c r="AU1157" s="245" t="s">
        <v>82</v>
      </c>
      <c r="AV1157" s="11" t="s">
        <v>82</v>
      </c>
      <c r="AW1157" s="11" t="s">
        <v>37</v>
      </c>
      <c r="AX1157" s="11" t="s">
        <v>73</v>
      </c>
      <c r="AY1157" s="245" t="s">
        <v>153</v>
      </c>
    </row>
    <row r="1158" spans="2:51" s="11" customFormat="1" ht="13.5">
      <c r="B1158" s="235"/>
      <c r="C1158" s="236"/>
      <c r="D1158" s="231" t="s">
        <v>180</v>
      </c>
      <c r="E1158" s="237" t="s">
        <v>22</v>
      </c>
      <c r="F1158" s="238" t="s">
        <v>2156</v>
      </c>
      <c r="G1158" s="236"/>
      <c r="H1158" s="239">
        <v>39.1</v>
      </c>
      <c r="I1158" s="240"/>
      <c r="J1158" s="236"/>
      <c r="K1158" s="236"/>
      <c r="L1158" s="241"/>
      <c r="M1158" s="242"/>
      <c r="N1158" s="243"/>
      <c r="O1158" s="243"/>
      <c r="P1158" s="243"/>
      <c r="Q1158" s="243"/>
      <c r="R1158" s="243"/>
      <c r="S1158" s="243"/>
      <c r="T1158" s="244"/>
      <c r="AT1158" s="245" t="s">
        <v>180</v>
      </c>
      <c r="AU1158" s="245" t="s">
        <v>82</v>
      </c>
      <c r="AV1158" s="11" t="s">
        <v>82</v>
      </c>
      <c r="AW1158" s="11" t="s">
        <v>37</v>
      </c>
      <c r="AX1158" s="11" t="s">
        <v>73</v>
      </c>
      <c r="AY1158" s="245" t="s">
        <v>153</v>
      </c>
    </row>
    <row r="1159" spans="2:51" s="11" customFormat="1" ht="13.5">
      <c r="B1159" s="235"/>
      <c r="C1159" s="236"/>
      <c r="D1159" s="231" t="s">
        <v>180</v>
      </c>
      <c r="E1159" s="237" t="s">
        <v>22</v>
      </c>
      <c r="F1159" s="238" t="s">
        <v>2157</v>
      </c>
      <c r="G1159" s="236"/>
      <c r="H1159" s="239">
        <v>14.4</v>
      </c>
      <c r="I1159" s="240"/>
      <c r="J1159" s="236"/>
      <c r="K1159" s="236"/>
      <c r="L1159" s="241"/>
      <c r="M1159" s="242"/>
      <c r="N1159" s="243"/>
      <c r="O1159" s="243"/>
      <c r="P1159" s="243"/>
      <c r="Q1159" s="243"/>
      <c r="R1159" s="243"/>
      <c r="S1159" s="243"/>
      <c r="T1159" s="244"/>
      <c r="AT1159" s="245" t="s">
        <v>180</v>
      </c>
      <c r="AU1159" s="245" t="s">
        <v>82</v>
      </c>
      <c r="AV1159" s="11" t="s">
        <v>82</v>
      </c>
      <c r="AW1159" s="11" t="s">
        <v>37</v>
      </c>
      <c r="AX1159" s="11" t="s">
        <v>73</v>
      </c>
      <c r="AY1159" s="245" t="s">
        <v>153</v>
      </c>
    </row>
    <row r="1160" spans="2:51" s="11" customFormat="1" ht="13.5">
      <c r="B1160" s="235"/>
      <c r="C1160" s="236"/>
      <c r="D1160" s="231" t="s">
        <v>180</v>
      </c>
      <c r="E1160" s="237" t="s">
        <v>22</v>
      </c>
      <c r="F1160" s="238" t="s">
        <v>2158</v>
      </c>
      <c r="G1160" s="236"/>
      <c r="H1160" s="239">
        <v>14.9</v>
      </c>
      <c r="I1160" s="240"/>
      <c r="J1160" s="236"/>
      <c r="K1160" s="236"/>
      <c r="L1160" s="241"/>
      <c r="M1160" s="242"/>
      <c r="N1160" s="243"/>
      <c r="O1160" s="243"/>
      <c r="P1160" s="243"/>
      <c r="Q1160" s="243"/>
      <c r="R1160" s="243"/>
      <c r="S1160" s="243"/>
      <c r="T1160" s="244"/>
      <c r="AT1160" s="245" t="s">
        <v>180</v>
      </c>
      <c r="AU1160" s="245" t="s">
        <v>82</v>
      </c>
      <c r="AV1160" s="11" t="s">
        <v>82</v>
      </c>
      <c r="AW1160" s="11" t="s">
        <v>37</v>
      </c>
      <c r="AX1160" s="11" t="s">
        <v>73</v>
      </c>
      <c r="AY1160" s="245" t="s">
        <v>153</v>
      </c>
    </row>
    <row r="1161" spans="2:51" s="11" customFormat="1" ht="13.5">
      <c r="B1161" s="235"/>
      <c r="C1161" s="236"/>
      <c r="D1161" s="231" t="s">
        <v>180</v>
      </c>
      <c r="E1161" s="237" t="s">
        <v>22</v>
      </c>
      <c r="F1161" s="238" t="s">
        <v>2159</v>
      </c>
      <c r="G1161" s="236"/>
      <c r="H1161" s="239">
        <v>4.5</v>
      </c>
      <c r="I1161" s="240"/>
      <c r="J1161" s="236"/>
      <c r="K1161" s="236"/>
      <c r="L1161" s="241"/>
      <c r="M1161" s="242"/>
      <c r="N1161" s="243"/>
      <c r="O1161" s="243"/>
      <c r="P1161" s="243"/>
      <c r="Q1161" s="243"/>
      <c r="R1161" s="243"/>
      <c r="S1161" s="243"/>
      <c r="T1161" s="244"/>
      <c r="AT1161" s="245" t="s">
        <v>180</v>
      </c>
      <c r="AU1161" s="245" t="s">
        <v>82</v>
      </c>
      <c r="AV1161" s="11" t="s">
        <v>82</v>
      </c>
      <c r="AW1161" s="11" t="s">
        <v>37</v>
      </c>
      <c r="AX1161" s="11" t="s">
        <v>73</v>
      </c>
      <c r="AY1161" s="245" t="s">
        <v>153</v>
      </c>
    </row>
    <row r="1162" spans="2:51" s="11" customFormat="1" ht="13.5">
      <c r="B1162" s="235"/>
      <c r="C1162" s="236"/>
      <c r="D1162" s="231" t="s">
        <v>180</v>
      </c>
      <c r="E1162" s="237" t="s">
        <v>22</v>
      </c>
      <c r="F1162" s="238" t="s">
        <v>2160</v>
      </c>
      <c r="G1162" s="236"/>
      <c r="H1162" s="239">
        <v>34.612</v>
      </c>
      <c r="I1162" s="240"/>
      <c r="J1162" s="236"/>
      <c r="K1162" s="236"/>
      <c r="L1162" s="241"/>
      <c r="M1162" s="242"/>
      <c r="N1162" s="243"/>
      <c r="O1162" s="243"/>
      <c r="P1162" s="243"/>
      <c r="Q1162" s="243"/>
      <c r="R1162" s="243"/>
      <c r="S1162" s="243"/>
      <c r="T1162" s="244"/>
      <c r="AT1162" s="245" t="s">
        <v>180</v>
      </c>
      <c r="AU1162" s="245" t="s">
        <v>82</v>
      </c>
      <c r="AV1162" s="11" t="s">
        <v>82</v>
      </c>
      <c r="AW1162" s="11" t="s">
        <v>37</v>
      </c>
      <c r="AX1162" s="11" t="s">
        <v>73</v>
      </c>
      <c r="AY1162" s="245" t="s">
        <v>153</v>
      </c>
    </row>
    <row r="1163" spans="2:51" s="11" customFormat="1" ht="13.5">
      <c r="B1163" s="235"/>
      <c r="C1163" s="236"/>
      <c r="D1163" s="231" t="s">
        <v>180</v>
      </c>
      <c r="E1163" s="237" t="s">
        <v>22</v>
      </c>
      <c r="F1163" s="238" t="s">
        <v>2161</v>
      </c>
      <c r="G1163" s="236"/>
      <c r="H1163" s="239">
        <v>6.15</v>
      </c>
      <c r="I1163" s="240"/>
      <c r="J1163" s="236"/>
      <c r="K1163" s="236"/>
      <c r="L1163" s="241"/>
      <c r="M1163" s="242"/>
      <c r="N1163" s="243"/>
      <c r="O1163" s="243"/>
      <c r="P1163" s="243"/>
      <c r="Q1163" s="243"/>
      <c r="R1163" s="243"/>
      <c r="S1163" s="243"/>
      <c r="T1163" s="244"/>
      <c r="AT1163" s="245" t="s">
        <v>180</v>
      </c>
      <c r="AU1163" s="245" t="s">
        <v>82</v>
      </c>
      <c r="AV1163" s="11" t="s">
        <v>82</v>
      </c>
      <c r="AW1163" s="11" t="s">
        <v>37</v>
      </c>
      <c r="AX1163" s="11" t="s">
        <v>73</v>
      </c>
      <c r="AY1163" s="245" t="s">
        <v>153</v>
      </c>
    </row>
    <row r="1164" spans="2:51" s="11" customFormat="1" ht="13.5">
      <c r="B1164" s="235"/>
      <c r="C1164" s="236"/>
      <c r="D1164" s="231" t="s">
        <v>180</v>
      </c>
      <c r="E1164" s="237" t="s">
        <v>22</v>
      </c>
      <c r="F1164" s="238" t="s">
        <v>2162</v>
      </c>
      <c r="G1164" s="236"/>
      <c r="H1164" s="239">
        <v>4.5</v>
      </c>
      <c r="I1164" s="240"/>
      <c r="J1164" s="236"/>
      <c r="K1164" s="236"/>
      <c r="L1164" s="241"/>
      <c r="M1164" s="242"/>
      <c r="N1164" s="243"/>
      <c r="O1164" s="243"/>
      <c r="P1164" s="243"/>
      <c r="Q1164" s="243"/>
      <c r="R1164" s="243"/>
      <c r="S1164" s="243"/>
      <c r="T1164" s="244"/>
      <c r="AT1164" s="245" t="s">
        <v>180</v>
      </c>
      <c r="AU1164" s="245" t="s">
        <v>82</v>
      </c>
      <c r="AV1164" s="11" t="s">
        <v>82</v>
      </c>
      <c r="AW1164" s="11" t="s">
        <v>37</v>
      </c>
      <c r="AX1164" s="11" t="s">
        <v>73</v>
      </c>
      <c r="AY1164" s="245" t="s">
        <v>153</v>
      </c>
    </row>
    <row r="1165" spans="2:51" s="11" customFormat="1" ht="13.5">
      <c r="B1165" s="235"/>
      <c r="C1165" s="236"/>
      <c r="D1165" s="231" t="s">
        <v>180</v>
      </c>
      <c r="E1165" s="237" t="s">
        <v>22</v>
      </c>
      <c r="F1165" s="238" t="s">
        <v>2163</v>
      </c>
      <c r="G1165" s="236"/>
      <c r="H1165" s="239">
        <v>5.55</v>
      </c>
      <c r="I1165" s="240"/>
      <c r="J1165" s="236"/>
      <c r="K1165" s="236"/>
      <c r="L1165" s="241"/>
      <c r="M1165" s="242"/>
      <c r="N1165" s="243"/>
      <c r="O1165" s="243"/>
      <c r="P1165" s="243"/>
      <c r="Q1165" s="243"/>
      <c r="R1165" s="243"/>
      <c r="S1165" s="243"/>
      <c r="T1165" s="244"/>
      <c r="AT1165" s="245" t="s">
        <v>180</v>
      </c>
      <c r="AU1165" s="245" t="s">
        <v>82</v>
      </c>
      <c r="AV1165" s="11" t="s">
        <v>82</v>
      </c>
      <c r="AW1165" s="11" t="s">
        <v>37</v>
      </c>
      <c r="AX1165" s="11" t="s">
        <v>73</v>
      </c>
      <c r="AY1165" s="245" t="s">
        <v>153</v>
      </c>
    </row>
    <row r="1166" spans="2:51" s="11" customFormat="1" ht="13.5">
      <c r="B1166" s="235"/>
      <c r="C1166" s="236"/>
      <c r="D1166" s="231" t="s">
        <v>180</v>
      </c>
      <c r="E1166" s="237" t="s">
        <v>22</v>
      </c>
      <c r="F1166" s="238" t="s">
        <v>2164</v>
      </c>
      <c r="G1166" s="236"/>
      <c r="H1166" s="239">
        <v>5.55</v>
      </c>
      <c r="I1166" s="240"/>
      <c r="J1166" s="236"/>
      <c r="K1166" s="236"/>
      <c r="L1166" s="241"/>
      <c r="M1166" s="242"/>
      <c r="N1166" s="243"/>
      <c r="O1166" s="243"/>
      <c r="P1166" s="243"/>
      <c r="Q1166" s="243"/>
      <c r="R1166" s="243"/>
      <c r="S1166" s="243"/>
      <c r="T1166" s="244"/>
      <c r="AT1166" s="245" t="s">
        <v>180</v>
      </c>
      <c r="AU1166" s="245" t="s">
        <v>82</v>
      </c>
      <c r="AV1166" s="11" t="s">
        <v>82</v>
      </c>
      <c r="AW1166" s="11" t="s">
        <v>37</v>
      </c>
      <c r="AX1166" s="11" t="s">
        <v>73</v>
      </c>
      <c r="AY1166" s="245" t="s">
        <v>153</v>
      </c>
    </row>
    <row r="1167" spans="2:65" s="1" customFormat="1" ht="16.5" customHeight="1">
      <c r="B1167" s="44"/>
      <c r="C1167" s="246" t="s">
        <v>2165</v>
      </c>
      <c r="D1167" s="246" t="s">
        <v>252</v>
      </c>
      <c r="E1167" s="247" t="s">
        <v>2166</v>
      </c>
      <c r="F1167" s="248" t="s">
        <v>2167</v>
      </c>
      <c r="G1167" s="249" t="s">
        <v>239</v>
      </c>
      <c r="H1167" s="250">
        <v>223.4</v>
      </c>
      <c r="I1167" s="251"/>
      <c r="J1167" s="252">
        <f>ROUND(I1167*H1167,2)</f>
        <v>0</v>
      </c>
      <c r="K1167" s="248" t="s">
        <v>22</v>
      </c>
      <c r="L1167" s="253"/>
      <c r="M1167" s="254" t="s">
        <v>22</v>
      </c>
      <c r="N1167" s="255" t="s">
        <v>44</v>
      </c>
      <c r="O1167" s="45"/>
      <c r="P1167" s="228">
        <f>O1167*H1167</f>
        <v>0</v>
      </c>
      <c r="Q1167" s="228">
        <v>0</v>
      </c>
      <c r="R1167" s="228">
        <f>Q1167*H1167</f>
        <v>0</v>
      </c>
      <c r="S1167" s="228">
        <v>0</v>
      </c>
      <c r="T1167" s="229">
        <f>S1167*H1167</f>
        <v>0</v>
      </c>
      <c r="AR1167" s="22" t="s">
        <v>372</v>
      </c>
      <c r="AT1167" s="22" t="s">
        <v>252</v>
      </c>
      <c r="AU1167" s="22" t="s">
        <v>82</v>
      </c>
      <c r="AY1167" s="22" t="s">
        <v>153</v>
      </c>
      <c r="BE1167" s="230">
        <f>IF(N1167="základní",J1167,0)</f>
        <v>0</v>
      </c>
      <c r="BF1167" s="230">
        <f>IF(N1167="snížená",J1167,0)</f>
        <v>0</v>
      </c>
      <c r="BG1167" s="230">
        <f>IF(N1167="zákl. přenesená",J1167,0)</f>
        <v>0</v>
      </c>
      <c r="BH1167" s="230">
        <f>IF(N1167="sníž. přenesená",J1167,0)</f>
        <v>0</v>
      </c>
      <c r="BI1167" s="230">
        <f>IF(N1167="nulová",J1167,0)</f>
        <v>0</v>
      </c>
      <c r="BJ1167" s="22" t="s">
        <v>24</v>
      </c>
      <c r="BK1167" s="230">
        <f>ROUND(I1167*H1167,2)</f>
        <v>0</v>
      </c>
      <c r="BL1167" s="22" t="s">
        <v>266</v>
      </c>
      <c r="BM1167" s="22" t="s">
        <v>2168</v>
      </c>
    </row>
    <row r="1168" spans="2:47" s="1" customFormat="1" ht="13.5">
      <c r="B1168" s="44"/>
      <c r="C1168" s="72"/>
      <c r="D1168" s="231" t="s">
        <v>162</v>
      </c>
      <c r="E1168" s="72"/>
      <c r="F1168" s="232" t="s">
        <v>2169</v>
      </c>
      <c r="G1168" s="72"/>
      <c r="H1168" s="72"/>
      <c r="I1168" s="189"/>
      <c r="J1168" s="72"/>
      <c r="K1168" s="72"/>
      <c r="L1168" s="70"/>
      <c r="M1168" s="233"/>
      <c r="N1168" s="45"/>
      <c r="O1168" s="45"/>
      <c r="P1168" s="45"/>
      <c r="Q1168" s="45"/>
      <c r="R1168" s="45"/>
      <c r="S1168" s="45"/>
      <c r="T1168" s="93"/>
      <c r="AT1168" s="22" t="s">
        <v>162</v>
      </c>
      <c r="AU1168" s="22" t="s">
        <v>82</v>
      </c>
    </row>
    <row r="1169" spans="2:47" s="1" customFormat="1" ht="13.5">
      <c r="B1169" s="44"/>
      <c r="C1169" s="72"/>
      <c r="D1169" s="231" t="s">
        <v>166</v>
      </c>
      <c r="E1169" s="72"/>
      <c r="F1169" s="234" t="s">
        <v>903</v>
      </c>
      <c r="G1169" s="72"/>
      <c r="H1169" s="72"/>
      <c r="I1169" s="189"/>
      <c r="J1169" s="72"/>
      <c r="K1169" s="72"/>
      <c r="L1169" s="70"/>
      <c r="M1169" s="233"/>
      <c r="N1169" s="45"/>
      <c r="O1169" s="45"/>
      <c r="P1169" s="45"/>
      <c r="Q1169" s="45"/>
      <c r="R1169" s="45"/>
      <c r="S1169" s="45"/>
      <c r="T1169" s="93"/>
      <c r="AT1169" s="22" t="s">
        <v>166</v>
      </c>
      <c r="AU1169" s="22" t="s">
        <v>82</v>
      </c>
    </row>
    <row r="1170" spans="2:51" s="11" customFormat="1" ht="13.5">
      <c r="B1170" s="235"/>
      <c r="C1170" s="236"/>
      <c r="D1170" s="231" t="s">
        <v>180</v>
      </c>
      <c r="E1170" s="236"/>
      <c r="F1170" s="238" t="s">
        <v>2170</v>
      </c>
      <c r="G1170" s="236"/>
      <c r="H1170" s="239">
        <v>223.4</v>
      </c>
      <c r="I1170" s="240"/>
      <c r="J1170" s="236"/>
      <c r="K1170" s="236"/>
      <c r="L1170" s="241"/>
      <c r="M1170" s="242"/>
      <c r="N1170" s="243"/>
      <c r="O1170" s="243"/>
      <c r="P1170" s="243"/>
      <c r="Q1170" s="243"/>
      <c r="R1170" s="243"/>
      <c r="S1170" s="243"/>
      <c r="T1170" s="244"/>
      <c r="AT1170" s="245" t="s">
        <v>180</v>
      </c>
      <c r="AU1170" s="245" t="s">
        <v>82</v>
      </c>
      <c r="AV1170" s="11" t="s">
        <v>82</v>
      </c>
      <c r="AW1170" s="11" t="s">
        <v>6</v>
      </c>
      <c r="AX1170" s="11" t="s">
        <v>24</v>
      </c>
      <c r="AY1170" s="245" t="s">
        <v>153</v>
      </c>
    </row>
    <row r="1171" spans="2:65" s="1" customFormat="1" ht="25.5" customHeight="1">
      <c r="B1171" s="44"/>
      <c r="C1171" s="219" t="s">
        <v>2171</v>
      </c>
      <c r="D1171" s="219" t="s">
        <v>155</v>
      </c>
      <c r="E1171" s="220" t="s">
        <v>2172</v>
      </c>
      <c r="F1171" s="221" t="s">
        <v>2173</v>
      </c>
      <c r="G1171" s="222" t="s">
        <v>239</v>
      </c>
      <c r="H1171" s="223">
        <v>32.25</v>
      </c>
      <c r="I1171" s="224"/>
      <c r="J1171" s="225">
        <f>ROUND(I1171*H1171,2)</f>
        <v>0</v>
      </c>
      <c r="K1171" s="221" t="s">
        <v>159</v>
      </c>
      <c r="L1171" s="70"/>
      <c r="M1171" s="226" t="s">
        <v>22</v>
      </c>
      <c r="N1171" s="227" t="s">
        <v>44</v>
      </c>
      <c r="O1171" s="45"/>
      <c r="P1171" s="228">
        <f>O1171*H1171</f>
        <v>0</v>
      </c>
      <c r="Q1171" s="228">
        <v>0</v>
      </c>
      <c r="R1171" s="228">
        <f>Q1171*H1171</f>
        <v>0</v>
      </c>
      <c r="S1171" s="228">
        <v>0</v>
      </c>
      <c r="T1171" s="229">
        <f>S1171*H1171</f>
        <v>0</v>
      </c>
      <c r="AR1171" s="22" t="s">
        <v>266</v>
      </c>
      <c r="AT1171" s="22" t="s">
        <v>155</v>
      </c>
      <c r="AU1171" s="22" t="s">
        <v>82</v>
      </c>
      <c r="AY1171" s="22" t="s">
        <v>153</v>
      </c>
      <c r="BE1171" s="230">
        <f>IF(N1171="základní",J1171,0)</f>
        <v>0</v>
      </c>
      <c r="BF1171" s="230">
        <f>IF(N1171="snížená",J1171,0)</f>
        <v>0</v>
      </c>
      <c r="BG1171" s="230">
        <f>IF(N1171="zákl. přenesená",J1171,0)</f>
        <v>0</v>
      </c>
      <c r="BH1171" s="230">
        <f>IF(N1171="sníž. přenesená",J1171,0)</f>
        <v>0</v>
      </c>
      <c r="BI1171" s="230">
        <f>IF(N1171="nulová",J1171,0)</f>
        <v>0</v>
      </c>
      <c r="BJ1171" s="22" t="s">
        <v>24</v>
      </c>
      <c r="BK1171" s="230">
        <f>ROUND(I1171*H1171,2)</f>
        <v>0</v>
      </c>
      <c r="BL1171" s="22" t="s">
        <v>266</v>
      </c>
      <c r="BM1171" s="22" t="s">
        <v>2174</v>
      </c>
    </row>
    <row r="1172" spans="2:47" s="1" customFormat="1" ht="13.5">
      <c r="B1172" s="44"/>
      <c r="C1172" s="72"/>
      <c r="D1172" s="231" t="s">
        <v>162</v>
      </c>
      <c r="E1172" s="72"/>
      <c r="F1172" s="232" t="s">
        <v>2175</v>
      </c>
      <c r="G1172" s="72"/>
      <c r="H1172" s="72"/>
      <c r="I1172" s="189"/>
      <c r="J1172" s="72"/>
      <c r="K1172" s="72"/>
      <c r="L1172" s="70"/>
      <c r="M1172" s="233"/>
      <c r="N1172" s="45"/>
      <c r="O1172" s="45"/>
      <c r="P1172" s="45"/>
      <c r="Q1172" s="45"/>
      <c r="R1172" s="45"/>
      <c r="S1172" s="45"/>
      <c r="T1172" s="93"/>
      <c r="AT1172" s="22" t="s">
        <v>162</v>
      </c>
      <c r="AU1172" s="22" t="s">
        <v>82</v>
      </c>
    </row>
    <row r="1173" spans="2:51" s="11" customFormat="1" ht="13.5">
      <c r="B1173" s="235"/>
      <c r="C1173" s="236"/>
      <c r="D1173" s="231" t="s">
        <v>180</v>
      </c>
      <c r="E1173" s="237" t="s">
        <v>22</v>
      </c>
      <c r="F1173" s="238" t="s">
        <v>2151</v>
      </c>
      <c r="G1173" s="236"/>
      <c r="H1173" s="239">
        <v>6</v>
      </c>
      <c r="I1173" s="240"/>
      <c r="J1173" s="236"/>
      <c r="K1173" s="236"/>
      <c r="L1173" s="241"/>
      <c r="M1173" s="242"/>
      <c r="N1173" s="243"/>
      <c r="O1173" s="243"/>
      <c r="P1173" s="243"/>
      <c r="Q1173" s="243"/>
      <c r="R1173" s="243"/>
      <c r="S1173" s="243"/>
      <c r="T1173" s="244"/>
      <c r="AT1173" s="245" t="s">
        <v>180</v>
      </c>
      <c r="AU1173" s="245" t="s">
        <v>82</v>
      </c>
      <c r="AV1173" s="11" t="s">
        <v>82</v>
      </c>
      <c r="AW1173" s="11" t="s">
        <v>37</v>
      </c>
      <c r="AX1173" s="11" t="s">
        <v>73</v>
      </c>
      <c r="AY1173" s="245" t="s">
        <v>153</v>
      </c>
    </row>
    <row r="1174" spans="2:51" s="11" customFormat="1" ht="13.5">
      <c r="B1174" s="235"/>
      <c r="C1174" s="236"/>
      <c r="D1174" s="231" t="s">
        <v>180</v>
      </c>
      <c r="E1174" s="237" t="s">
        <v>22</v>
      </c>
      <c r="F1174" s="238" t="s">
        <v>2159</v>
      </c>
      <c r="G1174" s="236"/>
      <c r="H1174" s="239">
        <v>4.5</v>
      </c>
      <c r="I1174" s="240"/>
      <c r="J1174" s="236"/>
      <c r="K1174" s="236"/>
      <c r="L1174" s="241"/>
      <c r="M1174" s="242"/>
      <c r="N1174" s="243"/>
      <c r="O1174" s="243"/>
      <c r="P1174" s="243"/>
      <c r="Q1174" s="243"/>
      <c r="R1174" s="243"/>
      <c r="S1174" s="243"/>
      <c r="T1174" s="244"/>
      <c r="AT1174" s="245" t="s">
        <v>180</v>
      </c>
      <c r="AU1174" s="245" t="s">
        <v>82</v>
      </c>
      <c r="AV1174" s="11" t="s">
        <v>82</v>
      </c>
      <c r="AW1174" s="11" t="s">
        <v>37</v>
      </c>
      <c r="AX1174" s="11" t="s">
        <v>73</v>
      </c>
      <c r="AY1174" s="245" t="s">
        <v>153</v>
      </c>
    </row>
    <row r="1175" spans="2:51" s="11" customFormat="1" ht="13.5">
      <c r="B1175" s="235"/>
      <c r="C1175" s="236"/>
      <c r="D1175" s="231" t="s">
        <v>180</v>
      </c>
      <c r="E1175" s="237" t="s">
        <v>22</v>
      </c>
      <c r="F1175" s="238" t="s">
        <v>2161</v>
      </c>
      <c r="G1175" s="236"/>
      <c r="H1175" s="239">
        <v>6.15</v>
      </c>
      <c r="I1175" s="240"/>
      <c r="J1175" s="236"/>
      <c r="K1175" s="236"/>
      <c r="L1175" s="241"/>
      <c r="M1175" s="242"/>
      <c r="N1175" s="243"/>
      <c r="O1175" s="243"/>
      <c r="P1175" s="243"/>
      <c r="Q1175" s="243"/>
      <c r="R1175" s="243"/>
      <c r="S1175" s="243"/>
      <c r="T1175" s="244"/>
      <c r="AT1175" s="245" t="s">
        <v>180</v>
      </c>
      <c r="AU1175" s="245" t="s">
        <v>82</v>
      </c>
      <c r="AV1175" s="11" t="s">
        <v>82</v>
      </c>
      <c r="AW1175" s="11" t="s">
        <v>37</v>
      </c>
      <c r="AX1175" s="11" t="s">
        <v>73</v>
      </c>
      <c r="AY1175" s="245" t="s">
        <v>153</v>
      </c>
    </row>
    <row r="1176" spans="2:51" s="11" customFormat="1" ht="13.5">
      <c r="B1176" s="235"/>
      <c r="C1176" s="236"/>
      <c r="D1176" s="231" t="s">
        <v>180</v>
      </c>
      <c r="E1176" s="237" t="s">
        <v>22</v>
      </c>
      <c r="F1176" s="238" t="s">
        <v>2162</v>
      </c>
      <c r="G1176" s="236"/>
      <c r="H1176" s="239">
        <v>4.5</v>
      </c>
      <c r="I1176" s="240"/>
      <c r="J1176" s="236"/>
      <c r="K1176" s="236"/>
      <c r="L1176" s="241"/>
      <c r="M1176" s="242"/>
      <c r="N1176" s="243"/>
      <c r="O1176" s="243"/>
      <c r="P1176" s="243"/>
      <c r="Q1176" s="243"/>
      <c r="R1176" s="243"/>
      <c r="S1176" s="243"/>
      <c r="T1176" s="244"/>
      <c r="AT1176" s="245" t="s">
        <v>180</v>
      </c>
      <c r="AU1176" s="245" t="s">
        <v>82</v>
      </c>
      <c r="AV1176" s="11" t="s">
        <v>82</v>
      </c>
      <c r="AW1176" s="11" t="s">
        <v>37</v>
      </c>
      <c r="AX1176" s="11" t="s">
        <v>73</v>
      </c>
      <c r="AY1176" s="245" t="s">
        <v>153</v>
      </c>
    </row>
    <row r="1177" spans="2:51" s="11" customFormat="1" ht="13.5">
      <c r="B1177" s="235"/>
      <c r="C1177" s="236"/>
      <c r="D1177" s="231" t="s">
        <v>180</v>
      </c>
      <c r="E1177" s="237" t="s">
        <v>22</v>
      </c>
      <c r="F1177" s="238" t="s">
        <v>2163</v>
      </c>
      <c r="G1177" s="236"/>
      <c r="H1177" s="239">
        <v>5.55</v>
      </c>
      <c r="I1177" s="240"/>
      <c r="J1177" s="236"/>
      <c r="K1177" s="236"/>
      <c r="L1177" s="241"/>
      <c r="M1177" s="242"/>
      <c r="N1177" s="243"/>
      <c r="O1177" s="243"/>
      <c r="P1177" s="243"/>
      <c r="Q1177" s="243"/>
      <c r="R1177" s="243"/>
      <c r="S1177" s="243"/>
      <c r="T1177" s="244"/>
      <c r="AT1177" s="245" t="s">
        <v>180</v>
      </c>
      <c r="AU1177" s="245" t="s">
        <v>82</v>
      </c>
      <c r="AV1177" s="11" t="s">
        <v>82</v>
      </c>
      <c r="AW1177" s="11" t="s">
        <v>37</v>
      </c>
      <c r="AX1177" s="11" t="s">
        <v>73</v>
      </c>
      <c r="AY1177" s="245" t="s">
        <v>153</v>
      </c>
    </row>
    <row r="1178" spans="2:51" s="11" customFormat="1" ht="13.5">
      <c r="B1178" s="235"/>
      <c r="C1178" s="236"/>
      <c r="D1178" s="231" t="s">
        <v>180</v>
      </c>
      <c r="E1178" s="237" t="s">
        <v>22</v>
      </c>
      <c r="F1178" s="238" t="s">
        <v>2164</v>
      </c>
      <c r="G1178" s="236"/>
      <c r="H1178" s="239">
        <v>5.55</v>
      </c>
      <c r="I1178" s="240"/>
      <c r="J1178" s="236"/>
      <c r="K1178" s="236"/>
      <c r="L1178" s="241"/>
      <c r="M1178" s="242"/>
      <c r="N1178" s="243"/>
      <c r="O1178" s="243"/>
      <c r="P1178" s="243"/>
      <c r="Q1178" s="243"/>
      <c r="R1178" s="243"/>
      <c r="S1178" s="243"/>
      <c r="T1178" s="244"/>
      <c r="AT1178" s="245" t="s">
        <v>180</v>
      </c>
      <c r="AU1178" s="245" t="s">
        <v>82</v>
      </c>
      <c r="AV1178" s="11" t="s">
        <v>82</v>
      </c>
      <c r="AW1178" s="11" t="s">
        <v>37</v>
      </c>
      <c r="AX1178" s="11" t="s">
        <v>73</v>
      </c>
      <c r="AY1178" s="245" t="s">
        <v>153</v>
      </c>
    </row>
    <row r="1179" spans="2:65" s="1" customFormat="1" ht="25.5" customHeight="1">
      <c r="B1179" s="44"/>
      <c r="C1179" s="219" t="s">
        <v>2176</v>
      </c>
      <c r="D1179" s="219" t="s">
        <v>155</v>
      </c>
      <c r="E1179" s="220" t="s">
        <v>2177</v>
      </c>
      <c r="F1179" s="221" t="s">
        <v>2178</v>
      </c>
      <c r="G1179" s="222" t="s">
        <v>239</v>
      </c>
      <c r="H1179" s="223">
        <v>212.762</v>
      </c>
      <c r="I1179" s="224"/>
      <c r="J1179" s="225">
        <f>ROUND(I1179*H1179,2)</f>
        <v>0</v>
      </c>
      <c r="K1179" s="221" t="s">
        <v>159</v>
      </c>
      <c r="L1179" s="70"/>
      <c r="M1179" s="226" t="s">
        <v>22</v>
      </c>
      <c r="N1179" s="227" t="s">
        <v>44</v>
      </c>
      <c r="O1179" s="45"/>
      <c r="P1179" s="228">
        <f>O1179*H1179</f>
        <v>0</v>
      </c>
      <c r="Q1179" s="228">
        <v>0</v>
      </c>
      <c r="R1179" s="228">
        <f>Q1179*H1179</f>
        <v>0</v>
      </c>
      <c r="S1179" s="228">
        <v>0</v>
      </c>
      <c r="T1179" s="229">
        <f>S1179*H1179</f>
        <v>0</v>
      </c>
      <c r="AR1179" s="22" t="s">
        <v>266</v>
      </c>
      <c r="AT1179" s="22" t="s">
        <v>155</v>
      </c>
      <c r="AU1179" s="22" t="s">
        <v>82</v>
      </c>
      <c r="AY1179" s="22" t="s">
        <v>153</v>
      </c>
      <c r="BE1179" s="230">
        <f>IF(N1179="základní",J1179,0)</f>
        <v>0</v>
      </c>
      <c r="BF1179" s="230">
        <f>IF(N1179="snížená",J1179,0)</f>
        <v>0</v>
      </c>
      <c r="BG1179" s="230">
        <f>IF(N1179="zákl. přenesená",J1179,0)</f>
        <v>0</v>
      </c>
      <c r="BH1179" s="230">
        <f>IF(N1179="sníž. přenesená",J1179,0)</f>
        <v>0</v>
      </c>
      <c r="BI1179" s="230">
        <f>IF(N1179="nulová",J1179,0)</f>
        <v>0</v>
      </c>
      <c r="BJ1179" s="22" t="s">
        <v>24</v>
      </c>
      <c r="BK1179" s="230">
        <f>ROUND(I1179*H1179,2)</f>
        <v>0</v>
      </c>
      <c r="BL1179" s="22" t="s">
        <v>266</v>
      </c>
      <c r="BM1179" s="22" t="s">
        <v>2179</v>
      </c>
    </row>
    <row r="1180" spans="2:47" s="1" customFormat="1" ht="13.5">
      <c r="B1180" s="44"/>
      <c r="C1180" s="72"/>
      <c r="D1180" s="231" t="s">
        <v>162</v>
      </c>
      <c r="E1180" s="72"/>
      <c r="F1180" s="232" t="s">
        <v>2180</v>
      </c>
      <c r="G1180" s="72"/>
      <c r="H1180" s="72"/>
      <c r="I1180" s="189"/>
      <c r="J1180" s="72"/>
      <c r="K1180" s="72"/>
      <c r="L1180" s="70"/>
      <c r="M1180" s="233"/>
      <c r="N1180" s="45"/>
      <c r="O1180" s="45"/>
      <c r="P1180" s="45"/>
      <c r="Q1180" s="45"/>
      <c r="R1180" s="45"/>
      <c r="S1180" s="45"/>
      <c r="T1180" s="93"/>
      <c r="AT1180" s="22" t="s">
        <v>162</v>
      </c>
      <c r="AU1180" s="22" t="s">
        <v>82</v>
      </c>
    </row>
    <row r="1181" spans="2:51" s="11" customFormat="1" ht="13.5">
      <c r="B1181" s="235"/>
      <c r="C1181" s="236"/>
      <c r="D1181" s="231" t="s">
        <v>180</v>
      </c>
      <c r="E1181" s="237" t="s">
        <v>22</v>
      </c>
      <c r="F1181" s="238" t="s">
        <v>2151</v>
      </c>
      <c r="G1181" s="236"/>
      <c r="H1181" s="239">
        <v>6</v>
      </c>
      <c r="I1181" s="240"/>
      <c r="J1181" s="236"/>
      <c r="K1181" s="236"/>
      <c r="L1181" s="241"/>
      <c r="M1181" s="242"/>
      <c r="N1181" s="243"/>
      <c r="O1181" s="243"/>
      <c r="P1181" s="243"/>
      <c r="Q1181" s="243"/>
      <c r="R1181" s="243"/>
      <c r="S1181" s="243"/>
      <c r="T1181" s="244"/>
      <c r="AT1181" s="245" t="s">
        <v>180</v>
      </c>
      <c r="AU1181" s="245" t="s">
        <v>82</v>
      </c>
      <c r="AV1181" s="11" t="s">
        <v>82</v>
      </c>
      <c r="AW1181" s="11" t="s">
        <v>37</v>
      </c>
      <c r="AX1181" s="11" t="s">
        <v>73</v>
      </c>
      <c r="AY1181" s="245" t="s">
        <v>153</v>
      </c>
    </row>
    <row r="1182" spans="2:51" s="11" customFormat="1" ht="13.5">
      <c r="B1182" s="235"/>
      <c r="C1182" s="236"/>
      <c r="D1182" s="231" t="s">
        <v>180</v>
      </c>
      <c r="E1182" s="237" t="s">
        <v>22</v>
      </c>
      <c r="F1182" s="238" t="s">
        <v>2152</v>
      </c>
      <c r="G1182" s="236"/>
      <c r="H1182" s="239">
        <v>10.5</v>
      </c>
      <c r="I1182" s="240"/>
      <c r="J1182" s="236"/>
      <c r="K1182" s="236"/>
      <c r="L1182" s="241"/>
      <c r="M1182" s="242"/>
      <c r="N1182" s="243"/>
      <c r="O1182" s="243"/>
      <c r="P1182" s="243"/>
      <c r="Q1182" s="243"/>
      <c r="R1182" s="243"/>
      <c r="S1182" s="243"/>
      <c r="T1182" s="244"/>
      <c r="AT1182" s="245" t="s">
        <v>180</v>
      </c>
      <c r="AU1182" s="245" t="s">
        <v>82</v>
      </c>
      <c r="AV1182" s="11" t="s">
        <v>82</v>
      </c>
      <c r="AW1182" s="11" t="s">
        <v>37</v>
      </c>
      <c r="AX1182" s="11" t="s">
        <v>73</v>
      </c>
      <c r="AY1182" s="245" t="s">
        <v>153</v>
      </c>
    </row>
    <row r="1183" spans="2:51" s="11" customFormat="1" ht="13.5">
      <c r="B1183" s="235"/>
      <c r="C1183" s="236"/>
      <c r="D1183" s="231" t="s">
        <v>180</v>
      </c>
      <c r="E1183" s="237" t="s">
        <v>22</v>
      </c>
      <c r="F1183" s="238" t="s">
        <v>2153</v>
      </c>
      <c r="G1183" s="236"/>
      <c r="H1183" s="239">
        <v>11.3</v>
      </c>
      <c r="I1183" s="240"/>
      <c r="J1183" s="236"/>
      <c r="K1183" s="236"/>
      <c r="L1183" s="241"/>
      <c r="M1183" s="242"/>
      <c r="N1183" s="243"/>
      <c r="O1183" s="243"/>
      <c r="P1183" s="243"/>
      <c r="Q1183" s="243"/>
      <c r="R1183" s="243"/>
      <c r="S1183" s="243"/>
      <c r="T1183" s="244"/>
      <c r="AT1183" s="245" t="s">
        <v>180</v>
      </c>
      <c r="AU1183" s="245" t="s">
        <v>82</v>
      </c>
      <c r="AV1183" s="11" t="s">
        <v>82</v>
      </c>
      <c r="AW1183" s="11" t="s">
        <v>37</v>
      </c>
      <c r="AX1183" s="11" t="s">
        <v>73</v>
      </c>
      <c r="AY1183" s="245" t="s">
        <v>153</v>
      </c>
    </row>
    <row r="1184" spans="2:51" s="11" customFormat="1" ht="13.5">
      <c r="B1184" s="235"/>
      <c r="C1184" s="236"/>
      <c r="D1184" s="231" t="s">
        <v>180</v>
      </c>
      <c r="E1184" s="237" t="s">
        <v>22</v>
      </c>
      <c r="F1184" s="238" t="s">
        <v>2154</v>
      </c>
      <c r="G1184" s="236"/>
      <c r="H1184" s="239">
        <v>16.6</v>
      </c>
      <c r="I1184" s="240"/>
      <c r="J1184" s="236"/>
      <c r="K1184" s="236"/>
      <c r="L1184" s="241"/>
      <c r="M1184" s="242"/>
      <c r="N1184" s="243"/>
      <c r="O1184" s="243"/>
      <c r="P1184" s="243"/>
      <c r="Q1184" s="243"/>
      <c r="R1184" s="243"/>
      <c r="S1184" s="243"/>
      <c r="T1184" s="244"/>
      <c r="AT1184" s="245" t="s">
        <v>180</v>
      </c>
      <c r="AU1184" s="245" t="s">
        <v>82</v>
      </c>
      <c r="AV1184" s="11" t="s">
        <v>82</v>
      </c>
      <c r="AW1184" s="11" t="s">
        <v>37</v>
      </c>
      <c r="AX1184" s="11" t="s">
        <v>73</v>
      </c>
      <c r="AY1184" s="245" t="s">
        <v>153</v>
      </c>
    </row>
    <row r="1185" spans="2:51" s="11" customFormat="1" ht="13.5">
      <c r="B1185" s="235"/>
      <c r="C1185" s="236"/>
      <c r="D1185" s="231" t="s">
        <v>180</v>
      </c>
      <c r="E1185" s="237" t="s">
        <v>22</v>
      </c>
      <c r="F1185" s="238" t="s">
        <v>2155</v>
      </c>
      <c r="G1185" s="236"/>
      <c r="H1185" s="239">
        <v>39.1</v>
      </c>
      <c r="I1185" s="240"/>
      <c r="J1185" s="236"/>
      <c r="K1185" s="236"/>
      <c r="L1185" s="241"/>
      <c r="M1185" s="242"/>
      <c r="N1185" s="243"/>
      <c r="O1185" s="243"/>
      <c r="P1185" s="243"/>
      <c r="Q1185" s="243"/>
      <c r="R1185" s="243"/>
      <c r="S1185" s="243"/>
      <c r="T1185" s="244"/>
      <c r="AT1185" s="245" t="s">
        <v>180</v>
      </c>
      <c r="AU1185" s="245" t="s">
        <v>82</v>
      </c>
      <c r="AV1185" s="11" t="s">
        <v>82</v>
      </c>
      <c r="AW1185" s="11" t="s">
        <v>37</v>
      </c>
      <c r="AX1185" s="11" t="s">
        <v>73</v>
      </c>
      <c r="AY1185" s="245" t="s">
        <v>153</v>
      </c>
    </row>
    <row r="1186" spans="2:51" s="11" customFormat="1" ht="13.5">
      <c r="B1186" s="235"/>
      <c r="C1186" s="236"/>
      <c r="D1186" s="231" t="s">
        <v>180</v>
      </c>
      <c r="E1186" s="237" t="s">
        <v>22</v>
      </c>
      <c r="F1186" s="238" t="s">
        <v>2156</v>
      </c>
      <c r="G1186" s="236"/>
      <c r="H1186" s="239">
        <v>39.1</v>
      </c>
      <c r="I1186" s="240"/>
      <c r="J1186" s="236"/>
      <c r="K1186" s="236"/>
      <c r="L1186" s="241"/>
      <c r="M1186" s="242"/>
      <c r="N1186" s="243"/>
      <c r="O1186" s="243"/>
      <c r="P1186" s="243"/>
      <c r="Q1186" s="243"/>
      <c r="R1186" s="243"/>
      <c r="S1186" s="243"/>
      <c r="T1186" s="244"/>
      <c r="AT1186" s="245" t="s">
        <v>180</v>
      </c>
      <c r="AU1186" s="245" t="s">
        <v>82</v>
      </c>
      <c r="AV1186" s="11" t="s">
        <v>82</v>
      </c>
      <c r="AW1186" s="11" t="s">
        <v>37</v>
      </c>
      <c r="AX1186" s="11" t="s">
        <v>73</v>
      </c>
      <c r="AY1186" s="245" t="s">
        <v>153</v>
      </c>
    </row>
    <row r="1187" spans="2:51" s="11" customFormat="1" ht="13.5">
      <c r="B1187" s="235"/>
      <c r="C1187" s="236"/>
      <c r="D1187" s="231" t="s">
        <v>180</v>
      </c>
      <c r="E1187" s="237" t="s">
        <v>22</v>
      </c>
      <c r="F1187" s="238" t="s">
        <v>2157</v>
      </c>
      <c r="G1187" s="236"/>
      <c r="H1187" s="239">
        <v>14.4</v>
      </c>
      <c r="I1187" s="240"/>
      <c r="J1187" s="236"/>
      <c r="K1187" s="236"/>
      <c r="L1187" s="241"/>
      <c r="M1187" s="242"/>
      <c r="N1187" s="243"/>
      <c r="O1187" s="243"/>
      <c r="P1187" s="243"/>
      <c r="Q1187" s="243"/>
      <c r="R1187" s="243"/>
      <c r="S1187" s="243"/>
      <c r="T1187" s="244"/>
      <c r="AT1187" s="245" t="s">
        <v>180</v>
      </c>
      <c r="AU1187" s="245" t="s">
        <v>82</v>
      </c>
      <c r="AV1187" s="11" t="s">
        <v>82</v>
      </c>
      <c r="AW1187" s="11" t="s">
        <v>37</v>
      </c>
      <c r="AX1187" s="11" t="s">
        <v>73</v>
      </c>
      <c r="AY1187" s="245" t="s">
        <v>153</v>
      </c>
    </row>
    <row r="1188" spans="2:51" s="11" customFormat="1" ht="13.5">
      <c r="B1188" s="235"/>
      <c r="C1188" s="236"/>
      <c r="D1188" s="231" t="s">
        <v>180</v>
      </c>
      <c r="E1188" s="237" t="s">
        <v>22</v>
      </c>
      <c r="F1188" s="238" t="s">
        <v>2158</v>
      </c>
      <c r="G1188" s="236"/>
      <c r="H1188" s="239">
        <v>14.9</v>
      </c>
      <c r="I1188" s="240"/>
      <c r="J1188" s="236"/>
      <c r="K1188" s="236"/>
      <c r="L1188" s="241"/>
      <c r="M1188" s="242"/>
      <c r="N1188" s="243"/>
      <c r="O1188" s="243"/>
      <c r="P1188" s="243"/>
      <c r="Q1188" s="243"/>
      <c r="R1188" s="243"/>
      <c r="S1188" s="243"/>
      <c r="T1188" s="244"/>
      <c r="AT1188" s="245" t="s">
        <v>180</v>
      </c>
      <c r="AU1188" s="245" t="s">
        <v>82</v>
      </c>
      <c r="AV1188" s="11" t="s">
        <v>82</v>
      </c>
      <c r="AW1188" s="11" t="s">
        <v>37</v>
      </c>
      <c r="AX1188" s="11" t="s">
        <v>73</v>
      </c>
      <c r="AY1188" s="245" t="s">
        <v>153</v>
      </c>
    </row>
    <row r="1189" spans="2:51" s="11" customFormat="1" ht="13.5">
      <c r="B1189" s="235"/>
      <c r="C1189" s="236"/>
      <c r="D1189" s="231" t="s">
        <v>180</v>
      </c>
      <c r="E1189" s="237" t="s">
        <v>22</v>
      </c>
      <c r="F1189" s="238" t="s">
        <v>2159</v>
      </c>
      <c r="G1189" s="236"/>
      <c r="H1189" s="239">
        <v>4.5</v>
      </c>
      <c r="I1189" s="240"/>
      <c r="J1189" s="236"/>
      <c r="K1189" s="236"/>
      <c r="L1189" s="241"/>
      <c r="M1189" s="242"/>
      <c r="N1189" s="243"/>
      <c r="O1189" s="243"/>
      <c r="P1189" s="243"/>
      <c r="Q1189" s="243"/>
      <c r="R1189" s="243"/>
      <c r="S1189" s="243"/>
      <c r="T1189" s="244"/>
      <c r="AT1189" s="245" t="s">
        <v>180</v>
      </c>
      <c r="AU1189" s="245" t="s">
        <v>82</v>
      </c>
      <c r="AV1189" s="11" t="s">
        <v>82</v>
      </c>
      <c r="AW1189" s="11" t="s">
        <v>37</v>
      </c>
      <c r="AX1189" s="11" t="s">
        <v>73</v>
      </c>
      <c r="AY1189" s="245" t="s">
        <v>153</v>
      </c>
    </row>
    <row r="1190" spans="2:51" s="11" customFormat="1" ht="13.5">
      <c r="B1190" s="235"/>
      <c r="C1190" s="236"/>
      <c r="D1190" s="231" t="s">
        <v>180</v>
      </c>
      <c r="E1190" s="237" t="s">
        <v>22</v>
      </c>
      <c r="F1190" s="238" t="s">
        <v>2160</v>
      </c>
      <c r="G1190" s="236"/>
      <c r="H1190" s="239">
        <v>34.612</v>
      </c>
      <c r="I1190" s="240"/>
      <c r="J1190" s="236"/>
      <c r="K1190" s="236"/>
      <c r="L1190" s="241"/>
      <c r="M1190" s="242"/>
      <c r="N1190" s="243"/>
      <c r="O1190" s="243"/>
      <c r="P1190" s="243"/>
      <c r="Q1190" s="243"/>
      <c r="R1190" s="243"/>
      <c r="S1190" s="243"/>
      <c r="T1190" s="244"/>
      <c r="AT1190" s="245" t="s">
        <v>180</v>
      </c>
      <c r="AU1190" s="245" t="s">
        <v>82</v>
      </c>
      <c r="AV1190" s="11" t="s">
        <v>82</v>
      </c>
      <c r="AW1190" s="11" t="s">
        <v>37</v>
      </c>
      <c r="AX1190" s="11" t="s">
        <v>73</v>
      </c>
      <c r="AY1190" s="245" t="s">
        <v>153</v>
      </c>
    </row>
    <row r="1191" spans="2:51" s="11" customFormat="1" ht="13.5">
      <c r="B1191" s="235"/>
      <c r="C1191" s="236"/>
      <c r="D1191" s="231" t="s">
        <v>180</v>
      </c>
      <c r="E1191" s="237" t="s">
        <v>22</v>
      </c>
      <c r="F1191" s="238" t="s">
        <v>2161</v>
      </c>
      <c r="G1191" s="236"/>
      <c r="H1191" s="239">
        <v>6.15</v>
      </c>
      <c r="I1191" s="240"/>
      <c r="J1191" s="236"/>
      <c r="K1191" s="236"/>
      <c r="L1191" s="241"/>
      <c r="M1191" s="242"/>
      <c r="N1191" s="243"/>
      <c r="O1191" s="243"/>
      <c r="P1191" s="243"/>
      <c r="Q1191" s="243"/>
      <c r="R1191" s="243"/>
      <c r="S1191" s="243"/>
      <c r="T1191" s="244"/>
      <c r="AT1191" s="245" t="s">
        <v>180</v>
      </c>
      <c r="AU1191" s="245" t="s">
        <v>82</v>
      </c>
      <c r="AV1191" s="11" t="s">
        <v>82</v>
      </c>
      <c r="AW1191" s="11" t="s">
        <v>37</v>
      </c>
      <c r="AX1191" s="11" t="s">
        <v>73</v>
      </c>
      <c r="AY1191" s="245" t="s">
        <v>153</v>
      </c>
    </row>
    <row r="1192" spans="2:51" s="11" customFormat="1" ht="13.5">
      <c r="B1192" s="235"/>
      <c r="C1192" s="236"/>
      <c r="D1192" s="231" t="s">
        <v>180</v>
      </c>
      <c r="E1192" s="237" t="s">
        <v>22</v>
      </c>
      <c r="F1192" s="238" t="s">
        <v>2162</v>
      </c>
      <c r="G1192" s="236"/>
      <c r="H1192" s="239">
        <v>4.5</v>
      </c>
      <c r="I1192" s="240"/>
      <c r="J1192" s="236"/>
      <c r="K1192" s="236"/>
      <c r="L1192" s="241"/>
      <c r="M1192" s="242"/>
      <c r="N1192" s="243"/>
      <c r="O1192" s="243"/>
      <c r="P1192" s="243"/>
      <c r="Q1192" s="243"/>
      <c r="R1192" s="243"/>
      <c r="S1192" s="243"/>
      <c r="T1192" s="244"/>
      <c r="AT1192" s="245" t="s">
        <v>180</v>
      </c>
      <c r="AU1192" s="245" t="s">
        <v>82</v>
      </c>
      <c r="AV1192" s="11" t="s">
        <v>82</v>
      </c>
      <c r="AW1192" s="11" t="s">
        <v>37</v>
      </c>
      <c r="AX1192" s="11" t="s">
        <v>73</v>
      </c>
      <c r="AY1192" s="245" t="s">
        <v>153</v>
      </c>
    </row>
    <row r="1193" spans="2:51" s="11" customFormat="1" ht="13.5">
      <c r="B1193" s="235"/>
      <c r="C1193" s="236"/>
      <c r="D1193" s="231" t="s">
        <v>180</v>
      </c>
      <c r="E1193" s="237" t="s">
        <v>22</v>
      </c>
      <c r="F1193" s="238" t="s">
        <v>2163</v>
      </c>
      <c r="G1193" s="236"/>
      <c r="H1193" s="239">
        <v>5.55</v>
      </c>
      <c r="I1193" s="240"/>
      <c r="J1193" s="236"/>
      <c r="K1193" s="236"/>
      <c r="L1193" s="241"/>
      <c r="M1193" s="242"/>
      <c r="N1193" s="243"/>
      <c r="O1193" s="243"/>
      <c r="P1193" s="243"/>
      <c r="Q1193" s="243"/>
      <c r="R1193" s="243"/>
      <c r="S1193" s="243"/>
      <c r="T1193" s="244"/>
      <c r="AT1193" s="245" t="s">
        <v>180</v>
      </c>
      <c r="AU1193" s="245" t="s">
        <v>82</v>
      </c>
      <c r="AV1193" s="11" t="s">
        <v>82</v>
      </c>
      <c r="AW1193" s="11" t="s">
        <v>37</v>
      </c>
      <c r="AX1193" s="11" t="s">
        <v>73</v>
      </c>
      <c r="AY1193" s="245" t="s">
        <v>153</v>
      </c>
    </row>
    <row r="1194" spans="2:51" s="11" customFormat="1" ht="13.5">
      <c r="B1194" s="235"/>
      <c r="C1194" s="236"/>
      <c r="D1194" s="231" t="s">
        <v>180</v>
      </c>
      <c r="E1194" s="237" t="s">
        <v>22</v>
      </c>
      <c r="F1194" s="238" t="s">
        <v>2164</v>
      </c>
      <c r="G1194" s="236"/>
      <c r="H1194" s="239">
        <v>5.55</v>
      </c>
      <c r="I1194" s="240"/>
      <c r="J1194" s="236"/>
      <c r="K1194" s="236"/>
      <c r="L1194" s="241"/>
      <c r="M1194" s="242"/>
      <c r="N1194" s="243"/>
      <c r="O1194" s="243"/>
      <c r="P1194" s="243"/>
      <c r="Q1194" s="243"/>
      <c r="R1194" s="243"/>
      <c r="S1194" s="243"/>
      <c r="T1194" s="244"/>
      <c r="AT1194" s="245" t="s">
        <v>180</v>
      </c>
      <c r="AU1194" s="245" t="s">
        <v>82</v>
      </c>
      <c r="AV1194" s="11" t="s">
        <v>82</v>
      </c>
      <c r="AW1194" s="11" t="s">
        <v>37</v>
      </c>
      <c r="AX1194" s="11" t="s">
        <v>73</v>
      </c>
      <c r="AY1194" s="245" t="s">
        <v>153</v>
      </c>
    </row>
    <row r="1195" spans="2:65" s="1" customFormat="1" ht="16.5" customHeight="1">
      <c r="B1195" s="44"/>
      <c r="C1195" s="219" t="s">
        <v>2181</v>
      </c>
      <c r="D1195" s="219" t="s">
        <v>155</v>
      </c>
      <c r="E1195" s="220" t="s">
        <v>2182</v>
      </c>
      <c r="F1195" s="221" t="s">
        <v>2183</v>
      </c>
      <c r="G1195" s="222" t="s">
        <v>351</v>
      </c>
      <c r="H1195" s="223">
        <v>162.2</v>
      </c>
      <c r="I1195" s="224"/>
      <c r="J1195" s="225">
        <f>ROUND(I1195*H1195,2)</f>
        <v>0</v>
      </c>
      <c r="K1195" s="221" t="s">
        <v>159</v>
      </c>
      <c r="L1195" s="70"/>
      <c r="M1195" s="226" t="s">
        <v>22</v>
      </c>
      <c r="N1195" s="227" t="s">
        <v>44</v>
      </c>
      <c r="O1195" s="45"/>
      <c r="P1195" s="228">
        <f>O1195*H1195</f>
        <v>0</v>
      </c>
      <c r="Q1195" s="228">
        <v>0.00031</v>
      </c>
      <c r="R1195" s="228">
        <f>Q1195*H1195</f>
        <v>0.05028199999999999</v>
      </c>
      <c r="S1195" s="228">
        <v>0</v>
      </c>
      <c r="T1195" s="229">
        <f>S1195*H1195</f>
        <v>0</v>
      </c>
      <c r="AR1195" s="22" t="s">
        <v>266</v>
      </c>
      <c r="AT1195" s="22" t="s">
        <v>155</v>
      </c>
      <c r="AU1195" s="22" t="s">
        <v>82</v>
      </c>
      <c r="AY1195" s="22" t="s">
        <v>153</v>
      </c>
      <c r="BE1195" s="230">
        <f>IF(N1195="základní",J1195,0)</f>
        <v>0</v>
      </c>
      <c r="BF1195" s="230">
        <f>IF(N1195="snížená",J1195,0)</f>
        <v>0</v>
      </c>
      <c r="BG1195" s="230">
        <f>IF(N1195="zákl. přenesená",J1195,0)</f>
        <v>0</v>
      </c>
      <c r="BH1195" s="230">
        <f>IF(N1195="sníž. přenesená",J1195,0)</f>
        <v>0</v>
      </c>
      <c r="BI1195" s="230">
        <f>IF(N1195="nulová",J1195,0)</f>
        <v>0</v>
      </c>
      <c r="BJ1195" s="22" t="s">
        <v>24</v>
      </c>
      <c r="BK1195" s="230">
        <f>ROUND(I1195*H1195,2)</f>
        <v>0</v>
      </c>
      <c r="BL1195" s="22" t="s">
        <v>266</v>
      </c>
      <c r="BM1195" s="22" t="s">
        <v>2184</v>
      </c>
    </row>
    <row r="1196" spans="2:47" s="1" customFormat="1" ht="13.5">
      <c r="B1196" s="44"/>
      <c r="C1196" s="72"/>
      <c r="D1196" s="231" t="s">
        <v>162</v>
      </c>
      <c r="E1196" s="72"/>
      <c r="F1196" s="232" t="s">
        <v>2185</v>
      </c>
      <c r="G1196" s="72"/>
      <c r="H1196" s="72"/>
      <c r="I1196" s="189"/>
      <c r="J1196" s="72"/>
      <c r="K1196" s="72"/>
      <c r="L1196" s="70"/>
      <c r="M1196" s="233"/>
      <c r="N1196" s="45"/>
      <c r="O1196" s="45"/>
      <c r="P1196" s="45"/>
      <c r="Q1196" s="45"/>
      <c r="R1196" s="45"/>
      <c r="S1196" s="45"/>
      <c r="T1196" s="93"/>
      <c r="AT1196" s="22" t="s">
        <v>162</v>
      </c>
      <c r="AU1196" s="22" t="s">
        <v>82</v>
      </c>
    </row>
    <row r="1197" spans="2:47" s="1" customFormat="1" ht="13.5">
      <c r="B1197" s="44"/>
      <c r="C1197" s="72"/>
      <c r="D1197" s="231" t="s">
        <v>164</v>
      </c>
      <c r="E1197" s="72"/>
      <c r="F1197" s="234" t="s">
        <v>2186</v>
      </c>
      <c r="G1197" s="72"/>
      <c r="H1197" s="72"/>
      <c r="I1197" s="189"/>
      <c r="J1197" s="72"/>
      <c r="K1197" s="72"/>
      <c r="L1197" s="70"/>
      <c r="M1197" s="233"/>
      <c r="N1197" s="45"/>
      <c r="O1197" s="45"/>
      <c r="P1197" s="45"/>
      <c r="Q1197" s="45"/>
      <c r="R1197" s="45"/>
      <c r="S1197" s="45"/>
      <c r="T1197" s="93"/>
      <c r="AT1197" s="22" t="s">
        <v>164</v>
      </c>
      <c r="AU1197" s="22" t="s">
        <v>82</v>
      </c>
    </row>
    <row r="1198" spans="2:47" s="1" customFormat="1" ht="13.5">
      <c r="B1198" s="44"/>
      <c r="C1198" s="72"/>
      <c r="D1198" s="231" t="s">
        <v>166</v>
      </c>
      <c r="E1198" s="72"/>
      <c r="F1198" s="234" t="s">
        <v>903</v>
      </c>
      <c r="G1198" s="72"/>
      <c r="H1198" s="72"/>
      <c r="I1198" s="189"/>
      <c r="J1198" s="72"/>
      <c r="K1198" s="72"/>
      <c r="L1198" s="70"/>
      <c r="M1198" s="233"/>
      <c r="N1198" s="45"/>
      <c r="O1198" s="45"/>
      <c r="P1198" s="45"/>
      <c r="Q1198" s="45"/>
      <c r="R1198" s="45"/>
      <c r="S1198" s="45"/>
      <c r="T1198" s="93"/>
      <c r="AT1198" s="22" t="s">
        <v>166</v>
      </c>
      <c r="AU1198" s="22" t="s">
        <v>82</v>
      </c>
    </row>
    <row r="1199" spans="2:51" s="11" customFormat="1" ht="13.5">
      <c r="B1199" s="235"/>
      <c r="C1199" s="236"/>
      <c r="D1199" s="231" t="s">
        <v>180</v>
      </c>
      <c r="E1199" s="237" t="s">
        <v>22</v>
      </c>
      <c r="F1199" s="238" t="s">
        <v>2187</v>
      </c>
      <c r="G1199" s="236"/>
      <c r="H1199" s="239">
        <v>4.5</v>
      </c>
      <c r="I1199" s="240"/>
      <c r="J1199" s="236"/>
      <c r="K1199" s="236"/>
      <c r="L1199" s="241"/>
      <c r="M1199" s="242"/>
      <c r="N1199" s="243"/>
      <c r="O1199" s="243"/>
      <c r="P1199" s="243"/>
      <c r="Q1199" s="243"/>
      <c r="R1199" s="243"/>
      <c r="S1199" s="243"/>
      <c r="T1199" s="244"/>
      <c r="AT1199" s="245" t="s">
        <v>180</v>
      </c>
      <c r="AU1199" s="245" t="s">
        <v>82</v>
      </c>
      <c r="AV1199" s="11" t="s">
        <v>82</v>
      </c>
      <c r="AW1199" s="11" t="s">
        <v>37</v>
      </c>
      <c r="AX1199" s="11" t="s">
        <v>73</v>
      </c>
      <c r="AY1199" s="245" t="s">
        <v>153</v>
      </c>
    </row>
    <row r="1200" spans="2:51" s="11" customFormat="1" ht="13.5">
      <c r="B1200" s="235"/>
      <c r="C1200" s="236"/>
      <c r="D1200" s="231" t="s">
        <v>180</v>
      </c>
      <c r="E1200" s="237" t="s">
        <v>22</v>
      </c>
      <c r="F1200" s="238" t="s">
        <v>2188</v>
      </c>
      <c r="G1200" s="236"/>
      <c r="H1200" s="239">
        <v>16</v>
      </c>
      <c r="I1200" s="240"/>
      <c r="J1200" s="236"/>
      <c r="K1200" s="236"/>
      <c r="L1200" s="241"/>
      <c r="M1200" s="242"/>
      <c r="N1200" s="243"/>
      <c r="O1200" s="243"/>
      <c r="P1200" s="243"/>
      <c r="Q1200" s="243"/>
      <c r="R1200" s="243"/>
      <c r="S1200" s="243"/>
      <c r="T1200" s="244"/>
      <c r="AT1200" s="245" t="s">
        <v>180</v>
      </c>
      <c r="AU1200" s="245" t="s">
        <v>82</v>
      </c>
      <c r="AV1200" s="11" t="s">
        <v>82</v>
      </c>
      <c r="AW1200" s="11" t="s">
        <v>37</v>
      </c>
      <c r="AX1200" s="11" t="s">
        <v>73</v>
      </c>
      <c r="AY1200" s="245" t="s">
        <v>153</v>
      </c>
    </row>
    <row r="1201" spans="2:51" s="11" customFormat="1" ht="13.5">
      <c r="B1201" s="235"/>
      <c r="C1201" s="236"/>
      <c r="D1201" s="231" t="s">
        <v>180</v>
      </c>
      <c r="E1201" s="237" t="s">
        <v>22</v>
      </c>
      <c r="F1201" s="238" t="s">
        <v>2189</v>
      </c>
      <c r="G1201" s="236"/>
      <c r="H1201" s="239">
        <v>8</v>
      </c>
      <c r="I1201" s="240"/>
      <c r="J1201" s="236"/>
      <c r="K1201" s="236"/>
      <c r="L1201" s="241"/>
      <c r="M1201" s="242"/>
      <c r="N1201" s="243"/>
      <c r="O1201" s="243"/>
      <c r="P1201" s="243"/>
      <c r="Q1201" s="243"/>
      <c r="R1201" s="243"/>
      <c r="S1201" s="243"/>
      <c r="T1201" s="244"/>
      <c r="AT1201" s="245" t="s">
        <v>180</v>
      </c>
      <c r="AU1201" s="245" t="s">
        <v>82</v>
      </c>
      <c r="AV1201" s="11" t="s">
        <v>82</v>
      </c>
      <c r="AW1201" s="11" t="s">
        <v>37</v>
      </c>
      <c r="AX1201" s="11" t="s">
        <v>73</v>
      </c>
      <c r="AY1201" s="245" t="s">
        <v>153</v>
      </c>
    </row>
    <row r="1202" spans="2:51" s="11" customFormat="1" ht="13.5">
      <c r="B1202" s="235"/>
      <c r="C1202" s="236"/>
      <c r="D1202" s="231" t="s">
        <v>180</v>
      </c>
      <c r="E1202" s="237" t="s">
        <v>22</v>
      </c>
      <c r="F1202" s="238" t="s">
        <v>2190</v>
      </c>
      <c r="G1202" s="236"/>
      <c r="H1202" s="239">
        <v>16</v>
      </c>
      <c r="I1202" s="240"/>
      <c r="J1202" s="236"/>
      <c r="K1202" s="236"/>
      <c r="L1202" s="241"/>
      <c r="M1202" s="242"/>
      <c r="N1202" s="243"/>
      <c r="O1202" s="243"/>
      <c r="P1202" s="243"/>
      <c r="Q1202" s="243"/>
      <c r="R1202" s="243"/>
      <c r="S1202" s="243"/>
      <c r="T1202" s="244"/>
      <c r="AT1202" s="245" t="s">
        <v>180</v>
      </c>
      <c r="AU1202" s="245" t="s">
        <v>82</v>
      </c>
      <c r="AV1202" s="11" t="s">
        <v>82</v>
      </c>
      <c r="AW1202" s="11" t="s">
        <v>37</v>
      </c>
      <c r="AX1202" s="11" t="s">
        <v>73</v>
      </c>
      <c r="AY1202" s="245" t="s">
        <v>153</v>
      </c>
    </row>
    <row r="1203" spans="2:51" s="11" customFormat="1" ht="13.5">
      <c r="B1203" s="235"/>
      <c r="C1203" s="236"/>
      <c r="D1203" s="231" t="s">
        <v>180</v>
      </c>
      <c r="E1203" s="237" t="s">
        <v>22</v>
      </c>
      <c r="F1203" s="238" t="s">
        <v>2191</v>
      </c>
      <c r="G1203" s="236"/>
      <c r="H1203" s="239">
        <v>32.5</v>
      </c>
      <c r="I1203" s="240"/>
      <c r="J1203" s="236"/>
      <c r="K1203" s="236"/>
      <c r="L1203" s="241"/>
      <c r="M1203" s="242"/>
      <c r="N1203" s="243"/>
      <c r="O1203" s="243"/>
      <c r="P1203" s="243"/>
      <c r="Q1203" s="243"/>
      <c r="R1203" s="243"/>
      <c r="S1203" s="243"/>
      <c r="T1203" s="244"/>
      <c r="AT1203" s="245" t="s">
        <v>180</v>
      </c>
      <c r="AU1203" s="245" t="s">
        <v>82</v>
      </c>
      <c r="AV1203" s="11" t="s">
        <v>82</v>
      </c>
      <c r="AW1203" s="11" t="s">
        <v>37</v>
      </c>
      <c r="AX1203" s="11" t="s">
        <v>73</v>
      </c>
      <c r="AY1203" s="245" t="s">
        <v>153</v>
      </c>
    </row>
    <row r="1204" spans="2:51" s="11" customFormat="1" ht="13.5">
      <c r="B1204" s="235"/>
      <c r="C1204" s="236"/>
      <c r="D1204" s="231" t="s">
        <v>180</v>
      </c>
      <c r="E1204" s="237" t="s">
        <v>22</v>
      </c>
      <c r="F1204" s="238" t="s">
        <v>2192</v>
      </c>
      <c r="G1204" s="236"/>
      <c r="H1204" s="239">
        <v>32.5</v>
      </c>
      <c r="I1204" s="240"/>
      <c r="J1204" s="236"/>
      <c r="K1204" s="236"/>
      <c r="L1204" s="241"/>
      <c r="M1204" s="242"/>
      <c r="N1204" s="243"/>
      <c r="O1204" s="243"/>
      <c r="P1204" s="243"/>
      <c r="Q1204" s="243"/>
      <c r="R1204" s="243"/>
      <c r="S1204" s="243"/>
      <c r="T1204" s="244"/>
      <c r="AT1204" s="245" t="s">
        <v>180</v>
      </c>
      <c r="AU1204" s="245" t="s">
        <v>82</v>
      </c>
      <c r="AV1204" s="11" t="s">
        <v>82</v>
      </c>
      <c r="AW1204" s="11" t="s">
        <v>37</v>
      </c>
      <c r="AX1204" s="11" t="s">
        <v>73</v>
      </c>
      <c r="AY1204" s="245" t="s">
        <v>153</v>
      </c>
    </row>
    <row r="1205" spans="2:51" s="11" customFormat="1" ht="13.5">
      <c r="B1205" s="235"/>
      <c r="C1205" s="236"/>
      <c r="D1205" s="231" t="s">
        <v>180</v>
      </c>
      <c r="E1205" s="237" t="s">
        <v>22</v>
      </c>
      <c r="F1205" s="238" t="s">
        <v>2193</v>
      </c>
      <c r="G1205" s="236"/>
      <c r="H1205" s="239">
        <v>8</v>
      </c>
      <c r="I1205" s="240"/>
      <c r="J1205" s="236"/>
      <c r="K1205" s="236"/>
      <c r="L1205" s="241"/>
      <c r="M1205" s="242"/>
      <c r="N1205" s="243"/>
      <c r="O1205" s="243"/>
      <c r="P1205" s="243"/>
      <c r="Q1205" s="243"/>
      <c r="R1205" s="243"/>
      <c r="S1205" s="243"/>
      <c r="T1205" s="244"/>
      <c r="AT1205" s="245" t="s">
        <v>180</v>
      </c>
      <c r="AU1205" s="245" t="s">
        <v>82</v>
      </c>
      <c r="AV1205" s="11" t="s">
        <v>82</v>
      </c>
      <c r="AW1205" s="11" t="s">
        <v>37</v>
      </c>
      <c r="AX1205" s="11" t="s">
        <v>73</v>
      </c>
      <c r="AY1205" s="245" t="s">
        <v>153</v>
      </c>
    </row>
    <row r="1206" spans="2:51" s="11" customFormat="1" ht="13.5">
      <c r="B1206" s="235"/>
      <c r="C1206" s="236"/>
      <c r="D1206" s="231" t="s">
        <v>180</v>
      </c>
      <c r="E1206" s="237" t="s">
        <v>22</v>
      </c>
      <c r="F1206" s="238" t="s">
        <v>2194</v>
      </c>
      <c r="G1206" s="236"/>
      <c r="H1206" s="239">
        <v>12</v>
      </c>
      <c r="I1206" s="240"/>
      <c r="J1206" s="236"/>
      <c r="K1206" s="236"/>
      <c r="L1206" s="241"/>
      <c r="M1206" s="242"/>
      <c r="N1206" s="243"/>
      <c r="O1206" s="243"/>
      <c r="P1206" s="243"/>
      <c r="Q1206" s="243"/>
      <c r="R1206" s="243"/>
      <c r="S1206" s="243"/>
      <c r="T1206" s="244"/>
      <c r="AT1206" s="245" t="s">
        <v>180</v>
      </c>
      <c r="AU1206" s="245" t="s">
        <v>82</v>
      </c>
      <c r="AV1206" s="11" t="s">
        <v>82</v>
      </c>
      <c r="AW1206" s="11" t="s">
        <v>37</v>
      </c>
      <c r="AX1206" s="11" t="s">
        <v>73</v>
      </c>
      <c r="AY1206" s="245" t="s">
        <v>153</v>
      </c>
    </row>
    <row r="1207" spans="2:51" s="11" customFormat="1" ht="13.5">
      <c r="B1207" s="235"/>
      <c r="C1207" s="236"/>
      <c r="D1207" s="231" t="s">
        <v>180</v>
      </c>
      <c r="E1207" s="237" t="s">
        <v>22</v>
      </c>
      <c r="F1207" s="238" t="s">
        <v>2195</v>
      </c>
      <c r="G1207" s="236"/>
      <c r="H1207" s="239">
        <v>3</v>
      </c>
      <c r="I1207" s="240"/>
      <c r="J1207" s="236"/>
      <c r="K1207" s="236"/>
      <c r="L1207" s="241"/>
      <c r="M1207" s="242"/>
      <c r="N1207" s="243"/>
      <c r="O1207" s="243"/>
      <c r="P1207" s="243"/>
      <c r="Q1207" s="243"/>
      <c r="R1207" s="243"/>
      <c r="S1207" s="243"/>
      <c r="T1207" s="244"/>
      <c r="AT1207" s="245" t="s">
        <v>180</v>
      </c>
      <c r="AU1207" s="245" t="s">
        <v>82</v>
      </c>
      <c r="AV1207" s="11" t="s">
        <v>82</v>
      </c>
      <c r="AW1207" s="11" t="s">
        <v>37</v>
      </c>
      <c r="AX1207" s="11" t="s">
        <v>73</v>
      </c>
      <c r="AY1207" s="245" t="s">
        <v>153</v>
      </c>
    </row>
    <row r="1208" spans="2:51" s="11" customFormat="1" ht="13.5">
      <c r="B1208" s="235"/>
      <c r="C1208" s="236"/>
      <c r="D1208" s="231" t="s">
        <v>180</v>
      </c>
      <c r="E1208" s="237" t="s">
        <v>22</v>
      </c>
      <c r="F1208" s="238" t="s">
        <v>2196</v>
      </c>
      <c r="G1208" s="236"/>
      <c r="H1208" s="239">
        <v>19.2</v>
      </c>
      <c r="I1208" s="240"/>
      <c r="J1208" s="236"/>
      <c r="K1208" s="236"/>
      <c r="L1208" s="241"/>
      <c r="M1208" s="242"/>
      <c r="N1208" s="243"/>
      <c r="O1208" s="243"/>
      <c r="P1208" s="243"/>
      <c r="Q1208" s="243"/>
      <c r="R1208" s="243"/>
      <c r="S1208" s="243"/>
      <c r="T1208" s="244"/>
      <c r="AT1208" s="245" t="s">
        <v>180</v>
      </c>
      <c r="AU1208" s="245" t="s">
        <v>82</v>
      </c>
      <c r="AV1208" s="11" t="s">
        <v>82</v>
      </c>
      <c r="AW1208" s="11" t="s">
        <v>37</v>
      </c>
      <c r="AX1208" s="11" t="s">
        <v>73</v>
      </c>
      <c r="AY1208" s="245" t="s">
        <v>153</v>
      </c>
    </row>
    <row r="1209" spans="2:51" s="11" customFormat="1" ht="13.5">
      <c r="B1209" s="235"/>
      <c r="C1209" s="236"/>
      <c r="D1209" s="231" t="s">
        <v>180</v>
      </c>
      <c r="E1209" s="237" t="s">
        <v>22</v>
      </c>
      <c r="F1209" s="238" t="s">
        <v>2197</v>
      </c>
      <c r="G1209" s="236"/>
      <c r="H1209" s="239">
        <v>4.5</v>
      </c>
      <c r="I1209" s="240"/>
      <c r="J1209" s="236"/>
      <c r="K1209" s="236"/>
      <c r="L1209" s="241"/>
      <c r="M1209" s="242"/>
      <c r="N1209" s="243"/>
      <c r="O1209" s="243"/>
      <c r="P1209" s="243"/>
      <c r="Q1209" s="243"/>
      <c r="R1209" s="243"/>
      <c r="S1209" s="243"/>
      <c r="T1209" s="244"/>
      <c r="AT1209" s="245" t="s">
        <v>180</v>
      </c>
      <c r="AU1209" s="245" t="s">
        <v>82</v>
      </c>
      <c r="AV1209" s="11" t="s">
        <v>82</v>
      </c>
      <c r="AW1209" s="11" t="s">
        <v>37</v>
      </c>
      <c r="AX1209" s="11" t="s">
        <v>73</v>
      </c>
      <c r="AY1209" s="245" t="s">
        <v>153</v>
      </c>
    </row>
    <row r="1210" spans="2:51" s="11" customFormat="1" ht="13.5">
      <c r="B1210" s="235"/>
      <c r="C1210" s="236"/>
      <c r="D1210" s="231" t="s">
        <v>180</v>
      </c>
      <c r="E1210" s="237" t="s">
        <v>22</v>
      </c>
      <c r="F1210" s="238" t="s">
        <v>2198</v>
      </c>
      <c r="G1210" s="236"/>
      <c r="H1210" s="239">
        <v>3</v>
      </c>
      <c r="I1210" s="240"/>
      <c r="J1210" s="236"/>
      <c r="K1210" s="236"/>
      <c r="L1210" s="241"/>
      <c r="M1210" s="242"/>
      <c r="N1210" s="243"/>
      <c r="O1210" s="243"/>
      <c r="P1210" s="243"/>
      <c r="Q1210" s="243"/>
      <c r="R1210" s="243"/>
      <c r="S1210" s="243"/>
      <c r="T1210" s="244"/>
      <c r="AT1210" s="245" t="s">
        <v>180</v>
      </c>
      <c r="AU1210" s="245" t="s">
        <v>82</v>
      </c>
      <c r="AV1210" s="11" t="s">
        <v>82</v>
      </c>
      <c r="AW1210" s="11" t="s">
        <v>37</v>
      </c>
      <c r="AX1210" s="11" t="s">
        <v>73</v>
      </c>
      <c r="AY1210" s="245" t="s">
        <v>153</v>
      </c>
    </row>
    <row r="1211" spans="2:51" s="11" customFormat="1" ht="13.5">
      <c r="B1211" s="235"/>
      <c r="C1211" s="236"/>
      <c r="D1211" s="231" t="s">
        <v>180</v>
      </c>
      <c r="E1211" s="237" t="s">
        <v>22</v>
      </c>
      <c r="F1211" s="238" t="s">
        <v>2199</v>
      </c>
      <c r="G1211" s="236"/>
      <c r="H1211" s="239">
        <v>3</v>
      </c>
      <c r="I1211" s="240"/>
      <c r="J1211" s="236"/>
      <c r="K1211" s="236"/>
      <c r="L1211" s="241"/>
      <c r="M1211" s="242"/>
      <c r="N1211" s="243"/>
      <c r="O1211" s="243"/>
      <c r="P1211" s="243"/>
      <c r="Q1211" s="243"/>
      <c r="R1211" s="243"/>
      <c r="S1211" s="243"/>
      <c r="T1211" s="244"/>
      <c r="AT1211" s="245" t="s">
        <v>180</v>
      </c>
      <c r="AU1211" s="245" t="s">
        <v>82</v>
      </c>
      <c r="AV1211" s="11" t="s">
        <v>82</v>
      </c>
      <c r="AW1211" s="11" t="s">
        <v>37</v>
      </c>
      <c r="AX1211" s="11" t="s">
        <v>73</v>
      </c>
      <c r="AY1211" s="245" t="s">
        <v>153</v>
      </c>
    </row>
    <row r="1212" spans="2:65" s="1" customFormat="1" ht="16.5" customHeight="1">
      <c r="B1212" s="44"/>
      <c r="C1212" s="219" t="s">
        <v>2200</v>
      </c>
      <c r="D1212" s="219" t="s">
        <v>155</v>
      </c>
      <c r="E1212" s="220" t="s">
        <v>2201</v>
      </c>
      <c r="F1212" s="221" t="s">
        <v>2202</v>
      </c>
      <c r="G1212" s="222" t="s">
        <v>351</v>
      </c>
      <c r="H1212" s="223">
        <v>92.95</v>
      </c>
      <c r="I1212" s="224"/>
      <c r="J1212" s="225">
        <f>ROUND(I1212*H1212,2)</f>
        <v>0</v>
      </c>
      <c r="K1212" s="221" t="s">
        <v>159</v>
      </c>
      <c r="L1212" s="70"/>
      <c r="M1212" s="226" t="s">
        <v>22</v>
      </c>
      <c r="N1212" s="227" t="s">
        <v>44</v>
      </c>
      <c r="O1212" s="45"/>
      <c r="P1212" s="228">
        <f>O1212*H1212</f>
        <v>0</v>
      </c>
      <c r="Q1212" s="228">
        <v>0.00026</v>
      </c>
      <c r="R1212" s="228">
        <f>Q1212*H1212</f>
        <v>0.024166999999999998</v>
      </c>
      <c r="S1212" s="228">
        <v>0</v>
      </c>
      <c r="T1212" s="229">
        <f>S1212*H1212</f>
        <v>0</v>
      </c>
      <c r="AR1212" s="22" t="s">
        <v>266</v>
      </c>
      <c r="AT1212" s="22" t="s">
        <v>155</v>
      </c>
      <c r="AU1212" s="22" t="s">
        <v>82</v>
      </c>
      <c r="AY1212" s="22" t="s">
        <v>153</v>
      </c>
      <c r="BE1212" s="230">
        <f>IF(N1212="základní",J1212,0)</f>
        <v>0</v>
      </c>
      <c r="BF1212" s="230">
        <f>IF(N1212="snížená",J1212,0)</f>
        <v>0</v>
      </c>
      <c r="BG1212" s="230">
        <f>IF(N1212="zákl. přenesená",J1212,0)</f>
        <v>0</v>
      </c>
      <c r="BH1212" s="230">
        <f>IF(N1212="sníž. přenesená",J1212,0)</f>
        <v>0</v>
      </c>
      <c r="BI1212" s="230">
        <f>IF(N1212="nulová",J1212,0)</f>
        <v>0</v>
      </c>
      <c r="BJ1212" s="22" t="s">
        <v>24</v>
      </c>
      <c r="BK1212" s="230">
        <f>ROUND(I1212*H1212,2)</f>
        <v>0</v>
      </c>
      <c r="BL1212" s="22" t="s">
        <v>266</v>
      </c>
      <c r="BM1212" s="22" t="s">
        <v>2203</v>
      </c>
    </row>
    <row r="1213" spans="2:47" s="1" customFormat="1" ht="13.5">
      <c r="B1213" s="44"/>
      <c r="C1213" s="72"/>
      <c r="D1213" s="231" t="s">
        <v>162</v>
      </c>
      <c r="E1213" s="72"/>
      <c r="F1213" s="232" t="s">
        <v>2204</v>
      </c>
      <c r="G1213" s="72"/>
      <c r="H1213" s="72"/>
      <c r="I1213" s="189"/>
      <c r="J1213" s="72"/>
      <c r="K1213" s="72"/>
      <c r="L1213" s="70"/>
      <c r="M1213" s="233"/>
      <c r="N1213" s="45"/>
      <c r="O1213" s="45"/>
      <c r="P1213" s="45"/>
      <c r="Q1213" s="45"/>
      <c r="R1213" s="45"/>
      <c r="S1213" s="45"/>
      <c r="T1213" s="93"/>
      <c r="AT1213" s="22" t="s">
        <v>162</v>
      </c>
      <c r="AU1213" s="22" t="s">
        <v>82</v>
      </c>
    </row>
    <row r="1214" spans="2:47" s="1" customFormat="1" ht="13.5">
      <c r="B1214" s="44"/>
      <c r="C1214" s="72"/>
      <c r="D1214" s="231" t="s">
        <v>164</v>
      </c>
      <c r="E1214" s="72"/>
      <c r="F1214" s="234" t="s">
        <v>2186</v>
      </c>
      <c r="G1214" s="72"/>
      <c r="H1214" s="72"/>
      <c r="I1214" s="189"/>
      <c r="J1214" s="72"/>
      <c r="K1214" s="72"/>
      <c r="L1214" s="70"/>
      <c r="M1214" s="233"/>
      <c r="N1214" s="45"/>
      <c r="O1214" s="45"/>
      <c r="P1214" s="45"/>
      <c r="Q1214" s="45"/>
      <c r="R1214" s="45"/>
      <c r="S1214" s="45"/>
      <c r="T1214" s="93"/>
      <c r="AT1214" s="22" t="s">
        <v>164</v>
      </c>
      <c r="AU1214" s="22" t="s">
        <v>82</v>
      </c>
    </row>
    <row r="1215" spans="2:47" s="1" customFormat="1" ht="13.5">
      <c r="B1215" s="44"/>
      <c r="C1215" s="72"/>
      <c r="D1215" s="231" t="s">
        <v>166</v>
      </c>
      <c r="E1215" s="72"/>
      <c r="F1215" s="234" t="s">
        <v>903</v>
      </c>
      <c r="G1215" s="72"/>
      <c r="H1215" s="72"/>
      <c r="I1215" s="189"/>
      <c r="J1215" s="72"/>
      <c r="K1215" s="72"/>
      <c r="L1215" s="70"/>
      <c r="M1215" s="233"/>
      <c r="N1215" s="45"/>
      <c r="O1215" s="45"/>
      <c r="P1215" s="45"/>
      <c r="Q1215" s="45"/>
      <c r="R1215" s="45"/>
      <c r="S1215" s="45"/>
      <c r="T1215" s="93"/>
      <c r="AT1215" s="22" t="s">
        <v>166</v>
      </c>
      <c r="AU1215" s="22" t="s">
        <v>82</v>
      </c>
    </row>
    <row r="1216" spans="2:51" s="11" customFormat="1" ht="13.5">
      <c r="B1216" s="235"/>
      <c r="C1216" s="236"/>
      <c r="D1216" s="231" t="s">
        <v>180</v>
      </c>
      <c r="E1216" s="237" t="s">
        <v>22</v>
      </c>
      <c r="F1216" s="238" t="s">
        <v>2205</v>
      </c>
      <c r="G1216" s="236"/>
      <c r="H1216" s="239">
        <v>4</v>
      </c>
      <c r="I1216" s="240"/>
      <c r="J1216" s="236"/>
      <c r="K1216" s="236"/>
      <c r="L1216" s="241"/>
      <c r="M1216" s="242"/>
      <c r="N1216" s="243"/>
      <c r="O1216" s="243"/>
      <c r="P1216" s="243"/>
      <c r="Q1216" s="243"/>
      <c r="R1216" s="243"/>
      <c r="S1216" s="243"/>
      <c r="T1216" s="244"/>
      <c r="AT1216" s="245" t="s">
        <v>180</v>
      </c>
      <c r="AU1216" s="245" t="s">
        <v>82</v>
      </c>
      <c r="AV1216" s="11" t="s">
        <v>82</v>
      </c>
      <c r="AW1216" s="11" t="s">
        <v>37</v>
      </c>
      <c r="AX1216" s="11" t="s">
        <v>73</v>
      </c>
      <c r="AY1216" s="245" t="s">
        <v>153</v>
      </c>
    </row>
    <row r="1217" spans="2:51" s="11" customFormat="1" ht="13.5">
      <c r="B1217" s="235"/>
      <c r="C1217" s="236"/>
      <c r="D1217" s="231" t="s">
        <v>180</v>
      </c>
      <c r="E1217" s="237" t="s">
        <v>22</v>
      </c>
      <c r="F1217" s="238" t="s">
        <v>2206</v>
      </c>
      <c r="G1217" s="236"/>
      <c r="H1217" s="239">
        <v>5.25</v>
      </c>
      <c r="I1217" s="240"/>
      <c r="J1217" s="236"/>
      <c r="K1217" s="236"/>
      <c r="L1217" s="241"/>
      <c r="M1217" s="242"/>
      <c r="N1217" s="243"/>
      <c r="O1217" s="243"/>
      <c r="P1217" s="243"/>
      <c r="Q1217" s="243"/>
      <c r="R1217" s="243"/>
      <c r="S1217" s="243"/>
      <c r="T1217" s="244"/>
      <c r="AT1217" s="245" t="s">
        <v>180</v>
      </c>
      <c r="AU1217" s="245" t="s">
        <v>82</v>
      </c>
      <c r="AV1217" s="11" t="s">
        <v>82</v>
      </c>
      <c r="AW1217" s="11" t="s">
        <v>37</v>
      </c>
      <c r="AX1217" s="11" t="s">
        <v>73</v>
      </c>
      <c r="AY1217" s="245" t="s">
        <v>153</v>
      </c>
    </row>
    <row r="1218" spans="2:51" s="11" customFormat="1" ht="13.5">
      <c r="B1218" s="235"/>
      <c r="C1218" s="236"/>
      <c r="D1218" s="231" t="s">
        <v>180</v>
      </c>
      <c r="E1218" s="237" t="s">
        <v>22</v>
      </c>
      <c r="F1218" s="238" t="s">
        <v>2207</v>
      </c>
      <c r="G1218" s="236"/>
      <c r="H1218" s="239">
        <v>5.65</v>
      </c>
      <c r="I1218" s="240"/>
      <c r="J1218" s="236"/>
      <c r="K1218" s="236"/>
      <c r="L1218" s="241"/>
      <c r="M1218" s="242"/>
      <c r="N1218" s="243"/>
      <c r="O1218" s="243"/>
      <c r="P1218" s="243"/>
      <c r="Q1218" s="243"/>
      <c r="R1218" s="243"/>
      <c r="S1218" s="243"/>
      <c r="T1218" s="244"/>
      <c r="AT1218" s="245" t="s">
        <v>180</v>
      </c>
      <c r="AU1218" s="245" t="s">
        <v>82</v>
      </c>
      <c r="AV1218" s="11" t="s">
        <v>82</v>
      </c>
      <c r="AW1218" s="11" t="s">
        <v>37</v>
      </c>
      <c r="AX1218" s="11" t="s">
        <v>73</v>
      </c>
      <c r="AY1218" s="245" t="s">
        <v>153</v>
      </c>
    </row>
    <row r="1219" spans="2:51" s="11" customFormat="1" ht="13.5">
      <c r="B1219" s="235"/>
      <c r="C1219" s="236"/>
      <c r="D1219" s="231" t="s">
        <v>180</v>
      </c>
      <c r="E1219" s="237" t="s">
        <v>22</v>
      </c>
      <c r="F1219" s="238" t="s">
        <v>2208</v>
      </c>
      <c r="G1219" s="236"/>
      <c r="H1219" s="239">
        <v>8.3</v>
      </c>
      <c r="I1219" s="240"/>
      <c r="J1219" s="236"/>
      <c r="K1219" s="236"/>
      <c r="L1219" s="241"/>
      <c r="M1219" s="242"/>
      <c r="N1219" s="243"/>
      <c r="O1219" s="243"/>
      <c r="P1219" s="243"/>
      <c r="Q1219" s="243"/>
      <c r="R1219" s="243"/>
      <c r="S1219" s="243"/>
      <c r="T1219" s="244"/>
      <c r="AT1219" s="245" t="s">
        <v>180</v>
      </c>
      <c r="AU1219" s="245" t="s">
        <v>82</v>
      </c>
      <c r="AV1219" s="11" t="s">
        <v>82</v>
      </c>
      <c r="AW1219" s="11" t="s">
        <v>37</v>
      </c>
      <c r="AX1219" s="11" t="s">
        <v>73</v>
      </c>
      <c r="AY1219" s="245" t="s">
        <v>153</v>
      </c>
    </row>
    <row r="1220" spans="2:51" s="11" customFormat="1" ht="13.5">
      <c r="B1220" s="235"/>
      <c r="C1220" s="236"/>
      <c r="D1220" s="231" t="s">
        <v>180</v>
      </c>
      <c r="E1220" s="237" t="s">
        <v>22</v>
      </c>
      <c r="F1220" s="238" t="s">
        <v>2209</v>
      </c>
      <c r="G1220" s="236"/>
      <c r="H1220" s="239">
        <v>18.05</v>
      </c>
      <c r="I1220" s="240"/>
      <c r="J1220" s="236"/>
      <c r="K1220" s="236"/>
      <c r="L1220" s="241"/>
      <c r="M1220" s="242"/>
      <c r="N1220" s="243"/>
      <c r="O1220" s="243"/>
      <c r="P1220" s="243"/>
      <c r="Q1220" s="243"/>
      <c r="R1220" s="243"/>
      <c r="S1220" s="243"/>
      <c r="T1220" s="244"/>
      <c r="AT1220" s="245" t="s">
        <v>180</v>
      </c>
      <c r="AU1220" s="245" t="s">
        <v>82</v>
      </c>
      <c r="AV1220" s="11" t="s">
        <v>82</v>
      </c>
      <c r="AW1220" s="11" t="s">
        <v>37</v>
      </c>
      <c r="AX1220" s="11" t="s">
        <v>73</v>
      </c>
      <c r="AY1220" s="245" t="s">
        <v>153</v>
      </c>
    </row>
    <row r="1221" spans="2:51" s="11" customFormat="1" ht="13.5">
      <c r="B1221" s="235"/>
      <c r="C1221" s="236"/>
      <c r="D1221" s="231" t="s">
        <v>180</v>
      </c>
      <c r="E1221" s="237" t="s">
        <v>22</v>
      </c>
      <c r="F1221" s="238" t="s">
        <v>2210</v>
      </c>
      <c r="G1221" s="236"/>
      <c r="H1221" s="239">
        <v>19.55</v>
      </c>
      <c r="I1221" s="240"/>
      <c r="J1221" s="236"/>
      <c r="K1221" s="236"/>
      <c r="L1221" s="241"/>
      <c r="M1221" s="242"/>
      <c r="N1221" s="243"/>
      <c r="O1221" s="243"/>
      <c r="P1221" s="243"/>
      <c r="Q1221" s="243"/>
      <c r="R1221" s="243"/>
      <c r="S1221" s="243"/>
      <c r="T1221" s="244"/>
      <c r="AT1221" s="245" t="s">
        <v>180</v>
      </c>
      <c r="AU1221" s="245" t="s">
        <v>82</v>
      </c>
      <c r="AV1221" s="11" t="s">
        <v>82</v>
      </c>
      <c r="AW1221" s="11" t="s">
        <v>37</v>
      </c>
      <c r="AX1221" s="11" t="s">
        <v>73</v>
      </c>
      <c r="AY1221" s="245" t="s">
        <v>153</v>
      </c>
    </row>
    <row r="1222" spans="2:51" s="11" customFormat="1" ht="13.5">
      <c r="B1222" s="235"/>
      <c r="C1222" s="236"/>
      <c r="D1222" s="231" t="s">
        <v>180</v>
      </c>
      <c r="E1222" s="237" t="s">
        <v>22</v>
      </c>
      <c r="F1222" s="238" t="s">
        <v>2211</v>
      </c>
      <c r="G1222" s="236"/>
      <c r="H1222" s="239">
        <v>7.2</v>
      </c>
      <c r="I1222" s="240"/>
      <c r="J1222" s="236"/>
      <c r="K1222" s="236"/>
      <c r="L1222" s="241"/>
      <c r="M1222" s="242"/>
      <c r="N1222" s="243"/>
      <c r="O1222" s="243"/>
      <c r="P1222" s="243"/>
      <c r="Q1222" s="243"/>
      <c r="R1222" s="243"/>
      <c r="S1222" s="243"/>
      <c r="T1222" s="244"/>
      <c r="AT1222" s="245" t="s">
        <v>180</v>
      </c>
      <c r="AU1222" s="245" t="s">
        <v>82</v>
      </c>
      <c r="AV1222" s="11" t="s">
        <v>82</v>
      </c>
      <c r="AW1222" s="11" t="s">
        <v>37</v>
      </c>
      <c r="AX1222" s="11" t="s">
        <v>73</v>
      </c>
      <c r="AY1222" s="245" t="s">
        <v>153</v>
      </c>
    </row>
    <row r="1223" spans="2:51" s="11" customFormat="1" ht="13.5">
      <c r="B1223" s="235"/>
      <c r="C1223" s="236"/>
      <c r="D1223" s="231" t="s">
        <v>180</v>
      </c>
      <c r="E1223" s="237" t="s">
        <v>22</v>
      </c>
      <c r="F1223" s="238" t="s">
        <v>2212</v>
      </c>
      <c r="G1223" s="236"/>
      <c r="H1223" s="239">
        <v>7.45</v>
      </c>
      <c r="I1223" s="240"/>
      <c r="J1223" s="236"/>
      <c r="K1223" s="236"/>
      <c r="L1223" s="241"/>
      <c r="M1223" s="242"/>
      <c r="N1223" s="243"/>
      <c r="O1223" s="243"/>
      <c r="P1223" s="243"/>
      <c r="Q1223" s="243"/>
      <c r="R1223" s="243"/>
      <c r="S1223" s="243"/>
      <c r="T1223" s="244"/>
      <c r="AT1223" s="245" t="s">
        <v>180</v>
      </c>
      <c r="AU1223" s="245" t="s">
        <v>82</v>
      </c>
      <c r="AV1223" s="11" t="s">
        <v>82</v>
      </c>
      <c r="AW1223" s="11" t="s">
        <v>37</v>
      </c>
      <c r="AX1223" s="11" t="s">
        <v>73</v>
      </c>
      <c r="AY1223" s="245" t="s">
        <v>153</v>
      </c>
    </row>
    <row r="1224" spans="2:51" s="11" customFormat="1" ht="13.5">
      <c r="B1224" s="235"/>
      <c r="C1224" s="236"/>
      <c r="D1224" s="231" t="s">
        <v>180</v>
      </c>
      <c r="E1224" s="237" t="s">
        <v>22</v>
      </c>
      <c r="F1224" s="238" t="s">
        <v>2213</v>
      </c>
      <c r="G1224" s="236"/>
      <c r="H1224" s="239">
        <v>3</v>
      </c>
      <c r="I1224" s="240"/>
      <c r="J1224" s="236"/>
      <c r="K1224" s="236"/>
      <c r="L1224" s="241"/>
      <c r="M1224" s="242"/>
      <c r="N1224" s="243"/>
      <c r="O1224" s="243"/>
      <c r="P1224" s="243"/>
      <c r="Q1224" s="243"/>
      <c r="R1224" s="243"/>
      <c r="S1224" s="243"/>
      <c r="T1224" s="244"/>
      <c r="AT1224" s="245" t="s">
        <v>180</v>
      </c>
      <c r="AU1224" s="245" t="s">
        <v>82</v>
      </c>
      <c r="AV1224" s="11" t="s">
        <v>82</v>
      </c>
      <c r="AW1224" s="11" t="s">
        <v>37</v>
      </c>
      <c r="AX1224" s="11" t="s">
        <v>73</v>
      </c>
      <c r="AY1224" s="245" t="s">
        <v>153</v>
      </c>
    </row>
    <row r="1225" spans="2:51" s="11" customFormat="1" ht="13.5">
      <c r="B1225" s="235"/>
      <c r="C1225" s="236"/>
      <c r="D1225" s="231" t="s">
        <v>180</v>
      </c>
      <c r="E1225" s="237" t="s">
        <v>22</v>
      </c>
      <c r="F1225" s="238" t="s">
        <v>2214</v>
      </c>
      <c r="G1225" s="236"/>
      <c r="H1225" s="239">
        <v>4.1</v>
      </c>
      <c r="I1225" s="240"/>
      <c r="J1225" s="236"/>
      <c r="K1225" s="236"/>
      <c r="L1225" s="241"/>
      <c r="M1225" s="242"/>
      <c r="N1225" s="243"/>
      <c r="O1225" s="243"/>
      <c r="P1225" s="243"/>
      <c r="Q1225" s="243"/>
      <c r="R1225" s="243"/>
      <c r="S1225" s="243"/>
      <c r="T1225" s="244"/>
      <c r="AT1225" s="245" t="s">
        <v>180</v>
      </c>
      <c r="AU1225" s="245" t="s">
        <v>82</v>
      </c>
      <c r="AV1225" s="11" t="s">
        <v>82</v>
      </c>
      <c r="AW1225" s="11" t="s">
        <v>37</v>
      </c>
      <c r="AX1225" s="11" t="s">
        <v>73</v>
      </c>
      <c r="AY1225" s="245" t="s">
        <v>153</v>
      </c>
    </row>
    <row r="1226" spans="2:51" s="11" customFormat="1" ht="13.5">
      <c r="B1226" s="235"/>
      <c r="C1226" s="236"/>
      <c r="D1226" s="231" t="s">
        <v>180</v>
      </c>
      <c r="E1226" s="237" t="s">
        <v>22</v>
      </c>
      <c r="F1226" s="238" t="s">
        <v>2215</v>
      </c>
      <c r="G1226" s="236"/>
      <c r="H1226" s="239">
        <v>3</v>
      </c>
      <c r="I1226" s="240"/>
      <c r="J1226" s="236"/>
      <c r="K1226" s="236"/>
      <c r="L1226" s="241"/>
      <c r="M1226" s="242"/>
      <c r="N1226" s="243"/>
      <c r="O1226" s="243"/>
      <c r="P1226" s="243"/>
      <c r="Q1226" s="243"/>
      <c r="R1226" s="243"/>
      <c r="S1226" s="243"/>
      <c r="T1226" s="244"/>
      <c r="AT1226" s="245" t="s">
        <v>180</v>
      </c>
      <c r="AU1226" s="245" t="s">
        <v>82</v>
      </c>
      <c r="AV1226" s="11" t="s">
        <v>82</v>
      </c>
      <c r="AW1226" s="11" t="s">
        <v>37</v>
      </c>
      <c r="AX1226" s="11" t="s">
        <v>73</v>
      </c>
      <c r="AY1226" s="245" t="s">
        <v>153</v>
      </c>
    </row>
    <row r="1227" spans="2:51" s="11" customFormat="1" ht="13.5">
      <c r="B1227" s="235"/>
      <c r="C1227" s="236"/>
      <c r="D1227" s="231" t="s">
        <v>180</v>
      </c>
      <c r="E1227" s="237" t="s">
        <v>22</v>
      </c>
      <c r="F1227" s="238" t="s">
        <v>2216</v>
      </c>
      <c r="G1227" s="236"/>
      <c r="H1227" s="239">
        <v>3.7</v>
      </c>
      <c r="I1227" s="240"/>
      <c r="J1227" s="236"/>
      <c r="K1227" s="236"/>
      <c r="L1227" s="241"/>
      <c r="M1227" s="242"/>
      <c r="N1227" s="243"/>
      <c r="O1227" s="243"/>
      <c r="P1227" s="243"/>
      <c r="Q1227" s="243"/>
      <c r="R1227" s="243"/>
      <c r="S1227" s="243"/>
      <c r="T1227" s="244"/>
      <c r="AT1227" s="245" t="s">
        <v>180</v>
      </c>
      <c r="AU1227" s="245" t="s">
        <v>82</v>
      </c>
      <c r="AV1227" s="11" t="s">
        <v>82</v>
      </c>
      <c r="AW1227" s="11" t="s">
        <v>37</v>
      </c>
      <c r="AX1227" s="11" t="s">
        <v>73</v>
      </c>
      <c r="AY1227" s="245" t="s">
        <v>153</v>
      </c>
    </row>
    <row r="1228" spans="2:51" s="11" customFormat="1" ht="13.5">
      <c r="B1228" s="235"/>
      <c r="C1228" s="236"/>
      <c r="D1228" s="231" t="s">
        <v>180</v>
      </c>
      <c r="E1228" s="237" t="s">
        <v>22</v>
      </c>
      <c r="F1228" s="238" t="s">
        <v>2217</v>
      </c>
      <c r="G1228" s="236"/>
      <c r="H1228" s="239">
        <v>3.7</v>
      </c>
      <c r="I1228" s="240"/>
      <c r="J1228" s="236"/>
      <c r="K1228" s="236"/>
      <c r="L1228" s="241"/>
      <c r="M1228" s="242"/>
      <c r="N1228" s="243"/>
      <c r="O1228" s="243"/>
      <c r="P1228" s="243"/>
      <c r="Q1228" s="243"/>
      <c r="R1228" s="243"/>
      <c r="S1228" s="243"/>
      <c r="T1228" s="244"/>
      <c r="AT1228" s="245" t="s">
        <v>180</v>
      </c>
      <c r="AU1228" s="245" t="s">
        <v>82</v>
      </c>
      <c r="AV1228" s="11" t="s">
        <v>82</v>
      </c>
      <c r="AW1228" s="11" t="s">
        <v>37</v>
      </c>
      <c r="AX1228" s="11" t="s">
        <v>73</v>
      </c>
      <c r="AY1228" s="245" t="s">
        <v>153</v>
      </c>
    </row>
    <row r="1229" spans="2:65" s="1" customFormat="1" ht="16.5" customHeight="1">
      <c r="B1229" s="44"/>
      <c r="C1229" s="219" t="s">
        <v>2218</v>
      </c>
      <c r="D1229" s="219" t="s">
        <v>155</v>
      </c>
      <c r="E1229" s="220" t="s">
        <v>2219</v>
      </c>
      <c r="F1229" s="221" t="s">
        <v>2220</v>
      </c>
      <c r="G1229" s="222" t="s">
        <v>239</v>
      </c>
      <c r="H1229" s="223">
        <v>212.762</v>
      </c>
      <c r="I1229" s="224"/>
      <c r="J1229" s="225">
        <f>ROUND(I1229*H1229,2)</f>
        <v>0</v>
      </c>
      <c r="K1229" s="221" t="s">
        <v>159</v>
      </c>
      <c r="L1229" s="70"/>
      <c r="M1229" s="226" t="s">
        <v>22</v>
      </c>
      <c r="N1229" s="227" t="s">
        <v>44</v>
      </c>
      <c r="O1229" s="45"/>
      <c r="P1229" s="228">
        <f>O1229*H1229</f>
        <v>0</v>
      </c>
      <c r="Q1229" s="228">
        <v>0.0003</v>
      </c>
      <c r="R1229" s="228">
        <f>Q1229*H1229</f>
        <v>0.0638286</v>
      </c>
      <c r="S1229" s="228">
        <v>0</v>
      </c>
      <c r="T1229" s="229">
        <f>S1229*H1229</f>
        <v>0</v>
      </c>
      <c r="AR1229" s="22" t="s">
        <v>266</v>
      </c>
      <c r="AT1229" s="22" t="s">
        <v>155</v>
      </c>
      <c r="AU1229" s="22" t="s">
        <v>82</v>
      </c>
      <c r="AY1229" s="22" t="s">
        <v>153</v>
      </c>
      <c r="BE1229" s="230">
        <f>IF(N1229="základní",J1229,0)</f>
        <v>0</v>
      </c>
      <c r="BF1229" s="230">
        <f>IF(N1229="snížená",J1229,0)</f>
        <v>0</v>
      </c>
      <c r="BG1229" s="230">
        <f>IF(N1229="zákl. přenesená",J1229,0)</f>
        <v>0</v>
      </c>
      <c r="BH1229" s="230">
        <f>IF(N1229="sníž. přenesená",J1229,0)</f>
        <v>0</v>
      </c>
      <c r="BI1229" s="230">
        <f>IF(N1229="nulová",J1229,0)</f>
        <v>0</v>
      </c>
      <c r="BJ1229" s="22" t="s">
        <v>24</v>
      </c>
      <c r="BK1229" s="230">
        <f>ROUND(I1229*H1229,2)</f>
        <v>0</v>
      </c>
      <c r="BL1229" s="22" t="s">
        <v>266</v>
      </c>
      <c r="BM1229" s="22" t="s">
        <v>2221</v>
      </c>
    </row>
    <row r="1230" spans="2:47" s="1" customFormat="1" ht="13.5">
      <c r="B1230" s="44"/>
      <c r="C1230" s="72"/>
      <c r="D1230" s="231" t="s">
        <v>162</v>
      </c>
      <c r="E1230" s="72"/>
      <c r="F1230" s="232" t="s">
        <v>2222</v>
      </c>
      <c r="G1230" s="72"/>
      <c r="H1230" s="72"/>
      <c r="I1230" s="189"/>
      <c r="J1230" s="72"/>
      <c r="K1230" s="72"/>
      <c r="L1230" s="70"/>
      <c r="M1230" s="233"/>
      <c r="N1230" s="45"/>
      <c r="O1230" s="45"/>
      <c r="P1230" s="45"/>
      <c r="Q1230" s="45"/>
      <c r="R1230" s="45"/>
      <c r="S1230" s="45"/>
      <c r="T1230" s="93"/>
      <c r="AT1230" s="22" t="s">
        <v>162</v>
      </c>
      <c r="AU1230" s="22" t="s">
        <v>82</v>
      </c>
    </row>
    <row r="1231" spans="2:47" s="1" customFormat="1" ht="13.5">
      <c r="B1231" s="44"/>
      <c r="C1231" s="72"/>
      <c r="D1231" s="231" t="s">
        <v>164</v>
      </c>
      <c r="E1231" s="72"/>
      <c r="F1231" s="234" t="s">
        <v>2186</v>
      </c>
      <c r="G1231" s="72"/>
      <c r="H1231" s="72"/>
      <c r="I1231" s="189"/>
      <c r="J1231" s="72"/>
      <c r="K1231" s="72"/>
      <c r="L1231" s="70"/>
      <c r="M1231" s="233"/>
      <c r="N1231" s="45"/>
      <c r="O1231" s="45"/>
      <c r="P1231" s="45"/>
      <c r="Q1231" s="45"/>
      <c r="R1231" s="45"/>
      <c r="S1231" s="45"/>
      <c r="T1231" s="93"/>
      <c r="AT1231" s="22" t="s">
        <v>164</v>
      </c>
      <c r="AU1231" s="22" t="s">
        <v>82</v>
      </c>
    </row>
    <row r="1232" spans="2:47" s="1" customFormat="1" ht="13.5">
      <c r="B1232" s="44"/>
      <c r="C1232" s="72"/>
      <c r="D1232" s="231" t="s">
        <v>166</v>
      </c>
      <c r="E1232" s="72"/>
      <c r="F1232" s="234" t="s">
        <v>903</v>
      </c>
      <c r="G1232" s="72"/>
      <c r="H1232" s="72"/>
      <c r="I1232" s="189"/>
      <c r="J1232" s="72"/>
      <c r="K1232" s="72"/>
      <c r="L1232" s="70"/>
      <c r="M1232" s="233"/>
      <c r="N1232" s="45"/>
      <c r="O1232" s="45"/>
      <c r="P1232" s="45"/>
      <c r="Q1232" s="45"/>
      <c r="R1232" s="45"/>
      <c r="S1232" s="45"/>
      <c r="T1232" s="93"/>
      <c r="AT1232" s="22" t="s">
        <v>166</v>
      </c>
      <c r="AU1232" s="22" t="s">
        <v>82</v>
      </c>
    </row>
    <row r="1233" spans="2:51" s="11" customFormat="1" ht="13.5">
      <c r="B1233" s="235"/>
      <c r="C1233" s="236"/>
      <c r="D1233" s="231" t="s">
        <v>180</v>
      </c>
      <c r="E1233" s="237" t="s">
        <v>22</v>
      </c>
      <c r="F1233" s="238" t="s">
        <v>2151</v>
      </c>
      <c r="G1233" s="236"/>
      <c r="H1233" s="239">
        <v>6</v>
      </c>
      <c r="I1233" s="240"/>
      <c r="J1233" s="236"/>
      <c r="K1233" s="236"/>
      <c r="L1233" s="241"/>
      <c r="M1233" s="242"/>
      <c r="N1233" s="243"/>
      <c r="O1233" s="243"/>
      <c r="P1233" s="243"/>
      <c r="Q1233" s="243"/>
      <c r="R1233" s="243"/>
      <c r="S1233" s="243"/>
      <c r="T1233" s="244"/>
      <c r="AT1233" s="245" t="s">
        <v>180</v>
      </c>
      <c r="AU1233" s="245" t="s">
        <v>82</v>
      </c>
      <c r="AV1233" s="11" t="s">
        <v>82</v>
      </c>
      <c r="AW1233" s="11" t="s">
        <v>37</v>
      </c>
      <c r="AX1233" s="11" t="s">
        <v>73</v>
      </c>
      <c r="AY1233" s="245" t="s">
        <v>153</v>
      </c>
    </row>
    <row r="1234" spans="2:51" s="11" customFormat="1" ht="13.5">
      <c r="B1234" s="235"/>
      <c r="C1234" s="236"/>
      <c r="D1234" s="231" t="s">
        <v>180</v>
      </c>
      <c r="E1234" s="237" t="s">
        <v>22</v>
      </c>
      <c r="F1234" s="238" t="s">
        <v>2152</v>
      </c>
      <c r="G1234" s="236"/>
      <c r="H1234" s="239">
        <v>10.5</v>
      </c>
      <c r="I1234" s="240"/>
      <c r="J1234" s="236"/>
      <c r="K1234" s="236"/>
      <c r="L1234" s="241"/>
      <c r="M1234" s="242"/>
      <c r="N1234" s="243"/>
      <c r="O1234" s="243"/>
      <c r="P1234" s="243"/>
      <c r="Q1234" s="243"/>
      <c r="R1234" s="243"/>
      <c r="S1234" s="243"/>
      <c r="T1234" s="244"/>
      <c r="AT1234" s="245" t="s">
        <v>180</v>
      </c>
      <c r="AU1234" s="245" t="s">
        <v>82</v>
      </c>
      <c r="AV1234" s="11" t="s">
        <v>82</v>
      </c>
      <c r="AW1234" s="11" t="s">
        <v>37</v>
      </c>
      <c r="AX1234" s="11" t="s">
        <v>73</v>
      </c>
      <c r="AY1234" s="245" t="s">
        <v>153</v>
      </c>
    </row>
    <row r="1235" spans="2:51" s="11" customFormat="1" ht="13.5">
      <c r="B1235" s="235"/>
      <c r="C1235" s="236"/>
      <c r="D1235" s="231" t="s">
        <v>180</v>
      </c>
      <c r="E1235" s="237" t="s">
        <v>22</v>
      </c>
      <c r="F1235" s="238" t="s">
        <v>2153</v>
      </c>
      <c r="G1235" s="236"/>
      <c r="H1235" s="239">
        <v>11.3</v>
      </c>
      <c r="I1235" s="240"/>
      <c r="J1235" s="236"/>
      <c r="K1235" s="236"/>
      <c r="L1235" s="241"/>
      <c r="M1235" s="242"/>
      <c r="N1235" s="243"/>
      <c r="O1235" s="243"/>
      <c r="P1235" s="243"/>
      <c r="Q1235" s="243"/>
      <c r="R1235" s="243"/>
      <c r="S1235" s="243"/>
      <c r="T1235" s="244"/>
      <c r="AT1235" s="245" t="s">
        <v>180</v>
      </c>
      <c r="AU1235" s="245" t="s">
        <v>82</v>
      </c>
      <c r="AV1235" s="11" t="s">
        <v>82</v>
      </c>
      <c r="AW1235" s="11" t="s">
        <v>37</v>
      </c>
      <c r="AX1235" s="11" t="s">
        <v>73</v>
      </c>
      <c r="AY1235" s="245" t="s">
        <v>153</v>
      </c>
    </row>
    <row r="1236" spans="2:51" s="11" customFormat="1" ht="13.5">
      <c r="B1236" s="235"/>
      <c r="C1236" s="236"/>
      <c r="D1236" s="231" t="s">
        <v>180</v>
      </c>
      <c r="E1236" s="237" t="s">
        <v>22</v>
      </c>
      <c r="F1236" s="238" t="s">
        <v>2154</v>
      </c>
      <c r="G1236" s="236"/>
      <c r="H1236" s="239">
        <v>16.6</v>
      </c>
      <c r="I1236" s="240"/>
      <c r="J1236" s="236"/>
      <c r="K1236" s="236"/>
      <c r="L1236" s="241"/>
      <c r="M1236" s="242"/>
      <c r="N1236" s="243"/>
      <c r="O1236" s="243"/>
      <c r="P1236" s="243"/>
      <c r="Q1236" s="243"/>
      <c r="R1236" s="243"/>
      <c r="S1236" s="243"/>
      <c r="T1236" s="244"/>
      <c r="AT1236" s="245" t="s">
        <v>180</v>
      </c>
      <c r="AU1236" s="245" t="s">
        <v>82</v>
      </c>
      <c r="AV1236" s="11" t="s">
        <v>82</v>
      </c>
      <c r="AW1236" s="11" t="s">
        <v>37</v>
      </c>
      <c r="AX1236" s="11" t="s">
        <v>73</v>
      </c>
      <c r="AY1236" s="245" t="s">
        <v>153</v>
      </c>
    </row>
    <row r="1237" spans="2:51" s="11" customFormat="1" ht="13.5">
      <c r="B1237" s="235"/>
      <c r="C1237" s="236"/>
      <c r="D1237" s="231" t="s">
        <v>180</v>
      </c>
      <c r="E1237" s="237" t="s">
        <v>22</v>
      </c>
      <c r="F1237" s="238" t="s">
        <v>2155</v>
      </c>
      <c r="G1237" s="236"/>
      <c r="H1237" s="239">
        <v>39.1</v>
      </c>
      <c r="I1237" s="240"/>
      <c r="J1237" s="236"/>
      <c r="K1237" s="236"/>
      <c r="L1237" s="241"/>
      <c r="M1237" s="242"/>
      <c r="N1237" s="243"/>
      <c r="O1237" s="243"/>
      <c r="P1237" s="243"/>
      <c r="Q1237" s="243"/>
      <c r="R1237" s="243"/>
      <c r="S1237" s="243"/>
      <c r="T1237" s="244"/>
      <c r="AT1237" s="245" t="s">
        <v>180</v>
      </c>
      <c r="AU1237" s="245" t="s">
        <v>82</v>
      </c>
      <c r="AV1237" s="11" t="s">
        <v>82</v>
      </c>
      <c r="AW1237" s="11" t="s">
        <v>37</v>
      </c>
      <c r="AX1237" s="11" t="s">
        <v>73</v>
      </c>
      <c r="AY1237" s="245" t="s">
        <v>153</v>
      </c>
    </row>
    <row r="1238" spans="2:51" s="11" customFormat="1" ht="13.5">
      <c r="B1238" s="235"/>
      <c r="C1238" s="236"/>
      <c r="D1238" s="231" t="s">
        <v>180</v>
      </c>
      <c r="E1238" s="237" t="s">
        <v>22</v>
      </c>
      <c r="F1238" s="238" t="s">
        <v>2156</v>
      </c>
      <c r="G1238" s="236"/>
      <c r="H1238" s="239">
        <v>39.1</v>
      </c>
      <c r="I1238" s="240"/>
      <c r="J1238" s="236"/>
      <c r="K1238" s="236"/>
      <c r="L1238" s="241"/>
      <c r="M1238" s="242"/>
      <c r="N1238" s="243"/>
      <c r="O1238" s="243"/>
      <c r="P1238" s="243"/>
      <c r="Q1238" s="243"/>
      <c r="R1238" s="243"/>
      <c r="S1238" s="243"/>
      <c r="T1238" s="244"/>
      <c r="AT1238" s="245" t="s">
        <v>180</v>
      </c>
      <c r="AU1238" s="245" t="s">
        <v>82</v>
      </c>
      <c r="AV1238" s="11" t="s">
        <v>82</v>
      </c>
      <c r="AW1238" s="11" t="s">
        <v>37</v>
      </c>
      <c r="AX1238" s="11" t="s">
        <v>73</v>
      </c>
      <c r="AY1238" s="245" t="s">
        <v>153</v>
      </c>
    </row>
    <row r="1239" spans="2:51" s="11" customFormat="1" ht="13.5">
      <c r="B1239" s="235"/>
      <c r="C1239" s="236"/>
      <c r="D1239" s="231" t="s">
        <v>180</v>
      </c>
      <c r="E1239" s="237" t="s">
        <v>22</v>
      </c>
      <c r="F1239" s="238" t="s">
        <v>2157</v>
      </c>
      <c r="G1239" s="236"/>
      <c r="H1239" s="239">
        <v>14.4</v>
      </c>
      <c r="I1239" s="240"/>
      <c r="J1239" s="236"/>
      <c r="K1239" s="236"/>
      <c r="L1239" s="241"/>
      <c r="M1239" s="242"/>
      <c r="N1239" s="243"/>
      <c r="O1239" s="243"/>
      <c r="P1239" s="243"/>
      <c r="Q1239" s="243"/>
      <c r="R1239" s="243"/>
      <c r="S1239" s="243"/>
      <c r="T1239" s="244"/>
      <c r="AT1239" s="245" t="s">
        <v>180</v>
      </c>
      <c r="AU1239" s="245" t="s">
        <v>82</v>
      </c>
      <c r="AV1239" s="11" t="s">
        <v>82</v>
      </c>
      <c r="AW1239" s="11" t="s">
        <v>37</v>
      </c>
      <c r="AX1239" s="11" t="s">
        <v>73</v>
      </c>
      <c r="AY1239" s="245" t="s">
        <v>153</v>
      </c>
    </row>
    <row r="1240" spans="2:51" s="11" customFormat="1" ht="13.5">
      <c r="B1240" s="235"/>
      <c r="C1240" s="236"/>
      <c r="D1240" s="231" t="s">
        <v>180</v>
      </c>
      <c r="E1240" s="237" t="s">
        <v>22</v>
      </c>
      <c r="F1240" s="238" t="s">
        <v>2158</v>
      </c>
      <c r="G1240" s="236"/>
      <c r="H1240" s="239">
        <v>14.9</v>
      </c>
      <c r="I1240" s="240"/>
      <c r="J1240" s="236"/>
      <c r="K1240" s="236"/>
      <c r="L1240" s="241"/>
      <c r="M1240" s="242"/>
      <c r="N1240" s="243"/>
      <c r="O1240" s="243"/>
      <c r="P1240" s="243"/>
      <c r="Q1240" s="243"/>
      <c r="R1240" s="243"/>
      <c r="S1240" s="243"/>
      <c r="T1240" s="244"/>
      <c r="AT1240" s="245" t="s">
        <v>180</v>
      </c>
      <c r="AU1240" s="245" t="s">
        <v>82</v>
      </c>
      <c r="AV1240" s="11" t="s">
        <v>82</v>
      </c>
      <c r="AW1240" s="11" t="s">
        <v>37</v>
      </c>
      <c r="AX1240" s="11" t="s">
        <v>73</v>
      </c>
      <c r="AY1240" s="245" t="s">
        <v>153</v>
      </c>
    </row>
    <row r="1241" spans="2:51" s="11" customFormat="1" ht="13.5">
      <c r="B1241" s="235"/>
      <c r="C1241" s="236"/>
      <c r="D1241" s="231" t="s">
        <v>180</v>
      </c>
      <c r="E1241" s="237" t="s">
        <v>22</v>
      </c>
      <c r="F1241" s="238" t="s">
        <v>2159</v>
      </c>
      <c r="G1241" s="236"/>
      <c r="H1241" s="239">
        <v>4.5</v>
      </c>
      <c r="I1241" s="240"/>
      <c r="J1241" s="236"/>
      <c r="K1241" s="236"/>
      <c r="L1241" s="241"/>
      <c r="M1241" s="242"/>
      <c r="N1241" s="243"/>
      <c r="O1241" s="243"/>
      <c r="P1241" s="243"/>
      <c r="Q1241" s="243"/>
      <c r="R1241" s="243"/>
      <c r="S1241" s="243"/>
      <c r="T1241" s="244"/>
      <c r="AT1241" s="245" t="s">
        <v>180</v>
      </c>
      <c r="AU1241" s="245" t="s">
        <v>82</v>
      </c>
      <c r="AV1241" s="11" t="s">
        <v>82</v>
      </c>
      <c r="AW1241" s="11" t="s">
        <v>37</v>
      </c>
      <c r="AX1241" s="11" t="s">
        <v>73</v>
      </c>
      <c r="AY1241" s="245" t="s">
        <v>153</v>
      </c>
    </row>
    <row r="1242" spans="2:51" s="11" customFormat="1" ht="13.5">
      <c r="B1242" s="235"/>
      <c r="C1242" s="236"/>
      <c r="D1242" s="231" t="s">
        <v>180</v>
      </c>
      <c r="E1242" s="237" t="s">
        <v>22</v>
      </c>
      <c r="F1242" s="238" t="s">
        <v>2160</v>
      </c>
      <c r="G1242" s="236"/>
      <c r="H1242" s="239">
        <v>34.612</v>
      </c>
      <c r="I1242" s="240"/>
      <c r="J1242" s="236"/>
      <c r="K1242" s="236"/>
      <c r="L1242" s="241"/>
      <c r="M1242" s="242"/>
      <c r="N1242" s="243"/>
      <c r="O1242" s="243"/>
      <c r="P1242" s="243"/>
      <c r="Q1242" s="243"/>
      <c r="R1242" s="243"/>
      <c r="S1242" s="243"/>
      <c r="T1242" s="244"/>
      <c r="AT1242" s="245" t="s">
        <v>180</v>
      </c>
      <c r="AU1242" s="245" t="s">
        <v>82</v>
      </c>
      <c r="AV1242" s="11" t="s">
        <v>82</v>
      </c>
      <c r="AW1242" s="11" t="s">
        <v>37</v>
      </c>
      <c r="AX1242" s="11" t="s">
        <v>73</v>
      </c>
      <c r="AY1242" s="245" t="s">
        <v>153</v>
      </c>
    </row>
    <row r="1243" spans="2:51" s="11" customFormat="1" ht="13.5">
      <c r="B1243" s="235"/>
      <c r="C1243" s="236"/>
      <c r="D1243" s="231" t="s">
        <v>180</v>
      </c>
      <c r="E1243" s="237" t="s">
        <v>22</v>
      </c>
      <c r="F1243" s="238" t="s">
        <v>2161</v>
      </c>
      <c r="G1243" s="236"/>
      <c r="H1243" s="239">
        <v>6.15</v>
      </c>
      <c r="I1243" s="240"/>
      <c r="J1243" s="236"/>
      <c r="K1243" s="236"/>
      <c r="L1243" s="241"/>
      <c r="M1243" s="242"/>
      <c r="N1243" s="243"/>
      <c r="O1243" s="243"/>
      <c r="P1243" s="243"/>
      <c r="Q1243" s="243"/>
      <c r="R1243" s="243"/>
      <c r="S1243" s="243"/>
      <c r="T1243" s="244"/>
      <c r="AT1243" s="245" t="s">
        <v>180</v>
      </c>
      <c r="AU1243" s="245" t="s">
        <v>82</v>
      </c>
      <c r="AV1243" s="11" t="s">
        <v>82</v>
      </c>
      <c r="AW1243" s="11" t="s">
        <v>37</v>
      </c>
      <c r="AX1243" s="11" t="s">
        <v>73</v>
      </c>
      <c r="AY1243" s="245" t="s">
        <v>153</v>
      </c>
    </row>
    <row r="1244" spans="2:51" s="11" customFormat="1" ht="13.5">
      <c r="B1244" s="235"/>
      <c r="C1244" s="236"/>
      <c r="D1244" s="231" t="s">
        <v>180</v>
      </c>
      <c r="E1244" s="237" t="s">
        <v>22</v>
      </c>
      <c r="F1244" s="238" t="s">
        <v>2162</v>
      </c>
      <c r="G1244" s="236"/>
      <c r="H1244" s="239">
        <v>4.5</v>
      </c>
      <c r="I1244" s="240"/>
      <c r="J1244" s="236"/>
      <c r="K1244" s="236"/>
      <c r="L1244" s="241"/>
      <c r="M1244" s="242"/>
      <c r="N1244" s="243"/>
      <c r="O1244" s="243"/>
      <c r="P1244" s="243"/>
      <c r="Q1244" s="243"/>
      <c r="R1244" s="243"/>
      <c r="S1244" s="243"/>
      <c r="T1244" s="244"/>
      <c r="AT1244" s="245" t="s">
        <v>180</v>
      </c>
      <c r="AU1244" s="245" t="s">
        <v>82</v>
      </c>
      <c r="AV1244" s="11" t="s">
        <v>82</v>
      </c>
      <c r="AW1244" s="11" t="s">
        <v>37</v>
      </c>
      <c r="AX1244" s="11" t="s">
        <v>73</v>
      </c>
      <c r="AY1244" s="245" t="s">
        <v>153</v>
      </c>
    </row>
    <row r="1245" spans="2:51" s="11" customFormat="1" ht="13.5">
      <c r="B1245" s="235"/>
      <c r="C1245" s="236"/>
      <c r="D1245" s="231" t="s">
        <v>180</v>
      </c>
      <c r="E1245" s="237" t="s">
        <v>22</v>
      </c>
      <c r="F1245" s="238" t="s">
        <v>2163</v>
      </c>
      <c r="G1245" s="236"/>
      <c r="H1245" s="239">
        <v>5.55</v>
      </c>
      <c r="I1245" s="240"/>
      <c r="J1245" s="236"/>
      <c r="K1245" s="236"/>
      <c r="L1245" s="241"/>
      <c r="M1245" s="242"/>
      <c r="N1245" s="243"/>
      <c r="O1245" s="243"/>
      <c r="P1245" s="243"/>
      <c r="Q1245" s="243"/>
      <c r="R1245" s="243"/>
      <c r="S1245" s="243"/>
      <c r="T1245" s="244"/>
      <c r="AT1245" s="245" t="s">
        <v>180</v>
      </c>
      <c r="AU1245" s="245" t="s">
        <v>82</v>
      </c>
      <c r="AV1245" s="11" t="s">
        <v>82</v>
      </c>
      <c r="AW1245" s="11" t="s">
        <v>37</v>
      </c>
      <c r="AX1245" s="11" t="s">
        <v>73</v>
      </c>
      <c r="AY1245" s="245" t="s">
        <v>153</v>
      </c>
    </row>
    <row r="1246" spans="2:51" s="11" customFormat="1" ht="13.5">
      <c r="B1246" s="235"/>
      <c r="C1246" s="236"/>
      <c r="D1246" s="231" t="s">
        <v>180</v>
      </c>
      <c r="E1246" s="237" t="s">
        <v>22</v>
      </c>
      <c r="F1246" s="238" t="s">
        <v>2164</v>
      </c>
      <c r="G1246" s="236"/>
      <c r="H1246" s="239">
        <v>5.55</v>
      </c>
      <c r="I1246" s="240"/>
      <c r="J1246" s="236"/>
      <c r="K1246" s="236"/>
      <c r="L1246" s="241"/>
      <c r="M1246" s="242"/>
      <c r="N1246" s="243"/>
      <c r="O1246" s="243"/>
      <c r="P1246" s="243"/>
      <c r="Q1246" s="243"/>
      <c r="R1246" s="243"/>
      <c r="S1246" s="243"/>
      <c r="T1246" s="244"/>
      <c r="AT1246" s="245" t="s">
        <v>180</v>
      </c>
      <c r="AU1246" s="245" t="s">
        <v>82</v>
      </c>
      <c r="AV1246" s="11" t="s">
        <v>82</v>
      </c>
      <c r="AW1246" s="11" t="s">
        <v>37</v>
      </c>
      <c r="AX1246" s="11" t="s">
        <v>73</v>
      </c>
      <c r="AY1246" s="245" t="s">
        <v>153</v>
      </c>
    </row>
    <row r="1247" spans="2:65" s="1" customFormat="1" ht="16.5" customHeight="1">
      <c r="B1247" s="44"/>
      <c r="C1247" s="219" t="s">
        <v>2223</v>
      </c>
      <c r="D1247" s="219" t="s">
        <v>155</v>
      </c>
      <c r="E1247" s="220" t="s">
        <v>2224</v>
      </c>
      <c r="F1247" s="221" t="s">
        <v>2225</v>
      </c>
      <c r="G1247" s="222" t="s">
        <v>351</v>
      </c>
      <c r="H1247" s="223">
        <v>84.72</v>
      </c>
      <c r="I1247" s="224"/>
      <c r="J1247" s="225">
        <f>ROUND(I1247*H1247,2)</f>
        <v>0</v>
      </c>
      <c r="K1247" s="221" t="s">
        <v>159</v>
      </c>
      <c r="L1247" s="70"/>
      <c r="M1247" s="226" t="s">
        <v>22</v>
      </c>
      <c r="N1247" s="227" t="s">
        <v>44</v>
      </c>
      <c r="O1247" s="45"/>
      <c r="P1247" s="228">
        <f>O1247*H1247</f>
        <v>0</v>
      </c>
      <c r="Q1247" s="228">
        <v>3E-05</v>
      </c>
      <c r="R1247" s="228">
        <f>Q1247*H1247</f>
        <v>0.0025416</v>
      </c>
      <c r="S1247" s="228">
        <v>0</v>
      </c>
      <c r="T1247" s="229">
        <f>S1247*H1247</f>
        <v>0</v>
      </c>
      <c r="AR1247" s="22" t="s">
        <v>266</v>
      </c>
      <c r="AT1247" s="22" t="s">
        <v>155</v>
      </c>
      <c r="AU1247" s="22" t="s">
        <v>82</v>
      </c>
      <c r="AY1247" s="22" t="s">
        <v>153</v>
      </c>
      <c r="BE1247" s="230">
        <f>IF(N1247="základní",J1247,0)</f>
        <v>0</v>
      </c>
      <c r="BF1247" s="230">
        <f>IF(N1247="snížená",J1247,0)</f>
        <v>0</v>
      </c>
      <c r="BG1247" s="230">
        <f>IF(N1247="zákl. přenesená",J1247,0)</f>
        <v>0</v>
      </c>
      <c r="BH1247" s="230">
        <f>IF(N1247="sníž. přenesená",J1247,0)</f>
        <v>0</v>
      </c>
      <c r="BI1247" s="230">
        <f>IF(N1247="nulová",J1247,0)</f>
        <v>0</v>
      </c>
      <c r="BJ1247" s="22" t="s">
        <v>24</v>
      </c>
      <c r="BK1247" s="230">
        <f>ROUND(I1247*H1247,2)</f>
        <v>0</v>
      </c>
      <c r="BL1247" s="22" t="s">
        <v>266</v>
      </c>
      <c r="BM1247" s="22" t="s">
        <v>2226</v>
      </c>
    </row>
    <row r="1248" spans="2:47" s="1" customFormat="1" ht="13.5">
      <c r="B1248" s="44"/>
      <c r="C1248" s="72"/>
      <c r="D1248" s="231" t="s">
        <v>162</v>
      </c>
      <c r="E1248" s="72"/>
      <c r="F1248" s="232" t="s">
        <v>2227</v>
      </c>
      <c r="G1248" s="72"/>
      <c r="H1248" s="72"/>
      <c r="I1248" s="189"/>
      <c r="J1248" s="72"/>
      <c r="K1248" s="72"/>
      <c r="L1248" s="70"/>
      <c r="M1248" s="233"/>
      <c r="N1248" s="45"/>
      <c r="O1248" s="45"/>
      <c r="P1248" s="45"/>
      <c r="Q1248" s="45"/>
      <c r="R1248" s="45"/>
      <c r="S1248" s="45"/>
      <c r="T1248" s="93"/>
      <c r="AT1248" s="22" t="s">
        <v>162</v>
      </c>
      <c r="AU1248" s="22" t="s">
        <v>82</v>
      </c>
    </row>
    <row r="1249" spans="2:47" s="1" customFormat="1" ht="13.5">
      <c r="B1249" s="44"/>
      <c r="C1249" s="72"/>
      <c r="D1249" s="231" t="s">
        <v>164</v>
      </c>
      <c r="E1249" s="72"/>
      <c r="F1249" s="234" t="s">
        <v>2186</v>
      </c>
      <c r="G1249" s="72"/>
      <c r="H1249" s="72"/>
      <c r="I1249" s="189"/>
      <c r="J1249" s="72"/>
      <c r="K1249" s="72"/>
      <c r="L1249" s="70"/>
      <c r="M1249" s="233"/>
      <c r="N1249" s="45"/>
      <c r="O1249" s="45"/>
      <c r="P1249" s="45"/>
      <c r="Q1249" s="45"/>
      <c r="R1249" s="45"/>
      <c r="S1249" s="45"/>
      <c r="T1249" s="93"/>
      <c r="AT1249" s="22" t="s">
        <v>164</v>
      </c>
      <c r="AU1249" s="22" t="s">
        <v>82</v>
      </c>
    </row>
    <row r="1250" spans="2:47" s="1" customFormat="1" ht="13.5">
      <c r="B1250" s="44"/>
      <c r="C1250" s="72"/>
      <c r="D1250" s="231" t="s">
        <v>166</v>
      </c>
      <c r="E1250" s="72"/>
      <c r="F1250" s="234" t="s">
        <v>903</v>
      </c>
      <c r="G1250" s="72"/>
      <c r="H1250" s="72"/>
      <c r="I1250" s="189"/>
      <c r="J1250" s="72"/>
      <c r="K1250" s="72"/>
      <c r="L1250" s="70"/>
      <c r="M1250" s="233"/>
      <c r="N1250" s="45"/>
      <c r="O1250" s="45"/>
      <c r="P1250" s="45"/>
      <c r="Q1250" s="45"/>
      <c r="R1250" s="45"/>
      <c r="S1250" s="45"/>
      <c r="T1250" s="93"/>
      <c r="AT1250" s="22" t="s">
        <v>166</v>
      </c>
      <c r="AU1250" s="22" t="s">
        <v>82</v>
      </c>
    </row>
    <row r="1251" spans="2:51" s="11" customFormat="1" ht="13.5">
      <c r="B1251" s="235"/>
      <c r="C1251" s="236"/>
      <c r="D1251" s="231" t="s">
        <v>180</v>
      </c>
      <c r="E1251" s="237" t="s">
        <v>22</v>
      </c>
      <c r="F1251" s="238" t="s">
        <v>2228</v>
      </c>
      <c r="G1251" s="236"/>
      <c r="H1251" s="239">
        <v>84.72</v>
      </c>
      <c r="I1251" s="240"/>
      <c r="J1251" s="236"/>
      <c r="K1251" s="236"/>
      <c r="L1251" s="241"/>
      <c r="M1251" s="242"/>
      <c r="N1251" s="243"/>
      <c r="O1251" s="243"/>
      <c r="P1251" s="243"/>
      <c r="Q1251" s="243"/>
      <c r="R1251" s="243"/>
      <c r="S1251" s="243"/>
      <c r="T1251" s="244"/>
      <c r="AT1251" s="245" t="s">
        <v>180</v>
      </c>
      <c r="AU1251" s="245" t="s">
        <v>82</v>
      </c>
      <c r="AV1251" s="11" t="s">
        <v>82</v>
      </c>
      <c r="AW1251" s="11" t="s">
        <v>37</v>
      </c>
      <c r="AX1251" s="11" t="s">
        <v>73</v>
      </c>
      <c r="AY1251" s="245" t="s">
        <v>153</v>
      </c>
    </row>
    <row r="1252" spans="2:65" s="1" customFormat="1" ht="16.5" customHeight="1">
      <c r="B1252" s="44"/>
      <c r="C1252" s="219" t="s">
        <v>2229</v>
      </c>
      <c r="D1252" s="219" t="s">
        <v>155</v>
      </c>
      <c r="E1252" s="220" t="s">
        <v>2230</v>
      </c>
      <c r="F1252" s="221" t="s">
        <v>2231</v>
      </c>
      <c r="G1252" s="222" t="s">
        <v>158</v>
      </c>
      <c r="H1252" s="223">
        <v>797</v>
      </c>
      <c r="I1252" s="224"/>
      <c r="J1252" s="225">
        <f>ROUND(I1252*H1252,2)</f>
        <v>0</v>
      </c>
      <c r="K1252" s="221" t="s">
        <v>159</v>
      </c>
      <c r="L1252" s="70"/>
      <c r="M1252" s="226" t="s">
        <v>22</v>
      </c>
      <c r="N1252" s="227" t="s">
        <v>44</v>
      </c>
      <c r="O1252" s="45"/>
      <c r="P1252" s="228">
        <f>O1252*H1252</f>
        <v>0</v>
      </c>
      <c r="Q1252" s="228">
        <v>0</v>
      </c>
      <c r="R1252" s="228">
        <f>Q1252*H1252</f>
        <v>0</v>
      </c>
      <c r="S1252" s="228">
        <v>0</v>
      </c>
      <c r="T1252" s="229">
        <f>S1252*H1252</f>
        <v>0</v>
      </c>
      <c r="AR1252" s="22" t="s">
        <v>266</v>
      </c>
      <c r="AT1252" s="22" t="s">
        <v>155</v>
      </c>
      <c r="AU1252" s="22" t="s">
        <v>82</v>
      </c>
      <c r="AY1252" s="22" t="s">
        <v>153</v>
      </c>
      <c r="BE1252" s="230">
        <f>IF(N1252="základní",J1252,0)</f>
        <v>0</v>
      </c>
      <c r="BF1252" s="230">
        <f>IF(N1252="snížená",J1252,0)</f>
        <v>0</v>
      </c>
      <c r="BG1252" s="230">
        <f>IF(N1252="zákl. přenesená",J1252,0)</f>
        <v>0</v>
      </c>
      <c r="BH1252" s="230">
        <f>IF(N1252="sníž. přenesená",J1252,0)</f>
        <v>0</v>
      </c>
      <c r="BI1252" s="230">
        <f>IF(N1252="nulová",J1252,0)</f>
        <v>0</v>
      </c>
      <c r="BJ1252" s="22" t="s">
        <v>24</v>
      </c>
      <c r="BK1252" s="230">
        <f>ROUND(I1252*H1252,2)</f>
        <v>0</v>
      </c>
      <c r="BL1252" s="22" t="s">
        <v>266</v>
      </c>
      <c r="BM1252" s="22" t="s">
        <v>2232</v>
      </c>
    </row>
    <row r="1253" spans="2:47" s="1" customFormat="1" ht="13.5">
      <c r="B1253" s="44"/>
      <c r="C1253" s="72"/>
      <c r="D1253" s="231" t="s">
        <v>162</v>
      </c>
      <c r="E1253" s="72"/>
      <c r="F1253" s="232" t="s">
        <v>2233</v>
      </c>
      <c r="G1253" s="72"/>
      <c r="H1253" s="72"/>
      <c r="I1253" s="189"/>
      <c r="J1253" s="72"/>
      <c r="K1253" s="72"/>
      <c r="L1253" s="70"/>
      <c r="M1253" s="233"/>
      <c r="N1253" s="45"/>
      <c r="O1253" s="45"/>
      <c r="P1253" s="45"/>
      <c r="Q1253" s="45"/>
      <c r="R1253" s="45"/>
      <c r="S1253" s="45"/>
      <c r="T1253" s="93"/>
      <c r="AT1253" s="22" t="s">
        <v>162</v>
      </c>
      <c r="AU1253" s="22" t="s">
        <v>82</v>
      </c>
    </row>
    <row r="1254" spans="2:47" s="1" customFormat="1" ht="13.5">
      <c r="B1254" s="44"/>
      <c r="C1254" s="72"/>
      <c r="D1254" s="231" t="s">
        <v>164</v>
      </c>
      <c r="E1254" s="72"/>
      <c r="F1254" s="234" t="s">
        <v>2186</v>
      </c>
      <c r="G1254" s="72"/>
      <c r="H1254" s="72"/>
      <c r="I1254" s="189"/>
      <c r="J1254" s="72"/>
      <c r="K1254" s="72"/>
      <c r="L1254" s="70"/>
      <c r="M1254" s="233"/>
      <c r="N1254" s="45"/>
      <c r="O1254" s="45"/>
      <c r="P1254" s="45"/>
      <c r="Q1254" s="45"/>
      <c r="R1254" s="45"/>
      <c r="S1254" s="45"/>
      <c r="T1254" s="93"/>
      <c r="AT1254" s="22" t="s">
        <v>164</v>
      </c>
      <c r="AU1254" s="22" t="s">
        <v>82</v>
      </c>
    </row>
    <row r="1255" spans="2:65" s="1" customFormat="1" ht="16.5" customHeight="1">
      <c r="B1255" s="44"/>
      <c r="C1255" s="219" t="s">
        <v>2234</v>
      </c>
      <c r="D1255" s="219" t="s">
        <v>155</v>
      </c>
      <c r="E1255" s="220" t="s">
        <v>2235</v>
      </c>
      <c r="F1255" s="221" t="s">
        <v>2236</v>
      </c>
      <c r="G1255" s="222" t="s">
        <v>1447</v>
      </c>
      <c r="H1255" s="269"/>
      <c r="I1255" s="224"/>
      <c r="J1255" s="225">
        <f>ROUND(I1255*H1255,2)</f>
        <v>0</v>
      </c>
      <c r="K1255" s="221" t="s">
        <v>159</v>
      </c>
      <c r="L1255" s="70"/>
      <c r="M1255" s="226" t="s">
        <v>22</v>
      </c>
      <c r="N1255" s="227" t="s">
        <v>44</v>
      </c>
      <c r="O1255" s="45"/>
      <c r="P1255" s="228">
        <f>O1255*H1255</f>
        <v>0</v>
      </c>
      <c r="Q1255" s="228">
        <v>0</v>
      </c>
      <c r="R1255" s="228">
        <f>Q1255*H1255</f>
        <v>0</v>
      </c>
      <c r="S1255" s="228">
        <v>0</v>
      </c>
      <c r="T1255" s="229">
        <f>S1255*H1255</f>
        <v>0</v>
      </c>
      <c r="AR1255" s="22" t="s">
        <v>266</v>
      </c>
      <c r="AT1255" s="22" t="s">
        <v>155</v>
      </c>
      <c r="AU1255" s="22" t="s">
        <v>82</v>
      </c>
      <c r="AY1255" s="22" t="s">
        <v>153</v>
      </c>
      <c r="BE1255" s="230">
        <f>IF(N1255="základní",J1255,0)</f>
        <v>0</v>
      </c>
      <c r="BF1255" s="230">
        <f>IF(N1255="snížená",J1255,0)</f>
        <v>0</v>
      </c>
      <c r="BG1255" s="230">
        <f>IF(N1255="zákl. přenesená",J1255,0)</f>
        <v>0</v>
      </c>
      <c r="BH1255" s="230">
        <f>IF(N1255="sníž. přenesená",J1255,0)</f>
        <v>0</v>
      </c>
      <c r="BI1255" s="230">
        <f>IF(N1255="nulová",J1255,0)</f>
        <v>0</v>
      </c>
      <c r="BJ1255" s="22" t="s">
        <v>24</v>
      </c>
      <c r="BK1255" s="230">
        <f>ROUND(I1255*H1255,2)</f>
        <v>0</v>
      </c>
      <c r="BL1255" s="22" t="s">
        <v>266</v>
      </c>
      <c r="BM1255" s="22" t="s">
        <v>2237</v>
      </c>
    </row>
    <row r="1256" spans="2:47" s="1" customFormat="1" ht="13.5">
      <c r="B1256" s="44"/>
      <c r="C1256" s="72"/>
      <c r="D1256" s="231" t="s">
        <v>162</v>
      </c>
      <c r="E1256" s="72"/>
      <c r="F1256" s="232" t="s">
        <v>2238</v>
      </c>
      <c r="G1256" s="72"/>
      <c r="H1256" s="72"/>
      <c r="I1256" s="189"/>
      <c r="J1256" s="72"/>
      <c r="K1256" s="72"/>
      <c r="L1256" s="70"/>
      <c r="M1256" s="233"/>
      <c r="N1256" s="45"/>
      <c r="O1256" s="45"/>
      <c r="P1256" s="45"/>
      <c r="Q1256" s="45"/>
      <c r="R1256" s="45"/>
      <c r="S1256" s="45"/>
      <c r="T1256" s="93"/>
      <c r="AT1256" s="22" t="s">
        <v>162</v>
      </c>
      <c r="AU1256" s="22" t="s">
        <v>82</v>
      </c>
    </row>
    <row r="1257" spans="2:47" s="1" customFormat="1" ht="13.5">
      <c r="B1257" s="44"/>
      <c r="C1257" s="72"/>
      <c r="D1257" s="231" t="s">
        <v>164</v>
      </c>
      <c r="E1257" s="72"/>
      <c r="F1257" s="234" t="s">
        <v>1450</v>
      </c>
      <c r="G1257" s="72"/>
      <c r="H1257" s="72"/>
      <c r="I1257" s="189"/>
      <c r="J1257" s="72"/>
      <c r="K1257" s="72"/>
      <c r="L1257" s="70"/>
      <c r="M1257" s="233"/>
      <c r="N1257" s="45"/>
      <c r="O1257" s="45"/>
      <c r="P1257" s="45"/>
      <c r="Q1257" s="45"/>
      <c r="R1257" s="45"/>
      <c r="S1257" s="45"/>
      <c r="T1257" s="93"/>
      <c r="AT1257" s="22" t="s">
        <v>164</v>
      </c>
      <c r="AU1257" s="22" t="s">
        <v>82</v>
      </c>
    </row>
    <row r="1258" spans="2:63" s="10" customFormat="1" ht="29.85" customHeight="1">
      <c r="B1258" s="203"/>
      <c r="C1258" s="204"/>
      <c r="D1258" s="205" t="s">
        <v>72</v>
      </c>
      <c r="E1258" s="217" t="s">
        <v>2239</v>
      </c>
      <c r="F1258" s="217" t="s">
        <v>2240</v>
      </c>
      <c r="G1258" s="204"/>
      <c r="H1258" s="204"/>
      <c r="I1258" s="207"/>
      <c r="J1258" s="218">
        <f>BK1258</f>
        <v>0</v>
      </c>
      <c r="K1258" s="204"/>
      <c r="L1258" s="209"/>
      <c r="M1258" s="210"/>
      <c r="N1258" s="211"/>
      <c r="O1258" s="211"/>
      <c r="P1258" s="212">
        <f>SUM(P1259:P1284)</f>
        <v>0</v>
      </c>
      <c r="Q1258" s="211"/>
      <c r="R1258" s="212">
        <f>SUM(R1259:R1284)</f>
        <v>0.08304550000000001</v>
      </c>
      <c r="S1258" s="211"/>
      <c r="T1258" s="213">
        <f>SUM(T1259:T1284)</f>
        <v>0</v>
      </c>
      <c r="AR1258" s="214" t="s">
        <v>82</v>
      </c>
      <c r="AT1258" s="215" t="s">
        <v>72</v>
      </c>
      <c r="AU1258" s="215" t="s">
        <v>24</v>
      </c>
      <c r="AY1258" s="214" t="s">
        <v>153</v>
      </c>
      <c r="BK1258" s="216">
        <f>SUM(BK1259:BK1284)</f>
        <v>0</v>
      </c>
    </row>
    <row r="1259" spans="2:65" s="1" customFormat="1" ht="25.5" customHeight="1">
      <c r="B1259" s="44"/>
      <c r="C1259" s="219" t="s">
        <v>2241</v>
      </c>
      <c r="D1259" s="219" t="s">
        <v>155</v>
      </c>
      <c r="E1259" s="220" t="s">
        <v>2242</v>
      </c>
      <c r="F1259" s="221" t="s">
        <v>2243</v>
      </c>
      <c r="G1259" s="222" t="s">
        <v>239</v>
      </c>
      <c r="H1259" s="223">
        <v>202.55</v>
      </c>
      <c r="I1259" s="224"/>
      <c r="J1259" s="225">
        <f>ROUND(I1259*H1259,2)</f>
        <v>0</v>
      </c>
      <c r="K1259" s="221" t="s">
        <v>159</v>
      </c>
      <c r="L1259" s="70"/>
      <c r="M1259" s="226" t="s">
        <v>22</v>
      </c>
      <c r="N1259" s="227" t="s">
        <v>44</v>
      </c>
      <c r="O1259" s="45"/>
      <c r="P1259" s="228">
        <f>O1259*H1259</f>
        <v>0</v>
      </c>
      <c r="Q1259" s="228">
        <v>0.0002</v>
      </c>
      <c r="R1259" s="228">
        <f>Q1259*H1259</f>
        <v>0.040510000000000004</v>
      </c>
      <c r="S1259" s="228">
        <v>0</v>
      </c>
      <c r="T1259" s="229">
        <f>S1259*H1259</f>
        <v>0</v>
      </c>
      <c r="AR1259" s="22" t="s">
        <v>266</v>
      </c>
      <c r="AT1259" s="22" t="s">
        <v>155</v>
      </c>
      <c r="AU1259" s="22" t="s">
        <v>82</v>
      </c>
      <c r="AY1259" s="22" t="s">
        <v>153</v>
      </c>
      <c r="BE1259" s="230">
        <f>IF(N1259="základní",J1259,0)</f>
        <v>0</v>
      </c>
      <c r="BF1259" s="230">
        <f>IF(N1259="snížená",J1259,0)</f>
        <v>0</v>
      </c>
      <c r="BG1259" s="230">
        <f>IF(N1259="zákl. přenesená",J1259,0)</f>
        <v>0</v>
      </c>
      <c r="BH1259" s="230">
        <f>IF(N1259="sníž. přenesená",J1259,0)</f>
        <v>0</v>
      </c>
      <c r="BI1259" s="230">
        <f>IF(N1259="nulová",J1259,0)</f>
        <v>0</v>
      </c>
      <c r="BJ1259" s="22" t="s">
        <v>24</v>
      </c>
      <c r="BK1259" s="230">
        <f>ROUND(I1259*H1259,2)</f>
        <v>0</v>
      </c>
      <c r="BL1259" s="22" t="s">
        <v>266</v>
      </c>
      <c r="BM1259" s="22" t="s">
        <v>2244</v>
      </c>
    </row>
    <row r="1260" spans="2:47" s="1" customFormat="1" ht="13.5">
      <c r="B1260" s="44"/>
      <c r="C1260" s="72"/>
      <c r="D1260" s="231" t="s">
        <v>162</v>
      </c>
      <c r="E1260" s="72"/>
      <c r="F1260" s="232" t="s">
        <v>2245</v>
      </c>
      <c r="G1260" s="72"/>
      <c r="H1260" s="72"/>
      <c r="I1260" s="189"/>
      <c r="J1260" s="72"/>
      <c r="K1260" s="72"/>
      <c r="L1260" s="70"/>
      <c r="M1260" s="233"/>
      <c r="N1260" s="45"/>
      <c r="O1260" s="45"/>
      <c r="P1260" s="45"/>
      <c r="Q1260" s="45"/>
      <c r="R1260" s="45"/>
      <c r="S1260" s="45"/>
      <c r="T1260" s="93"/>
      <c r="AT1260" s="22" t="s">
        <v>162</v>
      </c>
      <c r="AU1260" s="22" t="s">
        <v>82</v>
      </c>
    </row>
    <row r="1261" spans="2:47" s="1" customFormat="1" ht="13.5">
      <c r="B1261" s="44"/>
      <c r="C1261" s="72"/>
      <c r="D1261" s="231" t="s">
        <v>166</v>
      </c>
      <c r="E1261" s="72"/>
      <c r="F1261" s="234" t="s">
        <v>903</v>
      </c>
      <c r="G1261" s="72"/>
      <c r="H1261" s="72"/>
      <c r="I1261" s="189"/>
      <c r="J1261" s="72"/>
      <c r="K1261" s="72"/>
      <c r="L1261" s="70"/>
      <c r="M1261" s="233"/>
      <c r="N1261" s="45"/>
      <c r="O1261" s="45"/>
      <c r="P1261" s="45"/>
      <c r="Q1261" s="45"/>
      <c r="R1261" s="45"/>
      <c r="S1261" s="45"/>
      <c r="T1261" s="93"/>
      <c r="AT1261" s="22" t="s">
        <v>166</v>
      </c>
      <c r="AU1261" s="22" t="s">
        <v>82</v>
      </c>
    </row>
    <row r="1262" spans="2:51" s="11" customFormat="1" ht="13.5">
      <c r="B1262" s="235"/>
      <c r="C1262" s="236"/>
      <c r="D1262" s="231" t="s">
        <v>180</v>
      </c>
      <c r="E1262" s="237" t="s">
        <v>22</v>
      </c>
      <c r="F1262" s="238" t="s">
        <v>2246</v>
      </c>
      <c r="G1262" s="236"/>
      <c r="H1262" s="239">
        <v>99.85</v>
      </c>
      <c r="I1262" s="240"/>
      <c r="J1262" s="236"/>
      <c r="K1262" s="236"/>
      <c r="L1262" s="241"/>
      <c r="M1262" s="242"/>
      <c r="N1262" s="243"/>
      <c r="O1262" s="243"/>
      <c r="P1262" s="243"/>
      <c r="Q1262" s="243"/>
      <c r="R1262" s="243"/>
      <c r="S1262" s="243"/>
      <c r="T1262" s="244"/>
      <c r="AT1262" s="245" t="s">
        <v>180</v>
      </c>
      <c r="AU1262" s="245" t="s">
        <v>82</v>
      </c>
      <c r="AV1262" s="11" t="s">
        <v>82</v>
      </c>
      <c r="AW1262" s="11" t="s">
        <v>37</v>
      </c>
      <c r="AX1262" s="11" t="s">
        <v>73</v>
      </c>
      <c r="AY1262" s="245" t="s">
        <v>153</v>
      </c>
    </row>
    <row r="1263" spans="2:51" s="11" customFormat="1" ht="13.5">
      <c r="B1263" s="235"/>
      <c r="C1263" s="236"/>
      <c r="D1263" s="231" t="s">
        <v>180</v>
      </c>
      <c r="E1263" s="237" t="s">
        <v>22</v>
      </c>
      <c r="F1263" s="238" t="s">
        <v>2247</v>
      </c>
      <c r="G1263" s="236"/>
      <c r="H1263" s="239">
        <v>8.9</v>
      </c>
      <c r="I1263" s="240"/>
      <c r="J1263" s="236"/>
      <c r="K1263" s="236"/>
      <c r="L1263" s="241"/>
      <c r="M1263" s="242"/>
      <c r="N1263" s="243"/>
      <c r="O1263" s="243"/>
      <c r="P1263" s="243"/>
      <c r="Q1263" s="243"/>
      <c r="R1263" s="243"/>
      <c r="S1263" s="243"/>
      <c r="T1263" s="244"/>
      <c r="AT1263" s="245" t="s">
        <v>180</v>
      </c>
      <c r="AU1263" s="245" t="s">
        <v>82</v>
      </c>
      <c r="AV1263" s="11" t="s">
        <v>82</v>
      </c>
      <c r="AW1263" s="11" t="s">
        <v>37</v>
      </c>
      <c r="AX1263" s="11" t="s">
        <v>73</v>
      </c>
      <c r="AY1263" s="245" t="s">
        <v>153</v>
      </c>
    </row>
    <row r="1264" spans="2:51" s="11" customFormat="1" ht="13.5">
      <c r="B1264" s="235"/>
      <c r="C1264" s="236"/>
      <c r="D1264" s="231" t="s">
        <v>180</v>
      </c>
      <c r="E1264" s="237" t="s">
        <v>22</v>
      </c>
      <c r="F1264" s="238" t="s">
        <v>2248</v>
      </c>
      <c r="G1264" s="236"/>
      <c r="H1264" s="239">
        <v>4.4</v>
      </c>
      <c r="I1264" s="240"/>
      <c r="J1264" s="236"/>
      <c r="K1264" s="236"/>
      <c r="L1264" s="241"/>
      <c r="M1264" s="242"/>
      <c r="N1264" s="243"/>
      <c r="O1264" s="243"/>
      <c r="P1264" s="243"/>
      <c r="Q1264" s="243"/>
      <c r="R1264" s="243"/>
      <c r="S1264" s="243"/>
      <c r="T1264" s="244"/>
      <c r="AT1264" s="245" t="s">
        <v>180</v>
      </c>
      <c r="AU1264" s="245" t="s">
        <v>82</v>
      </c>
      <c r="AV1264" s="11" t="s">
        <v>82</v>
      </c>
      <c r="AW1264" s="11" t="s">
        <v>37</v>
      </c>
      <c r="AX1264" s="11" t="s">
        <v>73</v>
      </c>
      <c r="AY1264" s="245" t="s">
        <v>153</v>
      </c>
    </row>
    <row r="1265" spans="2:51" s="11" customFormat="1" ht="13.5">
      <c r="B1265" s="235"/>
      <c r="C1265" s="236"/>
      <c r="D1265" s="231" t="s">
        <v>180</v>
      </c>
      <c r="E1265" s="237" t="s">
        <v>22</v>
      </c>
      <c r="F1265" s="238" t="s">
        <v>2249</v>
      </c>
      <c r="G1265" s="236"/>
      <c r="H1265" s="239">
        <v>9.1</v>
      </c>
      <c r="I1265" s="240"/>
      <c r="J1265" s="236"/>
      <c r="K1265" s="236"/>
      <c r="L1265" s="241"/>
      <c r="M1265" s="242"/>
      <c r="N1265" s="243"/>
      <c r="O1265" s="243"/>
      <c r="P1265" s="243"/>
      <c r="Q1265" s="243"/>
      <c r="R1265" s="243"/>
      <c r="S1265" s="243"/>
      <c r="T1265" s="244"/>
      <c r="AT1265" s="245" t="s">
        <v>180</v>
      </c>
      <c r="AU1265" s="245" t="s">
        <v>82</v>
      </c>
      <c r="AV1265" s="11" t="s">
        <v>82</v>
      </c>
      <c r="AW1265" s="11" t="s">
        <v>37</v>
      </c>
      <c r="AX1265" s="11" t="s">
        <v>73</v>
      </c>
      <c r="AY1265" s="245" t="s">
        <v>153</v>
      </c>
    </row>
    <row r="1266" spans="2:51" s="11" customFormat="1" ht="13.5">
      <c r="B1266" s="235"/>
      <c r="C1266" s="236"/>
      <c r="D1266" s="231" t="s">
        <v>180</v>
      </c>
      <c r="E1266" s="237" t="s">
        <v>22</v>
      </c>
      <c r="F1266" s="238" t="s">
        <v>2250</v>
      </c>
      <c r="G1266" s="236"/>
      <c r="H1266" s="239">
        <v>9.2</v>
      </c>
      <c r="I1266" s="240"/>
      <c r="J1266" s="236"/>
      <c r="K1266" s="236"/>
      <c r="L1266" s="241"/>
      <c r="M1266" s="242"/>
      <c r="N1266" s="243"/>
      <c r="O1266" s="243"/>
      <c r="P1266" s="243"/>
      <c r="Q1266" s="243"/>
      <c r="R1266" s="243"/>
      <c r="S1266" s="243"/>
      <c r="T1266" s="244"/>
      <c r="AT1266" s="245" t="s">
        <v>180</v>
      </c>
      <c r="AU1266" s="245" t="s">
        <v>82</v>
      </c>
      <c r="AV1266" s="11" t="s">
        <v>82</v>
      </c>
      <c r="AW1266" s="11" t="s">
        <v>37</v>
      </c>
      <c r="AX1266" s="11" t="s">
        <v>73</v>
      </c>
      <c r="AY1266" s="245" t="s">
        <v>153</v>
      </c>
    </row>
    <row r="1267" spans="2:51" s="11" customFormat="1" ht="13.5">
      <c r="B1267" s="235"/>
      <c r="C1267" s="236"/>
      <c r="D1267" s="231" t="s">
        <v>180</v>
      </c>
      <c r="E1267" s="237" t="s">
        <v>22</v>
      </c>
      <c r="F1267" s="238" t="s">
        <v>2251</v>
      </c>
      <c r="G1267" s="236"/>
      <c r="H1267" s="239">
        <v>4.4</v>
      </c>
      <c r="I1267" s="240"/>
      <c r="J1267" s="236"/>
      <c r="K1267" s="236"/>
      <c r="L1267" s="241"/>
      <c r="M1267" s="242"/>
      <c r="N1267" s="243"/>
      <c r="O1267" s="243"/>
      <c r="P1267" s="243"/>
      <c r="Q1267" s="243"/>
      <c r="R1267" s="243"/>
      <c r="S1267" s="243"/>
      <c r="T1267" s="244"/>
      <c r="AT1267" s="245" t="s">
        <v>180</v>
      </c>
      <c r="AU1267" s="245" t="s">
        <v>82</v>
      </c>
      <c r="AV1267" s="11" t="s">
        <v>82</v>
      </c>
      <c r="AW1267" s="11" t="s">
        <v>37</v>
      </c>
      <c r="AX1267" s="11" t="s">
        <v>73</v>
      </c>
      <c r="AY1267" s="245" t="s">
        <v>153</v>
      </c>
    </row>
    <row r="1268" spans="2:51" s="11" customFormat="1" ht="13.5">
      <c r="B1268" s="235"/>
      <c r="C1268" s="236"/>
      <c r="D1268" s="231" t="s">
        <v>180</v>
      </c>
      <c r="E1268" s="237" t="s">
        <v>22</v>
      </c>
      <c r="F1268" s="238" t="s">
        <v>2251</v>
      </c>
      <c r="G1268" s="236"/>
      <c r="H1268" s="239">
        <v>4.4</v>
      </c>
      <c r="I1268" s="240"/>
      <c r="J1268" s="236"/>
      <c r="K1268" s="236"/>
      <c r="L1268" s="241"/>
      <c r="M1268" s="242"/>
      <c r="N1268" s="243"/>
      <c r="O1268" s="243"/>
      <c r="P1268" s="243"/>
      <c r="Q1268" s="243"/>
      <c r="R1268" s="243"/>
      <c r="S1268" s="243"/>
      <c r="T1268" s="244"/>
      <c r="AT1268" s="245" t="s">
        <v>180</v>
      </c>
      <c r="AU1268" s="245" t="s">
        <v>82</v>
      </c>
      <c r="AV1268" s="11" t="s">
        <v>82</v>
      </c>
      <c r="AW1268" s="11" t="s">
        <v>37</v>
      </c>
      <c r="AX1268" s="11" t="s">
        <v>73</v>
      </c>
      <c r="AY1268" s="245" t="s">
        <v>153</v>
      </c>
    </row>
    <row r="1269" spans="2:51" s="11" customFormat="1" ht="13.5">
      <c r="B1269" s="235"/>
      <c r="C1269" s="236"/>
      <c r="D1269" s="231" t="s">
        <v>180</v>
      </c>
      <c r="E1269" s="237" t="s">
        <v>22</v>
      </c>
      <c r="F1269" s="238" t="s">
        <v>2252</v>
      </c>
      <c r="G1269" s="236"/>
      <c r="H1269" s="239">
        <v>30</v>
      </c>
      <c r="I1269" s="240"/>
      <c r="J1269" s="236"/>
      <c r="K1269" s="236"/>
      <c r="L1269" s="241"/>
      <c r="M1269" s="242"/>
      <c r="N1269" s="243"/>
      <c r="O1269" s="243"/>
      <c r="P1269" s="243"/>
      <c r="Q1269" s="243"/>
      <c r="R1269" s="243"/>
      <c r="S1269" s="243"/>
      <c r="T1269" s="244"/>
      <c r="AT1269" s="245" t="s">
        <v>180</v>
      </c>
      <c r="AU1269" s="245" t="s">
        <v>82</v>
      </c>
      <c r="AV1269" s="11" t="s">
        <v>82</v>
      </c>
      <c r="AW1269" s="11" t="s">
        <v>37</v>
      </c>
      <c r="AX1269" s="11" t="s">
        <v>73</v>
      </c>
      <c r="AY1269" s="245" t="s">
        <v>153</v>
      </c>
    </row>
    <row r="1270" spans="2:51" s="11" customFormat="1" ht="13.5">
      <c r="B1270" s="235"/>
      <c r="C1270" s="236"/>
      <c r="D1270" s="231" t="s">
        <v>180</v>
      </c>
      <c r="E1270" s="237" t="s">
        <v>22</v>
      </c>
      <c r="F1270" s="238" t="s">
        <v>2253</v>
      </c>
      <c r="G1270" s="236"/>
      <c r="H1270" s="239">
        <v>16.3</v>
      </c>
      <c r="I1270" s="240"/>
      <c r="J1270" s="236"/>
      <c r="K1270" s="236"/>
      <c r="L1270" s="241"/>
      <c r="M1270" s="242"/>
      <c r="N1270" s="243"/>
      <c r="O1270" s="243"/>
      <c r="P1270" s="243"/>
      <c r="Q1270" s="243"/>
      <c r="R1270" s="243"/>
      <c r="S1270" s="243"/>
      <c r="T1270" s="244"/>
      <c r="AT1270" s="245" t="s">
        <v>180</v>
      </c>
      <c r="AU1270" s="245" t="s">
        <v>82</v>
      </c>
      <c r="AV1270" s="11" t="s">
        <v>82</v>
      </c>
      <c r="AW1270" s="11" t="s">
        <v>37</v>
      </c>
      <c r="AX1270" s="11" t="s">
        <v>73</v>
      </c>
      <c r="AY1270" s="245" t="s">
        <v>153</v>
      </c>
    </row>
    <row r="1271" spans="2:51" s="11" customFormat="1" ht="13.5">
      <c r="B1271" s="235"/>
      <c r="C1271" s="236"/>
      <c r="D1271" s="231" t="s">
        <v>180</v>
      </c>
      <c r="E1271" s="237" t="s">
        <v>22</v>
      </c>
      <c r="F1271" s="238" t="s">
        <v>2254</v>
      </c>
      <c r="G1271" s="236"/>
      <c r="H1271" s="239">
        <v>16</v>
      </c>
      <c r="I1271" s="240"/>
      <c r="J1271" s="236"/>
      <c r="K1271" s="236"/>
      <c r="L1271" s="241"/>
      <c r="M1271" s="242"/>
      <c r="N1271" s="243"/>
      <c r="O1271" s="243"/>
      <c r="P1271" s="243"/>
      <c r="Q1271" s="243"/>
      <c r="R1271" s="243"/>
      <c r="S1271" s="243"/>
      <c r="T1271" s="244"/>
      <c r="AT1271" s="245" t="s">
        <v>180</v>
      </c>
      <c r="AU1271" s="245" t="s">
        <v>82</v>
      </c>
      <c r="AV1271" s="11" t="s">
        <v>82</v>
      </c>
      <c r="AW1271" s="11" t="s">
        <v>37</v>
      </c>
      <c r="AX1271" s="11" t="s">
        <v>73</v>
      </c>
      <c r="AY1271" s="245" t="s">
        <v>153</v>
      </c>
    </row>
    <row r="1272" spans="2:65" s="1" customFormat="1" ht="25.5" customHeight="1">
      <c r="B1272" s="44"/>
      <c r="C1272" s="219" t="s">
        <v>2255</v>
      </c>
      <c r="D1272" s="219" t="s">
        <v>155</v>
      </c>
      <c r="E1272" s="220" t="s">
        <v>2256</v>
      </c>
      <c r="F1272" s="221" t="s">
        <v>2257</v>
      </c>
      <c r="G1272" s="222" t="s">
        <v>239</v>
      </c>
      <c r="H1272" s="223">
        <v>202.55</v>
      </c>
      <c r="I1272" s="224"/>
      <c r="J1272" s="225">
        <f>ROUND(I1272*H1272,2)</f>
        <v>0</v>
      </c>
      <c r="K1272" s="221" t="s">
        <v>159</v>
      </c>
      <c r="L1272" s="70"/>
      <c r="M1272" s="226" t="s">
        <v>22</v>
      </c>
      <c r="N1272" s="227" t="s">
        <v>44</v>
      </c>
      <c r="O1272" s="45"/>
      <c r="P1272" s="228">
        <f>O1272*H1272</f>
        <v>0</v>
      </c>
      <c r="Q1272" s="228">
        <v>0.00021</v>
      </c>
      <c r="R1272" s="228">
        <f>Q1272*H1272</f>
        <v>0.042535500000000004</v>
      </c>
      <c r="S1272" s="228">
        <v>0</v>
      </c>
      <c r="T1272" s="229">
        <f>S1272*H1272</f>
        <v>0</v>
      </c>
      <c r="AR1272" s="22" t="s">
        <v>266</v>
      </c>
      <c r="AT1272" s="22" t="s">
        <v>155</v>
      </c>
      <c r="AU1272" s="22" t="s">
        <v>82</v>
      </c>
      <c r="AY1272" s="22" t="s">
        <v>153</v>
      </c>
      <c r="BE1272" s="230">
        <f>IF(N1272="základní",J1272,0)</f>
        <v>0</v>
      </c>
      <c r="BF1272" s="230">
        <f>IF(N1272="snížená",J1272,0)</f>
        <v>0</v>
      </c>
      <c r="BG1272" s="230">
        <f>IF(N1272="zákl. přenesená",J1272,0)</f>
        <v>0</v>
      </c>
      <c r="BH1272" s="230">
        <f>IF(N1272="sníž. přenesená",J1272,0)</f>
        <v>0</v>
      </c>
      <c r="BI1272" s="230">
        <f>IF(N1272="nulová",J1272,0)</f>
        <v>0</v>
      </c>
      <c r="BJ1272" s="22" t="s">
        <v>24</v>
      </c>
      <c r="BK1272" s="230">
        <f>ROUND(I1272*H1272,2)</f>
        <v>0</v>
      </c>
      <c r="BL1272" s="22" t="s">
        <v>266</v>
      </c>
      <c r="BM1272" s="22" t="s">
        <v>2258</v>
      </c>
    </row>
    <row r="1273" spans="2:47" s="1" customFormat="1" ht="13.5">
      <c r="B1273" s="44"/>
      <c r="C1273" s="72"/>
      <c r="D1273" s="231" t="s">
        <v>162</v>
      </c>
      <c r="E1273" s="72"/>
      <c r="F1273" s="232" t="s">
        <v>2259</v>
      </c>
      <c r="G1273" s="72"/>
      <c r="H1273" s="72"/>
      <c r="I1273" s="189"/>
      <c r="J1273" s="72"/>
      <c r="K1273" s="72"/>
      <c r="L1273" s="70"/>
      <c r="M1273" s="233"/>
      <c r="N1273" s="45"/>
      <c r="O1273" s="45"/>
      <c r="P1273" s="45"/>
      <c r="Q1273" s="45"/>
      <c r="R1273" s="45"/>
      <c r="S1273" s="45"/>
      <c r="T1273" s="93"/>
      <c r="AT1273" s="22" t="s">
        <v>162</v>
      </c>
      <c r="AU1273" s="22" t="s">
        <v>82</v>
      </c>
    </row>
    <row r="1274" spans="2:47" s="1" customFormat="1" ht="13.5">
      <c r="B1274" s="44"/>
      <c r="C1274" s="72"/>
      <c r="D1274" s="231" t="s">
        <v>166</v>
      </c>
      <c r="E1274" s="72"/>
      <c r="F1274" s="234" t="s">
        <v>903</v>
      </c>
      <c r="G1274" s="72"/>
      <c r="H1274" s="72"/>
      <c r="I1274" s="189"/>
      <c r="J1274" s="72"/>
      <c r="K1274" s="72"/>
      <c r="L1274" s="70"/>
      <c r="M1274" s="233"/>
      <c r="N1274" s="45"/>
      <c r="O1274" s="45"/>
      <c r="P1274" s="45"/>
      <c r="Q1274" s="45"/>
      <c r="R1274" s="45"/>
      <c r="S1274" s="45"/>
      <c r="T1274" s="93"/>
      <c r="AT1274" s="22" t="s">
        <v>166</v>
      </c>
      <c r="AU1274" s="22" t="s">
        <v>82</v>
      </c>
    </row>
    <row r="1275" spans="2:51" s="11" customFormat="1" ht="13.5">
      <c r="B1275" s="235"/>
      <c r="C1275" s="236"/>
      <c r="D1275" s="231" t="s">
        <v>180</v>
      </c>
      <c r="E1275" s="237" t="s">
        <v>22</v>
      </c>
      <c r="F1275" s="238" t="s">
        <v>2246</v>
      </c>
      <c r="G1275" s="236"/>
      <c r="H1275" s="239">
        <v>99.85</v>
      </c>
      <c r="I1275" s="240"/>
      <c r="J1275" s="236"/>
      <c r="K1275" s="236"/>
      <c r="L1275" s="241"/>
      <c r="M1275" s="242"/>
      <c r="N1275" s="243"/>
      <c r="O1275" s="243"/>
      <c r="P1275" s="243"/>
      <c r="Q1275" s="243"/>
      <c r="R1275" s="243"/>
      <c r="S1275" s="243"/>
      <c r="T1275" s="244"/>
      <c r="AT1275" s="245" t="s">
        <v>180</v>
      </c>
      <c r="AU1275" s="245" t="s">
        <v>82</v>
      </c>
      <c r="AV1275" s="11" t="s">
        <v>82</v>
      </c>
      <c r="AW1275" s="11" t="s">
        <v>37</v>
      </c>
      <c r="AX1275" s="11" t="s">
        <v>73</v>
      </c>
      <c r="AY1275" s="245" t="s">
        <v>153</v>
      </c>
    </row>
    <row r="1276" spans="2:51" s="11" customFormat="1" ht="13.5">
      <c r="B1276" s="235"/>
      <c r="C1276" s="236"/>
      <c r="D1276" s="231" t="s">
        <v>180</v>
      </c>
      <c r="E1276" s="237" t="s">
        <v>22</v>
      </c>
      <c r="F1276" s="238" t="s">
        <v>2247</v>
      </c>
      <c r="G1276" s="236"/>
      <c r="H1276" s="239">
        <v>8.9</v>
      </c>
      <c r="I1276" s="240"/>
      <c r="J1276" s="236"/>
      <c r="K1276" s="236"/>
      <c r="L1276" s="241"/>
      <c r="M1276" s="242"/>
      <c r="N1276" s="243"/>
      <c r="O1276" s="243"/>
      <c r="P1276" s="243"/>
      <c r="Q1276" s="243"/>
      <c r="R1276" s="243"/>
      <c r="S1276" s="243"/>
      <c r="T1276" s="244"/>
      <c r="AT1276" s="245" t="s">
        <v>180</v>
      </c>
      <c r="AU1276" s="245" t="s">
        <v>82</v>
      </c>
      <c r="AV1276" s="11" t="s">
        <v>82</v>
      </c>
      <c r="AW1276" s="11" t="s">
        <v>37</v>
      </c>
      <c r="AX1276" s="11" t="s">
        <v>73</v>
      </c>
      <c r="AY1276" s="245" t="s">
        <v>153</v>
      </c>
    </row>
    <row r="1277" spans="2:51" s="11" customFormat="1" ht="13.5">
      <c r="B1277" s="235"/>
      <c r="C1277" s="236"/>
      <c r="D1277" s="231" t="s">
        <v>180</v>
      </c>
      <c r="E1277" s="237" t="s">
        <v>22</v>
      </c>
      <c r="F1277" s="238" t="s">
        <v>2248</v>
      </c>
      <c r="G1277" s="236"/>
      <c r="H1277" s="239">
        <v>4.4</v>
      </c>
      <c r="I1277" s="240"/>
      <c r="J1277" s="236"/>
      <c r="K1277" s="236"/>
      <c r="L1277" s="241"/>
      <c r="M1277" s="242"/>
      <c r="N1277" s="243"/>
      <c r="O1277" s="243"/>
      <c r="P1277" s="243"/>
      <c r="Q1277" s="243"/>
      <c r="R1277" s="243"/>
      <c r="S1277" s="243"/>
      <c r="T1277" s="244"/>
      <c r="AT1277" s="245" t="s">
        <v>180</v>
      </c>
      <c r="AU1277" s="245" t="s">
        <v>82</v>
      </c>
      <c r="AV1277" s="11" t="s">
        <v>82</v>
      </c>
      <c r="AW1277" s="11" t="s">
        <v>37</v>
      </c>
      <c r="AX1277" s="11" t="s">
        <v>73</v>
      </c>
      <c r="AY1277" s="245" t="s">
        <v>153</v>
      </c>
    </row>
    <row r="1278" spans="2:51" s="11" customFormat="1" ht="13.5">
      <c r="B1278" s="235"/>
      <c r="C1278" s="236"/>
      <c r="D1278" s="231" t="s">
        <v>180</v>
      </c>
      <c r="E1278" s="237" t="s">
        <v>22</v>
      </c>
      <c r="F1278" s="238" t="s">
        <v>2249</v>
      </c>
      <c r="G1278" s="236"/>
      <c r="H1278" s="239">
        <v>9.1</v>
      </c>
      <c r="I1278" s="240"/>
      <c r="J1278" s="236"/>
      <c r="K1278" s="236"/>
      <c r="L1278" s="241"/>
      <c r="M1278" s="242"/>
      <c r="N1278" s="243"/>
      <c r="O1278" s="243"/>
      <c r="P1278" s="243"/>
      <c r="Q1278" s="243"/>
      <c r="R1278" s="243"/>
      <c r="S1278" s="243"/>
      <c r="T1278" s="244"/>
      <c r="AT1278" s="245" t="s">
        <v>180</v>
      </c>
      <c r="AU1278" s="245" t="s">
        <v>82</v>
      </c>
      <c r="AV1278" s="11" t="s">
        <v>82</v>
      </c>
      <c r="AW1278" s="11" t="s">
        <v>37</v>
      </c>
      <c r="AX1278" s="11" t="s">
        <v>73</v>
      </c>
      <c r="AY1278" s="245" t="s">
        <v>153</v>
      </c>
    </row>
    <row r="1279" spans="2:51" s="11" customFormat="1" ht="13.5">
      <c r="B1279" s="235"/>
      <c r="C1279" s="236"/>
      <c r="D1279" s="231" t="s">
        <v>180</v>
      </c>
      <c r="E1279" s="237" t="s">
        <v>22</v>
      </c>
      <c r="F1279" s="238" t="s">
        <v>2250</v>
      </c>
      <c r="G1279" s="236"/>
      <c r="H1279" s="239">
        <v>9.2</v>
      </c>
      <c r="I1279" s="240"/>
      <c r="J1279" s="236"/>
      <c r="K1279" s="236"/>
      <c r="L1279" s="241"/>
      <c r="M1279" s="242"/>
      <c r="N1279" s="243"/>
      <c r="O1279" s="243"/>
      <c r="P1279" s="243"/>
      <c r="Q1279" s="243"/>
      <c r="R1279" s="243"/>
      <c r="S1279" s="243"/>
      <c r="T1279" s="244"/>
      <c r="AT1279" s="245" t="s">
        <v>180</v>
      </c>
      <c r="AU1279" s="245" t="s">
        <v>82</v>
      </c>
      <c r="AV1279" s="11" t="s">
        <v>82</v>
      </c>
      <c r="AW1279" s="11" t="s">
        <v>37</v>
      </c>
      <c r="AX1279" s="11" t="s">
        <v>73</v>
      </c>
      <c r="AY1279" s="245" t="s">
        <v>153</v>
      </c>
    </row>
    <row r="1280" spans="2:51" s="11" customFormat="1" ht="13.5">
      <c r="B1280" s="235"/>
      <c r="C1280" s="236"/>
      <c r="D1280" s="231" t="s">
        <v>180</v>
      </c>
      <c r="E1280" s="237" t="s">
        <v>22</v>
      </c>
      <c r="F1280" s="238" t="s">
        <v>2251</v>
      </c>
      <c r="G1280" s="236"/>
      <c r="H1280" s="239">
        <v>4.4</v>
      </c>
      <c r="I1280" s="240"/>
      <c r="J1280" s="236"/>
      <c r="K1280" s="236"/>
      <c r="L1280" s="241"/>
      <c r="M1280" s="242"/>
      <c r="N1280" s="243"/>
      <c r="O1280" s="243"/>
      <c r="P1280" s="243"/>
      <c r="Q1280" s="243"/>
      <c r="R1280" s="243"/>
      <c r="S1280" s="243"/>
      <c r="T1280" s="244"/>
      <c r="AT1280" s="245" t="s">
        <v>180</v>
      </c>
      <c r="AU1280" s="245" t="s">
        <v>82</v>
      </c>
      <c r="AV1280" s="11" t="s">
        <v>82</v>
      </c>
      <c r="AW1280" s="11" t="s">
        <v>37</v>
      </c>
      <c r="AX1280" s="11" t="s">
        <v>73</v>
      </c>
      <c r="AY1280" s="245" t="s">
        <v>153</v>
      </c>
    </row>
    <row r="1281" spans="2:51" s="11" customFormat="1" ht="13.5">
      <c r="B1281" s="235"/>
      <c r="C1281" s="236"/>
      <c r="D1281" s="231" t="s">
        <v>180</v>
      </c>
      <c r="E1281" s="237" t="s">
        <v>22</v>
      </c>
      <c r="F1281" s="238" t="s">
        <v>2251</v>
      </c>
      <c r="G1281" s="236"/>
      <c r="H1281" s="239">
        <v>4.4</v>
      </c>
      <c r="I1281" s="240"/>
      <c r="J1281" s="236"/>
      <c r="K1281" s="236"/>
      <c r="L1281" s="241"/>
      <c r="M1281" s="242"/>
      <c r="N1281" s="243"/>
      <c r="O1281" s="243"/>
      <c r="P1281" s="243"/>
      <c r="Q1281" s="243"/>
      <c r="R1281" s="243"/>
      <c r="S1281" s="243"/>
      <c r="T1281" s="244"/>
      <c r="AT1281" s="245" t="s">
        <v>180</v>
      </c>
      <c r="AU1281" s="245" t="s">
        <v>82</v>
      </c>
      <c r="AV1281" s="11" t="s">
        <v>82</v>
      </c>
      <c r="AW1281" s="11" t="s">
        <v>37</v>
      </c>
      <c r="AX1281" s="11" t="s">
        <v>73</v>
      </c>
      <c r="AY1281" s="245" t="s">
        <v>153</v>
      </c>
    </row>
    <row r="1282" spans="2:51" s="11" customFormat="1" ht="13.5">
      <c r="B1282" s="235"/>
      <c r="C1282" s="236"/>
      <c r="D1282" s="231" t="s">
        <v>180</v>
      </c>
      <c r="E1282" s="237" t="s">
        <v>22</v>
      </c>
      <c r="F1282" s="238" t="s">
        <v>2252</v>
      </c>
      <c r="G1282" s="236"/>
      <c r="H1282" s="239">
        <v>30</v>
      </c>
      <c r="I1282" s="240"/>
      <c r="J1282" s="236"/>
      <c r="K1282" s="236"/>
      <c r="L1282" s="241"/>
      <c r="M1282" s="242"/>
      <c r="N1282" s="243"/>
      <c r="O1282" s="243"/>
      <c r="P1282" s="243"/>
      <c r="Q1282" s="243"/>
      <c r="R1282" s="243"/>
      <c r="S1282" s="243"/>
      <c r="T1282" s="244"/>
      <c r="AT1282" s="245" t="s">
        <v>180</v>
      </c>
      <c r="AU1282" s="245" t="s">
        <v>82</v>
      </c>
      <c r="AV1282" s="11" t="s">
        <v>82</v>
      </c>
      <c r="AW1282" s="11" t="s">
        <v>37</v>
      </c>
      <c r="AX1282" s="11" t="s">
        <v>73</v>
      </c>
      <c r="AY1282" s="245" t="s">
        <v>153</v>
      </c>
    </row>
    <row r="1283" spans="2:51" s="11" customFormat="1" ht="13.5">
      <c r="B1283" s="235"/>
      <c r="C1283" s="236"/>
      <c r="D1283" s="231" t="s">
        <v>180</v>
      </c>
      <c r="E1283" s="237" t="s">
        <v>22</v>
      </c>
      <c r="F1283" s="238" t="s">
        <v>2253</v>
      </c>
      <c r="G1283" s="236"/>
      <c r="H1283" s="239">
        <v>16.3</v>
      </c>
      <c r="I1283" s="240"/>
      <c r="J1283" s="236"/>
      <c r="K1283" s="236"/>
      <c r="L1283" s="241"/>
      <c r="M1283" s="242"/>
      <c r="N1283" s="243"/>
      <c r="O1283" s="243"/>
      <c r="P1283" s="243"/>
      <c r="Q1283" s="243"/>
      <c r="R1283" s="243"/>
      <c r="S1283" s="243"/>
      <c r="T1283" s="244"/>
      <c r="AT1283" s="245" t="s">
        <v>180</v>
      </c>
      <c r="AU1283" s="245" t="s">
        <v>82</v>
      </c>
      <c r="AV1283" s="11" t="s">
        <v>82</v>
      </c>
      <c r="AW1283" s="11" t="s">
        <v>37</v>
      </c>
      <c r="AX1283" s="11" t="s">
        <v>73</v>
      </c>
      <c r="AY1283" s="245" t="s">
        <v>153</v>
      </c>
    </row>
    <row r="1284" spans="2:51" s="11" customFormat="1" ht="13.5">
      <c r="B1284" s="235"/>
      <c r="C1284" s="236"/>
      <c r="D1284" s="231" t="s">
        <v>180</v>
      </c>
      <c r="E1284" s="237" t="s">
        <v>22</v>
      </c>
      <c r="F1284" s="238" t="s">
        <v>2254</v>
      </c>
      <c r="G1284" s="236"/>
      <c r="H1284" s="239">
        <v>16</v>
      </c>
      <c r="I1284" s="240"/>
      <c r="J1284" s="236"/>
      <c r="K1284" s="236"/>
      <c r="L1284" s="241"/>
      <c r="M1284" s="242"/>
      <c r="N1284" s="243"/>
      <c r="O1284" s="243"/>
      <c r="P1284" s="243"/>
      <c r="Q1284" s="243"/>
      <c r="R1284" s="243"/>
      <c r="S1284" s="243"/>
      <c r="T1284" s="244"/>
      <c r="AT1284" s="245" t="s">
        <v>180</v>
      </c>
      <c r="AU1284" s="245" t="s">
        <v>82</v>
      </c>
      <c r="AV1284" s="11" t="s">
        <v>82</v>
      </c>
      <c r="AW1284" s="11" t="s">
        <v>37</v>
      </c>
      <c r="AX1284" s="11" t="s">
        <v>73</v>
      </c>
      <c r="AY1284" s="245" t="s">
        <v>153</v>
      </c>
    </row>
    <row r="1285" spans="2:63" s="10" customFormat="1" ht="29.85" customHeight="1">
      <c r="B1285" s="203"/>
      <c r="C1285" s="204"/>
      <c r="D1285" s="205" t="s">
        <v>72</v>
      </c>
      <c r="E1285" s="217" t="s">
        <v>2260</v>
      </c>
      <c r="F1285" s="217" t="s">
        <v>2261</v>
      </c>
      <c r="G1285" s="204"/>
      <c r="H1285" s="204"/>
      <c r="I1285" s="207"/>
      <c r="J1285" s="218">
        <f>BK1285</f>
        <v>0</v>
      </c>
      <c r="K1285" s="204"/>
      <c r="L1285" s="209"/>
      <c r="M1285" s="210"/>
      <c r="N1285" s="211"/>
      <c r="O1285" s="211"/>
      <c r="P1285" s="212">
        <f>SUM(P1286:P1297)</f>
        <v>0</v>
      </c>
      <c r="Q1285" s="211"/>
      <c r="R1285" s="212">
        <f>SUM(R1286:R1297)</f>
        <v>0.32025844000000003</v>
      </c>
      <c r="S1285" s="211"/>
      <c r="T1285" s="213">
        <f>SUM(T1286:T1297)</f>
        <v>0</v>
      </c>
      <c r="AR1285" s="214" t="s">
        <v>82</v>
      </c>
      <c r="AT1285" s="215" t="s">
        <v>72</v>
      </c>
      <c r="AU1285" s="215" t="s">
        <v>24</v>
      </c>
      <c r="AY1285" s="214" t="s">
        <v>153</v>
      </c>
      <c r="BK1285" s="216">
        <f>SUM(BK1286:BK1297)</f>
        <v>0</v>
      </c>
    </row>
    <row r="1286" spans="2:65" s="1" customFormat="1" ht="25.5" customHeight="1">
      <c r="B1286" s="44"/>
      <c r="C1286" s="219" t="s">
        <v>2262</v>
      </c>
      <c r="D1286" s="219" t="s">
        <v>155</v>
      </c>
      <c r="E1286" s="220" t="s">
        <v>2263</v>
      </c>
      <c r="F1286" s="221" t="s">
        <v>2264</v>
      </c>
      <c r="G1286" s="222" t="s">
        <v>239</v>
      </c>
      <c r="H1286" s="223">
        <v>696.214</v>
      </c>
      <c r="I1286" s="224"/>
      <c r="J1286" s="225">
        <f>ROUND(I1286*H1286,2)</f>
        <v>0</v>
      </c>
      <c r="K1286" s="221" t="s">
        <v>159</v>
      </c>
      <c r="L1286" s="70"/>
      <c r="M1286" s="226" t="s">
        <v>22</v>
      </c>
      <c r="N1286" s="227" t="s">
        <v>44</v>
      </c>
      <c r="O1286" s="45"/>
      <c r="P1286" s="228">
        <f>O1286*H1286</f>
        <v>0</v>
      </c>
      <c r="Q1286" s="228">
        <v>0.0002</v>
      </c>
      <c r="R1286" s="228">
        <f>Q1286*H1286</f>
        <v>0.13924280000000003</v>
      </c>
      <c r="S1286" s="228">
        <v>0</v>
      </c>
      <c r="T1286" s="229">
        <f>S1286*H1286</f>
        <v>0</v>
      </c>
      <c r="AR1286" s="22" t="s">
        <v>266</v>
      </c>
      <c r="AT1286" s="22" t="s">
        <v>155</v>
      </c>
      <c r="AU1286" s="22" t="s">
        <v>82</v>
      </c>
      <c r="AY1286" s="22" t="s">
        <v>153</v>
      </c>
      <c r="BE1286" s="230">
        <f>IF(N1286="základní",J1286,0)</f>
        <v>0</v>
      </c>
      <c r="BF1286" s="230">
        <f>IF(N1286="snížená",J1286,0)</f>
        <v>0</v>
      </c>
      <c r="BG1286" s="230">
        <f>IF(N1286="zákl. přenesená",J1286,0)</f>
        <v>0</v>
      </c>
      <c r="BH1286" s="230">
        <f>IF(N1286="sníž. přenesená",J1286,0)</f>
        <v>0</v>
      </c>
      <c r="BI1286" s="230">
        <f>IF(N1286="nulová",J1286,0)</f>
        <v>0</v>
      </c>
      <c r="BJ1286" s="22" t="s">
        <v>24</v>
      </c>
      <c r="BK1286" s="230">
        <f>ROUND(I1286*H1286,2)</f>
        <v>0</v>
      </c>
      <c r="BL1286" s="22" t="s">
        <v>266</v>
      </c>
      <c r="BM1286" s="22" t="s">
        <v>2265</v>
      </c>
    </row>
    <row r="1287" spans="2:47" s="1" customFormat="1" ht="13.5">
      <c r="B1287" s="44"/>
      <c r="C1287" s="72"/>
      <c r="D1287" s="231" t="s">
        <v>162</v>
      </c>
      <c r="E1287" s="72"/>
      <c r="F1287" s="232" t="s">
        <v>2266</v>
      </c>
      <c r="G1287" s="72"/>
      <c r="H1287" s="72"/>
      <c r="I1287" s="189"/>
      <c r="J1287" s="72"/>
      <c r="K1287" s="72"/>
      <c r="L1287" s="70"/>
      <c r="M1287" s="233"/>
      <c r="N1287" s="45"/>
      <c r="O1287" s="45"/>
      <c r="P1287" s="45"/>
      <c r="Q1287" s="45"/>
      <c r="R1287" s="45"/>
      <c r="S1287" s="45"/>
      <c r="T1287" s="93"/>
      <c r="AT1287" s="22" t="s">
        <v>162</v>
      </c>
      <c r="AU1287" s="22" t="s">
        <v>82</v>
      </c>
    </row>
    <row r="1288" spans="2:47" s="1" customFormat="1" ht="13.5">
      <c r="B1288" s="44"/>
      <c r="C1288" s="72"/>
      <c r="D1288" s="231" t="s">
        <v>166</v>
      </c>
      <c r="E1288" s="72"/>
      <c r="F1288" s="234" t="s">
        <v>903</v>
      </c>
      <c r="G1288" s="72"/>
      <c r="H1288" s="72"/>
      <c r="I1288" s="189"/>
      <c r="J1288" s="72"/>
      <c r="K1288" s="72"/>
      <c r="L1288" s="70"/>
      <c r="M1288" s="233"/>
      <c r="N1288" s="45"/>
      <c r="O1288" s="45"/>
      <c r="P1288" s="45"/>
      <c r="Q1288" s="45"/>
      <c r="R1288" s="45"/>
      <c r="S1288" s="45"/>
      <c r="T1288" s="93"/>
      <c r="AT1288" s="22" t="s">
        <v>166</v>
      </c>
      <c r="AU1288" s="22" t="s">
        <v>82</v>
      </c>
    </row>
    <row r="1289" spans="2:51" s="11" customFormat="1" ht="13.5">
      <c r="B1289" s="235"/>
      <c r="C1289" s="236"/>
      <c r="D1289" s="231" t="s">
        <v>180</v>
      </c>
      <c r="E1289" s="237" t="s">
        <v>22</v>
      </c>
      <c r="F1289" s="238" t="s">
        <v>2267</v>
      </c>
      <c r="G1289" s="236"/>
      <c r="H1289" s="239">
        <v>726.674</v>
      </c>
      <c r="I1289" s="240"/>
      <c r="J1289" s="236"/>
      <c r="K1289" s="236"/>
      <c r="L1289" s="241"/>
      <c r="M1289" s="242"/>
      <c r="N1289" s="243"/>
      <c r="O1289" s="243"/>
      <c r="P1289" s="243"/>
      <c r="Q1289" s="243"/>
      <c r="R1289" s="243"/>
      <c r="S1289" s="243"/>
      <c r="T1289" s="244"/>
      <c r="AT1289" s="245" t="s">
        <v>180</v>
      </c>
      <c r="AU1289" s="245" t="s">
        <v>82</v>
      </c>
      <c r="AV1289" s="11" t="s">
        <v>82</v>
      </c>
      <c r="AW1289" s="11" t="s">
        <v>37</v>
      </c>
      <c r="AX1289" s="11" t="s">
        <v>73</v>
      </c>
      <c r="AY1289" s="245" t="s">
        <v>153</v>
      </c>
    </row>
    <row r="1290" spans="2:51" s="11" customFormat="1" ht="13.5">
      <c r="B1290" s="235"/>
      <c r="C1290" s="236"/>
      <c r="D1290" s="231" t="s">
        <v>180</v>
      </c>
      <c r="E1290" s="237" t="s">
        <v>22</v>
      </c>
      <c r="F1290" s="238" t="s">
        <v>2268</v>
      </c>
      <c r="G1290" s="236"/>
      <c r="H1290" s="239">
        <v>172.09</v>
      </c>
      <c r="I1290" s="240"/>
      <c r="J1290" s="236"/>
      <c r="K1290" s="236"/>
      <c r="L1290" s="241"/>
      <c r="M1290" s="242"/>
      <c r="N1290" s="243"/>
      <c r="O1290" s="243"/>
      <c r="P1290" s="243"/>
      <c r="Q1290" s="243"/>
      <c r="R1290" s="243"/>
      <c r="S1290" s="243"/>
      <c r="T1290" s="244"/>
      <c r="AT1290" s="245" t="s">
        <v>180</v>
      </c>
      <c r="AU1290" s="245" t="s">
        <v>82</v>
      </c>
      <c r="AV1290" s="11" t="s">
        <v>82</v>
      </c>
      <c r="AW1290" s="11" t="s">
        <v>37</v>
      </c>
      <c r="AX1290" s="11" t="s">
        <v>73</v>
      </c>
      <c r="AY1290" s="245" t="s">
        <v>153</v>
      </c>
    </row>
    <row r="1291" spans="2:51" s="11" customFormat="1" ht="13.5">
      <c r="B1291" s="235"/>
      <c r="C1291" s="236"/>
      <c r="D1291" s="231" t="s">
        <v>180</v>
      </c>
      <c r="E1291" s="237" t="s">
        <v>22</v>
      </c>
      <c r="F1291" s="238" t="s">
        <v>2269</v>
      </c>
      <c r="G1291" s="236"/>
      <c r="H1291" s="239">
        <v>-202.55</v>
      </c>
      <c r="I1291" s="240"/>
      <c r="J1291" s="236"/>
      <c r="K1291" s="236"/>
      <c r="L1291" s="241"/>
      <c r="M1291" s="242"/>
      <c r="N1291" s="243"/>
      <c r="O1291" s="243"/>
      <c r="P1291" s="243"/>
      <c r="Q1291" s="243"/>
      <c r="R1291" s="243"/>
      <c r="S1291" s="243"/>
      <c r="T1291" s="244"/>
      <c r="AT1291" s="245" t="s">
        <v>180</v>
      </c>
      <c r="AU1291" s="245" t="s">
        <v>82</v>
      </c>
      <c r="AV1291" s="11" t="s">
        <v>82</v>
      </c>
      <c r="AW1291" s="11" t="s">
        <v>37</v>
      </c>
      <c r="AX1291" s="11" t="s">
        <v>73</v>
      </c>
      <c r="AY1291" s="245" t="s">
        <v>153</v>
      </c>
    </row>
    <row r="1292" spans="2:65" s="1" customFormat="1" ht="25.5" customHeight="1">
      <c r="B1292" s="44"/>
      <c r="C1292" s="219" t="s">
        <v>2270</v>
      </c>
      <c r="D1292" s="219" t="s">
        <v>155</v>
      </c>
      <c r="E1292" s="220" t="s">
        <v>2271</v>
      </c>
      <c r="F1292" s="221" t="s">
        <v>2272</v>
      </c>
      <c r="G1292" s="222" t="s">
        <v>239</v>
      </c>
      <c r="H1292" s="223">
        <v>696.214</v>
      </c>
      <c r="I1292" s="224"/>
      <c r="J1292" s="225">
        <f>ROUND(I1292*H1292,2)</f>
        <v>0</v>
      </c>
      <c r="K1292" s="221" t="s">
        <v>159</v>
      </c>
      <c r="L1292" s="70"/>
      <c r="M1292" s="226" t="s">
        <v>22</v>
      </c>
      <c r="N1292" s="227" t="s">
        <v>44</v>
      </c>
      <c r="O1292" s="45"/>
      <c r="P1292" s="228">
        <f>O1292*H1292</f>
        <v>0</v>
      </c>
      <c r="Q1292" s="228">
        <v>0.00026</v>
      </c>
      <c r="R1292" s="228">
        <f>Q1292*H1292</f>
        <v>0.18101564</v>
      </c>
      <c r="S1292" s="228">
        <v>0</v>
      </c>
      <c r="T1292" s="229">
        <f>S1292*H1292</f>
        <v>0</v>
      </c>
      <c r="AR1292" s="22" t="s">
        <v>266</v>
      </c>
      <c r="AT1292" s="22" t="s">
        <v>155</v>
      </c>
      <c r="AU1292" s="22" t="s">
        <v>82</v>
      </c>
      <c r="AY1292" s="22" t="s">
        <v>153</v>
      </c>
      <c r="BE1292" s="230">
        <f>IF(N1292="základní",J1292,0)</f>
        <v>0</v>
      </c>
      <c r="BF1292" s="230">
        <f>IF(N1292="snížená",J1292,0)</f>
        <v>0</v>
      </c>
      <c r="BG1292" s="230">
        <f>IF(N1292="zákl. přenesená",J1292,0)</f>
        <v>0</v>
      </c>
      <c r="BH1292" s="230">
        <f>IF(N1292="sníž. přenesená",J1292,0)</f>
        <v>0</v>
      </c>
      <c r="BI1292" s="230">
        <f>IF(N1292="nulová",J1292,0)</f>
        <v>0</v>
      </c>
      <c r="BJ1292" s="22" t="s">
        <v>24</v>
      </c>
      <c r="BK1292" s="230">
        <f>ROUND(I1292*H1292,2)</f>
        <v>0</v>
      </c>
      <c r="BL1292" s="22" t="s">
        <v>266</v>
      </c>
      <c r="BM1292" s="22" t="s">
        <v>2273</v>
      </c>
    </row>
    <row r="1293" spans="2:47" s="1" customFormat="1" ht="13.5">
      <c r="B1293" s="44"/>
      <c r="C1293" s="72"/>
      <c r="D1293" s="231" t="s">
        <v>162</v>
      </c>
      <c r="E1293" s="72"/>
      <c r="F1293" s="232" t="s">
        <v>2274</v>
      </c>
      <c r="G1293" s="72"/>
      <c r="H1293" s="72"/>
      <c r="I1293" s="189"/>
      <c r="J1293" s="72"/>
      <c r="K1293" s="72"/>
      <c r="L1293" s="70"/>
      <c r="M1293" s="233"/>
      <c r="N1293" s="45"/>
      <c r="O1293" s="45"/>
      <c r="P1293" s="45"/>
      <c r="Q1293" s="45"/>
      <c r="R1293" s="45"/>
      <c r="S1293" s="45"/>
      <c r="T1293" s="93"/>
      <c r="AT1293" s="22" t="s">
        <v>162</v>
      </c>
      <c r="AU1293" s="22" t="s">
        <v>82</v>
      </c>
    </row>
    <row r="1294" spans="2:47" s="1" customFormat="1" ht="13.5">
      <c r="B1294" s="44"/>
      <c r="C1294" s="72"/>
      <c r="D1294" s="231" t="s">
        <v>166</v>
      </c>
      <c r="E1294" s="72"/>
      <c r="F1294" s="234" t="s">
        <v>903</v>
      </c>
      <c r="G1294" s="72"/>
      <c r="H1294" s="72"/>
      <c r="I1294" s="189"/>
      <c r="J1294" s="72"/>
      <c r="K1294" s="72"/>
      <c r="L1294" s="70"/>
      <c r="M1294" s="233"/>
      <c r="N1294" s="45"/>
      <c r="O1294" s="45"/>
      <c r="P1294" s="45"/>
      <c r="Q1294" s="45"/>
      <c r="R1294" s="45"/>
      <c r="S1294" s="45"/>
      <c r="T1294" s="93"/>
      <c r="AT1294" s="22" t="s">
        <v>166</v>
      </c>
      <c r="AU1294" s="22" t="s">
        <v>82</v>
      </c>
    </row>
    <row r="1295" spans="2:51" s="11" customFormat="1" ht="13.5">
      <c r="B1295" s="235"/>
      <c r="C1295" s="236"/>
      <c r="D1295" s="231" t="s">
        <v>180</v>
      </c>
      <c r="E1295" s="237" t="s">
        <v>22</v>
      </c>
      <c r="F1295" s="238" t="s">
        <v>2267</v>
      </c>
      <c r="G1295" s="236"/>
      <c r="H1295" s="239">
        <v>726.674</v>
      </c>
      <c r="I1295" s="240"/>
      <c r="J1295" s="236"/>
      <c r="K1295" s="236"/>
      <c r="L1295" s="241"/>
      <c r="M1295" s="242"/>
      <c r="N1295" s="243"/>
      <c r="O1295" s="243"/>
      <c r="P1295" s="243"/>
      <c r="Q1295" s="243"/>
      <c r="R1295" s="243"/>
      <c r="S1295" s="243"/>
      <c r="T1295" s="244"/>
      <c r="AT1295" s="245" t="s">
        <v>180</v>
      </c>
      <c r="AU1295" s="245" t="s">
        <v>82</v>
      </c>
      <c r="AV1295" s="11" t="s">
        <v>82</v>
      </c>
      <c r="AW1295" s="11" t="s">
        <v>37</v>
      </c>
      <c r="AX1295" s="11" t="s">
        <v>73</v>
      </c>
      <c r="AY1295" s="245" t="s">
        <v>153</v>
      </c>
    </row>
    <row r="1296" spans="2:51" s="11" customFormat="1" ht="13.5">
      <c r="B1296" s="235"/>
      <c r="C1296" s="236"/>
      <c r="D1296" s="231" t="s">
        <v>180</v>
      </c>
      <c r="E1296" s="237" t="s">
        <v>22</v>
      </c>
      <c r="F1296" s="238" t="s">
        <v>2268</v>
      </c>
      <c r="G1296" s="236"/>
      <c r="H1296" s="239">
        <v>172.09</v>
      </c>
      <c r="I1296" s="240"/>
      <c r="J1296" s="236"/>
      <c r="K1296" s="236"/>
      <c r="L1296" s="241"/>
      <c r="M1296" s="242"/>
      <c r="N1296" s="243"/>
      <c r="O1296" s="243"/>
      <c r="P1296" s="243"/>
      <c r="Q1296" s="243"/>
      <c r="R1296" s="243"/>
      <c r="S1296" s="243"/>
      <c r="T1296" s="244"/>
      <c r="AT1296" s="245" t="s">
        <v>180</v>
      </c>
      <c r="AU1296" s="245" t="s">
        <v>82</v>
      </c>
      <c r="AV1296" s="11" t="s">
        <v>82</v>
      </c>
      <c r="AW1296" s="11" t="s">
        <v>37</v>
      </c>
      <c r="AX1296" s="11" t="s">
        <v>73</v>
      </c>
      <c r="AY1296" s="245" t="s">
        <v>153</v>
      </c>
    </row>
    <row r="1297" spans="2:51" s="11" customFormat="1" ht="13.5">
      <c r="B1297" s="235"/>
      <c r="C1297" s="236"/>
      <c r="D1297" s="231" t="s">
        <v>180</v>
      </c>
      <c r="E1297" s="237" t="s">
        <v>22</v>
      </c>
      <c r="F1297" s="238" t="s">
        <v>2269</v>
      </c>
      <c r="G1297" s="236"/>
      <c r="H1297" s="239">
        <v>-202.55</v>
      </c>
      <c r="I1297" s="240"/>
      <c r="J1297" s="236"/>
      <c r="K1297" s="236"/>
      <c r="L1297" s="241"/>
      <c r="M1297" s="242"/>
      <c r="N1297" s="243"/>
      <c r="O1297" s="243"/>
      <c r="P1297" s="243"/>
      <c r="Q1297" s="243"/>
      <c r="R1297" s="243"/>
      <c r="S1297" s="243"/>
      <c r="T1297" s="244"/>
      <c r="AT1297" s="245" t="s">
        <v>180</v>
      </c>
      <c r="AU1297" s="245" t="s">
        <v>82</v>
      </c>
      <c r="AV1297" s="11" t="s">
        <v>82</v>
      </c>
      <c r="AW1297" s="11" t="s">
        <v>37</v>
      </c>
      <c r="AX1297" s="11" t="s">
        <v>73</v>
      </c>
      <c r="AY1297" s="245" t="s">
        <v>153</v>
      </c>
    </row>
    <row r="1298" spans="2:63" s="10" customFormat="1" ht="29.85" customHeight="1">
      <c r="B1298" s="203"/>
      <c r="C1298" s="204"/>
      <c r="D1298" s="205" t="s">
        <v>72</v>
      </c>
      <c r="E1298" s="217" t="s">
        <v>2275</v>
      </c>
      <c r="F1298" s="217" t="s">
        <v>2276</v>
      </c>
      <c r="G1298" s="204"/>
      <c r="H1298" s="204"/>
      <c r="I1298" s="207"/>
      <c r="J1298" s="218">
        <f>BK1298</f>
        <v>0</v>
      </c>
      <c r="K1298" s="204"/>
      <c r="L1298" s="209"/>
      <c r="M1298" s="210"/>
      <c r="N1298" s="211"/>
      <c r="O1298" s="211"/>
      <c r="P1298" s="212">
        <f>SUM(P1299:P1312)</f>
        <v>0</v>
      </c>
      <c r="Q1298" s="211"/>
      <c r="R1298" s="212">
        <f>SUM(R1299:R1312)</f>
        <v>0</v>
      </c>
      <c r="S1298" s="211"/>
      <c r="T1298" s="213">
        <f>SUM(T1299:T1312)</f>
        <v>0</v>
      </c>
      <c r="AR1298" s="214" t="s">
        <v>82</v>
      </c>
      <c r="AT1298" s="215" t="s">
        <v>72</v>
      </c>
      <c r="AU1298" s="215" t="s">
        <v>24</v>
      </c>
      <c r="AY1298" s="214" t="s">
        <v>153</v>
      </c>
      <c r="BK1298" s="216">
        <f>SUM(BK1299:BK1312)</f>
        <v>0</v>
      </c>
    </row>
    <row r="1299" spans="2:65" s="1" customFormat="1" ht="25.5" customHeight="1">
      <c r="B1299" s="44"/>
      <c r="C1299" s="219" t="s">
        <v>2277</v>
      </c>
      <c r="D1299" s="219" t="s">
        <v>155</v>
      </c>
      <c r="E1299" s="220" t="s">
        <v>2278</v>
      </c>
      <c r="F1299" s="221" t="s">
        <v>2279</v>
      </c>
      <c r="G1299" s="222" t="s">
        <v>239</v>
      </c>
      <c r="H1299" s="223">
        <v>38.033</v>
      </c>
      <c r="I1299" s="224"/>
      <c r="J1299" s="225">
        <f>ROUND(I1299*H1299,2)</f>
        <v>0</v>
      </c>
      <c r="K1299" s="221" t="s">
        <v>159</v>
      </c>
      <c r="L1299" s="70"/>
      <c r="M1299" s="226" t="s">
        <v>22</v>
      </c>
      <c r="N1299" s="227" t="s">
        <v>44</v>
      </c>
      <c r="O1299" s="45"/>
      <c r="P1299" s="228">
        <f>O1299*H1299</f>
        <v>0</v>
      </c>
      <c r="Q1299" s="228">
        <v>0</v>
      </c>
      <c r="R1299" s="228">
        <f>Q1299*H1299</f>
        <v>0</v>
      </c>
      <c r="S1299" s="228">
        <v>0</v>
      </c>
      <c r="T1299" s="229">
        <f>S1299*H1299</f>
        <v>0</v>
      </c>
      <c r="AR1299" s="22" t="s">
        <v>266</v>
      </c>
      <c r="AT1299" s="22" t="s">
        <v>155</v>
      </c>
      <c r="AU1299" s="22" t="s">
        <v>82</v>
      </c>
      <c r="AY1299" s="22" t="s">
        <v>153</v>
      </c>
      <c r="BE1299" s="230">
        <f>IF(N1299="základní",J1299,0)</f>
        <v>0</v>
      </c>
      <c r="BF1299" s="230">
        <f>IF(N1299="snížená",J1299,0)</f>
        <v>0</v>
      </c>
      <c r="BG1299" s="230">
        <f>IF(N1299="zákl. přenesená",J1299,0)</f>
        <v>0</v>
      </c>
      <c r="BH1299" s="230">
        <f>IF(N1299="sníž. přenesená",J1299,0)</f>
        <v>0</v>
      </c>
      <c r="BI1299" s="230">
        <f>IF(N1299="nulová",J1299,0)</f>
        <v>0</v>
      </c>
      <c r="BJ1299" s="22" t="s">
        <v>24</v>
      </c>
      <c r="BK1299" s="230">
        <f>ROUND(I1299*H1299,2)</f>
        <v>0</v>
      </c>
      <c r="BL1299" s="22" t="s">
        <v>266</v>
      </c>
      <c r="BM1299" s="22" t="s">
        <v>2280</v>
      </c>
    </row>
    <row r="1300" spans="2:47" s="1" customFormat="1" ht="13.5">
      <c r="B1300" s="44"/>
      <c r="C1300" s="72"/>
      <c r="D1300" s="231" t="s">
        <v>162</v>
      </c>
      <c r="E1300" s="72"/>
      <c r="F1300" s="232" t="s">
        <v>2281</v>
      </c>
      <c r="G1300" s="72"/>
      <c r="H1300" s="72"/>
      <c r="I1300" s="189"/>
      <c r="J1300" s="72"/>
      <c r="K1300" s="72"/>
      <c r="L1300" s="70"/>
      <c r="M1300" s="233"/>
      <c r="N1300" s="45"/>
      <c r="O1300" s="45"/>
      <c r="P1300" s="45"/>
      <c r="Q1300" s="45"/>
      <c r="R1300" s="45"/>
      <c r="S1300" s="45"/>
      <c r="T1300" s="93"/>
      <c r="AT1300" s="22" t="s">
        <v>162</v>
      </c>
      <c r="AU1300" s="22" t="s">
        <v>82</v>
      </c>
    </row>
    <row r="1301" spans="2:47" s="1" customFormat="1" ht="13.5">
      <c r="B1301" s="44"/>
      <c r="C1301" s="72"/>
      <c r="D1301" s="231" t="s">
        <v>166</v>
      </c>
      <c r="E1301" s="72"/>
      <c r="F1301" s="234" t="s">
        <v>1735</v>
      </c>
      <c r="G1301" s="72"/>
      <c r="H1301" s="72"/>
      <c r="I1301" s="189"/>
      <c r="J1301" s="72"/>
      <c r="K1301" s="72"/>
      <c r="L1301" s="70"/>
      <c r="M1301" s="233"/>
      <c r="N1301" s="45"/>
      <c r="O1301" s="45"/>
      <c r="P1301" s="45"/>
      <c r="Q1301" s="45"/>
      <c r="R1301" s="45"/>
      <c r="S1301" s="45"/>
      <c r="T1301" s="93"/>
      <c r="AT1301" s="22" t="s">
        <v>166</v>
      </c>
      <c r="AU1301" s="22" t="s">
        <v>82</v>
      </c>
    </row>
    <row r="1302" spans="2:51" s="11" customFormat="1" ht="13.5">
      <c r="B1302" s="235"/>
      <c r="C1302" s="236"/>
      <c r="D1302" s="231" t="s">
        <v>180</v>
      </c>
      <c r="E1302" s="237" t="s">
        <v>22</v>
      </c>
      <c r="F1302" s="238" t="s">
        <v>2282</v>
      </c>
      <c r="G1302" s="236"/>
      <c r="H1302" s="239">
        <v>29.453</v>
      </c>
      <c r="I1302" s="240"/>
      <c r="J1302" s="236"/>
      <c r="K1302" s="236"/>
      <c r="L1302" s="241"/>
      <c r="M1302" s="242"/>
      <c r="N1302" s="243"/>
      <c r="O1302" s="243"/>
      <c r="P1302" s="243"/>
      <c r="Q1302" s="243"/>
      <c r="R1302" s="243"/>
      <c r="S1302" s="243"/>
      <c r="T1302" s="244"/>
      <c r="AT1302" s="245" t="s">
        <v>180</v>
      </c>
      <c r="AU1302" s="245" t="s">
        <v>82</v>
      </c>
      <c r="AV1302" s="11" t="s">
        <v>82</v>
      </c>
      <c r="AW1302" s="11" t="s">
        <v>37</v>
      </c>
      <c r="AX1302" s="11" t="s">
        <v>73</v>
      </c>
      <c r="AY1302" s="245" t="s">
        <v>153</v>
      </c>
    </row>
    <row r="1303" spans="2:51" s="11" customFormat="1" ht="13.5">
      <c r="B1303" s="235"/>
      <c r="C1303" s="236"/>
      <c r="D1303" s="231" t="s">
        <v>180</v>
      </c>
      <c r="E1303" s="237" t="s">
        <v>22</v>
      </c>
      <c r="F1303" s="238" t="s">
        <v>2283</v>
      </c>
      <c r="G1303" s="236"/>
      <c r="H1303" s="239">
        <v>8.58</v>
      </c>
      <c r="I1303" s="240"/>
      <c r="J1303" s="236"/>
      <c r="K1303" s="236"/>
      <c r="L1303" s="241"/>
      <c r="M1303" s="242"/>
      <c r="N1303" s="243"/>
      <c r="O1303" s="243"/>
      <c r="P1303" s="243"/>
      <c r="Q1303" s="243"/>
      <c r="R1303" s="243"/>
      <c r="S1303" s="243"/>
      <c r="T1303" s="244"/>
      <c r="AT1303" s="245" t="s">
        <v>180</v>
      </c>
      <c r="AU1303" s="245" t="s">
        <v>82</v>
      </c>
      <c r="AV1303" s="11" t="s">
        <v>82</v>
      </c>
      <c r="AW1303" s="11" t="s">
        <v>37</v>
      </c>
      <c r="AX1303" s="11" t="s">
        <v>73</v>
      </c>
      <c r="AY1303" s="245" t="s">
        <v>153</v>
      </c>
    </row>
    <row r="1304" spans="2:65" s="1" customFormat="1" ht="25.5" customHeight="1">
      <c r="B1304" s="44"/>
      <c r="C1304" s="246" t="s">
        <v>2284</v>
      </c>
      <c r="D1304" s="246" t="s">
        <v>252</v>
      </c>
      <c r="E1304" s="247" t="s">
        <v>2285</v>
      </c>
      <c r="F1304" s="248" t="s">
        <v>2286</v>
      </c>
      <c r="G1304" s="249" t="s">
        <v>158</v>
      </c>
      <c r="H1304" s="250">
        <v>34</v>
      </c>
      <c r="I1304" s="251"/>
      <c r="J1304" s="252">
        <f>ROUND(I1304*H1304,2)</f>
        <v>0</v>
      </c>
      <c r="K1304" s="248" t="s">
        <v>22</v>
      </c>
      <c r="L1304" s="253"/>
      <c r="M1304" s="254" t="s">
        <v>22</v>
      </c>
      <c r="N1304" s="255" t="s">
        <v>44</v>
      </c>
      <c r="O1304" s="45"/>
      <c r="P1304" s="228">
        <f>O1304*H1304</f>
        <v>0</v>
      </c>
      <c r="Q1304" s="228">
        <v>0</v>
      </c>
      <c r="R1304" s="228">
        <f>Q1304*H1304</f>
        <v>0</v>
      </c>
      <c r="S1304" s="228">
        <v>0</v>
      </c>
      <c r="T1304" s="229">
        <f>S1304*H1304</f>
        <v>0</v>
      </c>
      <c r="AR1304" s="22" t="s">
        <v>372</v>
      </c>
      <c r="AT1304" s="22" t="s">
        <v>252</v>
      </c>
      <c r="AU1304" s="22" t="s">
        <v>82</v>
      </c>
      <c r="AY1304" s="22" t="s">
        <v>153</v>
      </c>
      <c r="BE1304" s="230">
        <f>IF(N1304="základní",J1304,0)</f>
        <v>0</v>
      </c>
      <c r="BF1304" s="230">
        <f>IF(N1304="snížená",J1304,0)</f>
        <v>0</v>
      </c>
      <c r="BG1304" s="230">
        <f>IF(N1304="zákl. přenesená",J1304,0)</f>
        <v>0</v>
      </c>
      <c r="BH1304" s="230">
        <f>IF(N1304="sníž. přenesená",J1304,0)</f>
        <v>0</v>
      </c>
      <c r="BI1304" s="230">
        <f>IF(N1304="nulová",J1304,0)</f>
        <v>0</v>
      </c>
      <c r="BJ1304" s="22" t="s">
        <v>24</v>
      </c>
      <c r="BK1304" s="230">
        <f>ROUND(I1304*H1304,2)</f>
        <v>0</v>
      </c>
      <c r="BL1304" s="22" t="s">
        <v>266</v>
      </c>
      <c r="BM1304" s="22" t="s">
        <v>2287</v>
      </c>
    </row>
    <row r="1305" spans="2:47" s="1" customFormat="1" ht="13.5">
      <c r="B1305" s="44"/>
      <c r="C1305" s="72"/>
      <c r="D1305" s="231" t="s">
        <v>166</v>
      </c>
      <c r="E1305" s="72"/>
      <c r="F1305" s="234" t="s">
        <v>1735</v>
      </c>
      <c r="G1305" s="72"/>
      <c r="H1305" s="72"/>
      <c r="I1305" s="189"/>
      <c r="J1305" s="72"/>
      <c r="K1305" s="72"/>
      <c r="L1305" s="70"/>
      <c r="M1305" s="233"/>
      <c r="N1305" s="45"/>
      <c r="O1305" s="45"/>
      <c r="P1305" s="45"/>
      <c r="Q1305" s="45"/>
      <c r="R1305" s="45"/>
      <c r="S1305" s="45"/>
      <c r="T1305" s="93"/>
      <c r="AT1305" s="22" t="s">
        <v>166</v>
      </c>
      <c r="AU1305" s="22" t="s">
        <v>82</v>
      </c>
    </row>
    <row r="1306" spans="2:51" s="11" customFormat="1" ht="13.5">
      <c r="B1306" s="235"/>
      <c r="C1306" s="236"/>
      <c r="D1306" s="231" t="s">
        <v>180</v>
      </c>
      <c r="E1306" s="237" t="s">
        <v>22</v>
      </c>
      <c r="F1306" s="238" t="s">
        <v>2288</v>
      </c>
      <c r="G1306" s="236"/>
      <c r="H1306" s="239">
        <v>34</v>
      </c>
      <c r="I1306" s="240"/>
      <c r="J1306" s="236"/>
      <c r="K1306" s="236"/>
      <c r="L1306" s="241"/>
      <c r="M1306" s="242"/>
      <c r="N1306" s="243"/>
      <c r="O1306" s="243"/>
      <c r="P1306" s="243"/>
      <c r="Q1306" s="243"/>
      <c r="R1306" s="243"/>
      <c r="S1306" s="243"/>
      <c r="T1306" s="244"/>
      <c r="AT1306" s="245" t="s">
        <v>180</v>
      </c>
      <c r="AU1306" s="245" t="s">
        <v>82</v>
      </c>
      <c r="AV1306" s="11" t="s">
        <v>82</v>
      </c>
      <c r="AW1306" s="11" t="s">
        <v>37</v>
      </c>
      <c r="AX1306" s="11" t="s">
        <v>73</v>
      </c>
      <c r="AY1306" s="245" t="s">
        <v>153</v>
      </c>
    </row>
    <row r="1307" spans="2:65" s="1" customFormat="1" ht="25.5" customHeight="1">
      <c r="B1307" s="44"/>
      <c r="C1307" s="246" t="s">
        <v>2289</v>
      </c>
      <c r="D1307" s="246" t="s">
        <v>252</v>
      </c>
      <c r="E1307" s="247" t="s">
        <v>2290</v>
      </c>
      <c r="F1307" s="248" t="s">
        <v>2291</v>
      </c>
      <c r="G1307" s="249" t="s">
        <v>158</v>
      </c>
      <c r="H1307" s="250">
        <v>8</v>
      </c>
      <c r="I1307" s="251"/>
      <c r="J1307" s="252">
        <f>ROUND(I1307*H1307,2)</f>
        <v>0</v>
      </c>
      <c r="K1307" s="248" t="s">
        <v>22</v>
      </c>
      <c r="L1307" s="253"/>
      <c r="M1307" s="254" t="s">
        <v>22</v>
      </c>
      <c r="N1307" s="255" t="s">
        <v>44</v>
      </c>
      <c r="O1307" s="45"/>
      <c r="P1307" s="228">
        <f>O1307*H1307</f>
        <v>0</v>
      </c>
      <c r="Q1307" s="228">
        <v>0</v>
      </c>
      <c r="R1307" s="228">
        <f>Q1307*H1307</f>
        <v>0</v>
      </c>
      <c r="S1307" s="228">
        <v>0</v>
      </c>
      <c r="T1307" s="229">
        <f>S1307*H1307</f>
        <v>0</v>
      </c>
      <c r="AR1307" s="22" t="s">
        <v>372</v>
      </c>
      <c r="AT1307" s="22" t="s">
        <v>252</v>
      </c>
      <c r="AU1307" s="22" t="s">
        <v>82</v>
      </c>
      <c r="AY1307" s="22" t="s">
        <v>153</v>
      </c>
      <c r="BE1307" s="230">
        <f>IF(N1307="základní",J1307,0)</f>
        <v>0</v>
      </c>
      <c r="BF1307" s="230">
        <f>IF(N1307="snížená",J1307,0)</f>
        <v>0</v>
      </c>
      <c r="BG1307" s="230">
        <f>IF(N1307="zákl. přenesená",J1307,0)</f>
        <v>0</v>
      </c>
      <c r="BH1307" s="230">
        <f>IF(N1307="sníž. přenesená",J1307,0)</f>
        <v>0</v>
      </c>
      <c r="BI1307" s="230">
        <f>IF(N1307="nulová",J1307,0)</f>
        <v>0</v>
      </c>
      <c r="BJ1307" s="22" t="s">
        <v>24</v>
      </c>
      <c r="BK1307" s="230">
        <f>ROUND(I1307*H1307,2)</f>
        <v>0</v>
      </c>
      <c r="BL1307" s="22" t="s">
        <v>266</v>
      </c>
      <c r="BM1307" s="22" t="s">
        <v>2292</v>
      </c>
    </row>
    <row r="1308" spans="2:47" s="1" customFormat="1" ht="13.5">
      <c r="B1308" s="44"/>
      <c r="C1308" s="72"/>
      <c r="D1308" s="231" t="s">
        <v>166</v>
      </c>
      <c r="E1308" s="72"/>
      <c r="F1308" s="234" t="s">
        <v>1735</v>
      </c>
      <c r="G1308" s="72"/>
      <c r="H1308" s="72"/>
      <c r="I1308" s="189"/>
      <c r="J1308" s="72"/>
      <c r="K1308" s="72"/>
      <c r="L1308" s="70"/>
      <c r="M1308" s="233"/>
      <c r="N1308" s="45"/>
      <c r="O1308" s="45"/>
      <c r="P1308" s="45"/>
      <c r="Q1308" s="45"/>
      <c r="R1308" s="45"/>
      <c r="S1308" s="45"/>
      <c r="T1308" s="93"/>
      <c r="AT1308" s="22" t="s">
        <v>166</v>
      </c>
      <c r="AU1308" s="22" t="s">
        <v>82</v>
      </c>
    </row>
    <row r="1309" spans="2:51" s="11" customFormat="1" ht="13.5">
      <c r="B1309" s="235"/>
      <c r="C1309" s="236"/>
      <c r="D1309" s="231" t="s">
        <v>180</v>
      </c>
      <c r="E1309" s="237" t="s">
        <v>22</v>
      </c>
      <c r="F1309" s="238" t="s">
        <v>2293</v>
      </c>
      <c r="G1309" s="236"/>
      <c r="H1309" s="239">
        <v>8</v>
      </c>
      <c r="I1309" s="240"/>
      <c r="J1309" s="236"/>
      <c r="K1309" s="236"/>
      <c r="L1309" s="241"/>
      <c r="M1309" s="242"/>
      <c r="N1309" s="243"/>
      <c r="O1309" s="243"/>
      <c r="P1309" s="243"/>
      <c r="Q1309" s="243"/>
      <c r="R1309" s="243"/>
      <c r="S1309" s="243"/>
      <c r="T1309" s="244"/>
      <c r="AT1309" s="245" t="s">
        <v>180</v>
      </c>
      <c r="AU1309" s="245" t="s">
        <v>82</v>
      </c>
      <c r="AV1309" s="11" t="s">
        <v>82</v>
      </c>
      <c r="AW1309" s="11" t="s">
        <v>37</v>
      </c>
      <c r="AX1309" s="11" t="s">
        <v>73</v>
      </c>
      <c r="AY1309" s="245" t="s">
        <v>153</v>
      </c>
    </row>
    <row r="1310" spans="2:65" s="1" customFormat="1" ht="16.5" customHeight="1">
      <c r="B1310" s="44"/>
      <c r="C1310" s="219" t="s">
        <v>2294</v>
      </c>
      <c r="D1310" s="219" t="s">
        <v>155</v>
      </c>
      <c r="E1310" s="220" t="s">
        <v>2295</v>
      </c>
      <c r="F1310" s="221" t="s">
        <v>2296</v>
      </c>
      <c r="G1310" s="222" t="s">
        <v>1447</v>
      </c>
      <c r="H1310" s="269"/>
      <c r="I1310" s="224"/>
      <c r="J1310" s="225">
        <f>ROUND(I1310*H1310,2)</f>
        <v>0</v>
      </c>
      <c r="K1310" s="221" t="s">
        <v>159</v>
      </c>
      <c r="L1310" s="70"/>
      <c r="M1310" s="226" t="s">
        <v>22</v>
      </c>
      <c r="N1310" s="227" t="s">
        <v>44</v>
      </c>
      <c r="O1310" s="45"/>
      <c r="P1310" s="228">
        <f>O1310*H1310</f>
        <v>0</v>
      </c>
      <c r="Q1310" s="228">
        <v>0</v>
      </c>
      <c r="R1310" s="228">
        <f>Q1310*H1310</f>
        <v>0</v>
      </c>
      <c r="S1310" s="228">
        <v>0</v>
      </c>
      <c r="T1310" s="229">
        <f>S1310*H1310</f>
        <v>0</v>
      </c>
      <c r="AR1310" s="22" t="s">
        <v>266</v>
      </c>
      <c r="AT1310" s="22" t="s">
        <v>155</v>
      </c>
      <c r="AU1310" s="22" t="s">
        <v>82</v>
      </c>
      <c r="AY1310" s="22" t="s">
        <v>153</v>
      </c>
      <c r="BE1310" s="230">
        <f>IF(N1310="základní",J1310,0)</f>
        <v>0</v>
      </c>
      <c r="BF1310" s="230">
        <f>IF(N1310="snížená",J1310,0)</f>
        <v>0</v>
      </c>
      <c r="BG1310" s="230">
        <f>IF(N1310="zákl. přenesená",J1310,0)</f>
        <v>0</v>
      </c>
      <c r="BH1310" s="230">
        <f>IF(N1310="sníž. přenesená",J1310,0)</f>
        <v>0</v>
      </c>
      <c r="BI1310" s="230">
        <f>IF(N1310="nulová",J1310,0)</f>
        <v>0</v>
      </c>
      <c r="BJ1310" s="22" t="s">
        <v>24</v>
      </c>
      <c r="BK1310" s="230">
        <f>ROUND(I1310*H1310,2)</f>
        <v>0</v>
      </c>
      <c r="BL1310" s="22" t="s">
        <v>266</v>
      </c>
      <c r="BM1310" s="22" t="s">
        <v>2297</v>
      </c>
    </row>
    <row r="1311" spans="2:47" s="1" customFormat="1" ht="13.5">
      <c r="B1311" s="44"/>
      <c r="C1311" s="72"/>
      <c r="D1311" s="231" t="s">
        <v>162</v>
      </c>
      <c r="E1311" s="72"/>
      <c r="F1311" s="232" t="s">
        <v>2298</v>
      </c>
      <c r="G1311" s="72"/>
      <c r="H1311" s="72"/>
      <c r="I1311" s="189"/>
      <c r="J1311" s="72"/>
      <c r="K1311" s="72"/>
      <c r="L1311" s="70"/>
      <c r="M1311" s="233"/>
      <c r="N1311" s="45"/>
      <c r="O1311" s="45"/>
      <c r="P1311" s="45"/>
      <c r="Q1311" s="45"/>
      <c r="R1311" s="45"/>
      <c r="S1311" s="45"/>
      <c r="T1311" s="93"/>
      <c r="AT1311" s="22" t="s">
        <v>162</v>
      </c>
      <c r="AU1311" s="22" t="s">
        <v>82</v>
      </c>
    </row>
    <row r="1312" spans="2:47" s="1" customFormat="1" ht="13.5">
      <c r="B1312" s="44"/>
      <c r="C1312" s="72"/>
      <c r="D1312" s="231" t="s">
        <v>164</v>
      </c>
      <c r="E1312" s="72"/>
      <c r="F1312" s="234" t="s">
        <v>1918</v>
      </c>
      <c r="G1312" s="72"/>
      <c r="H1312" s="72"/>
      <c r="I1312" s="189"/>
      <c r="J1312" s="72"/>
      <c r="K1312" s="72"/>
      <c r="L1312" s="70"/>
      <c r="M1312" s="233"/>
      <c r="N1312" s="45"/>
      <c r="O1312" s="45"/>
      <c r="P1312" s="45"/>
      <c r="Q1312" s="45"/>
      <c r="R1312" s="45"/>
      <c r="S1312" s="45"/>
      <c r="T1312" s="93"/>
      <c r="AT1312" s="22" t="s">
        <v>164</v>
      </c>
      <c r="AU1312" s="22" t="s">
        <v>82</v>
      </c>
    </row>
    <row r="1313" spans="2:63" s="10" customFormat="1" ht="29.85" customHeight="1">
      <c r="B1313" s="203"/>
      <c r="C1313" s="204"/>
      <c r="D1313" s="205" t="s">
        <v>72</v>
      </c>
      <c r="E1313" s="217" t="s">
        <v>2299</v>
      </c>
      <c r="F1313" s="217" t="s">
        <v>2300</v>
      </c>
      <c r="G1313" s="204"/>
      <c r="H1313" s="204"/>
      <c r="I1313" s="207"/>
      <c r="J1313" s="218">
        <f>BK1313</f>
        <v>0</v>
      </c>
      <c r="K1313" s="204"/>
      <c r="L1313" s="209"/>
      <c r="M1313" s="210"/>
      <c r="N1313" s="211"/>
      <c r="O1313" s="211"/>
      <c r="P1313" s="212">
        <f>SUM(P1314:P1328)</f>
        <v>0</v>
      </c>
      <c r="Q1313" s="211"/>
      <c r="R1313" s="212">
        <f>SUM(R1314:R1328)</f>
        <v>0.65185162</v>
      </c>
      <c r="S1313" s="211"/>
      <c r="T1313" s="213">
        <f>SUM(T1314:T1328)</f>
        <v>0</v>
      </c>
      <c r="AR1313" s="214" t="s">
        <v>82</v>
      </c>
      <c r="AT1313" s="215" t="s">
        <v>72</v>
      </c>
      <c r="AU1313" s="215" t="s">
        <v>24</v>
      </c>
      <c r="AY1313" s="214" t="s">
        <v>153</v>
      </c>
      <c r="BK1313" s="216">
        <f>SUM(BK1314:BK1328)</f>
        <v>0</v>
      </c>
    </row>
    <row r="1314" spans="2:65" s="1" customFormat="1" ht="25.5" customHeight="1">
      <c r="B1314" s="44"/>
      <c r="C1314" s="219" t="s">
        <v>2301</v>
      </c>
      <c r="D1314" s="219" t="s">
        <v>155</v>
      </c>
      <c r="E1314" s="220" t="s">
        <v>2302</v>
      </c>
      <c r="F1314" s="221" t="s">
        <v>2303</v>
      </c>
      <c r="G1314" s="222" t="s">
        <v>239</v>
      </c>
      <c r="H1314" s="223">
        <v>30.608</v>
      </c>
      <c r="I1314" s="224"/>
      <c r="J1314" s="225">
        <f>ROUND(I1314*H1314,2)</f>
        <v>0</v>
      </c>
      <c r="K1314" s="221" t="s">
        <v>22</v>
      </c>
      <c r="L1314" s="70"/>
      <c r="M1314" s="226" t="s">
        <v>22</v>
      </c>
      <c r="N1314" s="227" t="s">
        <v>44</v>
      </c>
      <c r="O1314" s="45"/>
      <c r="P1314" s="228">
        <f>O1314*H1314</f>
        <v>0</v>
      </c>
      <c r="Q1314" s="228">
        <v>0.02124</v>
      </c>
      <c r="R1314" s="228">
        <f>Q1314*H1314</f>
        <v>0.65011392</v>
      </c>
      <c r="S1314" s="228">
        <v>0</v>
      </c>
      <c r="T1314" s="229">
        <f>S1314*H1314</f>
        <v>0</v>
      </c>
      <c r="AR1314" s="22" t="s">
        <v>266</v>
      </c>
      <c r="AT1314" s="22" t="s">
        <v>155</v>
      </c>
      <c r="AU1314" s="22" t="s">
        <v>82</v>
      </c>
      <c r="AY1314" s="22" t="s">
        <v>153</v>
      </c>
      <c r="BE1314" s="230">
        <f>IF(N1314="základní",J1314,0)</f>
        <v>0</v>
      </c>
      <c r="BF1314" s="230">
        <f>IF(N1314="snížená",J1314,0)</f>
        <v>0</v>
      </c>
      <c r="BG1314" s="230">
        <f>IF(N1314="zákl. přenesená",J1314,0)</f>
        <v>0</v>
      </c>
      <c r="BH1314" s="230">
        <f>IF(N1314="sníž. přenesená",J1314,0)</f>
        <v>0</v>
      </c>
      <c r="BI1314" s="230">
        <f>IF(N1314="nulová",J1314,0)</f>
        <v>0</v>
      </c>
      <c r="BJ1314" s="22" t="s">
        <v>24</v>
      </c>
      <c r="BK1314" s="230">
        <f>ROUND(I1314*H1314,2)</f>
        <v>0</v>
      </c>
      <c r="BL1314" s="22" t="s">
        <v>266</v>
      </c>
      <c r="BM1314" s="22" t="s">
        <v>2304</v>
      </c>
    </row>
    <row r="1315" spans="2:47" s="1" customFormat="1" ht="13.5">
      <c r="B1315" s="44"/>
      <c r="C1315" s="72"/>
      <c r="D1315" s="231" t="s">
        <v>166</v>
      </c>
      <c r="E1315" s="72"/>
      <c r="F1315" s="234" t="s">
        <v>1034</v>
      </c>
      <c r="G1315" s="72"/>
      <c r="H1315" s="72"/>
      <c r="I1315" s="189"/>
      <c r="J1315" s="72"/>
      <c r="K1315" s="72"/>
      <c r="L1315" s="70"/>
      <c r="M1315" s="233"/>
      <c r="N1315" s="45"/>
      <c r="O1315" s="45"/>
      <c r="P1315" s="45"/>
      <c r="Q1315" s="45"/>
      <c r="R1315" s="45"/>
      <c r="S1315" s="45"/>
      <c r="T1315" s="93"/>
      <c r="AT1315" s="22" t="s">
        <v>166</v>
      </c>
      <c r="AU1315" s="22" t="s">
        <v>82</v>
      </c>
    </row>
    <row r="1316" spans="2:51" s="11" customFormat="1" ht="13.5">
      <c r="B1316" s="235"/>
      <c r="C1316" s="236"/>
      <c r="D1316" s="231" t="s">
        <v>180</v>
      </c>
      <c r="E1316" s="237" t="s">
        <v>22</v>
      </c>
      <c r="F1316" s="238" t="s">
        <v>2305</v>
      </c>
      <c r="G1316" s="236"/>
      <c r="H1316" s="239">
        <v>30.608</v>
      </c>
      <c r="I1316" s="240"/>
      <c r="J1316" s="236"/>
      <c r="K1316" s="236"/>
      <c r="L1316" s="241"/>
      <c r="M1316" s="242"/>
      <c r="N1316" s="243"/>
      <c r="O1316" s="243"/>
      <c r="P1316" s="243"/>
      <c r="Q1316" s="243"/>
      <c r="R1316" s="243"/>
      <c r="S1316" s="243"/>
      <c r="T1316" s="244"/>
      <c r="AT1316" s="245" t="s">
        <v>180</v>
      </c>
      <c r="AU1316" s="245" t="s">
        <v>82</v>
      </c>
      <c r="AV1316" s="11" t="s">
        <v>82</v>
      </c>
      <c r="AW1316" s="11" t="s">
        <v>37</v>
      </c>
      <c r="AX1316" s="11" t="s">
        <v>73</v>
      </c>
      <c r="AY1316" s="245" t="s">
        <v>153</v>
      </c>
    </row>
    <row r="1317" spans="2:65" s="1" customFormat="1" ht="16.5" customHeight="1">
      <c r="B1317" s="44"/>
      <c r="C1317" s="219" t="s">
        <v>2306</v>
      </c>
      <c r="D1317" s="219" t="s">
        <v>155</v>
      </c>
      <c r="E1317" s="220" t="s">
        <v>2307</v>
      </c>
      <c r="F1317" s="221" t="s">
        <v>2308</v>
      </c>
      <c r="G1317" s="222" t="s">
        <v>239</v>
      </c>
      <c r="H1317" s="223">
        <v>16.871</v>
      </c>
      <c r="I1317" s="224"/>
      <c r="J1317" s="225">
        <f>ROUND(I1317*H1317,2)</f>
        <v>0</v>
      </c>
      <c r="K1317" s="221" t="s">
        <v>159</v>
      </c>
      <c r="L1317" s="70"/>
      <c r="M1317" s="226" t="s">
        <v>22</v>
      </c>
      <c r="N1317" s="227" t="s">
        <v>44</v>
      </c>
      <c r="O1317" s="45"/>
      <c r="P1317" s="228">
        <f>O1317*H1317</f>
        <v>0</v>
      </c>
      <c r="Q1317" s="228">
        <v>0</v>
      </c>
      <c r="R1317" s="228">
        <f>Q1317*H1317</f>
        <v>0</v>
      </c>
      <c r="S1317" s="228">
        <v>0</v>
      </c>
      <c r="T1317" s="229">
        <f>S1317*H1317</f>
        <v>0</v>
      </c>
      <c r="AR1317" s="22" t="s">
        <v>266</v>
      </c>
      <c r="AT1317" s="22" t="s">
        <v>155</v>
      </c>
      <c r="AU1317" s="22" t="s">
        <v>82</v>
      </c>
      <c r="AY1317" s="22" t="s">
        <v>153</v>
      </c>
      <c r="BE1317" s="230">
        <f>IF(N1317="základní",J1317,0)</f>
        <v>0</v>
      </c>
      <c r="BF1317" s="230">
        <f>IF(N1317="snížená",J1317,0)</f>
        <v>0</v>
      </c>
      <c r="BG1317" s="230">
        <f>IF(N1317="zákl. přenesená",J1317,0)</f>
        <v>0</v>
      </c>
      <c r="BH1317" s="230">
        <f>IF(N1317="sníž. přenesená",J1317,0)</f>
        <v>0</v>
      </c>
      <c r="BI1317" s="230">
        <f>IF(N1317="nulová",J1317,0)</f>
        <v>0</v>
      </c>
      <c r="BJ1317" s="22" t="s">
        <v>24</v>
      </c>
      <c r="BK1317" s="230">
        <f>ROUND(I1317*H1317,2)</f>
        <v>0</v>
      </c>
      <c r="BL1317" s="22" t="s">
        <v>266</v>
      </c>
      <c r="BM1317" s="22" t="s">
        <v>2309</v>
      </c>
    </row>
    <row r="1318" spans="2:47" s="1" customFormat="1" ht="13.5">
      <c r="B1318" s="44"/>
      <c r="C1318" s="72"/>
      <c r="D1318" s="231" t="s">
        <v>162</v>
      </c>
      <c r="E1318" s="72"/>
      <c r="F1318" s="232" t="s">
        <v>2310</v>
      </c>
      <c r="G1318" s="72"/>
      <c r="H1318" s="72"/>
      <c r="I1318" s="189"/>
      <c r="J1318" s="72"/>
      <c r="K1318" s="72"/>
      <c r="L1318" s="70"/>
      <c r="M1318" s="233"/>
      <c r="N1318" s="45"/>
      <c r="O1318" s="45"/>
      <c r="P1318" s="45"/>
      <c r="Q1318" s="45"/>
      <c r="R1318" s="45"/>
      <c r="S1318" s="45"/>
      <c r="T1318" s="93"/>
      <c r="AT1318" s="22" t="s">
        <v>162</v>
      </c>
      <c r="AU1318" s="22" t="s">
        <v>82</v>
      </c>
    </row>
    <row r="1319" spans="2:47" s="1" customFormat="1" ht="13.5">
      <c r="B1319" s="44"/>
      <c r="C1319" s="72"/>
      <c r="D1319" s="231" t="s">
        <v>166</v>
      </c>
      <c r="E1319" s="72"/>
      <c r="F1319" s="234" t="s">
        <v>1735</v>
      </c>
      <c r="G1319" s="72"/>
      <c r="H1319" s="72"/>
      <c r="I1319" s="189"/>
      <c r="J1319" s="72"/>
      <c r="K1319" s="72"/>
      <c r="L1319" s="70"/>
      <c r="M1319" s="233"/>
      <c r="N1319" s="45"/>
      <c r="O1319" s="45"/>
      <c r="P1319" s="45"/>
      <c r="Q1319" s="45"/>
      <c r="R1319" s="45"/>
      <c r="S1319" s="45"/>
      <c r="T1319" s="93"/>
      <c r="AT1319" s="22" t="s">
        <v>166</v>
      </c>
      <c r="AU1319" s="22" t="s">
        <v>82</v>
      </c>
    </row>
    <row r="1320" spans="2:51" s="11" customFormat="1" ht="13.5">
      <c r="B1320" s="235"/>
      <c r="C1320" s="236"/>
      <c r="D1320" s="231" t="s">
        <v>180</v>
      </c>
      <c r="E1320" s="237" t="s">
        <v>22</v>
      </c>
      <c r="F1320" s="238" t="s">
        <v>2311</v>
      </c>
      <c r="G1320" s="236"/>
      <c r="H1320" s="239">
        <v>14.726</v>
      </c>
      <c r="I1320" s="240"/>
      <c r="J1320" s="236"/>
      <c r="K1320" s="236"/>
      <c r="L1320" s="241"/>
      <c r="M1320" s="242"/>
      <c r="N1320" s="243"/>
      <c r="O1320" s="243"/>
      <c r="P1320" s="243"/>
      <c r="Q1320" s="243"/>
      <c r="R1320" s="243"/>
      <c r="S1320" s="243"/>
      <c r="T1320" s="244"/>
      <c r="AT1320" s="245" t="s">
        <v>180</v>
      </c>
      <c r="AU1320" s="245" t="s">
        <v>82</v>
      </c>
      <c r="AV1320" s="11" t="s">
        <v>82</v>
      </c>
      <c r="AW1320" s="11" t="s">
        <v>37</v>
      </c>
      <c r="AX1320" s="11" t="s">
        <v>73</v>
      </c>
      <c r="AY1320" s="245" t="s">
        <v>153</v>
      </c>
    </row>
    <row r="1321" spans="2:51" s="11" customFormat="1" ht="13.5">
      <c r="B1321" s="235"/>
      <c r="C1321" s="236"/>
      <c r="D1321" s="231" t="s">
        <v>180</v>
      </c>
      <c r="E1321" s="237" t="s">
        <v>22</v>
      </c>
      <c r="F1321" s="238" t="s">
        <v>2312</v>
      </c>
      <c r="G1321" s="236"/>
      <c r="H1321" s="239">
        <v>2.145</v>
      </c>
      <c r="I1321" s="240"/>
      <c r="J1321" s="236"/>
      <c r="K1321" s="236"/>
      <c r="L1321" s="241"/>
      <c r="M1321" s="242"/>
      <c r="N1321" s="243"/>
      <c r="O1321" s="243"/>
      <c r="P1321" s="243"/>
      <c r="Q1321" s="243"/>
      <c r="R1321" s="243"/>
      <c r="S1321" s="243"/>
      <c r="T1321" s="244"/>
      <c r="AT1321" s="245" t="s">
        <v>180</v>
      </c>
      <c r="AU1321" s="245" t="s">
        <v>82</v>
      </c>
      <c r="AV1321" s="11" t="s">
        <v>82</v>
      </c>
      <c r="AW1321" s="11" t="s">
        <v>37</v>
      </c>
      <c r="AX1321" s="11" t="s">
        <v>73</v>
      </c>
      <c r="AY1321" s="245" t="s">
        <v>153</v>
      </c>
    </row>
    <row r="1322" spans="2:65" s="1" customFormat="1" ht="16.5" customHeight="1">
      <c r="B1322" s="44"/>
      <c r="C1322" s="246" t="s">
        <v>2313</v>
      </c>
      <c r="D1322" s="246" t="s">
        <v>252</v>
      </c>
      <c r="E1322" s="247" t="s">
        <v>2314</v>
      </c>
      <c r="F1322" s="248" t="s">
        <v>2315</v>
      </c>
      <c r="G1322" s="249" t="s">
        <v>239</v>
      </c>
      <c r="H1322" s="250">
        <v>17.377</v>
      </c>
      <c r="I1322" s="251"/>
      <c r="J1322" s="252">
        <f>ROUND(I1322*H1322,2)</f>
        <v>0</v>
      </c>
      <c r="K1322" s="248" t="s">
        <v>159</v>
      </c>
      <c r="L1322" s="253"/>
      <c r="M1322" s="254" t="s">
        <v>22</v>
      </c>
      <c r="N1322" s="255" t="s">
        <v>44</v>
      </c>
      <c r="O1322" s="45"/>
      <c r="P1322" s="228">
        <f>O1322*H1322</f>
        <v>0</v>
      </c>
      <c r="Q1322" s="228">
        <v>0.0001</v>
      </c>
      <c r="R1322" s="228">
        <f>Q1322*H1322</f>
        <v>0.0017377</v>
      </c>
      <c r="S1322" s="228">
        <v>0</v>
      </c>
      <c r="T1322" s="229">
        <f>S1322*H1322</f>
        <v>0</v>
      </c>
      <c r="AR1322" s="22" t="s">
        <v>372</v>
      </c>
      <c r="AT1322" s="22" t="s">
        <v>252</v>
      </c>
      <c r="AU1322" s="22" t="s">
        <v>82</v>
      </c>
      <c r="AY1322" s="22" t="s">
        <v>153</v>
      </c>
      <c r="BE1322" s="230">
        <f>IF(N1322="základní",J1322,0)</f>
        <v>0</v>
      </c>
      <c r="BF1322" s="230">
        <f>IF(N1322="snížená",J1322,0)</f>
        <v>0</v>
      </c>
      <c r="BG1322" s="230">
        <f>IF(N1322="zákl. přenesená",J1322,0)</f>
        <v>0</v>
      </c>
      <c r="BH1322" s="230">
        <f>IF(N1322="sníž. přenesená",J1322,0)</f>
        <v>0</v>
      </c>
      <c r="BI1322" s="230">
        <f>IF(N1322="nulová",J1322,0)</f>
        <v>0</v>
      </c>
      <c r="BJ1322" s="22" t="s">
        <v>24</v>
      </c>
      <c r="BK1322" s="230">
        <f>ROUND(I1322*H1322,2)</f>
        <v>0</v>
      </c>
      <c r="BL1322" s="22" t="s">
        <v>266</v>
      </c>
      <c r="BM1322" s="22" t="s">
        <v>2316</v>
      </c>
    </row>
    <row r="1323" spans="2:47" s="1" customFormat="1" ht="13.5">
      <c r="B1323" s="44"/>
      <c r="C1323" s="72"/>
      <c r="D1323" s="231" t="s">
        <v>162</v>
      </c>
      <c r="E1323" s="72"/>
      <c r="F1323" s="232" t="s">
        <v>2317</v>
      </c>
      <c r="G1323" s="72"/>
      <c r="H1323" s="72"/>
      <c r="I1323" s="189"/>
      <c r="J1323" s="72"/>
      <c r="K1323" s="72"/>
      <c r="L1323" s="70"/>
      <c r="M1323" s="233"/>
      <c r="N1323" s="45"/>
      <c r="O1323" s="45"/>
      <c r="P1323" s="45"/>
      <c r="Q1323" s="45"/>
      <c r="R1323" s="45"/>
      <c r="S1323" s="45"/>
      <c r="T1323" s="93"/>
      <c r="AT1323" s="22" t="s">
        <v>162</v>
      </c>
      <c r="AU1323" s="22" t="s">
        <v>82</v>
      </c>
    </row>
    <row r="1324" spans="2:47" s="1" customFormat="1" ht="13.5">
      <c r="B1324" s="44"/>
      <c r="C1324" s="72"/>
      <c r="D1324" s="231" t="s">
        <v>166</v>
      </c>
      <c r="E1324" s="72"/>
      <c r="F1324" s="234" t="s">
        <v>1735</v>
      </c>
      <c r="G1324" s="72"/>
      <c r="H1324" s="72"/>
      <c r="I1324" s="189"/>
      <c r="J1324" s="72"/>
      <c r="K1324" s="72"/>
      <c r="L1324" s="70"/>
      <c r="M1324" s="233"/>
      <c r="N1324" s="45"/>
      <c r="O1324" s="45"/>
      <c r="P1324" s="45"/>
      <c r="Q1324" s="45"/>
      <c r="R1324" s="45"/>
      <c r="S1324" s="45"/>
      <c r="T1324" s="93"/>
      <c r="AT1324" s="22" t="s">
        <v>166</v>
      </c>
      <c r="AU1324" s="22" t="s">
        <v>82</v>
      </c>
    </row>
    <row r="1325" spans="2:51" s="11" customFormat="1" ht="13.5">
      <c r="B1325" s="235"/>
      <c r="C1325" s="236"/>
      <c r="D1325" s="231" t="s">
        <v>180</v>
      </c>
      <c r="E1325" s="236"/>
      <c r="F1325" s="238" t="s">
        <v>2318</v>
      </c>
      <c r="G1325" s="236"/>
      <c r="H1325" s="239">
        <v>17.377</v>
      </c>
      <c r="I1325" s="240"/>
      <c r="J1325" s="236"/>
      <c r="K1325" s="236"/>
      <c r="L1325" s="241"/>
      <c r="M1325" s="242"/>
      <c r="N1325" s="243"/>
      <c r="O1325" s="243"/>
      <c r="P1325" s="243"/>
      <c r="Q1325" s="243"/>
      <c r="R1325" s="243"/>
      <c r="S1325" s="243"/>
      <c r="T1325" s="244"/>
      <c r="AT1325" s="245" t="s">
        <v>180</v>
      </c>
      <c r="AU1325" s="245" t="s">
        <v>82</v>
      </c>
      <c r="AV1325" s="11" t="s">
        <v>82</v>
      </c>
      <c r="AW1325" s="11" t="s">
        <v>6</v>
      </c>
      <c r="AX1325" s="11" t="s">
        <v>24</v>
      </c>
      <c r="AY1325" s="245" t="s">
        <v>153</v>
      </c>
    </row>
    <row r="1326" spans="2:65" s="1" customFormat="1" ht="16.5" customHeight="1">
      <c r="B1326" s="44"/>
      <c r="C1326" s="219" t="s">
        <v>2319</v>
      </c>
      <c r="D1326" s="219" t="s">
        <v>155</v>
      </c>
      <c r="E1326" s="220" t="s">
        <v>2320</v>
      </c>
      <c r="F1326" s="221" t="s">
        <v>2321</v>
      </c>
      <c r="G1326" s="222" t="s">
        <v>1447</v>
      </c>
      <c r="H1326" s="269"/>
      <c r="I1326" s="224"/>
      <c r="J1326" s="225">
        <f>ROUND(I1326*H1326,2)</f>
        <v>0</v>
      </c>
      <c r="K1326" s="221" t="s">
        <v>159</v>
      </c>
      <c r="L1326" s="70"/>
      <c r="M1326" s="226" t="s">
        <v>22</v>
      </c>
      <c r="N1326" s="227" t="s">
        <v>44</v>
      </c>
      <c r="O1326" s="45"/>
      <c r="P1326" s="228">
        <f>O1326*H1326</f>
        <v>0</v>
      </c>
      <c r="Q1326" s="228">
        <v>0</v>
      </c>
      <c r="R1326" s="228">
        <f>Q1326*H1326</f>
        <v>0</v>
      </c>
      <c r="S1326" s="228">
        <v>0</v>
      </c>
      <c r="T1326" s="229">
        <f>S1326*H1326</f>
        <v>0</v>
      </c>
      <c r="AR1326" s="22" t="s">
        <v>266</v>
      </c>
      <c r="AT1326" s="22" t="s">
        <v>155</v>
      </c>
      <c r="AU1326" s="22" t="s">
        <v>82</v>
      </c>
      <c r="AY1326" s="22" t="s">
        <v>153</v>
      </c>
      <c r="BE1326" s="230">
        <f>IF(N1326="základní",J1326,0)</f>
        <v>0</v>
      </c>
      <c r="BF1326" s="230">
        <f>IF(N1326="snížená",J1326,0)</f>
        <v>0</v>
      </c>
      <c r="BG1326" s="230">
        <f>IF(N1326="zákl. přenesená",J1326,0)</f>
        <v>0</v>
      </c>
      <c r="BH1326" s="230">
        <f>IF(N1326="sníž. přenesená",J1326,0)</f>
        <v>0</v>
      </c>
      <c r="BI1326" s="230">
        <f>IF(N1326="nulová",J1326,0)</f>
        <v>0</v>
      </c>
      <c r="BJ1326" s="22" t="s">
        <v>24</v>
      </c>
      <c r="BK1326" s="230">
        <f>ROUND(I1326*H1326,2)</f>
        <v>0</v>
      </c>
      <c r="BL1326" s="22" t="s">
        <v>266</v>
      </c>
      <c r="BM1326" s="22" t="s">
        <v>2322</v>
      </c>
    </row>
    <row r="1327" spans="2:47" s="1" customFormat="1" ht="13.5">
      <c r="B1327" s="44"/>
      <c r="C1327" s="72"/>
      <c r="D1327" s="231" t="s">
        <v>162</v>
      </c>
      <c r="E1327" s="72"/>
      <c r="F1327" s="232" t="s">
        <v>2323</v>
      </c>
      <c r="G1327" s="72"/>
      <c r="H1327" s="72"/>
      <c r="I1327" s="189"/>
      <c r="J1327" s="72"/>
      <c r="K1327" s="72"/>
      <c r="L1327" s="70"/>
      <c r="M1327" s="233"/>
      <c r="N1327" s="45"/>
      <c r="O1327" s="45"/>
      <c r="P1327" s="45"/>
      <c r="Q1327" s="45"/>
      <c r="R1327" s="45"/>
      <c r="S1327" s="45"/>
      <c r="T1327" s="93"/>
      <c r="AT1327" s="22" t="s">
        <v>162</v>
      </c>
      <c r="AU1327" s="22" t="s">
        <v>82</v>
      </c>
    </row>
    <row r="1328" spans="2:47" s="1" customFormat="1" ht="13.5">
      <c r="B1328" s="44"/>
      <c r="C1328" s="72"/>
      <c r="D1328" s="231" t="s">
        <v>164</v>
      </c>
      <c r="E1328" s="72"/>
      <c r="F1328" s="234" t="s">
        <v>1991</v>
      </c>
      <c r="G1328" s="72"/>
      <c r="H1328" s="72"/>
      <c r="I1328" s="189"/>
      <c r="J1328" s="72"/>
      <c r="K1328" s="72"/>
      <c r="L1328" s="70"/>
      <c r="M1328" s="233"/>
      <c r="N1328" s="45"/>
      <c r="O1328" s="45"/>
      <c r="P1328" s="45"/>
      <c r="Q1328" s="45"/>
      <c r="R1328" s="45"/>
      <c r="S1328" s="45"/>
      <c r="T1328" s="93"/>
      <c r="AT1328" s="22" t="s">
        <v>164</v>
      </c>
      <c r="AU1328" s="22" t="s">
        <v>82</v>
      </c>
    </row>
    <row r="1329" spans="2:63" s="10" customFormat="1" ht="37.4" customHeight="1">
      <c r="B1329" s="203"/>
      <c r="C1329" s="204"/>
      <c r="D1329" s="205" t="s">
        <v>72</v>
      </c>
      <c r="E1329" s="206" t="s">
        <v>2324</v>
      </c>
      <c r="F1329" s="206" t="s">
        <v>2325</v>
      </c>
      <c r="G1329" s="204"/>
      <c r="H1329" s="204"/>
      <c r="I1329" s="207"/>
      <c r="J1329" s="208">
        <f>BK1329</f>
        <v>0</v>
      </c>
      <c r="K1329" s="204"/>
      <c r="L1329" s="209"/>
      <c r="M1329" s="210"/>
      <c r="N1329" s="211"/>
      <c r="O1329" s="211"/>
      <c r="P1329" s="212">
        <f>SUM(P1330:P1338)</f>
        <v>0</v>
      </c>
      <c r="Q1329" s="211"/>
      <c r="R1329" s="212">
        <f>SUM(R1330:R1338)</f>
        <v>0.04</v>
      </c>
      <c r="S1329" s="211"/>
      <c r="T1329" s="213">
        <f>SUM(T1330:T1338)</f>
        <v>0</v>
      </c>
      <c r="AR1329" s="214" t="s">
        <v>160</v>
      </c>
      <c r="AT1329" s="215" t="s">
        <v>72</v>
      </c>
      <c r="AU1329" s="215" t="s">
        <v>73</v>
      </c>
      <c r="AY1329" s="214" t="s">
        <v>153</v>
      </c>
      <c r="BK1329" s="216">
        <f>SUM(BK1330:BK1338)</f>
        <v>0</v>
      </c>
    </row>
    <row r="1330" spans="2:65" s="1" customFormat="1" ht="25.5" customHeight="1">
      <c r="B1330" s="44"/>
      <c r="C1330" s="246" t="s">
        <v>2326</v>
      </c>
      <c r="D1330" s="246" t="s">
        <v>252</v>
      </c>
      <c r="E1330" s="247" t="s">
        <v>2327</v>
      </c>
      <c r="F1330" s="248" t="s">
        <v>2328</v>
      </c>
      <c r="G1330" s="249" t="s">
        <v>158</v>
      </c>
      <c r="H1330" s="250">
        <v>4</v>
      </c>
      <c r="I1330" s="251"/>
      <c r="J1330" s="252">
        <f>ROUND(I1330*H1330,2)</f>
        <v>0</v>
      </c>
      <c r="K1330" s="248" t="s">
        <v>159</v>
      </c>
      <c r="L1330" s="253"/>
      <c r="M1330" s="254" t="s">
        <v>22</v>
      </c>
      <c r="N1330" s="255" t="s">
        <v>44</v>
      </c>
      <c r="O1330" s="45"/>
      <c r="P1330" s="228">
        <f>O1330*H1330</f>
        <v>0</v>
      </c>
      <c r="Q1330" s="228">
        <v>0.01</v>
      </c>
      <c r="R1330" s="228">
        <f>Q1330*H1330</f>
        <v>0.04</v>
      </c>
      <c r="S1330" s="228">
        <v>0</v>
      </c>
      <c r="T1330" s="229">
        <f>S1330*H1330</f>
        <v>0</v>
      </c>
      <c r="AR1330" s="22" t="s">
        <v>2329</v>
      </c>
      <c r="AT1330" s="22" t="s">
        <v>252</v>
      </c>
      <c r="AU1330" s="22" t="s">
        <v>24</v>
      </c>
      <c r="AY1330" s="22" t="s">
        <v>153</v>
      </c>
      <c r="BE1330" s="230">
        <f>IF(N1330="základní",J1330,0)</f>
        <v>0</v>
      </c>
      <c r="BF1330" s="230">
        <f>IF(N1330="snížená",J1330,0)</f>
        <v>0</v>
      </c>
      <c r="BG1330" s="230">
        <f>IF(N1330="zákl. přenesená",J1330,0)</f>
        <v>0</v>
      </c>
      <c r="BH1330" s="230">
        <f>IF(N1330="sníž. přenesená",J1330,0)</f>
        <v>0</v>
      </c>
      <c r="BI1330" s="230">
        <f>IF(N1330="nulová",J1330,0)</f>
        <v>0</v>
      </c>
      <c r="BJ1330" s="22" t="s">
        <v>24</v>
      </c>
      <c r="BK1330" s="230">
        <f>ROUND(I1330*H1330,2)</f>
        <v>0</v>
      </c>
      <c r="BL1330" s="22" t="s">
        <v>2329</v>
      </c>
      <c r="BM1330" s="22" t="s">
        <v>2330</v>
      </c>
    </row>
    <row r="1331" spans="2:47" s="1" customFormat="1" ht="13.5">
      <c r="B1331" s="44"/>
      <c r="C1331" s="72"/>
      <c r="D1331" s="231" t="s">
        <v>166</v>
      </c>
      <c r="E1331" s="72"/>
      <c r="F1331" s="234" t="s">
        <v>2331</v>
      </c>
      <c r="G1331" s="72"/>
      <c r="H1331" s="72"/>
      <c r="I1331" s="189"/>
      <c r="J1331" s="72"/>
      <c r="K1331" s="72"/>
      <c r="L1331" s="70"/>
      <c r="M1331" s="233"/>
      <c r="N1331" s="45"/>
      <c r="O1331" s="45"/>
      <c r="P1331" s="45"/>
      <c r="Q1331" s="45"/>
      <c r="R1331" s="45"/>
      <c r="S1331" s="45"/>
      <c r="T1331" s="93"/>
      <c r="AT1331" s="22" t="s">
        <v>166</v>
      </c>
      <c r="AU1331" s="22" t="s">
        <v>24</v>
      </c>
    </row>
    <row r="1332" spans="2:51" s="11" customFormat="1" ht="13.5">
      <c r="B1332" s="235"/>
      <c r="C1332" s="236"/>
      <c r="D1332" s="231" t="s">
        <v>180</v>
      </c>
      <c r="E1332" s="237" t="s">
        <v>22</v>
      </c>
      <c r="F1332" s="238" t="s">
        <v>2332</v>
      </c>
      <c r="G1332" s="236"/>
      <c r="H1332" s="239">
        <v>4</v>
      </c>
      <c r="I1332" s="240"/>
      <c r="J1332" s="236"/>
      <c r="K1332" s="236"/>
      <c r="L1332" s="241"/>
      <c r="M1332" s="242"/>
      <c r="N1332" s="243"/>
      <c r="O1332" s="243"/>
      <c r="P1332" s="243"/>
      <c r="Q1332" s="243"/>
      <c r="R1332" s="243"/>
      <c r="S1332" s="243"/>
      <c r="T1332" s="244"/>
      <c r="AT1332" s="245" t="s">
        <v>180</v>
      </c>
      <c r="AU1332" s="245" t="s">
        <v>24</v>
      </c>
      <c r="AV1332" s="11" t="s">
        <v>82</v>
      </c>
      <c r="AW1332" s="11" t="s">
        <v>37</v>
      </c>
      <c r="AX1332" s="11" t="s">
        <v>73</v>
      </c>
      <c r="AY1332" s="245" t="s">
        <v>153</v>
      </c>
    </row>
    <row r="1333" spans="2:65" s="1" customFormat="1" ht="16.5" customHeight="1">
      <c r="B1333" s="44"/>
      <c r="C1333" s="219" t="s">
        <v>2333</v>
      </c>
      <c r="D1333" s="219" t="s">
        <v>155</v>
      </c>
      <c r="E1333" s="220" t="s">
        <v>2334</v>
      </c>
      <c r="F1333" s="221" t="s">
        <v>2335</v>
      </c>
      <c r="G1333" s="222" t="s">
        <v>158</v>
      </c>
      <c r="H1333" s="223">
        <v>10</v>
      </c>
      <c r="I1333" s="224"/>
      <c r="J1333" s="225">
        <f>ROUND(I1333*H1333,2)</f>
        <v>0</v>
      </c>
      <c r="K1333" s="221" t="s">
        <v>22</v>
      </c>
      <c r="L1333" s="70"/>
      <c r="M1333" s="226" t="s">
        <v>22</v>
      </c>
      <c r="N1333" s="227" t="s">
        <v>44</v>
      </c>
      <c r="O1333" s="45"/>
      <c r="P1333" s="228">
        <f>O1333*H1333</f>
        <v>0</v>
      </c>
      <c r="Q1333" s="228">
        <v>0</v>
      </c>
      <c r="R1333" s="228">
        <f>Q1333*H1333</f>
        <v>0</v>
      </c>
      <c r="S1333" s="228">
        <v>0</v>
      </c>
      <c r="T1333" s="229">
        <f>S1333*H1333</f>
        <v>0</v>
      </c>
      <c r="AR1333" s="22" t="s">
        <v>2329</v>
      </c>
      <c r="AT1333" s="22" t="s">
        <v>155</v>
      </c>
      <c r="AU1333" s="22" t="s">
        <v>24</v>
      </c>
      <c r="AY1333" s="22" t="s">
        <v>153</v>
      </c>
      <c r="BE1333" s="230">
        <f>IF(N1333="základní",J1333,0)</f>
        <v>0</v>
      </c>
      <c r="BF1333" s="230">
        <f>IF(N1333="snížená",J1333,0)</f>
        <v>0</v>
      </c>
      <c r="BG1333" s="230">
        <f>IF(N1333="zákl. přenesená",J1333,0)</f>
        <v>0</v>
      </c>
      <c r="BH1333" s="230">
        <f>IF(N1333="sníž. přenesená",J1333,0)</f>
        <v>0</v>
      </c>
      <c r="BI1333" s="230">
        <f>IF(N1333="nulová",J1333,0)</f>
        <v>0</v>
      </c>
      <c r="BJ1333" s="22" t="s">
        <v>24</v>
      </c>
      <c r="BK1333" s="230">
        <f>ROUND(I1333*H1333,2)</f>
        <v>0</v>
      </c>
      <c r="BL1333" s="22" t="s">
        <v>2329</v>
      </c>
      <c r="BM1333" s="22" t="s">
        <v>2336</v>
      </c>
    </row>
    <row r="1334" spans="2:47" s="1" customFormat="1" ht="13.5">
      <c r="B1334" s="44"/>
      <c r="C1334" s="72"/>
      <c r="D1334" s="231" t="s">
        <v>166</v>
      </c>
      <c r="E1334" s="72"/>
      <c r="F1334" s="234" t="s">
        <v>2331</v>
      </c>
      <c r="G1334" s="72"/>
      <c r="H1334" s="72"/>
      <c r="I1334" s="189"/>
      <c r="J1334" s="72"/>
      <c r="K1334" s="72"/>
      <c r="L1334" s="70"/>
      <c r="M1334" s="233"/>
      <c r="N1334" s="45"/>
      <c r="O1334" s="45"/>
      <c r="P1334" s="45"/>
      <c r="Q1334" s="45"/>
      <c r="R1334" s="45"/>
      <c r="S1334" s="45"/>
      <c r="T1334" s="93"/>
      <c r="AT1334" s="22" t="s">
        <v>166</v>
      </c>
      <c r="AU1334" s="22" t="s">
        <v>24</v>
      </c>
    </row>
    <row r="1335" spans="2:51" s="11" customFormat="1" ht="13.5">
      <c r="B1335" s="235"/>
      <c r="C1335" s="236"/>
      <c r="D1335" s="231" t="s">
        <v>180</v>
      </c>
      <c r="E1335" s="237" t="s">
        <v>22</v>
      </c>
      <c r="F1335" s="238" t="s">
        <v>2337</v>
      </c>
      <c r="G1335" s="236"/>
      <c r="H1335" s="239">
        <v>10</v>
      </c>
      <c r="I1335" s="240"/>
      <c r="J1335" s="236"/>
      <c r="K1335" s="236"/>
      <c r="L1335" s="241"/>
      <c r="M1335" s="242"/>
      <c r="N1335" s="243"/>
      <c r="O1335" s="243"/>
      <c r="P1335" s="243"/>
      <c r="Q1335" s="243"/>
      <c r="R1335" s="243"/>
      <c r="S1335" s="243"/>
      <c r="T1335" s="244"/>
      <c r="AT1335" s="245" t="s">
        <v>180</v>
      </c>
      <c r="AU1335" s="245" t="s">
        <v>24</v>
      </c>
      <c r="AV1335" s="11" t="s">
        <v>82</v>
      </c>
      <c r="AW1335" s="11" t="s">
        <v>37</v>
      </c>
      <c r="AX1335" s="11" t="s">
        <v>73</v>
      </c>
      <c r="AY1335" s="245" t="s">
        <v>153</v>
      </c>
    </row>
    <row r="1336" spans="2:65" s="1" customFormat="1" ht="25.5" customHeight="1">
      <c r="B1336" s="44"/>
      <c r="C1336" s="246" t="s">
        <v>2338</v>
      </c>
      <c r="D1336" s="246" t="s">
        <v>252</v>
      </c>
      <c r="E1336" s="247" t="s">
        <v>2339</v>
      </c>
      <c r="F1336" s="248" t="s">
        <v>2340</v>
      </c>
      <c r="G1336" s="249" t="s">
        <v>158</v>
      </c>
      <c r="H1336" s="250">
        <v>1</v>
      </c>
      <c r="I1336" s="251"/>
      <c r="J1336" s="252">
        <f>ROUND(I1336*H1336,2)</f>
        <v>0</v>
      </c>
      <c r="K1336" s="248" t="s">
        <v>22</v>
      </c>
      <c r="L1336" s="253"/>
      <c r="M1336" s="254" t="s">
        <v>22</v>
      </c>
      <c r="N1336" s="255" t="s">
        <v>44</v>
      </c>
      <c r="O1336" s="45"/>
      <c r="P1336" s="228">
        <f>O1336*H1336</f>
        <v>0</v>
      </c>
      <c r="Q1336" s="228">
        <v>0</v>
      </c>
      <c r="R1336" s="228">
        <f>Q1336*H1336</f>
        <v>0</v>
      </c>
      <c r="S1336" s="228">
        <v>0</v>
      </c>
      <c r="T1336" s="229">
        <f>S1336*H1336</f>
        <v>0</v>
      </c>
      <c r="AR1336" s="22" t="s">
        <v>2329</v>
      </c>
      <c r="AT1336" s="22" t="s">
        <v>252</v>
      </c>
      <c r="AU1336" s="22" t="s">
        <v>24</v>
      </c>
      <c r="AY1336" s="22" t="s">
        <v>153</v>
      </c>
      <c r="BE1336" s="230">
        <f>IF(N1336="základní",J1336,0)</f>
        <v>0</v>
      </c>
      <c r="BF1336" s="230">
        <f>IF(N1336="snížená",J1336,0)</f>
        <v>0</v>
      </c>
      <c r="BG1336" s="230">
        <f>IF(N1336="zákl. přenesená",J1336,0)</f>
        <v>0</v>
      </c>
      <c r="BH1336" s="230">
        <f>IF(N1336="sníž. přenesená",J1336,0)</f>
        <v>0</v>
      </c>
      <c r="BI1336" s="230">
        <f>IF(N1336="nulová",J1336,0)</f>
        <v>0</v>
      </c>
      <c r="BJ1336" s="22" t="s">
        <v>24</v>
      </c>
      <c r="BK1336" s="230">
        <f>ROUND(I1336*H1336,2)</f>
        <v>0</v>
      </c>
      <c r="BL1336" s="22" t="s">
        <v>2329</v>
      </c>
      <c r="BM1336" s="22" t="s">
        <v>2341</v>
      </c>
    </row>
    <row r="1337" spans="2:47" s="1" customFormat="1" ht="13.5">
      <c r="B1337" s="44"/>
      <c r="C1337" s="72"/>
      <c r="D1337" s="231" t="s">
        <v>162</v>
      </c>
      <c r="E1337" s="72"/>
      <c r="F1337" s="232" t="s">
        <v>2342</v>
      </c>
      <c r="G1337" s="72"/>
      <c r="H1337" s="72"/>
      <c r="I1337" s="189"/>
      <c r="J1337" s="72"/>
      <c r="K1337" s="72"/>
      <c r="L1337" s="70"/>
      <c r="M1337" s="233"/>
      <c r="N1337" s="45"/>
      <c r="O1337" s="45"/>
      <c r="P1337" s="45"/>
      <c r="Q1337" s="45"/>
      <c r="R1337" s="45"/>
      <c r="S1337" s="45"/>
      <c r="T1337" s="93"/>
      <c r="AT1337" s="22" t="s">
        <v>162</v>
      </c>
      <c r="AU1337" s="22" t="s">
        <v>24</v>
      </c>
    </row>
    <row r="1338" spans="2:51" s="11" customFormat="1" ht="13.5">
      <c r="B1338" s="235"/>
      <c r="C1338" s="236"/>
      <c r="D1338" s="231" t="s">
        <v>180</v>
      </c>
      <c r="E1338" s="237" t="s">
        <v>22</v>
      </c>
      <c r="F1338" s="238" t="s">
        <v>1985</v>
      </c>
      <c r="G1338" s="236"/>
      <c r="H1338" s="239">
        <v>1</v>
      </c>
      <c r="I1338" s="240"/>
      <c r="J1338" s="236"/>
      <c r="K1338" s="236"/>
      <c r="L1338" s="241"/>
      <c r="M1338" s="270"/>
      <c r="N1338" s="271"/>
      <c r="O1338" s="271"/>
      <c r="P1338" s="271"/>
      <c r="Q1338" s="271"/>
      <c r="R1338" s="271"/>
      <c r="S1338" s="271"/>
      <c r="T1338" s="272"/>
      <c r="AT1338" s="245" t="s">
        <v>180</v>
      </c>
      <c r="AU1338" s="245" t="s">
        <v>24</v>
      </c>
      <c r="AV1338" s="11" t="s">
        <v>82</v>
      </c>
      <c r="AW1338" s="11" t="s">
        <v>37</v>
      </c>
      <c r="AX1338" s="11" t="s">
        <v>73</v>
      </c>
      <c r="AY1338" s="245" t="s">
        <v>153</v>
      </c>
    </row>
    <row r="1339" spans="2:12" s="1" customFormat="1" ht="6.95" customHeight="1">
      <c r="B1339" s="65"/>
      <c r="C1339" s="66"/>
      <c r="D1339" s="66"/>
      <c r="E1339" s="66"/>
      <c r="F1339" s="66"/>
      <c r="G1339" s="66"/>
      <c r="H1339" s="66"/>
      <c r="I1339" s="164"/>
      <c r="J1339" s="66"/>
      <c r="K1339" s="66"/>
      <c r="L1339" s="70"/>
    </row>
  </sheetData>
  <sheetProtection password="CC35" sheet="1" objects="1" scenarios="1" formatColumns="0" formatRows="0" autoFilter="0"/>
  <autoFilter ref="C104:K1338"/>
  <mergeCells count="10">
    <mergeCell ref="E7:H7"/>
    <mergeCell ref="E9:H9"/>
    <mergeCell ref="E24:H24"/>
    <mergeCell ref="E45:H45"/>
    <mergeCell ref="E47:H47"/>
    <mergeCell ref="J51:J52"/>
    <mergeCell ref="E95:H95"/>
    <mergeCell ref="E97:H97"/>
    <mergeCell ref="G1:H1"/>
    <mergeCell ref="L2:V2"/>
  </mergeCells>
  <hyperlinks>
    <hyperlink ref="F1:G1" location="C2" display="1) Krycí list soupisu"/>
    <hyperlink ref="G1:H1" location="C54"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50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92</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2343</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ROUND(J89,2)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ROUND(SUM(BE89:BE503),2)</f>
        <v>0</v>
      </c>
      <c r="G30" s="45"/>
      <c r="H30" s="45"/>
      <c r="I30" s="156">
        <v>0.21</v>
      </c>
      <c r="J30" s="155">
        <f>ROUND(ROUND((SUM(BE89:BE503)),2)*I30,2)</f>
        <v>0</v>
      </c>
      <c r="K30" s="49"/>
    </row>
    <row r="31" spans="2:11" s="1" customFormat="1" ht="14.4" customHeight="1">
      <c r="B31" s="44"/>
      <c r="C31" s="45"/>
      <c r="D31" s="45"/>
      <c r="E31" s="53" t="s">
        <v>45</v>
      </c>
      <c r="F31" s="155">
        <f>ROUND(SUM(BF89:BF503),2)</f>
        <v>0</v>
      </c>
      <c r="G31" s="45"/>
      <c r="H31" s="45"/>
      <c r="I31" s="156">
        <v>0.15</v>
      </c>
      <c r="J31" s="155">
        <f>ROUND(ROUND((SUM(BF89:BF503)),2)*I31,2)</f>
        <v>0</v>
      </c>
      <c r="K31" s="49"/>
    </row>
    <row r="32" spans="2:11" s="1" customFormat="1" ht="14.4" customHeight="1" hidden="1">
      <c r="B32" s="44"/>
      <c r="C32" s="45"/>
      <c r="D32" s="45"/>
      <c r="E32" s="53" t="s">
        <v>46</v>
      </c>
      <c r="F32" s="155">
        <f>ROUND(SUM(BG89:BG503),2)</f>
        <v>0</v>
      </c>
      <c r="G32" s="45"/>
      <c r="H32" s="45"/>
      <c r="I32" s="156">
        <v>0.21</v>
      </c>
      <c r="J32" s="155">
        <v>0</v>
      </c>
      <c r="K32" s="49"/>
    </row>
    <row r="33" spans="2:11" s="1" customFormat="1" ht="14.4" customHeight="1" hidden="1">
      <c r="B33" s="44"/>
      <c r="C33" s="45"/>
      <c r="D33" s="45"/>
      <c r="E33" s="53" t="s">
        <v>47</v>
      </c>
      <c r="F33" s="155">
        <f>ROUND(SUM(BH89:BH503),2)</f>
        <v>0</v>
      </c>
      <c r="G33" s="45"/>
      <c r="H33" s="45"/>
      <c r="I33" s="156">
        <v>0.15</v>
      </c>
      <c r="J33" s="155">
        <v>0</v>
      </c>
      <c r="K33" s="49"/>
    </row>
    <row r="34" spans="2:11" s="1" customFormat="1" ht="14.4" customHeight="1" hidden="1">
      <c r="B34" s="44"/>
      <c r="C34" s="45"/>
      <c r="D34" s="45"/>
      <c r="E34" s="53" t="s">
        <v>48</v>
      </c>
      <c r="F34" s="155">
        <f>ROUND(SUM(BI89:BI503),2)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101.04 - Zdravotně technické instalace</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J89</f>
        <v>0</v>
      </c>
      <c r="K56" s="49"/>
      <c r="AU56" s="22" t="s">
        <v>126</v>
      </c>
    </row>
    <row r="57" spans="2:11" s="7" customFormat="1" ht="24.95" customHeight="1">
      <c r="B57" s="175"/>
      <c r="C57" s="176"/>
      <c r="D57" s="177" t="s">
        <v>127</v>
      </c>
      <c r="E57" s="178"/>
      <c r="F57" s="178"/>
      <c r="G57" s="178"/>
      <c r="H57" s="178"/>
      <c r="I57" s="179"/>
      <c r="J57" s="180">
        <f>J90</f>
        <v>0</v>
      </c>
      <c r="K57" s="181"/>
    </row>
    <row r="58" spans="2:11" s="8" customFormat="1" ht="19.9" customHeight="1">
      <c r="B58" s="182"/>
      <c r="C58" s="183"/>
      <c r="D58" s="184" t="s">
        <v>128</v>
      </c>
      <c r="E58" s="185"/>
      <c r="F58" s="185"/>
      <c r="G58" s="185"/>
      <c r="H58" s="185"/>
      <c r="I58" s="186"/>
      <c r="J58" s="187">
        <f>J91</f>
        <v>0</v>
      </c>
      <c r="K58" s="188"/>
    </row>
    <row r="59" spans="2:11" s="8" customFormat="1" ht="19.9" customHeight="1">
      <c r="B59" s="182"/>
      <c r="C59" s="183"/>
      <c r="D59" s="184" t="s">
        <v>129</v>
      </c>
      <c r="E59" s="185"/>
      <c r="F59" s="185"/>
      <c r="G59" s="185"/>
      <c r="H59" s="185"/>
      <c r="I59" s="186"/>
      <c r="J59" s="187">
        <f>J130</f>
        <v>0</v>
      </c>
      <c r="K59" s="188"/>
    </row>
    <row r="60" spans="2:11" s="8" customFormat="1" ht="19.9" customHeight="1">
      <c r="B60" s="182"/>
      <c r="C60" s="183"/>
      <c r="D60" s="184" t="s">
        <v>130</v>
      </c>
      <c r="E60" s="185"/>
      <c r="F60" s="185"/>
      <c r="G60" s="185"/>
      <c r="H60" s="185"/>
      <c r="I60" s="186"/>
      <c r="J60" s="187">
        <f>J136</f>
        <v>0</v>
      </c>
      <c r="K60" s="188"/>
    </row>
    <row r="61" spans="2:11" s="8" customFormat="1" ht="19.9" customHeight="1">
      <c r="B61" s="182"/>
      <c r="C61" s="183"/>
      <c r="D61" s="184" t="s">
        <v>132</v>
      </c>
      <c r="E61" s="185"/>
      <c r="F61" s="185"/>
      <c r="G61" s="185"/>
      <c r="H61" s="185"/>
      <c r="I61" s="186"/>
      <c r="J61" s="187">
        <f>J151</f>
        <v>0</v>
      </c>
      <c r="K61" s="188"/>
    </row>
    <row r="62" spans="2:11" s="8" customFormat="1" ht="19.9" customHeight="1">
      <c r="B62" s="182"/>
      <c r="C62" s="183"/>
      <c r="D62" s="184" t="s">
        <v>133</v>
      </c>
      <c r="E62" s="185"/>
      <c r="F62" s="185"/>
      <c r="G62" s="185"/>
      <c r="H62" s="185"/>
      <c r="I62" s="186"/>
      <c r="J62" s="187">
        <f>J165</f>
        <v>0</v>
      </c>
      <c r="K62" s="188"/>
    </row>
    <row r="63" spans="2:11" s="8" customFormat="1" ht="19.9" customHeight="1">
      <c r="B63" s="182"/>
      <c r="C63" s="183"/>
      <c r="D63" s="184" t="s">
        <v>134</v>
      </c>
      <c r="E63" s="185"/>
      <c r="F63" s="185"/>
      <c r="G63" s="185"/>
      <c r="H63" s="185"/>
      <c r="I63" s="186"/>
      <c r="J63" s="187">
        <f>J173</f>
        <v>0</v>
      </c>
      <c r="K63" s="188"/>
    </row>
    <row r="64" spans="2:11" s="8" customFormat="1" ht="19.9" customHeight="1">
      <c r="B64" s="182"/>
      <c r="C64" s="183"/>
      <c r="D64" s="184" t="s">
        <v>135</v>
      </c>
      <c r="E64" s="185"/>
      <c r="F64" s="185"/>
      <c r="G64" s="185"/>
      <c r="H64" s="185"/>
      <c r="I64" s="186"/>
      <c r="J64" s="187">
        <f>J186</f>
        <v>0</v>
      </c>
      <c r="K64" s="188"/>
    </row>
    <row r="65" spans="2:11" s="7" customFormat="1" ht="24.95" customHeight="1">
      <c r="B65" s="175"/>
      <c r="C65" s="176"/>
      <c r="D65" s="177" t="s">
        <v>754</v>
      </c>
      <c r="E65" s="178"/>
      <c r="F65" s="178"/>
      <c r="G65" s="178"/>
      <c r="H65" s="178"/>
      <c r="I65" s="179"/>
      <c r="J65" s="180">
        <f>J207</f>
        <v>0</v>
      </c>
      <c r="K65" s="181"/>
    </row>
    <row r="66" spans="2:11" s="8" customFormat="1" ht="19.9" customHeight="1">
      <c r="B66" s="182"/>
      <c r="C66" s="183"/>
      <c r="D66" s="184" t="s">
        <v>757</v>
      </c>
      <c r="E66" s="185"/>
      <c r="F66" s="185"/>
      <c r="G66" s="185"/>
      <c r="H66" s="185"/>
      <c r="I66" s="186"/>
      <c r="J66" s="187">
        <f>J208</f>
        <v>0</v>
      </c>
      <c r="K66" s="188"/>
    </row>
    <row r="67" spans="2:11" s="8" customFormat="1" ht="19.9" customHeight="1">
      <c r="B67" s="182"/>
      <c r="C67" s="183"/>
      <c r="D67" s="184" t="s">
        <v>758</v>
      </c>
      <c r="E67" s="185"/>
      <c r="F67" s="185"/>
      <c r="G67" s="185"/>
      <c r="H67" s="185"/>
      <c r="I67" s="186"/>
      <c r="J67" s="187">
        <f>J219</f>
        <v>0</v>
      </c>
      <c r="K67" s="188"/>
    </row>
    <row r="68" spans="2:11" s="8" customFormat="1" ht="19.9" customHeight="1">
      <c r="B68" s="182"/>
      <c r="C68" s="183"/>
      <c r="D68" s="184" t="s">
        <v>2344</v>
      </c>
      <c r="E68" s="185"/>
      <c r="F68" s="185"/>
      <c r="G68" s="185"/>
      <c r="H68" s="185"/>
      <c r="I68" s="186"/>
      <c r="J68" s="187">
        <f>J328</f>
        <v>0</v>
      </c>
      <c r="K68" s="188"/>
    </row>
    <row r="69" spans="2:11" s="8" customFormat="1" ht="19.9" customHeight="1">
      <c r="B69" s="182"/>
      <c r="C69" s="183"/>
      <c r="D69" s="184" t="s">
        <v>2345</v>
      </c>
      <c r="E69" s="185"/>
      <c r="F69" s="185"/>
      <c r="G69" s="185"/>
      <c r="H69" s="185"/>
      <c r="I69" s="186"/>
      <c r="J69" s="187">
        <f>J401</f>
        <v>0</v>
      </c>
      <c r="K69" s="188"/>
    </row>
    <row r="70" spans="2:11" s="1" customFormat="1" ht="21.8" customHeight="1">
      <c r="B70" s="44"/>
      <c r="C70" s="45"/>
      <c r="D70" s="45"/>
      <c r="E70" s="45"/>
      <c r="F70" s="45"/>
      <c r="G70" s="45"/>
      <c r="H70" s="45"/>
      <c r="I70" s="142"/>
      <c r="J70" s="45"/>
      <c r="K70" s="49"/>
    </row>
    <row r="71" spans="2:11" s="1" customFormat="1" ht="6.95" customHeight="1">
      <c r="B71" s="65"/>
      <c r="C71" s="66"/>
      <c r="D71" s="66"/>
      <c r="E71" s="66"/>
      <c r="F71" s="66"/>
      <c r="G71" s="66"/>
      <c r="H71" s="66"/>
      <c r="I71" s="164"/>
      <c r="J71" s="66"/>
      <c r="K71" s="67"/>
    </row>
    <row r="75" spans="2:12" s="1" customFormat="1" ht="6.95" customHeight="1">
      <c r="B75" s="68"/>
      <c r="C75" s="69"/>
      <c r="D75" s="69"/>
      <c r="E75" s="69"/>
      <c r="F75" s="69"/>
      <c r="G75" s="69"/>
      <c r="H75" s="69"/>
      <c r="I75" s="167"/>
      <c r="J75" s="69"/>
      <c r="K75" s="69"/>
      <c r="L75" s="70"/>
    </row>
    <row r="76" spans="2:12" s="1" customFormat="1" ht="36.95" customHeight="1">
      <c r="B76" s="44"/>
      <c r="C76" s="71" t="s">
        <v>137</v>
      </c>
      <c r="D76" s="72"/>
      <c r="E76" s="72"/>
      <c r="F76" s="72"/>
      <c r="G76" s="72"/>
      <c r="H76" s="72"/>
      <c r="I76" s="189"/>
      <c r="J76" s="72"/>
      <c r="K76" s="72"/>
      <c r="L76" s="70"/>
    </row>
    <row r="77" spans="2:12" s="1" customFormat="1" ht="6.95" customHeight="1">
      <c r="B77" s="44"/>
      <c r="C77" s="72"/>
      <c r="D77" s="72"/>
      <c r="E77" s="72"/>
      <c r="F77" s="72"/>
      <c r="G77" s="72"/>
      <c r="H77" s="72"/>
      <c r="I77" s="189"/>
      <c r="J77" s="72"/>
      <c r="K77" s="72"/>
      <c r="L77" s="70"/>
    </row>
    <row r="78" spans="2:12" s="1" customFormat="1" ht="14.4" customHeight="1">
      <c r="B78" s="44"/>
      <c r="C78" s="74" t="s">
        <v>18</v>
      </c>
      <c r="D78" s="72"/>
      <c r="E78" s="72"/>
      <c r="F78" s="72"/>
      <c r="G78" s="72"/>
      <c r="H78" s="72"/>
      <c r="I78" s="189"/>
      <c r="J78" s="72"/>
      <c r="K78" s="72"/>
      <c r="L78" s="70"/>
    </row>
    <row r="79" spans="2:12" s="1" customFormat="1" ht="16.5" customHeight="1">
      <c r="B79" s="44"/>
      <c r="C79" s="72"/>
      <c r="D79" s="72"/>
      <c r="E79" s="190" t="str">
        <f>E7</f>
        <v>Nemocnice Teplice - nízkoprahový urgentní příjem</v>
      </c>
      <c r="F79" s="74"/>
      <c r="G79" s="74"/>
      <c r="H79" s="74"/>
      <c r="I79" s="189"/>
      <c r="J79" s="72"/>
      <c r="K79" s="72"/>
      <c r="L79" s="70"/>
    </row>
    <row r="80" spans="2:12" s="1" customFormat="1" ht="14.4" customHeight="1">
      <c r="B80" s="44"/>
      <c r="C80" s="74" t="s">
        <v>120</v>
      </c>
      <c r="D80" s="72"/>
      <c r="E80" s="72"/>
      <c r="F80" s="72"/>
      <c r="G80" s="72"/>
      <c r="H80" s="72"/>
      <c r="I80" s="189"/>
      <c r="J80" s="72"/>
      <c r="K80" s="72"/>
      <c r="L80" s="70"/>
    </row>
    <row r="81" spans="2:12" s="1" customFormat="1" ht="17.25" customHeight="1">
      <c r="B81" s="44"/>
      <c r="C81" s="72"/>
      <c r="D81" s="72"/>
      <c r="E81" s="80" t="str">
        <f>E9</f>
        <v>SO 101.04 - Zdravotně technické instalace</v>
      </c>
      <c r="F81" s="72"/>
      <c r="G81" s="72"/>
      <c r="H81" s="72"/>
      <c r="I81" s="189"/>
      <c r="J81" s="72"/>
      <c r="K81" s="72"/>
      <c r="L81" s="70"/>
    </row>
    <row r="82" spans="2:12" s="1" customFormat="1" ht="6.95" customHeight="1">
      <c r="B82" s="44"/>
      <c r="C82" s="72"/>
      <c r="D82" s="72"/>
      <c r="E82" s="72"/>
      <c r="F82" s="72"/>
      <c r="G82" s="72"/>
      <c r="H82" s="72"/>
      <c r="I82" s="189"/>
      <c r="J82" s="72"/>
      <c r="K82" s="72"/>
      <c r="L82" s="70"/>
    </row>
    <row r="83" spans="2:12" s="1" customFormat="1" ht="18" customHeight="1">
      <c r="B83" s="44"/>
      <c r="C83" s="74" t="s">
        <v>25</v>
      </c>
      <c r="D83" s="72"/>
      <c r="E83" s="72"/>
      <c r="F83" s="191" t="str">
        <f>F12</f>
        <v xml:space="preserve"> </v>
      </c>
      <c r="G83" s="72"/>
      <c r="H83" s="72"/>
      <c r="I83" s="192" t="s">
        <v>27</v>
      </c>
      <c r="J83" s="83" t="str">
        <f>IF(J12="","",J12)</f>
        <v>21. 3. 2016</v>
      </c>
      <c r="K83" s="72"/>
      <c r="L83" s="70"/>
    </row>
    <row r="84" spans="2:12" s="1" customFormat="1" ht="6.95" customHeight="1">
      <c r="B84" s="44"/>
      <c r="C84" s="72"/>
      <c r="D84" s="72"/>
      <c r="E84" s="72"/>
      <c r="F84" s="72"/>
      <c r="G84" s="72"/>
      <c r="H84" s="72"/>
      <c r="I84" s="189"/>
      <c r="J84" s="72"/>
      <c r="K84" s="72"/>
      <c r="L84" s="70"/>
    </row>
    <row r="85" spans="2:12" s="1" customFormat="1" ht="13.5">
      <c r="B85" s="44"/>
      <c r="C85" s="74" t="s">
        <v>31</v>
      </c>
      <c r="D85" s="72"/>
      <c r="E85" s="72"/>
      <c r="F85" s="191" t="str">
        <f>E15</f>
        <v xml:space="preserve"> </v>
      </c>
      <c r="G85" s="72"/>
      <c r="H85" s="72"/>
      <c r="I85" s="192" t="s">
        <v>36</v>
      </c>
      <c r="J85" s="191" t="str">
        <f>E21</f>
        <v xml:space="preserve"> </v>
      </c>
      <c r="K85" s="72"/>
      <c r="L85" s="70"/>
    </row>
    <row r="86" spans="2:12" s="1" customFormat="1" ht="14.4" customHeight="1">
      <c r="B86" s="44"/>
      <c r="C86" s="74" t="s">
        <v>34</v>
      </c>
      <c r="D86" s="72"/>
      <c r="E86" s="72"/>
      <c r="F86" s="191" t="str">
        <f>IF(E18="","",E18)</f>
        <v/>
      </c>
      <c r="G86" s="72"/>
      <c r="H86" s="72"/>
      <c r="I86" s="189"/>
      <c r="J86" s="72"/>
      <c r="K86" s="72"/>
      <c r="L86" s="70"/>
    </row>
    <row r="87" spans="2:12" s="1" customFormat="1" ht="10.3" customHeight="1">
      <c r="B87" s="44"/>
      <c r="C87" s="72"/>
      <c r="D87" s="72"/>
      <c r="E87" s="72"/>
      <c r="F87" s="72"/>
      <c r="G87" s="72"/>
      <c r="H87" s="72"/>
      <c r="I87" s="189"/>
      <c r="J87" s="72"/>
      <c r="K87" s="72"/>
      <c r="L87" s="70"/>
    </row>
    <row r="88" spans="2:20" s="9" customFormat="1" ht="29.25" customHeight="1">
      <c r="B88" s="193"/>
      <c r="C88" s="194" t="s">
        <v>138</v>
      </c>
      <c r="D88" s="195" t="s">
        <v>58</v>
      </c>
      <c r="E88" s="195" t="s">
        <v>54</v>
      </c>
      <c r="F88" s="195" t="s">
        <v>139</v>
      </c>
      <c r="G88" s="195" t="s">
        <v>140</v>
      </c>
      <c r="H88" s="195" t="s">
        <v>141</v>
      </c>
      <c r="I88" s="196" t="s">
        <v>142</v>
      </c>
      <c r="J88" s="195" t="s">
        <v>124</v>
      </c>
      <c r="K88" s="197" t="s">
        <v>143</v>
      </c>
      <c r="L88" s="198"/>
      <c r="M88" s="100" t="s">
        <v>144</v>
      </c>
      <c r="N88" s="101" t="s">
        <v>43</v>
      </c>
      <c r="O88" s="101" t="s">
        <v>145</v>
      </c>
      <c r="P88" s="101" t="s">
        <v>146</v>
      </c>
      <c r="Q88" s="101" t="s">
        <v>147</v>
      </c>
      <c r="R88" s="101" t="s">
        <v>148</v>
      </c>
      <c r="S88" s="101" t="s">
        <v>149</v>
      </c>
      <c r="T88" s="102" t="s">
        <v>150</v>
      </c>
    </row>
    <row r="89" spans="2:63" s="1" customFormat="1" ht="29.25" customHeight="1">
      <c r="B89" s="44"/>
      <c r="C89" s="106" t="s">
        <v>125</v>
      </c>
      <c r="D89" s="72"/>
      <c r="E89" s="72"/>
      <c r="F89" s="72"/>
      <c r="G89" s="72"/>
      <c r="H89" s="72"/>
      <c r="I89" s="189"/>
      <c r="J89" s="199">
        <f>BK89</f>
        <v>0</v>
      </c>
      <c r="K89" s="72"/>
      <c r="L89" s="70"/>
      <c r="M89" s="103"/>
      <c r="N89" s="104"/>
      <c r="O89" s="104"/>
      <c r="P89" s="200">
        <f>P90+P207</f>
        <v>0</v>
      </c>
      <c r="Q89" s="104"/>
      <c r="R89" s="200">
        <f>R90+R207</f>
        <v>41.69842954999999</v>
      </c>
      <c r="S89" s="104"/>
      <c r="T89" s="201">
        <f>T90+T207</f>
        <v>4.0896</v>
      </c>
      <c r="AT89" s="22" t="s">
        <v>72</v>
      </c>
      <c r="AU89" s="22" t="s">
        <v>126</v>
      </c>
      <c r="BK89" s="202">
        <f>BK90+BK207</f>
        <v>0</v>
      </c>
    </row>
    <row r="90" spans="2:63" s="10" customFormat="1" ht="37.4" customHeight="1">
      <c r="B90" s="203"/>
      <c r="C90" s="204"/>
      <c r="D90" s="205" t="s">
        <v>72</v>
      </c>
      <c r="E90" s="206" t="s">
        <v>151</v>
      </c>
      <c r="F90" s="206" t="s">
        <v>152</v>
      </c>
      <c r="G90" s="204"/>
      <c r="H90" s="204"/>
      <c r="I90" s="207"/>
      <c r="J90" s="208">
        <f>BK90</f>
        <v>0</v>
      </c>
      <c r="K90" s="204"/>
      <c r="L90" s="209"/>
      <c r="M90" s="210"/>
      <c r="N90" s="211"/>
      <c r="O90" s="211"/>
      <c r="P90" s="212">
        <f>P91+P130+P136+P151+P165+P173+P186</f>
        <v>0</v>
      </c>
      <c r="Q90" s="211"/>
      <c r="R90" s="212">
        <f>R91+R130+R136+R151+R165+R173+R186</f>
        <v>40.227537049999995</v>
      </c>
      <c r="S90" s="211"/>
      <c r="T90" s="213">
        <f>T91+T130+T136+T151+T165+T173+T186</f>
        <v>4.0896</v>
      </c>
      <c r="AR90" s="214" t="s">
        <v>24</v>
      </c>
      <c r="AT90" s="215" t="s">
        <v>72</v>
      </c>
      <c r="AU90" s="215" t="s">
        <v>73</v>
      </c>
      <c r="AY90" s="214" t="s">
        <v>153</v>
      </c>
      <c r="BK90" s="216">
        <f>BK91+BK130+BK136+BK151+BK165+BK173+BK186</f>
        <v>0</v>
      </c>
    </row>
    <row r="91" spans="2:63" s="10" customFormat="1" ht="19.9" customHeight="1">
      <c r="B91" s="203"/>
      <c r="C91" s="204"/>
      <c r="D91" s="205" t="s">
        <v>72</v>
      </c>
      <c r="E91" s="217" t="s">
        <v>24</v>
      </c>
      <c r="F91" s="217" t="s">
        <v>154</v>
      </c>
      <c r="G91" s="204"/>
      <c r="H91" s="204"/>
      <c r="I91" s="207"/>
      <c r="J91" s="218">
        <f>BK91</f>
        <v>0</v>
      </c>
      <c r="K91" s="204"/>
      <c r="L91" s="209"/>
      <c r="M91" s="210"/>
      <c r="N91" s="211"/>
      <c r="O91" s="211"/>
      <c r="P91" s="212">
        <f>SUM(P92:P129)</f>
        <v>0</v>
      </c>
      <c r="Q91" s="211"/>
      <c r="R91" s="212">
        <f>SUM(R92:R129)</f>
        <v>27.854576</v>
      </c>
      <c r="S91" s="211"/>
      <c r="T91" s="213">
        <f>SUM(T92:T129)</f>
        <v>0</v>
      </c>
      <c r="AR91" s="214" t="s">
        <v>24</v>
      </c>
      <c r="AT91" s="215" t="s">
        <v>72</v>
      </c>
      <c r="AU91" s="215" t="s">
        <v>24</v>
      </c>
      <c r="AY91" s="214" t="s">
        <v>153</v>
      </c>
      <c r="BK91" s="216">
        <f>SUM(BK92:BK129)</f>
        <v>0</v>
      </c>
    </row>
    <row r="92" spans="2:65" s="1" customFormat="1" ht="25.5" customHeight="1">
      <c r="B92" s="44"/>
      <c r="C92" s="219" t="s">
        <v>24</v>
      </c>
      <c r="D92" s="219" t="s">
        <v>155</v>
      </c>
      <c r="E92" s="220" t="s">
        <v>2346</v>
      </c>
      <c r="F92" s="221" t="s">
        <v>2347</v>
      </c>
      <c r="G92" s="222" t="s">
        <v>176</v>
      </c>
      <c r="H92" s="223">
        <v>25.26</v>
      </c>
      <c r="I92" s="224"/>
      <c r="J92" s="225">
        <f>ROUND(I92*H92,2)</f>
        <v>0</v>
      </c>
      <c r="K92" s="221" t="s">
        <v>159</v>
      </c>
      <c r="L92" s="70"/>
      <c r="M92" s="226" t="s">
        <v>22</v>
      </c>
      <c r="N92" s="227" t="s">
        <v>44</v>
      </c>
      <c r="O92" s="45"/>
      <c r="P92" s="228">
        <f>O92*H92</f>
        <v>0</v>
      </c>
      <c r="Q92" s="228">
        <v>0</v>
      </c>
      <c r="R92" s="228">
        <f>Q92*H92</f>
        <v>0</v>
      </c>
      <c r="S92" s="228">
        <v>0</v>
      </c>
      <c r="T92" s="229">
        <f>S92*H92</f>
        <v>0</v>
      </c>
      <c r="AR92" s="22" t="s">
        <v>160</v>
      </c>
      <c r="AT92" s="22" t="s">
        <v>155</v>
      </c>
      <c r="AU92" s="22" t="s">
        <v>82</v>
      </c>
      <c r="AY92" s="22" t="s">
        <v>153</v>
      </c>
      <c r="BE92" s="230">
        <f>IF(N92="základní",J92,0)</f>
        <v>0</v>
      </c>
      <c r="BF92" s="230">
        <f>IF(N92="snížená",J92,0)</f>
        <v>0</v>
      </c>
      <c r="BG92" s="230">
        <f>IF(N92="zákl. přenesená",J92,0)</f>
        <v>0</v>
      </c>
      <c r="BH92" s="230">
        <f>IF(N92="sníž. přenesená",J92,0)</f>
        <v>0</v>
      </c>
      <c r="BI92" s="230">
        <f>IF(N92="nulová",J92,0)</f>
        <v>0</v>
      </c>
      <c r="BJ92" s="22" t="s">
        <v>24</v>
      </c>
      <c r="BK92" s="230">
        <f>ROUND(I92*H92,2)</f>
        <v>0</v>
      </c>
      <c r="BL92" s="22" t="s">
        <v>160</v>
      </c>
      <c r="BM92" s="22" t="s">
        <v>2348</v>
      </c>
    </row>
    <row r="93" spans="2:47" s="1" customFormat="1" ht="13.5">
      <c r="B93" s="44"/>
      <c r="C93" s="72"/>
      <c r="D93" s="231" t="s">
        <v>162</v>
      </c>
      <c r="E93" s="72"/>
      <c r="F93" s="232" t="s">
        <v>2349</v>
      </c>
      <c r="G93" s="72"/>
      <c r="H93" s="72"/>
      <c r="I93" s="189"/>
      <c r="J93" s="72"/>
      <c r="K93" s="72"/>
      <c r="L93" s="70"/>
      <c r="M93" s="233"/>
      <c r="N93" s="45"/>
      <c r="O93" s="45"/>
      <c r="P93" s="45"/>
      <c r="Q93" s="45"/>
      <c r="R93" s="45"/>
      <c r="S93" s="45"/>
      <c r="T93" s="93"/>
      <c r="AT93" s="22" t="s">
        <v>162</v>
      </c>
      <c r="AU93" s="22" t="s">
        <v>82</v>
      </c>
    </row>
    <row r="94" spans="2:47" s="1" customFormat="1" ht="13.5">
      <c r="B94" s="44"/>
      <c r="C94" s="72"/>
      <c r="D94" s="231" t="s">
        <v>166</v>
      </c>
      <c r="E94" s="72"/>
      <c r="F94" s="234" t="s">
        <v>2350</v>
      </c>
      <c r="G94" s="72"/>
      <c r="H94" s="72"/>
      <c r="I94" s="189"/>
      <c r="J94" s="72"/>
      <c r="K94" s="72"/>
      <c r="L94" s="70"/>
      <c r="M94" s="233"/>
      <c r="N94" s="45"/>
      <c r="O94" s="45"/>
      <c r="P94" s="45"/>
      <c r="Q94" s="45"/>
      <c r="R94" s="45"/>
      <c r="S94" s="45"/>
      <c r="T94" s="93"/>
      <c r="AT94" s="22" t="s">
        <v>166</v>
      </c>
      <c r="AU94" s="22" t="s">
        <v>82</v>
      </c>
    </row>
    <row r="95" spans="2:51" s="11" customFormat="1" ht="13.5">
      <c r="B95" s="235"/>
      <c r="C95" s="236"/>
      <c r="D95" s="231" t="s">
        <v>180</v>
      </c>
      <c r="E95" s="237" t="s">
        <v>22</v>
      </c>
      <c r="F95" s="238" t="s">
        <v>2351</v>
      </c>
      <c r="G95" s="236"/>
      <c r="H95" s="239">
        <v>15.25</v>
      </c>
      <c r="I95" s="240"/>
      <c r="J95" s="236"/>
      <c r="K95" s="236"/>
      <c r="L95" s="241"/>
      <c r="M95" s="242"/>
      <c r="N95" s="243"/>
      <c r="O95" s="243"/>
      <c r="P95" s="243"/>
      <c r="Q95" s="243"/>
      <c r="R95" s="243"/>
      <c r="S95" s="243"/>
      <c r="T95" s="244"/>
      <c r="AT95" s="245" t="s">
        <v>180</v>
      </c>
      <c r="AU95" s="245" t="s">
        <v>82</v>
      </c>
      <c r="AV95" s="11" t="s">
        <v>82</v>
      </c>
      <c r="AW95" s="11" t="s">
        <v>37</v>
      </c>
      <c r="AX95" s="11" t="s">
        <v>73</v>
      </c>
      <c r="AY95" s="245" t="s">
        <v>153</v>
      </c>
    </row>
    <row r="96" spans="2:51" s="11" customFormat="1" ht="13.5">
      <c r="B96" s="235"/>
      <c r="C96" s="236"/>
      <c r="D96" s="231" t="s">
        <v>180</v>
      </c>
      <c r="E96" s="237" t="s">
        <v>22</v>
      </c>
      <c r="F96" s="238" t="s">
        <v>2352</v>
      </c>
      <c r="G96" s="236"/>
      <c r="H96" s="239">
        <v>10.01</v>
      </c>
      <c r="I96" s="240"/>
      <c r="J96" s="236"/>
      <c r="K96" s="236"/>
      <c r="L96" s="241"/>
      <c r="M96" s="242"/>
      <c r="N96" s="243"/>
      <c r="O96" s="243"/>
      <c r="P96" s="243"/>
      <c r="Q96" s="243"/>
      <c r="R96" s="243"/>
      <c r="S96" s="243"/>
      <c r="T96" s="244"/>
      <c r="AT96" s="245" t="s">
        <v>180</v>
      </c>
      <c r="AU96" s="245" t="s">
        <v>82</v>
      </c>
      <c r="AV96" s="11" t="s">
        <v>82</v>
      </c>
      <c r="AW96" s="11" t="s">
        <v>37</v>
      </c>
      <c r="AX96" s="11" t="s">
        <v>73</v>
      </c>
      <c r="AY96" s="245" t="s">
        <v>153</v>
      </c>
    </row>
    <row r="97" spans="2:65" s="1" customFormat="1" ht="25.5" customHeight="1">
      <c r="B97" s="44"/>
      <c r="C97" s="219" t="s">
        <v>82</v>
      </c>
      <c r="D97" s="219" t="s">
        <v>155</v>
      </c>
      <c r="E97" s="220" t="s">
        <v>2353</v>
      </c>
      <c r="F97" s="221" t="s">
        <v>2354</v>
      </c>
      <c r="G97" s="222" t="s">
        <v>176</v>
      </c>
      <c r="H97" s="223">
        <v>12.63</v>
      </c>
      <c r="I97" s="224"/>
      <c r="J97" s="225">
        <f>ROUND(I97*H97,2)</f>
        <v>0</v>
      </c>
      <c r="K97" s="221" t="s">
        <v>159</v>
      </c>
      <c r="L97" s="70"/>
      <c r="M97" s="226" t="s">
        <v>22</v>
      </c>
      <c r="N97" s="227" t="s">
        <v>44</v>
      </c>
      <c r="O97" s="45"/>
      <c r="P97" s="228">
        <f>O97*H97</f>
        <v>0</v>
      </c>
      <c r="Q97" s="228">
        <v>0</v>
      </c>
      <c r="R97" s="228">
        <f>Q97*H97</f>
        <v>0</v>
      </c>
      <c r="S97" s="228">
        <v>0</v>
      </c>
      <c r="T97" s="229">
        <f>S97*H97</f>
        <v>0</v>
      </c>
      <c r="AR97" s="22" t="s">
        <v>160</v>
      </c>
      <c r="AT97" s="22" t="s">
        <v>155</v>
      </c>
      <c r="AU97" s="22" t="s">
        <v>82</v>
      </c>
      <c r="AY97" s="22" t="s">
        <v>153</v>
      </c>
      <c r="BE97" s="230">
        <f>IF(N97="základní",J97,0)</f>
        <v>0</v>
      </c>
      <c r="BF97" s="230">
        <f>IF(N97="snížená",J97,0)</f>
        <v>0</v>
      </c>
      <c r="BG97" s="230">
        <f>IF(N97="zákl. přenesená",J97,0)</f>
        <v>0</v>
      </c>
      <c r="BH97" s="230">
        <f>IF(N97="sníž. přenesená",J97,0)</f>
        <v>0</v>
      </c>
      <c r="BI97" s="230">
        <f>IF(N97="nulová",J97,0)</f>
        <v>0</v>
      </c>
      <c r="BJ97" s="22" t="s">
        <v>24</v>
      </c>
      <c r="BK97" s="230">
        <f>ROUND(I97*H97,2)</f>
        <v>0</v>
      </c>
      <c r="BL97" s="22" t="s">
        <v>160</v>
      </c>
      <c r="BM97" s="22" t="s">
        <v>2355</v>
      </c>
    </row>
    <row r="98" spans="2:47" s="1" customFormat="1" ht="13.5">
      <c r="B98" s="44"/>
      <c r="C98" s="72"/>
      <c r="D98" s="231" t="s">
        <v>162</v>
      </c>
      <c r="E98" s="72"/>
      <c r="F98" s="232" t="s">
        <v>2356</v>
      </c>
      <c r="G98" s="72"/>
      <c r="H98" s="72"/>
      <c r="I98" s="189"/>
      <c r="J98" s="72"/>
      <c r="K98" s="72"/>
      <c r="L98" s="70"/>
      <c r="M98" s="233"/>
      <c r="N98" s="45"/>
      <c r="O98" s="45"/>
      <c r="P98" s="45"/>
      <c r="Q98" s="45"/>
      <c r="R98" s="45"/>
      <c r="S98" s="45"/>
      <c r="T98" s="93"/>
      <c r="AT98" s="22" t="s">
        <v>162</v>
      </c>
      <c r="AU98" s="22" t="s">
        <v>82</v>
      </c>
    </row>
    <row r="99" spans="2:51" s="11" customFormat="1" ht="13.5">
      <c r="B99" s="235"/>
      <c r="C99" s="236"/>
      <c r="D99" s="231" t="s">
        <v>180</v>
      </c>
      <c r="E99" s="237" t="s">
        <v>22</v>
      </c>
      <c r="F99" s="238" t="s">
        <v>2357</v>
      </c>
      <c r="G99" s="236"/>
      <c r="H99" s="239">
        <v>12.63</v>
      </c>
      <c r="I99" s="240"/>
      <c r="J99" s="236"/>
      <c r="K99" s="236"/>
      <c r="L99" s="241"/>
      <c r="M99" s="242"/>
      <c r="N99" s="243"/>
      <c r="O99" s="243"/>
      <c r="P99" s="243"/>
      <c r="Q99" s="243"/>
      <c r="R99" s="243"/>
      <c r="S99" s="243"/>
      <c r="T99" s="244"/>
      <c r="AT99" s="245" t="s">
        <v>180</v>
      </c>
      <c r="AU99" s="245" t="s">
        <v>82</v>
      </c>
      <c r="AV99" s="11" t="s">
        <v>82</v>
      </c>
      <c r="AW99" s="11" t="s">
        <v>37</v>
      </c>
      <c r="AX99" s="11" t="s">
        <v>73</v>
      </c>
      <c r="AY99" s="245" t="s">
        <v>153</v>
      </c>
    </row>
    <row r="100" spans="2:65" s="1" customFormat="1" ht="16.5" customHeight="1">
      <c r="B100" s="44"/>
      <c r="C100" s="219" t="s">
        <v>173</v>
      </c>
      <c r="D100" s="219" t="s">
        <v>155</v>
      </c>
      <c r="E100" s="220" t="s">
        <v>2358</v>
      </c>
      <c r="F100" s="221" t="s">
        <v>2359</v>
      </c>
      <c r="G100" s="222" t="s">
        <v>239</v>
      </c>
      <c r="H100" s="223">
        <v>36.4</v>
      </c>
      <c r="I100" s="224"/>
      <c r="J100" s="225">
        <f>ROUND(I100*H100,2)</f>
        <v>0</v>
      </c>
      <c r="K100" s="221" t="s">
        <v>159</v>
      </c>
      <c r="L100" s="70"/>
      <c r="M100" s="226" t="s">
        <v>22</v>
      </c>
      <c r="N100" s="227" t="s">
        <v>44</v>
      </c>
      <c r="O100" s="45"/>
      <c r="P100" s="228">
        <f>O100*H100</f>
        <v>0</v>
      </c>
      <c r="Q100" s="228">
        <v>0.00084</v>
      </c>
      <c r="R100" s="228">
        <f>Q100*H100</f>
        <v>0.030576</v>
      </c>
      <c r="S100" s="228">
        <v>0</v>
      </c>
      <c r="T100" s="229">
        <f>S100*H100</f>
        <v>0</v>
      </c>
      <c r="AR100" s="22" t="s">
        <v>160</v>
      </c>
      <c r="AT100" s="22" t="s">
        <v>155</v>
      </c>
      <c r="AU100" s="22" t="s">
        <v>82</v>
      </c>
      <c r="AY100" s="22" t="s">
        <v>153</v>
      </c>
      <c r="BE100" s="230">
        <f>IF(N100="základní",J100,0)</f>
        <v>0</v>
      </c>
      <c r="BF100" s="230">
        <f>IF(N100="snížená",J100,0)</f>
        <v>0</v>
      </c>
      <c r="BG100" s="230">
        <f>IF(N100="zákl. přenesená",J100,0)</f>
        <v>0</v>
      </c>
      <c r="BH100" s="230">
        <f>IF(N100="sníž. přenesená",J100,0)</f>
        <v>0</v>
      </c>
      <c r="BI100" s="230">
        <f>IF(N100="nulová",J100,0)</f>
        <v>0</v>
      </c>
      <c r="BJ100" s="22" t="s">
        <v>24</v>
      </c>
      <c r="BK100" s="230">
        <f>ROUND(I100*H100,2)</f>
        <v>0</v>
      </c>
      <c r="BL100" s="22" t="s">
        <v>160</v>
      </c>
      <c r="BM100" s="22" t="s">
        <v>2360</v>
      </c>
    </row>
    <row r="101" spans="2:47" s="1" customFormat="1" ht="13.5">
      <c r="B101" s="44"/>
      <c r="C101" s="72"/>
      <c r="D101" s="231" t="s">
        <v>162</v>
      </c>
      <c r="E101" s="72"/>
      <c r="F101" s="232" t="s">
        <v>2361</v>
      </c>
      <c r="G101" s="72"/>
      <c r="H101" s="72"/>
      <c r="I101" s="189"/>
      <c r="J101" s="72"/>
      <c r="K101" s="72"/>
      <c r="L101" s="70"/>
      <c r="M101" s="233"/>
      <c r="N101" s="45"/>
      <c r="O101" s="45"/>
      <c r="P101" s="45"/>
      <c r="Q101" s="45"/>
      <c r="R101" s="45"/>
      <c r="S101" s="45"/>
      <c r="T101" s="93"/>
      <c r="AT101" s="22" t="s">
        <v>162</v>
      </c>
      <c r="AU101" s="22" t="s">
        <v>82</v>
      </c>
    </row>
    <row r="102" spans="2:47" s="1" customFormat="1" ht="13.5">
      <c r="B102" s="44"/>
      <c r="C102" s="72"/>
      <c r="D102" s="231" t="s">
        <v>166</v>
      </c>
      <c r="E102" s="72"/>
      <c r="F102" s="234" t="s">
        <v>2362</v>
      </c>
      <c r="G102" s="72"/>
      <c r="H102" s="72"/>
      <c r="I102" s="189"/>
      <c r="J102" s="72"/>
      <c r="K102" s="72"/>
      <c r="L102" s="70"/>
      <c r="M102" s="233"/>
      <c r="N102" s="45"/>
      <c r="O102" s="45"/>
      <c r="P102" s="45"/>
      <c r="Q102" s="45"/>
      <c r="R102" s="45"/>
      <c r="S102" s="45"/>
      <c r="T102" s="93"/>
      <c r="AT102" s="22" t="s">
        <v>166</v>
      </c>
      <c r="AU102" s="22" t="s">
        <v>82</v>
      </c>
    </row>
    <row r="103" spans="2:51" s="11" customFormat="1" ht="13.5">
      <c r="B103" s="235"/>
      <c r="C103" s="236"/>
      <c r="D103" s="231" t="s">
        <v>180</v>
      </c>
      <c r="E103" s="237" t="s">
        <v>22</v>
      </c>
      <c r="F103" s="238" t="s">
        <v>2363</v>
      </c>
      <c r="G103" s="236"/>
      <c r="H103" s="239">
        <v>36.4</v>
      </c>
      <c r="I103" s="240"/>
      <c r="J103" s="236"/>
      <c r="K103" s="236"/>
      <c r="L103" s="241"/>
      <c r="M103" s="242"/>
      <c r="N103" s="243"/>
      <c r="O103" s="243"/>
      <c r="P103" s="243"/>
      <c r="Q103" s="243"/>
      <c r="R103" s="243"/>
      <c r="S103" s="243"/>
      <c r="T103" s="244"/>
      <c r="AT103" s="245" t="s">
        <v>180</v>
      </c>
      <c r="AU103" s="245" t="s">
        <v>82</v>
      </c>
      <c r="AV103" s="11" t="s">
        <v>82</v>
      </c>
      <c r="AW103" s="11" t="s">
        <v>37</v>
      </c>
      <c r="AX103" s="11" t="s">
        <v>73</v>
      </c>
      <c r="AY103" s="245" t="s">
        <v>153</v>
      </c>
    </row>
    <row r="104" spans="2:65" s="1" customFormat="1" ht="16.5" customHeight="1">
      <c r="B104" s="44"/>
      <c r="C104" s="219" t="s">
        <v>160</v>
      </c>
      <c r="D104" s="219" t="s">
        <v>155</v>
      </c>
      <c r="E104" s="220" t="s">
        <v>2364</v>
      </c>
      <c r="F104" s="221" t="s">
        <v>2365</v>
      </c>
      <c r="G104" s="222" t="s">
        <v>239</v>
      </c>
      <c r="H104" s="223">
        <v>36.4</v>
      </c>
      <c r="I104" s="224"/>
      <c r="J104" s="225">
        <f>ROUND(I104*H104,2)</f>
        <v>0</v>
      </c>
      <c r="K104" s="221" t="s">
        <v>159</v>
      </c>
      <c r="L104" s="70"/>
      <c r="M104" s="226" t="s">
        <v>22</v>
      </c>
      <c r="N104" s="227" t="s">
        <v>44</v>
      </c>
      <c r="O104" s="45"/>
      <c r="P104" s="228">
        <f>O104*H104</f>
        <v>0</v>
      </c>
      <c r="Q104" s="228">
        <v>0</v>
      </c>
      <c r="R104" s="228">
        <f>Q104*H104</f>
        <v>0</v>
      </c>
      <c r="S104" s="228">
        <v>0</v>
      </c>
      <c r="T104" s="229">
        <f>S104*H104</f>
        <v>0</v>
      </c>
      <c r="AR104" s="22" t="s">
        <v>160</v>
      </c>
      <c r="AT104" s="22" t="s">
        <v>155</v>
      </c>
      <c r="AU104" s="22" t="s">
        <v>82</v>
      </c>
      <c r="AY104" s="22" t="s">
        <v>153</v>
      </c>
      <c r="BE104" s="230">
        <f>IF(N104="základní",J104,0)</f>
        <v>0</v>
      </c>
      <c r="BF104" s="230">
        <f>IF(N104="snížená",J104,0)</f>
        <v>0</v>
      </c>
      <c r="BG104" s="230">
        <f>IF(N104="zákl. přenesená",J104,0)</f>
        <v>0</v>
      </c>
      <c r="BH104" s="230">
        <f>IF(N104="sníž. přenesená",J104,0)</f>
        <v>0</v>
      </c>
      <c r="BI104" s="230">
        <f>IF(N104="nulová",J104,0)</f>
        <v>0</v>
      </c>
      <c r="BJ104" s="22" t="s">
        <v>24</v>
      </c>
      <c r="BK104" s="230">
        <f>ROUND(I104*H104,2)</f>
        <v>0</v>
      </c>
      <c r="BL104" s="22" t="s">
        <v>160</v>
      </c>
      <c r="BM104" s="22" t="s">
        <v>2366</v>
      </c>
    </row>
    <row r="105" spans="2:47" s="1" customFormat="1" ht="13.5">
      <c r="B105" s="44"/>
      <c r="C105" s="72"/>
      <c r="D105" s="231" t="s">
        <v>162</v>
      </c>
      <c r="E105" s="72"/>
      <c r="F105" s="232" t="s">
        <v>2367</v>
      </c>
      <c r="G105" s="72"/>
      <c r="H105" s="72"/>
      <c r="I105" s="189"/>
      <c r="J105" s="72"/>
      <c r="K105" s="72"/>
      <c r="L105" s="70"/>
      <c r="M105" s="233"/>
      <c r="N105" s="45"/>
      <c r="O105" s="45"/>
      <c r="P105" s="45"/>
      <c r="Q105" s="45"/>
      <c r="R105" s="45"/>
      <c r="S105" s="45"/>
      <c r="T105" s="93"/>
      <c r="AT105" s="22" t="s">
        <v>162</v>
      </c>
      <c r="AU105" s="22" t="s">
        <v>82</v>
      </c>
    </row>
    <row r="106" spans="2:47" s="1" customFormat="1" ht="13.5">
      <c r="B106" s="44"/>
      <c r="C106" s="72"/>
      <c r="D106" s="231" t="s">
        <v>166</v>
      </c>
      <c r="E106" s="72"/>
      <c r="F106" s="234" t="s">
        <v>2362</v>
      </c>
      <c r="G106" s="72"/>
      <c r="H106" s="72"/>
      <c r="I106" s="189"/>
      <c r="J106" s="72"/>
      <c r="K106" s="72"/>
      <c r="L106" s="70"/>
      <c r="M106" s="233"/>
      <c r="N106" s="45"/>
      <c r="O106" s="45"/>
      <c r="P106" s="45"/>
      <c r="Q106" s="45"/>
      <c r="R106" s="45"/>
      <c r="S106" s="45"/>
      <c r="T106" s="93"/>
      <c r="AT106" s="22" t="s">
        <v>166</v>
      </c>
      <c r="AU106" s="22" t="s">
        <v>82</v>
      </c>
    </row>
    <row r="107" spans="2:65" s="1" customFormat="1" ht="16.5" customHeight="1">
      <c r="B107" s="44"/>
      <c r="C107" s="219" t="s">
        <v>188</v>
      </c>
      <c r="D107" s="219" t="s">
        <v>155</v>
      </c>
      <c r="E107" s="220" t="s">
        <v>2368</v>
      </c>
      <c r="F107" s="221" t="s">
        <v>2369</v>
      </c>
      <c r="G107" s="222" t="s">
        <v>176</v>
      </c>
      <c r="H107" s="223">
        <v>10.01</v>
      </c>
      <c r="I107" s="224"/>
      <c r="J107" s="225">
        <f>ROUND(I107*H107,2)</f>
        <v>0</v>
      </c>
      <c r="K107" s="221" t="s">
        <v>159</v>
      </c>
      <c r="L107" s="70"/>
      <c r="M107" s="226" t="s">
        <v>22</v>
      </c>
      <c r="N107" s="227" t="s">
        <v>44</v>
      </c>
      <c r="O107" s="45"/>
      <c r="P107" s="228">
        <f>O107*H107</f>
        <v>0</v>
      </c>
      <c r="Q107" s="228">
        <v>0</v>
      </c>
      <c r="R107" s="228">
        <f>Q107*H107</f>
        <v>0</v>
      </c>
      <c r="S107" s="228">
        <v>0</v>
      </c>
      <c r="T107" s="229">
        <f>S107*H107</f>
        <v>0</v>
      </c>
      <c r="AR107" s="22" t="s">
        <v>160</v>
      </c>
      <c r="AT107" s="22" t="s">
        <v>155</v>
      </c>
      <c r="AU107" s="22" t="s">
        <v>82</v>
      </c>
      <c r="AY107" s="22" t="s">
        <v>153</v>
      </c>
      <c r="BE107" s="230">
        <f>IF(N107="základní",J107,0)</f>
        <v>0</v>
      </c>
      <c r="BF107" s="230">
        <f>IF(N107="snížená",J107,0)</f>
        <v>0</v>
      </c>
      <c r="BG107" s="230">
        <f>IF(N107="zákl. přenesená",J107,0)</f>
        <v>0</v>
      </c>
      <c r="BH107" s="230">
        <f>IF(N107="sníž. přenesená",J107,0)</f>
        <v>0</v>
      </c>
      <c r="BI107" s="230">
        <f>IF(N107="nulová",J107,0)</f>
        <v>0</v>
      </c>
      <c r="BJ107" s="22" t="s">
        <v>24</v>
      </c>
      <c r="BK107" s="230">
        <f>ROUND(I107*H107,2)</f>
        <v>0</v>
      </c>
      <c r="BL107" s="22" t="s">
        <v>160</v>
      </c>
      <c r="BM107" s="22" t="s">
        <v>2370</v>
      </c>
    </row>
    <row r="108" spans="2:47" s="1" customFormat="1" ht="13.5">
      <c r="B108" s="44"/>
      <c r="C108" s="72"/>
      <c r="D108" s="231" t="s">
        <v>162</v>
      </c>
      <c r="E108" s="72"/>
      <c r="F108" s="232" t="s">
        <v>2371</v>
      </c>
      <c r="G108" s="72"/>
      <c r="H108" s="72"/>
      <c r="I108" s="189"/>
      <c r="J108" s="72"/>
      <c r="K108" s="72"/>
      <c r="L108" s="70"/>
      <c r="M108" s="233"/>
      <c r="N108" s="45"/>
      <c r="O108" s="45"/>
      <c r="P108" s="45"/>
      <c r="Q108" s="45"/>
      <c r="R108" s="45"/>
      <c r="S108" s="45"/>
      <c r="T108" s="93"/>
      <c r="AT108" s="22" t="s">
        <v>162</v>
      </c>
      <c r="AU108" s="22" t="s">
        <v>82</v>
      </c>
    </row>
    <row r="109" spans="2:47" s="1" customFormat="1" ht="13.5">
      <c r="B109" s="44"/>
      <c r="C109" s="72"/>
      <c r="D109" s="231" t="s">
        <v>166</v>
      </c>
      <c r="E109" s="72"/>
      <c r="F109" s="234" t="s">
        <v>2362</v>
      </c>
      <c r="G109" s="72"/>
      <c r="H109" s="72"/>
      <c r="I109" s="189"/>
      <c r="J109" s="72"/>
      <c r="K109" s="72"/>
      <c r="L109" s="70"/>
      <c r="M109" s="233"/>
      <c r="N109" s="45"/>
      <c r="O109" s="45"/>
      <c r="P109" s="45"/>
      <c r="Q109" s="45"/>
      <c r="R109" s="45"/>
      <c r="S109" s="45"/>
      <c r="T109" s="93"/>
      <c r="AT109" s="22" t="s">
        <v>166</v>
      </c>
      <c r="AU109" s="22" t="s">
        <v>82</v>
      </c>
    </row>
    <row r="110" spans="2:51" s="11" customFormat="1" ht="13.5">
      <c r="B110" s="235"/>
      <c r="C110" s="236"/>
      <c r="D110" s="231" t="s">
        <v>180</v>
      </c>
      <c r="E110" s="237" t="s">
        <v>22</v>
      </c>
      <c r="F110" s="238" t="s">
        <v>2352</v>
      </c>
      <c r="G110" s="236"/>
      <c r="H110" s="239">
        <v>10.01</v>
      </c>
      <c r="I110" s="240"/>
      <c r="J110" s="236"/>
      <c r="K110" s="236"/>
      <c r="L110" s="241"/>
      <c r="M110" s="242"/>
      <c r="N110" s="243"/>
      <c r="O110" s="243"/>
      <c r="P110" s="243"/>
      <c r="Q110" s="243"/>
      <c r="R110" s="243"/>
      <c r="S110" s="243"/>
      <c r="T110" s="244"/>
      <c r="AT110" s="245" t="s">
        <v>180</v>
      </c>
      <c r="AU110" s="245" t="s">
        <v>82</v>
      </c>
      <c r="AV110" s="11" t="s">
        <v>82</v>
      </c>
      <c r="AW110" s="11" t="s">
        <v>37</v>
      </c>
      <c r="AX110" s="11" t="s">
        <v>73</v>
      </c>
      <c r="AY110" s="245" t="s">
        <v>153</v>
      </c>
    </row>
    <row r="111" spans="2:65" s="1" customFormat="1" ht="16.5" customHeight="1">
      <c r="B111" s="44"/>
      <c r="C111" s="219" t="s">
        <v>197</v>
      </c>
      <c r="D111" s="219" t="s">
        <v>155</v>
      </c>
      <c r="E111" s="220" t="s">
        <v>223</v>
      </c>
      <c r="F111" s="221" t="s">
        <v>224</v>
      </c>
      <c r="G111" s="222" t="s">
        <v>176</v>
      </c>
      <c r="H111" s="223">
        <v>3.31</v>
      </c>
      <c r="I111" s="224"/>
      <c r="J111" s="225">
        <f>ROUND(I111*H111,2)</f>
        <v>0</v>
      </c>
      <c r="K111" s="221" t="s">
        <v>159</v>
      </c>
      <c r="L111" s="70"/>
      <c r="M111" s="226" t="s">
        <v>22</v>
      </c>
      <c r="N111" s="227" t="s">
        <v>44</v>
      </c>
      <c r="O111" s="45"/>
      <c r="P111" s="228">
        <f>O111*H111</f>
        <v>0</v>
      </c>
      <c r="Q111" s="228">
        <v>0</v>
      </c>
      <c r="R111" s="228">
        <f>Q111*H111</f>
        <v>0</v>
      </c>
      <c r="S111" s="228">
        <v>0</v>
      </c>
      <c r="T111" s="229">
        <f>S111*H111</f>
        <v>0</v>
      </c>
      <c r="AR111" s="22" t="s">
        <v>160</v>
      </c>
      <c r="AT111" s="22" t="s">
        <v>155</v>
      </c>
      <c r="AU111" s="22" t="s">
        <v>82</v>
      </c>
      <c r="AY111" s="22" t="s">
        <v>153</v>
      </c>
      <c r="BE111" s="230">
        <f>IF(N111="základní",J111,0)</f>
        <v>0</v>
      </c>
      <c r="BF111" s="230">
        <f>IF(N111="snížená",J111,0)</f>
        <v>0</v>
      </c>
      <c r="BG111" s="230">
        <f>IF(N111="zákl. přenesená",J111,0)</f>
        <v>0</v>
      </c>
      <c r="BH111" s="230">
        <f>IF(N111="sníž. přenesená",J111,0)</f>
        <v>0</v>
      </c>
      <c r="BI111" s="230">
        <f>IF(N111="nulová",J111,0)</f>
        <v>0</v>
      </c>
      <c r="BJ111" s="22" t="s">
        <v>24</v>
      </c>
      <c r="BK111" s="230">
        <f>ROUND(I111*H111,2)</f>
        <v>0</v>
      </c>
      <c r="BL111" s="22" t="s">
        <v>160</v>
      </c>
      <c r="BM111" s="22" t="s">
        <v>2372</v>
      </c>
    </row>
    <row r="112" spans="2:47" s="1" customFormat="1" ht="13.5">
      <c r="B112" s="44"/>
      <c r="C112" s="72"/>
      <c r="D112" s="231" t="s">
        <v>162</v>
      </c>
      <c r="E112" s="72"/>
      <c r="F112" s="232" t="s">
        <v>226</v>
      </c>
      <c r="G112" s="72"/>
      <c r="H112" s="72"/>
      <c r="I112" s="189"/>
      <c r="J112" s="72"/>
      <c r="K112" s="72"/>
      <c r="L112" s="70"/>
      <c r="M112" s="233"/>
      <c r="N112" s="45"/>
      <c r="O112" s="45"/>
      <c r="P112" s="45"/>
      <c r="Q112" s="45"/>
      <c r="R112" s="45"/>
      <c r="S112" s="45"/>
      <c r="T112" s="93"/>
      <c r="AT112" s="22" t="s">
        <v>162</v>
      </c>
      <c r="AU112" s="22" t="s">
        <v>82</v>
      </c>
    </row>
    <row r="113" spans="2:51" s="11" customFormat="1" ht="13.5">
      <c r="B113" s="235"/>
      <c r="C113" s="236"/>
      <c r="D113" s="231" t="s">
        <v>180</v>
      </c>
      <c r="E113" s="237" t="s">
        <v>22</v>
      </c>
      <c r="F113" s="238" t="s">
        <v>2373</v>
      </c>
      <c r="G113" s="236"/>
      <c r="H113" s="239">
        <v>3.31</v>
      </c>
      <c r="I113" s="240"/>
      <c r="J113" s="236"/>
      <c r="K113" s="236"/>
      <c r="L113" s="241"/>
      <c r="M113" s="242"/>
      <c r="N113" s="243"/>
      <c r="O113" s="243"/>
      <c r="P113" s="243"/>
      <c r="Q113" s="243"/>
      <c r="R113" s="243"/>
      <c r="S113" s="243"/>
      <c r="T113" s="244"/>
      <c r="AT113" s="245" t="s">
        <v>180</v>
      </c>
      <c r="AU113" s="245" t="s">
        <v>82</v>
      </c>
      <c r="AV113" s="11" t="s">
        <v>82</v>
      </c>
      <c r="AW113" s="11" t="s">
        <v>37</v>
      </c>
      <c r="AX113" s="11" t="s">
        <v>73</v>
      </c>
      <c r="AY113" s="245" t="s">
        <v>153</v>
      </c>
    </row>
    <row r="114" spans="2:65" s="1" customFormat="1" ht="16.5" customHeight="1">
      <c r="B114" s="44"/>
      <c r="C114" s="219" t="s">
        <v>203</v>
      </c>
      <c r="D114" s="219" t="s">
        <v>155</v>
      </c>
      <c r="E114" s="220" t="s">
        <v>229</v>
      </c>
      <c r="F114" s="221" t="s">
        <v>230</v>
      </c>
      <c r="G114" s="222" t="s">
        <v>231</v>
      </c>
      <c r="H114" s="223">
        <v>5.462</v>
      </c>
      <c r="I114" s="224"/>
      <c r="J114" s="225">
        <f>ROUND(I114*H114,2)</f>
        <v>0</v>
      </c>
      <c r="K114" s="221" t="s">
        <v>159</v>
      </c>
      <c r="L114" s="70"/>
      <c r="M114" s="226" t="s">
        <v>22</v>
      </c>
      <c r="N114" s="227" t="s">
        <v>44</v>
      </c>
      <c r="O114" s="45"/>
      <c r="P114" s="228">
        <f>O114*H114</f>
        <v>0</v>
      </c>
      <c r="Q114" s="228">
        <v>0</v>
      </c>
      <c r="R114" s="228">
        <f>Q114*H114</f>
        <v>0</v>
      </c>
      <c r="S114" s="228">
        <v>0</v>
      </c>
      <c r="T114" s="229">
        <f>S114*H114</f>
        <v>0</v>
      </c>
      <c r="AR114" s="22" t="s">
        <v>160</v>
      </c>
      <c r="AT114" s="22" t="s">
        <v>155</v>
      </c>
      <c r="AU114" s="22" t="s">
        <v>82</v>
      </c>
      <c r="AY114" s="22" t="s">
        <v>153</v>
      </c>
      <c r="BE114" s="230">
        <f>IF(N114="základní",J114,0)</f>
        <v>0</v>
      </c>
      <c r="BF114" s="230">
        <f>IF(N114="snížená",J114,0)</f>
        <v>0</v>
      </c>
      <c r="BG114" s="230">
        <f>IF(N114="zákl. přenesená",J114,0)</f>
        <v>0</v>
      </c>
      <c r="BH114" s="230">
        <f>IF(N114="sníž. přenesená",J114,0)</f>
        <v>0</v>
      </c>
      <c r="BI114" s="230">
        <f>IF(N114="nulová",J114,0)</f>
        <v>0</v>
      </c>
      <c r="BJ114" s="22" t="s">
        <v>24</v>
      </c>
      <c r="BK114" s="230">
        <f>ROUND(I114*H114,2)</f>
        <v>0</v>
      </c>
      <c r="BL114" s="22" t="s">
        <v>160</v>
      </c>
      <c r="BM114" s="22" t="s">
        <v>2374</v>
      </c>
    </row>
    <row r="115" spans="2:47" s="1" customFormat="1" ht="13.5">
      <c r="B115" s="44"/>
      <c r="C115" s="72"/>
      <c r="D115" s="231" t="s">
        <v>162</v>
      </c>
      <c r="E115" s="72"/>
      <c r="F115" s="232" t="s">
        <v>233</v>
      </c>
      <c r="G115" s="72"/>
      <c r="H115" s="72"/>
      <c r="I115" s="189"/>
      <c r="J115" s="72"/>
      <c r="K115" s="72"/>
      <c r="L115" s="70"/>
      <c r="M115" s="233"/>
      <c r="N115" s="45"/>
      <c r="O115" s="45"/>
      <c r="P115" s="45"/>
      <c r="Q115" s="45"/>
      <c r="R115" s="45"/>
      <c r="S115" s="45"/>
      <c r="T115" s="93"/>
      <c r="AT115" s="22" t="s">
        <v>162</v>
      </c>
      <c r="AU115" s="22" t="s">
        <v>82</v>
      </c>
    </row>
    <row r="116" spans="2:51" s="11" customFormat="1" ht="13.5">
      <c r="B116" s="235"/>
      <c r="C116" s="236"/>
      <c r="D116" s="231" t="s">
        <v>180</v>
      </c>
      <c r="E116" s="236"/>
      <c r="F116" s="238" t="s">
        <v>2375</v>
      </c>
      <c r="G116" s="236"/>
      <c r="H116" s="239">
        <v>5.462</v>
      </c>
      <c r="I116" s="240"/>
      <c r="J116" s="236"/>
      <c r="K116" s="236"/>
      <c r="L116" s="241"/>
      <c r="M116" s="242"/>
      <c r="N116" s="243"/>
      <c r="O116" s="243"/>
      <c r="P116" s="243"/>
      <c r="Q116" s="243"/>
      <c r="R116" s="243"/>
      <c r="S116" s="243"/>
      <c r="T116" s="244"/>
      <c r="AT116" s="245" t="s">
        <v>180</v>
      </c>
      <c r="AU116" s="245" t="s">
        <v>82</v>
      </c>
      <c r="AV116" s="11" t="s">
        <v>82</v>
      </c>
      <c r="AW116" s="11" t="s">
        <v>6</v>
      </c>
      <c r="AX116" s="11" t="s">
        <v>24</v>
      </c>
      <c r="AY116" s="245" t="s">
        <v>153</v>
      </c>
    </row>
    <row r="117" spans="2:65" s="1" customFormat="1" ht="16.5" customHeight="1">
      <c r="B117" s="44"/>
      <c r="C117" s="219" t="s">
        <v>210</v>
      </c>
      <c r="D117" s="219" t="s">
        <v>155</v>
      </c>
      <c r="E117" s="220" t="s">
        <v>626</v>
      </c>
      <c r="F117" s="221" t="s">
        <v>627</v>
      </c>
      <c r="G117" s="222" t="s">
        <v>176</v>
      </c>
      <c r="H117" s="223">
        <v>6.7</v>
      </c>
      <c r="I117" s="224"/>
      <c r="J117" s="225">
        <f>ROUND(I117*H117,2)</f>
        <v>0</v>
      </c>
      <c r="K117" s="221" t="s">
        <v>159</v>
      </c>
      <c r="L117" s="70"/>
      <c r="M117" s="226" t="s">
        <v>22</v>
      </c>
      <c r="N117" s="227" t="s">
        <v>44</v>
      </c>
      <c r="O117" s="45"/>
      <c r="P117" s="228">
        <f>O117*H117</f>
        <v>0</v>
      </c>
      <c r="Q117" s="228">
        <v>0</v>
      </c>
      <c r="R117" s="228">
        <f>Q117*H117</f>
        <v>0</v>
      </c>
      <c r="S117" s="228">
        <v>0</v>
      </c>
      <c r="T117" s="229">
        <f>S117*H117</f>
        <v>0</v>
      </c>
      <c r="AR117" s="22" t="s">
        <v>160</v>
      </c>
      <c r="AT117" s="22" t="s">
        <v>155</v>
      </c>
      <c r="AU117" s="22" t="s">
        <v>82</v>
      </c>
      <c r="AY117" s="22" t="s">
        <v>153</v>
      </c>
      <c r="BE117" s="230">
        <f>IF(N117="základní",J117,0)</f>
        <v>0</v>
      </c>
      <c r="BF117" s="230">
        <f>IF(N117="snížená",J117,0)</f>
        <v>0</v>
      </c>
      <c r="BG117" s="230">
        <f>IF(N117="zákl. přenesená",J117,0)</f>
        <v>0</v>
      </c>
      <c r="BH117" s="230">
        <f>IF(N117="sníž. přenesená",J117,0)</f>
        <v>0</v>
      </c>
      <c r="BI117" s="230">
        <f>IF(N117="nulová",J117,0)</f>
        <v>0</v>
      </c>
      <c r="BJ117" s="22" t="s">
        <v>24</v>
      </c>
      <c r="BK117" s="230">
        <f>ROUND(I117*H117,2)</f>
        <v>0</v>
      </c>
      <c r="BL117" s="22" t="s">
        <v>160</v>
      </c>
      <c r="BM117" s="22" t="s">
        <v>2376</v>
      </c>
    </row>
    <row r="118" spans="2:47" s="1" customFormat="1" ht="13.5">
      <c r="B118" s="44"/>
      <c r="C118" s="72"/>
      <c r="D118" s="231" t="s">
        <v>162</v>
      </c>
      <c r="E118" s="72"/>
      <c r="F118" s="232" t="s">
        <v>629</v>
      </c>
      <c r="G118" s="72"/>
      <c r="H118" s="72"/>
      <c r="I118" s="189"/>
      <c r="J118" s="72"/>
      <c r="K118" s="72"/>
      <c r="L118" s="70"/>
      <c r="M118" s="233"/>
      <c r="N118" s="45"/>
      <c r="O118" s="45"/>
      <c r="P118" s="45"/>
      <c r="Q118" s="45"/>
      <c r="R118" s="45"/>
      <c r="S118" s="45"/>
      <c r="T118" s="93"/>
      <c r="AT118" s="22" t="s">
        <v>162</v>
      </c>
      <c r="AU118" s="22" t="s">
        <v>82</v>
      </c>
    </row>
    <row r="119" spans="2:47" s="1" customFormat="1" ht="13.5">
      <c r="B119" s="44"/>
      <c r="C119" s="72"/>
      <c r="D119" s="231" t="s">
        <v>166</v>
      </c>
      <c r="E119" s="72"/>
      <c r="F119" s="234" t="s">
        <v>2362</v>
      </c>
      <c r="G119" s="72"/>
      <c r="H119" s="72"/>
      <c r="I119" s="189"/>
      <c r="J119" s="72"/>
      <c r="K119" s="72"/>
      <c r="L119" s="70"/>
      <c r="M119" s="233"/>
      <c r="N119" s="45"/>
      <c r="O119" s="45"/>
      <c r="P119" s="45"/>
      <c r="Q119" s="45"/>
      <c r="R119" s="45"/>
      <c r="S119" s="45"/>
      <c r="T119" s="93"/>
      <c r="AT119" s="22" t="s">
        <v>166</v>
      </c>
      <c r="AU119" s="22" t="s">
        <v>82</v>
      </c>
    </row>
    <row r="120" spans="2:51" s="11" customFormat="1" ht="13.5">
      <c r="B120" s="235"/>
      <c r="C120" s="236"/>
      <c r="D120" s="231" t="s">
        <v>180</v>
      </c>
      <c r="E120" s="237" t="s">
        <v>22</v>
      </c>
      <c r="F120" s="238" t="s">
        <v>2377</v>
      </c>
      <c r="G120" s="236"/>
      <c r="H120" s="239">
        <v>6.7</v>
      </c>
      <c r="I120" s="240"/>
      <c r="J120" s="236"/>
      <c r="K120" s="236"/>
      <c r="L120" s="241"/>
      <c r="M120" s="242"/>
      <c r="N120" s="243"/>
      <c r="O120" s="243"/>
      <c r="P120" s="243"/>
      <c r="Q120" s="243"/>
      <c r="R120" s="243"/>
      <c r="S120" s="243"/>
      <c r="T120" s="244"/>
      <c r="AT120" s="245" t="s">
        <v>180</v>
      </c>
      <c r="AU120" s="245" t="s">
        <v>82</v>
      </c>
      <c r="AV120" s="11" t="s">
        <v>82</v>
      </c>
      <c r="AW120" s="11" t="s">
        <v>37</v>
      </c>
      <c r="AX120" s="11" t="s">
        <v>73</v>
      </c>
      <c r="AY120" s="245" t="s">
        <v>153</v>
      </c>
    </row>
    <row r="121" spans="2:65" s="1" customFormat="1" ht="16.5" customHeight="1">
      <c r="B121" s="44"/>
      <c r="C121" s="219" t="s">
        <v>216</v>
      </c>
      <c r="D121" s="219" t="s">
        <v>155</v>
      </c>
      <c r="E121" s="220" t="s">
        <v>2378</v>
      </c>
      <c r="F121" s="221" t="s">
        <v>2379</v>
      </c>
      <c r="G121" s="222" t="s">
        <v>176</v>
      </c>
      <c r="H121" s="223">
        <v>13.912</v>
      </c>
      <c r="I121" s="224"/>
      <c r="J121" s="225">
        <f>ROUND(I121*H121,2)</f>
        <v>0</v>
      </c>
      <c r="K121" s="221" t="s">
        <v>159</v>
      </c>
      <c r="L121" s="70"/>
      <c r="M121" s="226" t="s">
        <v>22</v>
      </c>
      <c r="N121" s="227" t="s">
        <v>44</v>
      </c>
      <c r="O121" s="45"/>
      <c r="P121" s="228">
        <f>O121*H121</f>
        <v>0</v>
      </c>
      <c r="Q121" s="228">
        <v>0</v>
      </c>
      <c r="R121" s="228">
        <f>Q121*H121</f>
        <v>0</v>
      </c>
      <c r="S121" s="228">
        <v>0</v>
      </c>
      <c r="T121" s="229">
        <f>S121*H121</f>
        <v>0</v>
      </c>
      <c r="AR121" s="22" t="s">
        <v>160</v>
      </c>
      <c r="AT121" s="22" t="s">
        <v>155</v>
      </c>
      <c r="AU121" s="22" t="s">
        <v>82</v>
      </c>
      <c r="AY121" s="22" t="s">
        <v>153</v>
      </c>
      <c r="BE121" s="230">
        <f>IF(N121="základní",J121,0)</f>
        <v>0</v>
      </c>
      <c r="BF121" s="230">
        <f>IF(N121="snížená",J121,0)</f>
        <v>0</v>
      </c>
      <c r="BG121" s="230">
        <f>IF(N121="zákl. přenesená",J121,0)</f>
        <v>0</v>
      </c>
      <c r="BH121" s="230">
        <f>IF(N121="sníž. přenesená",J121,0)</f>
        <v>0</v>
      </c>
      <c r="BI121" s="230">
        <f>IF(N121="nulová",J121,0)</f>
        <v>0</v>
      </c>
      <c r="BJ121" s="22" t="s">
        <v>24</v>
      </c>
      <c r="BK121" s="230">
        <f>ROUND(I121*H121,2)</f>
        <v>0</v>
      </c>
      <c r="BL121" s="22" t="s">
        <v>160</v>
      </c>
      <c r="BM121" s="22" t="s">
        <v>2380</v>
      </c>
    </row>
    <row r="122" spans="2:47" s="1" customFormat="1" ht="13.5">
      <c r="B122" s="44"/>
      <c r="C122" s="72"/>
      <c r="D122" s="231" t="s">
        <v>162</v>
      </c>
      <c r="E122" s="72"/>
      <c r="F122" s="232" t="s">
        <v>2381</v>
      </c>
      <c r="G122" s="72"/>
      <c r="H122" s="72"/>
      <c r="I122" s="189"/>
      <c r="J122" s="72"/>
      <c r="K122" s="72"/>
      <c r="L122" s="70"/>
      <c r="M122" s="233"/>
      <c r="N122" s="45"/>
      <c r="O122" s="45"/>
      <c r="P122" s="45"/>
      <c r="Q122" s="45"/>
      <c r="R122" s="45"/>
      <c r="S122" s="45"/>
      <c r="T122" s="93"/>
      <c r="AT122" s="22" t="s">
        <v>162</v>
      </c>
      <c r="AU122" s="22" t="s">
        <v>82</v>
      </c>
    </row>
    <row r="123" spans="2:47" s="1" customFormat="1" ht="13.5">
      <c r="B123" s="44"/>
      <c r="C123" s="72"/>
      <c r="D123" s="231" t="s">
        <v>166</v>
      </c>
      <c r="E123" s="72"/>
      <c r="F123" s="234" t="s">
        <v>2350</v>
      </c>
      <c r="G123" s="72"/>
      <c r="H123" s="72"/>
      <c r="I123" s="189"/>
      <c r="J123" s="72"/>
      <c r="K123" s="72"/>
      <c r="L123" s="70"/>
      <c r="M123" s="233"/>
      <c r="N123" s="45"/>
      <c r="O123" s="45"/>
      <c r="P123" s="45"/>
      <c r="Q123" s="45"/>
      <c r="R123" s="45"/>
      <c r="S123" s="45"/>
      <c r="T123" s="93"/>
      <c r="AT123" s="22" t="s">
        <v>166</v>
      </c>
      <c r="AU123" s="22" t="s">
        <v>82</v>
      </c>
    </row>
    <row r="124" spans="2:51" s="11" customFormat="1" ht="13.5">
      <c r="B124" s="235"/>
      <c r="C124" s="236"/>
      <c r="D124" s="231" t="s">
        <v>180</v>
      </c>
      <c r="E124" s="237" t="s">
        <v>22</v>
      </c>
      <c r="F124" s="238" t="s">
        <v>2382</v>
      </c>
      <c r="G124" s="236"/>
      <c r="H124" s="239">
        <v>11.317</v>
      </c>
      <c r="I124" s="240"/>
      <c r="J124" s="236"/>
      <c r="K124" s="236"/>
      <c r="L124" s="241"/>
      <c r="M124" s="242"/>
      <c r="N124" s="243"/>
      <c r="O124" s="243"/>
      <c r="P124" s="243"/>
      <c r="Q124" s="243"/>
      <c r="R124" s="243"/>
      <c r="S124" s="243"/>
      <c r="T124" s="244"/>
      <c r="AT124" s="245" t="s">
        <v>180</v>
      </c>
      <c r="AU124" s="245" t="s">
        <v>82</v>
      </c>
      <c r="AV124" s="11" t="s">
        <v>82</v>
      </c>
      <c r="AW124" s="11" t="s">
        <v>37</v>
      </c>
      <c r="AX124" s="11" t="s">
        <v>73</v>
      </c>
      <c r="AY124" s="245" t="s">
        <v>153</v>
      </c>
    </row>
    <row r="125" spans="2:51" s="11" customFormat="1" ht="13.5">
      <c r="B125" s="235"/>
      <c r="C125" s="236"/>
      <c r="D125" s="231" t="s">
        <v>180</v>
      </c>
      <c r="E125" s="237" t="s">
        <v>22</v>
      </c>
      <c r="F125" s="238" t="s">
        <v>2383</v>
      </c>
      <c r="G125" s="236"/>
      <c r="H125" s="239">
        <v>2.595</v>
      </c>
      <c r="I125" s="240"/>
      <c r="J125" s="236"/>
      <c r="K125" s="236"/>
      <c r="L125" s="241"/>
      <c r="M125" s="242"/>
      <c r="N125" s="243"/>
      <c r="O125" s="243"/>
      <c r="P125" s="243"/>
      <c r="Q125" s="243"/>
      <c r="R125" s="243"/>
      <c r="S125" s="243"/>
      <c r="T125" s="244"/>
      <c r="AT125" s="245" t="s">
        <v>180</v>
      </c>
      <c r="AU125" s="245" t="s">
        <v>82</v>
      </c>
      <c r="AV125" s="11" t="s">
        <v>82</v>
      </c>
      <c r="AW125" s="11" t="s">
        <v>37</v>
      </c>
      <c r="AX125" s="11" t="s">
        <v>73</v>
      </c>
      <c r="AY125" s="245" t="s">
        <v>153</v>
      </c>
    </row>
    <row r="126" spans="2:65" s="1" customFormat="1" ht="16.5" customHeight="1">
      <c r="B126" s="44"/>
      <c r="C126" s="246" t="s">
        <v>29</v>
      </c>
      <c r="D126" s="246" t="s">
        <v>252</v>
      </c>
      <c r="E126" s="247" t="s">
        <v>638</v>
      </c>
      <c r="F126" s="248" t="s">
        <v>2384</v>
      </c>
      <c r="G126" s="249" t="s">
        <v>231</v>
      </c>
      <c r="H126" s="250">
        <v>27.824</v>
      </c>
      <c r="I126" s="251"/>
      <c r="J126" s="252">
        <f>ROUND(I126*H126,2)</f>
        <v>0</v>
      </c>
      <c r="K126" s="248" t="s">
        <v>159</v>
      </c>
      <c r="L126" s="253"/>
      <c r="M126" s="254" t="s">
        <v>22</v>
      </c>
      <c r="N126" s="255" t="s">
        <v>44</v>
      </c>
      <c r="O126" s="45"/>
      <c r="P126" s="228">
        <f>O126*H126</f>
        <v>0</v>
      </c>
      <c r="Q126" s="228">
        <v>1</v>
      </c>
      <c r="R126" s="228">
        <f>Q126*H126</f>
        <v>27.824</v>
      </c>
      <c r="S126" s="228">
        <v>0</v>
      </c>
      <c r="T126" s="229">
        <f>S126*H126</f>
        <v>0</v>
      </c>
      <c r="AR126" s="22" t="s">
        <v>210</v>
      </c>
      <c r="AT126" s="22" t="s">
        <v>252</v>
      </c>
      <c r="AU126" s="22" t="s">
        <v>82</v>
      </c>
      <c r="AY126" s="22" t="s">
        <v>153</v>
      </c>
      <c r="BE126" s="230">
        <f>IF(N126="základní",J126,0)</f>
        <v>0</v>
      </c>
      <c r="BF126" s="230">
        <f>IF(N126="snížená",J126,0)</f>
        <v>0</v>
      </c>
      <c r="BG126" s="230">
        <f>IF(N126="zákl. přenesená",J126,0)</f>
        <v>0</v>
      </c>
      <c r="BH126" s="230">
        <f>IF(N126="sníž. přenesená",J126,0)</f>
        <v>0</v>
      </c>
      <c r="BI126" s="230">
        <f>IF(N126="nulová",J126,0)</f>
        <v>0</v>
      </c>
      <c r="BJ126" s="22" t="s">
        <v>24</v>
      </c>
      <c r="BK126" s="230">
        <f>ROUND(I126*H126,2)</f>
        <v>0</v>
      </c>
      <c r="BL126" s="22" t="s">
        <v>160</v>
      </c>
      <c r="BM126" s="22" t="s">
        <v>2385</v>
      </c>
    </row>
    <row r="127" spans="2:47" s="1" customFormat="1" ht="13.5">
      <c r="B127" s="44"/>
      <c r="C127" s="72"/>
      <c r="D127" s="231" t="s">
        <v>162</v>
      </c>
      <c r="E127" s="72"/>
      <c r="F127" s="232" t="s">
        <v>2386</v>
      </c>
      <c r="G127" s="72"/>
      <c r="H127" s="72"/>
      <c r="I127" s="189"/>
      <c r="J127" s="72"/>
      <c r="K127" s="72"/>
      <c r="L127" s="70"/>
      <c r="M127" s="233"/>
      <c r="N127" s="45"/>
      <c r="O127" s="45"/>
      <c r="P127" s="45"/>
      <c r="Q127" s="45"/>
      <c r="R127" s="45"/>
      <c r="S127" s="45"/>
      <c r="T127" s="93"/>
      <c r="AT127" s="22" t="s">
        <v>162</v>
      </c>
      <c r="AU127" s="22" t="s">
        <v>82</v>
      </c>
    </row>
    <row r="128" spans="2:47" s="1" customFormat="1" ht="13.5">
      <c r="B128" s="44"/>
      <c r="C128" s="72"/>
      <c r="D128" s="231" t="s">
        <v>166</v>
      </c>
      <c r="E128" s="72"/>
      <c r="F128" s="234" t="s">
        <v>2350</v>
      </c>
      <c r="G128" s="72"/>
      <c r="H128" s="72"/>
      <c r="I128" s="189"/>
      <c r="J128" s="72"/>
      <c r="K128" s="72"/>
      <c r="L128" s="70"/>
      <c r="M128" s="233"/>
      <c r="N128" s="45"/>
      <c r="O128" s="45"/>
      <c r="P128" s="45"/>
      <c r="Q128" s="45"/>
      <c r="R128" s="45"/>
      <c r="S128" s="45"/>
      <c r="T128" s="93"/>
      <c r="AT128" s="22" t="s">
        <v>166</v>
      </c>
      <c r="AU128" s="22" t="s">
        <v>82</v>
      </c>
    </row>
    <row r="129" spans="2:51" s="11" customFormat="1" ht="13.5">
      <c r="B129" s="235"/>
      <c r="C129" s="236"/>
      <c r="D129" s="231" t="s">
        <v>180</v>
      </c>
      <c r="E129" s="236"/>
      <c r="F129" s="238" t="s">
        <v>2387</v>
      </c>
      <c r="G129" s="236"/>
      <c r="H129" s="239">
        <v>27.824</v>
      </c>
      <c r="I129" s="240"/>
      <c r="J129" s="236"/>
      <c r="K129" s="236"/>
      <c r="L129" s="241"/>
      <c r="M129" s="242"/>
      <c r="N129" s="243"/>
      <c r="O129" s="243"/>
      <c r="P129" s="243"/>
      <c r="Q129" s="243"/>
      <c r="R129" s="243"/>
      <c r="S129" s="243"/>
      <c r="T129" s="244"/>
      <c r="AT129" s="245" t="s">
        <v>180</v>
      </c>
      <c r="AU129" s="245" t="s">
        <v>82</v>
      </c>
      <c r="AV129" s="11" t="s">
        <v>82</v>
      </c>
      <c r="AW129" s="11" t="s">
        <v>6</v>
      </c>
      <c r="AX129" s="11" t="s">
        <v>24</v>
      </c>
      <c r="AY129" s="245" t="s">
        <v>153</v>
      </c>
    </row>
    <row r="130" spans="2:63" s="10" customFormat="1" ht="29.85" customHeight="1">
      <c r="B130" s="203"/>
      <c r="C130" s="204"/>
      <c r="D130" s="205" t="s">
        <v>72</v>
      </c>
      <c r="E130" s="217" t="s">
        <v>160</v>
      </c>
      <c r="F130" s="217" t="s">
        <v>274</v>
      </c>
      <c r="G130" s="204"/>
      <c r="H130" s="204"/>
      <c r="I130" s="207"/>
      <c r="J130" s="218">
        <f>BK130</f>
        <v>0</v>
      </c>
      <c r="K130" s="204"/>
      <c r="L130" s="209"/>
      <c r="M130" s="210"/>
      <c r="N130" s="211"/>
      <c r="O130" s="211"/>
      <c r="P130" s="212">
        <f>SUM(P131:P135)</f>
        <v>0</v>
      </c>
      <c r="Q130" s="211"/>
      <c r="R130" s="212">
        <f>SUM(R131:R135)</f>
        <v>7.118749050000001</v>
      </c>
      <c r="S130" s="211"/>
      <c r="T130" s="213">
        <f>SUM(T131:T135)</f>
        <v>0</v>
      </c>
      <c r="AR130" s="214" t="s">
        <v>24</v>
      </c>
      <c r="AT130" s="215" t="s">
        <v>72</v>
      </c>
      <c r="AU130" s="215" t="s">
        <v>24</v>
      </c>
      <c r="AY130" s="214" t="s">
        <v>153</v>
      </c>
      <c r="BK130" s="216">
        <f>SUM(BK131:BK135)</f>
        <v>0</v>
      </c>
    </row>
    <row r="131" spans="2:65" s="1" customFormat="1" ht="16.5" customHeight="1">
      <c r="B131" s="44"/>
      <c r="C131" s="219" t="s">
        <v>228</v>
      </c>
      <c r="D131" s="219" t="s">
        <v>155</v>
      </c>
      <c r="E131" s="220" t="s">
        <v>650</v>
      </c>
      <c r="F131" s="221" t="s">
        <v>651</v>
      </c>
      <c r="G131" s="222" t="s">
        <v>176</v>
      </c>
      <c r="H131" s="223">
        <v>3.765</v>
      </c>
      <c r="I131" s="224"/>
      <c r="J131" s="225">
        <f>ROUND(I131*H131,2)</f>
        <v>0</v>
      </c>
      <c r="K131" s="221" t="s">
        <v>159</v>
      </c>
      <c r="L131" s="70"/>
      <c r="M131" s="226" t="s">
        <v>22</v>
      </c>
      <c r="N131" s="227" t="s">
        <v>44</v>
      </c>
      <c r="O131" s="45"/>
      <c r="P131" s="228">
        <f>O131*H131</f>
        <v>0</v>
      </c>
      <c r="Q131" s="228">
        <v>1.89077</v>
      </c>
      <c r="R131" s="228">
        <f>Q131*H131</f>
        <v>7.118749050000001</v>
      </c>
      <c r="S131" s="228">
        <v>0</v>
      </c>
      <c r="T131" s="229">
        <f>S131*H131</f>
        <v>0</v>
      </c>
      <c r="AR131" s="22" t="s">
        <v>160</v>
      </c>
      <c r="AT131" s="22" t="s">
        <v>155</v>
      </c>
      <c r="AU131" s="22" t="s">
        <v>82</v>
      </c>
      <c r="AY131" s="22" t="s">
        <v>153</v>
      </c>
      <c r="BE131" s="230">
        <f>IF(N131="základní",J131,0)</f>
        <v>0</v>
      </c>
      <c r="BF131" s="230">
        <f>IF(N131="snížená",J131,0)</f>
        <v>0</v>
      </c>
      <c r="BG131" s="230">
        <f>IF(N131="zákl. přenesená",J131,0)</f>
        <v>0</v>
      </c>
      <c r="BH131" s="230">
        <f>IF(N131="sníž. přenesená",J131,0)</f>
        <v>0</v>
      </c>
      <c r="BI131" s="230">
        <f>IF(N131="nulová",J131,0)</f>
        <v>0</v>
      </c>
      <c r="BJ131" s="22" t="s">
        <v>24</v>
      </c>
      <c r="BK131" s="230">
        <f>ROUND(I131*H131,2)</f>
        <v>0</v>
      </c>
      <c r="BL131" s="22" t="s">
        <v>160</v>
      </c>
      <c r="BM131" s="22" t="s">
        <v>2388</v>
      </c>
    </row>
    <row r="132" spans="2:47" s="1" customFormat="1" ht="13.5">
      <c r="B132" s="44"/>
      <c r="C132" s="72"/>
      <c r="D132" s="231" t="s">
        <v>162</v>
      </c>
      <c r="E132" s="72"/>
      <c r="F132" s="232" t="s">
        <v>653</v>
      </c>
      <c r="G132" s="72"/>
      <c r="H132" s="72"/>
      <c r="I132" s="189"/>
      <c r="J132" s="72"/>
      <c r="K132" s="72"/>
      <c r="L132" s="70"/>
      <c r="M132" s="233"/>
      <c r="N132" s="45"/>
      <c r="O132" s="45"/>
      <c r="P132" s="45"/>
      <c r="Q132" s="45"/>
      <c r="R132" s="45"/>
      <c r="S132" s="45"/>
      <c r="T132" s="93"/>
      <c r="AT132" s="22" t="s">
        <v>162</v>
      </c>
      <c r="AU132" s="22" t="s">
        <v>82</v>
      </c>
    </row>
    <row r="133" spans="2:47" s="1" customFormat="1" ht="13.5">
      <c r="B133" s="44"/>
      <c r="C133" s="72"/>
      <c r="D133" s="231" t="s">
        <v>166</v>
      </c>
      <c r="E133" s="72"/>
      <c r="F133" s="234" t="s">
        <v>2350</v>
      </c>
      <c r="G133" s="72"/>
      <c r="H133" s="72"/>
      <c r="I133" s="189"/>
      <c r="J133" s="72"/>
      <c r="K133" s="72"/>
      <c r="L133" s="70"/>
      <c r="M133" s="233"/>
      <c r="N133" s="45"/>
      <c r="O133" s="45"/>
      <c r="P133" s="45"/>
      <c r="Q133" s="45"/>
      <c r="R133" s="45"/>
      <c r="S133" s="45"/>
      <c r="T133" s="93"/>
      <c r="AT133" s="22" t="s">
        <v>166</v>
      </c>
      <c r="AU133" s="22" t="s">
        <v>82</v>
      </c>
    </row>
    <row r="134" spans="2:51" s="11" customFormat="1" ht="13.5">
      <c r="B134" s="235"/>
      <c r="C134" s="236"/>
      <c r="D134" s="231" t="s">
        <v>180</v>
      </c>
      <c r="E134" s="237" t="s">
        <v>22</v>
      </c>
      <c r="F134" s="238" t="s">
        <v>2389</v>
      </c>
      <c r="G134" s="236"/>
      <c r="H134" s="239">
        <v>3.05</v>
      </c>
      <c r="I134" s="240"/>
      <c r="J134" s="236"/>
      <c r="K134" s="236"/>
      <c r="L134" s="241"/>
      <c r="M134" s="242"/>
      <c r="N134" s="243"/>
      <c r="O134" s="243"/>
      <c r="P134" s="243"/>
      <c r="Q134" s="243"/>
      <c r="R134" s="243"/>
      <c r="S134" s="243"/>
      <c r="T134" s="244"/>
      <c r="AT134" s="245" t="s">
        <v>180</v>
      </c>
      <c r="AU134" s="245" t="s">
        <v>82</v>
      </c>
      <c r="AV134" s="11" t="s">
        <v>82</v>
      </c>
      <c r="AW134" s="11" t="s">
        <v>37</v>
      </c>
      <c r="AX134" s="11" t="s">
        <v>73</v>
      </c>
      <c r="AY134" s="245" t="s">
        <v>153</v>
      </c>
    </row>
    <row r="135" spans="2:51" s="11" customFormat="1" ht="13.5">
      <c r="B135" s="235"/>
      <c r="C135" s="236"/>
      <c r="D135" s="231" t="s">
        <v>180</v>
      </c>
      <c r="E135" s="237" t="s">
        <v>22</v>
      </c>
      <c r="F135" s="238" t="s">
        <v>2390</v>
      </c>
      <c r="G135" s="236"/>
      <c r="H135" s="239">
        <v>0.715</v>
      </c>
      <c r="I135" s="240"/>
      <c r="J135" s="236"/>
      <c r="K135" s="236"/>
      <c r="L135" s="241"/>
      <c r="M135" s="242"/>
      <c r="N135" s="243"/>
      <c r="O135" s="243"/>
      <c r="P135" s="243"/>
      <c r="Q135" s="243"/>
      <c r="R135" s="243"/>
      <c r="S135" s="243"/>
      <c r="T135" s="244"/>
      <c r="AT135" s="245" t="s">
        <v>180</v>
      </c>
      <c r="AU135" s="245" t="s">
        <v>82</v>
      </c>
      <c r="AV135" s="11" t="s">
        <v>82</v>
      </c>
      <c r="AW135" s="11" t="s">
        <v>37</v>
      </c>
      <c r="AX135" s="11" t="s">
        <v>73</v>
      </c>
      <c r="AY135" s="245" t="s">
        <v>153</v>
      </c>
    </row>
    <row r="136" spans="2:63" s="10" customFormat="1" ht="29.85" customHeight="1">
      <c r="B136" s="203"/>
      <c r="C136" s="204"/>
      <c r="D136" s="205" t="s">
        <v>72</v>
      </c>
      <c r="E136" s="217" t="s">
        <v>188</v>
      </c>
      <c r="F136" s="217" t="s">
        <v>286</v>
      </c>
      <c r="G136" s="204"/>
      <c r="H136" s="204"/>
      <c r="I136" s="207"/>
      <c r="J136" s="218">
        <f>BK136</f>
        <v>0</v>
      </c>
      <c r="K136" s="204"/>
      <c r="L136" s="209"/>
      <c r="M136" s="210"/>
      <c r="N136" s="211"/>
      <c r="O136" s="211"/>
      <c r="P136" s="212">
        <f>SUM(P137:P150)</f>
        <v>0</v>
      </c>
      <c r="Q136" s="211"/>
      <c r="R136" s="212">
        <f>SUM(R137:R150)</f>
        <v>5.178796</v>
      </c>
      <c r="S136" s="211"/>
      <c r="T136" s="213">
        <f>SUM(T137:T150)</f>
        <v>0</v>
      </c>
      <c r="AR136" s="214" t="s">
        <v>24</v>
      </c>
      <c r="AT136" s="215" t="s">
        <v>72</v>
      </c>
      <c r="AU136" s="215" t="s">
        <v>24</v>
      </c>
      <c r="AY136" s="214" t="s">
        <v>153</v>
      </c>
      <c r="BK136" s="216">
        <f>SUM(BK137:BK150)</f>
        <v>0</v>
      </c>
    </row>
    <row r="137" spans="2:65" s="1" customFormat="1" ht="25.5" customHeight="1">
      <c r="B137" s="44"/>
      <c r="C137" s="219" t="s">
        <v>236</v>
      </c>
      <c r="D137" s="219" t="s">
        <v>155</v>
      </c>
      <c r="E137" s="220" t="s">
        <v>2391</v>
      </c>
      <c r="F137" s="221" t="s">
        <v>2392</v>
      </c>
      <c r="G137" s="222" t="s">
        <v>239</v>
      </c>
      <c r="H137" s="223">
        <v>4.4</v>
      </c>
      <c r="I137" s="224"/>
      <c r="J137" s="225">
        <f>ROUND(I137*H137,2)</f>
        <v>0</v>
      </c>
      <c r="K137" s="221" t="s">
        <v>159</v>
      </c>
      <c r="L137" s="70"/>
      <c r="M137" s="226" t="s">
        <v>22</v>
      </c>
      <c r="N137" s="227" t="s">
        <v>44</v>
      </c>
      <c r="O137" s="45"/>
      <c r="P137" s="228">
        <f>O137*H137</f>
        <v>0</v>
      </c>
      <c r="Q137" s="228">
        <v>0.34763</v>
      </c>
      <c r="R137" s="228">
        <f>Q137*H137</f>
        <v>1.5295720000000002</v>
      </c>
      <c r="S137" s="228">
        <v>0</v>
      </c>
      <c r="T137" s="229">
        <f>S137*H137</f>
        <v>0</v>
      </c>
      <c r="AR137" s="22" t="s">
        <v>160</v>
      </c>
      <c r="AT137" s="22" t="s">
        <v>155</v>
      </c>
      <c r="AU137" s="22" t="s">
        <v>82</v>
      </c>
      <c r="AY137" s="22" t="s">
        <v>153</v>
      </c>
      <c r="BE137" s="230">
        <f>IF(N137="základní",J137,0)</f>
        <v>0</v>
      </c>
      <c r="BF137" s="230">
        <f>IF(N137="snížená",J137,0)</f>
        <v>0</v>
      </c>
      <c r="BG137" s="230">
        <f>IF(N137="zákl. přenesená",J137,0)</f>
        <v>0</v>
      </c>
      <c r="BH137" s="230">
        <f>IF(N137="sníž. přenesená",J137,0)</f>
        <v>0</v>
      </c>
      <c r="BI137" s="230">
        <f>IF(N137="nulová",J137,0)</f>
        <v>0</v>
      </c>
      <c r="BJ137" s="22" t="s">
        <v>24</v>
      </c>
      <c r="BK137" s="230">
        <f>ROUND(I137*H137,2)</f>
        <v>0</v>
      </c>
      <c r="BL137" s="22" t="s">
        <v>160</v>
      </c>
      <c r="BM137" s="22" t="s">
        <v>2393</v>
      </c>
    </row>
    <row r="138" spans="2:47" s="1" customFormat="1" ht="13.5">
      <c r="B138" s="44"/>
      <c r="C138" s="72"/>
      <c r="D138" s="231" t="s">
        <v>162</v>
      </c>
      <c r="E138" s="72"/>
      <c r="F138" s="232" t="s">
        <v>2394</v>
      </c>
      <c r="G138" s="72"/>
      <c r="H138" s="72"/>
      <c r="I138" s="189"/>
      <c r="J138" s="72"/>
      <c r="K138" s="72"/>
      <c r="L138" s="70"/>
      <c r="M138" s="233"/>
      <c r="N138" s="45"/>
      <c r="O138" s="45"/>
      <c r="P138" s="45"/>
      <c r="Q138" s="45"/>
      <c r="R138" s="45"/>
      <c r="S138" s="45"/>
      <c r="T138" s="93"/>
      <c r="AT138" s="22" t="s">
        <v>162</v>
      </c>
      <c r="AU138" s="22" t="s">
        <v>82</v>
      </c>
    </row>
    <row r="139" spans="2:47" s="1" customFormat="1" ht="13.5">
      <c r="B139" s="44"/>
      <c r="C139" s="72"/>
      <c r="D139" s="231" t="s">
        <v>164</v>
      </c>
      <c r="E139" s="72"/>
      <c r="F139" s="234" t="s">
        <v>2395</v>
      </c>
      <c r="G139" s="72"/>
      <c r="H139" s="72"/>
      <c r="I139" s="189"/>
      <c r="J139" s="72"/>
      <c r="K139" s="72"/>
      <c r="L139" s="70"/>
      <c r="M139" s="233"/>
      <c r="N139" s="45"/>
      <c r="O139" s="45"/>
      <c r="P139" s="45"/>
      <c r="Q139" s="45"/>
      <c r="R139" s="45"/>
      <c r="S139" s="45"/>
      <c r="T139" s="93"/>
      <c r="AT139" s="22" t="s">
        <v>164</v>
      </c>
      <c r="AU139" s="22" t="s">
        <v>82</v>
      </c>
    </row>
    <row r="140" spans="2:47" s="1" customFormat="1" ht="13.5">
      <c r="B140" s="44"/>
      <c r="C140" s="72"/>
      <c r="D140" s="231" t="s">
        <v>166</v>
      </c>
      <c r="E140" s="72"/>
      <c r="F140" s="234" t="s">
        <v>2350</v>
      </c>
      <c r="G140" s="72"/>
      <c r="H140" s="72"/>
      <c r="I140" s="189"/>
      <c r="J140" s="72"/>
      <c r="K140" s="72"/>
      <c r="L140" s="70"/>
      <c r="M140" s="233"/>
      <c r="N140" s="45"/>
      <c r="O140" s="45"/>
      <c r="P140" s="45"/>
      <c r="Q140" s="45"/>
      <c r="R140" s="45"/>
      <c r="S140" s="45"/>
      <c r="T140" s="93"/>
      <c r="AT140" s="22" t="s">
        <v>166</v>
      </c>
      <c r="AU140" s="22" t="s">
        <v>82</v>
      </c>
    </row>
    <row r="141" spans="2:51" s="11" customFormat="1" ht="13.5">
      <c r="B141" s="235"/>
      <c r="C141" s="236"/>
      <c r="D141" s="231" t="s">
        <v>180</v>
      </c>
      <c r="E141" s="237" t="s">
        <v>22</v>
      </c>
      <c r="F141" s="238" t="s">
        <v>2396</v>
      </c>
      <c r="G141" s="236"/>
      <c r="H141" s="239">
        <v>4.4</v>
      </c>
      <c r="I141" s="240"/>
      <c r="J141" s="236"/>
      <c r="K141" s="236"/>
      <c r="L141" s="241"/>
      <c r="M141" s="242"/>
      <c r="N141" s="243"/>
      <c r="O141" s="243"/>
      <c r="P141" s="243"/>
      <c r="Q141" s="243"/>
      <c r="R141" s="243"/>
      <c r="S141" s="243"/>
      <c r="T141" s="244"/>
      <c r="AT141" s="245" t="s">
        <v>180</v>
      </c>
      <c r="AU141" s="245" t="s">
        <v>82</v>
      </c>
      <c r="AV141" s="11" t="s">
        <v>82</v>
      </c>
      <c r="AW141" s="11" t="s">
        <v>37</v>
      </c>
      <c r="AX141" s="11" t="s">
        <v>73</v>
      </c>
      <c r="AY141" s="245" t="s">
        <v>153</v>
      </c>
    </row>
    <row r="142" spans="2:65" s="1" customFormat="1" ht="25.5" customHeight="1">
      <c r="B142" s="44"/>
      <c r="C142" s="219" t="s">
        <v>245</v>
      </c>
      <c r="D142" s="219" t="s">
        <v>155</v>
      </c>
      <c r="E142" s="220" t="s">
        <v>2397</v>
      </c>
      <c r="F142" s="221" t="s">
        <v>2398</v>
      </c>
      <c r="G142" s="222" t="s">
        <v>239</v>
      </c>
      <c r="H142" s="223">
        <v>4.4</v>
      </c>
      <c r="I142" s="224"/>
      <c r="J142" s="225">
        <f>ROUND(I142*H142,2)</f>
        <v>0</v>
      </c>
      <c r="K142" s="221" t="s">
        <v>159</v>
      </c>
      <c r="L142" s="70"/>
      <c r="M142" s="226" t="s">
        <v>22</v>
      </c>
      <c r="N142" s="227" t="s">
        <v>44</v>
      </c>
      <c r="O142" s="45"/>
      <c r="P142" s="228">
        <f>O142*H142</f>
        <v>0</v>
      </c>
      <c r="Q142" s="228">
        <v>0.39561</v>
      </c>
      <c r="R142" s="228">
        <f>Q142*H142</f>
        <v>1.7406840000000001</v>
      </c>
      <c r="S142" s="228">
        <v>0</v>
      </c>
      <c r="T142" s="229">
        <f>S142*H142</f>
        <v>0</v>
      </c>
      <c r="AR142" s="22" t="s">
        <v>160</v>
      </c>
      <c r="AT142" s="22" t="s">
        <v>155</v>
      </c>
      <c r="AU142" s="22" t="s">
        <v>82</v>
      </c>
      <c r="AY142" s="22" t="s">
        <v>153</v>
      </c>
      <c r="BE142" s="230">
        <f>IF(N142="základní",J142,0)</f>
        <v>0</v>
      </c>
      <c r="BF142" s="230">
        <f>IF(N142="snížená",J142,0)</f>
        <v>0</v>
      </c>
      <c r="BG142" s="230">
        <f>IF(N142="zákl. přenesená",J142,0)</f>
        <v>0</v>
      </c>
      <c r="BH142" s="230">
        <f>IF(N142="sníž. přenesená",J142,0)</f>
        <v>0</v>
      </c>
      <c r="BI142" s="230">
        <f>IF(N142="nulová",J142,0)</f>
        <v>0</v>
      </c>
      <c r="BJ142" s="22" t="s">
        <v>24</v>
      </c>
      <c r="BK142" s="230">
        <f>ROUND(I142*H142,2)</f>
        <v>0</v>
      </c>
      <c r="BL142" s="22" t="s">
        <v>160</v>
      </c>
      <c r="BM142" s="22" t="s">
        <v>2399</v>
      </c>
    </row>
    <row r="143" spans="2:47" s="1" customFormat="1" ht="13.5">
      <c r="B143" s="44"/>
      <c r="C143" s="72"/>
      <c r="D143" s="231" t="s">
        <v>162</v>
      </c>
      <c r="E143" s="72"/>
      <c r="F143" s="232" t="s">
        <v>2400</v>
      </c>
      <c r="G143" s="72"/>
      <c r="H143" s="72"/>
      <c r="I143" s="189"/>
      <c r="J143" s="72"/>
      <c r="K143" s="72"/>
      <c r="L143" s="70"/>
      <c r="M143" s="233"/>
      <c r="N143" s="45"/>
      <c r="O143" s="45"/>
      <c r="P143" s="45"/>
      <c r="Q143" s="45"/>
      <c r="R143" s="45"/>
      <c r="S143" s="45"/>
      <c r="T143" s="93"/>
      <c r="AT143" s="22" t="s">
        <v>162</v>
      </c>
      <c r="AU143" s="22" t="s">
        <v>82</v>
      </c>
    </row>
    <row r="144" spans="2:47" s="1" customFormat="1" ht="13.5">
      <c r="B144" s="44"/>
      <c r="C144" s="72"/>
      <c r="D144" s="231" t="s">
        <v>164</v>
      </c>
      <c r="E144" s="72"/>
      <c r="F144" s="234" t="s">
        <v>2395</v>
      </c>
      <c r="G144" s="72"/>
      <c r="H144" s="72"/>
      <c r="I144" s="189"/>
      <c r="J144" s="72"/>
      <c r="K144" s="72"/>
      <c r="L144" s="70"/>
      <c r="M144" s="233"/>
      <c r="N144" s="45"/>
      <c r="O144" s="45"/>
      <c r="P144" s="45"/>
      <c r="Q144" s="45"/>
      <c r="R144" s="45"/>
      <c r="S144" s="45"/>
      <c r="T144" s="93"/>
      <c r="AT144" s="22" t="s">
        <v>164</v>
      </c>
      <c r="AU144" s="22" t="s">
        <v>82</v>
      </c>
    </row>
    <row r="145" spans="2:47" s="1" customFormat="1" ht="13.5">
      <c r="B145" s="44"/>
      <c r="C145" s="72"/>
      <c r="D145" s="231" t="s">
        <v>166</v>
      </c>
      <c r="E145" s="72"/>
      <c r="F145" s="234" t="s">
        <v>2350</v>
      </c>
      <c r="G145" s="72"/>
      <c r="H145" s="72"/>
      <c r="I145" s="189"/>
      <c r="J145" s="72"/>
      <c r="K145" s="72"/>
      <c r="L145" s="70"/>
      <c r="M145" s="233"/>
      <c r="N145" s="45"/>
      <c r="O145" s="45"/>
      <c r="P145" s="45"/>
      <c r="Q145" s="45"/>
      <c r="R145" s="45"/>
      <c r="S145" s="45"/>
      <c r="T145" s="93"/>
      <c r="AT145" s="22" t="s">
        <v>166</v>
      </c>
      <c r="AU145" s="22" t="s">
        <v>82</v>
      </c>
    </row>
    <row r="146" spans="2:51" s="11" customFormat="1" ht="13.5">
      <c r="B146" s="235"/>
      <c r="C146" s="236"/>
      <c r="D146" s="231" t="s">
        <v>180</v>
      </c>
      <c r="E146" s="237" t="s">
        <v>22</v>
      </c>
      <c r="F146" s="238" t="s">
        <v>2401</v>
      </c>
      <c r="G146" s="236"/>
      <c r="H146" s="239">
        <v>4.4</v>
      </c>
      <c r="I146" s="240"/>
      <c r="J146" s="236"/>
      <c r="K146" s="236"/>
      <c r="L146" s="241"/>
      <c r="M146" s="242"/>
      <c r="N146" s="243"/>
      <c r="O146" s="243"/>
      <c r="P146" s="243"/>
      <c r="Q146" s="243"/>
      <c r="R146" s="243"/>
      <c r="S146" s="243"/>
      <c r="T146" s="244"/>
      <c r="AT146" s="245" t="s">
        <v>180</v>
      </c>
      <c r="AU146" s="245" t="s">
        <v>82</v>
      </c>
      <c r="AV146" s="11" t="s">
        <v>82</v>
      </c>
      <c r="AW146" s="11" t="s">
        <v>37</v>
      </c>
      <c r="AX146" s="11" t="s">
        <v>73</v>
      </c>
      <c r="AY146" s="245" t="s">
        <v>153</v>
      </c>
    </row>
    <row r="147" spans="2:65" s="1" customFormat="1" ht="25.5" customHeight="1">
      <c r="B147" s="44"/>
      <c r="C147" s="219" t="s">
        <v>251</v>
      </c>
      <c r="D147" s="219" t="s">
        <v>155</v>
      </c>
      <c r="E147" s="220" t="s">
        <v>668</v>
      </c>
      <c r="F147" s="221" t="s">
        <v>669</v>
      </c>
      <c r="G147" s="222" t="s">
        <v>239</v>
      </c>
      <c r="H147" s="223">
        <v>9.2</v>
      </c>
      <c r="I147" s="224"/>
      <c r="J147" s="225">
        <f>ROUND(I147*H147,2)</f>
        <v>0</v>
      </c>
      <c r="K147" s="221" t="s">
        <v>159</v>
      </c>
      <c r="L147" s="70"/>
      <c r="M147" s="226" t="s">
        <v>22</v>
      </c>
      <c r="N147" s="227" t="s">
        <v>44</v>
      </c>
      <c r="O147" s="45"/>
      <c r="P147" s="228">
        <f>O147*H147</f>
        <v>0</v>
      </c>
      <c r="Q147" s="228">
        <v>0.20745</v>
      </c>
      <c r="R147" s="228">
        <f>Q147*H147</f>
        <v>1.90854</v>
      </c>
      <c r="S147" s="228">
        <v>0</v>
      </c>
      <c r="T147" s="229">
        <f>S147*H147</f>
        <v>0</v>
      </c>
      <c r="AR147" s="22" t="s">
        <v>160</v>
      </c>
      <c r="AT147" s="22" t="s">
        <v>155</v>
      </c>
      <c r="AU147" s="22" t="s">
        <v>82</v>
      </c>
      <c r="AY147" s="22" t="s">
        <v>153</v>
      </c>
      <c r="BE147" s="230">
        <f>IF(N147="základní",J147,0)</f>
        <v>0</v>
      </c>
      <c r="BF147" s="230">
        <f>IF(N147="snížená",J147,0)</f>
        <v>0</v>
      </c>
      <c r="BG147" s="230">
        <f>IF(N147="zákl. přenesená",J147,0)</f>
        <v>0</v>
      </c>
      <c r="BH147" s="230">
        <f>IF(N147="sníž. přenesená",J147,0)</f>
        <v>0</v>
      </c>
      <c r="BI147" s="230">
        <f>IF(N147="nulová",J147,0)</f>
        <v>0</v>
      </c>
      <c r="BJ147" s="22" t="s">
        <v>24</v>
      </c>
      <c r="BK147" s="230">
        <f>ROUND(I147*H147,2)</f>
        <v>0</v>
      </c>
      <c r="BL147" s="22" t="s">
        <v>160</v>
      </c>
      <c r="BM147" s="22" t="s">
        <v>2402</v>
      </c>
    </row>
    <row r="148" spans="2:47" s="1" customFormat="1" ht="13.5">
      <c r="B148" s="44"/>
      <c r="C148" s="72"/>
      <c r="D148" s="231" t="s">
        <v>162</v>
      </c>
      <c r="E148" s="72"/>
      <c r="F148" s="232" t="s">
        <v>671</v>
      </c>
      <c r="G148" s="72"/>
      <c r="H148" s="72"/>
      <c r="I148" s="189"/>
      <c r="J148" s="72"/>
      <c r="K148" s="72"/>
      <c r="L148" s="70"/>
      <c r="M148" s="233"/>
      <c r="N148" s="45"/>
      <c r="O148" s="45"/>
      <c r="P148" s="45"/>
      <c r="Q148" s="45"/>
      <c r="R148" s="45"/>
      <c r="S148" s="45"/>
      <c r="T148" s="93"/>
      <c r="AT148" s="22" t="s">
        <v>162</v>
      </c>
      <c r="AU148" s="22" t="s">
        <v>82</v>
      </c>
    </row>
    <row r="149" spans="2:47" s="1" customFormat="1" ht="13.5">
      <c r="B149" s="44"/>
      <c r="C149" s="72"/>
      <c r="D149" s="231" t="s">
        <v>166</v>
      </c>
      <c r="E149" s="72"/>
      <c r="F149" s="234" t="s">
        <v>2350</v>
      </c>
      <c r="G149" s="72"/>
      <c r="H149" s="72"/>
      <c r="I149" s="189"/>
      <c r="J149" s="72"/>
      <c r="K149" s="72"/>
      <c r="L149" s="70"/>
      <c r="M149" s="233"/>
      <c r="N149" s="45"/>
      <c r="O149" s="45"/>
      <c r="P149" s="45"/>
      <c r="Q149" s="45"/>
      <c r="R149" s="45"/>
      <c r="S149" s="45"/>
      <c r="T149" s="93"/>
      <c r="AT149" s="22" t="s">
        <v>166</v>
      </c>
      <c r="AU149" s="22" t="s">
        <v>82</v>
      </c>
    </row>
    <row r="150" spans="2:51" s="11" customFormat="1" ht="13.5">
      <c r="B150" s="235"/>
      <c r="C150" s="236"/>
      <c r="D150" s="231" t="s">
        <v>180</v>
      </c>
      <c r="E150" s="237" t="s">
        <v>22</v>
      </c>
      <c r="F150" s="238" t="s">
        <v>2403</v>
      </c>
      <c r="G150" s="236"/>
      <c r="H150" s="239">
        <v>9.2</v>
      </c>
      <c r="I150" s="240"/>
      <c r="J150" s="236"/>
      <c r="K150" s="236"/>
      <c r="L150" s="241"/>
      <c r="M150" s="242"/>
      <c r="N150" s="243"/>
      <c r="O150" s="243"/>
      <c r="P150" s="243"/>
      <c r="Q150" s="243"/>
      <c r="R150" s="243"/>
      <c r="S150" s="243"/>
      <c r="T150" s="244"/>
      <c r="AT150" s="245" t="s">
        <v>180</v>
      </c>
      <c r="AU150" s="245" t="s">
        <v>82</v>
      </c>
      <c r="AV150" s="11" t="s">
        <v>82</v>
      </c>
      <c r="AW150" s="11" t="s">
        <v>37</v>
      </c>
      <c r="AX150" s="11" t="s">
        <v>73</v>
      </c>
      <c r="AY150" s="245" t="s">
        <v>153</v>
      </c>
    </row>
    <row r="151" spans="2:63" s="10" customFormat="1" ht="29.85" customHeight="1">
      <c r="B151" s="203"/>
      <c r="C151" s="204"/>
      <c r="D151" s="205" t="s">
        <v>72</v>
      </c>
      <c r="E151" s="217" t="s">
        <v>210</v>
      </c>
      <c r="F151" s="217" t="s">
        <v>347</v>
      </c>
      <c r="G151" s="204"/>
      <c r="H151" s="204"/>
      <c r="I151" s="207"/>
      <c r="J151" s="218">
        <f>BK151</f>
        <v>0</v>
      </c>
      <c r="K151" s="204"/>
      <c r="L151" s="209"/>
      <c r="M151" s="210"/>
      <c r="N151" s="211"/>
      <c r="O151" s="211"/>
      <c r="P151" s="212">
        <f>SUM(P152:P164)</f>
        <v>0</v>
      </c>
      <c r="Q151" s="211"/>
      <c r="R151" s="212">
        <f>SUM(R152:R164)</f>
        <v>0.07541600000000001</v>
      </c>
      <c r="S151" s="211"/>
      <c r="T151" s="213">
        <f>SUM(T152:T164)</f>
        <v>0</v>
      </c>
      <c r="AR151" s="214" t="s">
        <v>24</v>
      </c>
      <c r="AT151" s="215" t="s">
        <v>72</v>
      </c>
      <c r="AU151" s="215" t="s">
        <v>24</v>
      </c>
      <c r="AY151" s="214" t="s">
        <v>153</v>
      </c>
      <c r="BK151" s="216">
        <f>SUM(BK152:BK164)</f>
        <v>0</v>
      </c>
    </row>
    <row r="152" spans="2:65" s="1" customFormat="1" ht="25.5" customHeight="1">
      <c r="B152" s="44"/>
      <c r="C152" s="219" t="s">
        <v>10</v>
      </c>
      <c r="D152" s="219" t="s">
        <v>155</v>
      </c>
      <c r="E152" s="220" t="s">
        <v>2404</v>
      </c>
      <c r="F152" s="221" t="s">
        <v>2405</v>
      </c>
      <c r="G152" s="222" t="s">
        <v>351</v>
      </c>
      <c r="H152" s="223">
        <v>32</v>
      </c>
      <c r="I152" s="224"/>
      <c r="J152" s="225">
        <f>ROUND(I152*H152,2)</f>
        <v>0</v>
      </c>
      <c r="K152" s="221" t="s">
        <v>159</v>
      </c>
      <c r="L152" s="70"/>
      <c r="M152" s="226" t="s">
        <v>22</v>
      </c>
      <c r="N152" s="227" t="s">
        <v>44</v>
      </c>
      <c r="O152" s="45"/>
      <c r="P152" s="228">
        <f>O152*H152</f>
        <v>0</v>
      </c>
      <c r="Q152" s="228">
        <v>0</v>
      </c>
      <c r="R152" s="228">
        <f>Q152*H152</f>
        <v>0</v>
      </c>
      <c r="S152" s="228">
        <v>0</v>
      </c>
      <c r="T152" s="229">
        <f>S152*H152</f>
        <v>0</v>
      </c>
      <c r="AR152" s="22" t="s">
        <v>160</v>
      </c>
      <c r="AT152" s="22" t="s">
        <v>155</v>
      </c>
      <c r="AU152" s="22" t="s">
        <v>82</v>
      </c>
      <c r="AY152" s="22" t="s">
        <v>153</v>
      </c>
      <c r="BE152" s="230">
        <f>IF(N152="základní",J152,0)</f>
        <v>0</v>
      </c>
      <c r="BF152" s="230">
        <f>IF(N152="snížená",J152,0)</f>
        <v>0</v>
      </c>
      <c r="BG152" s="230">
        <f>IF(N152="zákl. přenesená",J152,0)</f>
        <v>0</v>
      </c>
      <c r="BH152" s="230">
        <f>IF(N152="sníž. přenesená",J152,0)</f>
        <v>0</v>
      </c>
      <c r="BI152" s="230">
        <f>IF(N152="nulová",J152,0)</f>
        <v>0</v>
      </c>
      <c r="BJ152" s="22" t="s">
        <v>24</v>
      </c>
      <c r="BK152" s="230">
        <f>ROUND(I152*H152,2)</f>
        <v>0</v>
      </c>
      <c r="BL152" s="22" t="s">
        <v>160</v>
      </c>
      <c r="BM152" s="22" t="s">
        <v>2406</v>
      </c>
    </row>
    <row r="153" spans="2:47" s="1" customFormat="1" ht="13.5">
      <c r="B153" s="44"/>
      <c r="C153" s="72"/>
      <c r="D153" s="231" t="s">
        <v>162</v>
      </c>
      <c r="E153" s="72"/>
      <c r="F153" s="232" t="s">
        <v>2407</v>
      </c>
      <c r="G153" s="72"/>
      <c r="H153" s="72"/>
      <c r="I153" s="189"/>
      <c r="J153" s="72"/>
      <c r="K153" s="72"/>
      <c r="L153" s="70"/>
      <c r="M153" s="233"/>
      <c r="N153" s="45"/>
      <c r="O153" s="45"/>
      <c r="P153" s="45"/>
      <c r="Q153" s="45"/>
      <c r="R153" s="45"/>
      <c r="S153" s="45"/>
      <c r="T153" s="93"/>
      <c r="AT153" s="22" t="s">
        <v>162</v>
      </c>
      <c r="AU153" s="22" t="s">
        <v>82</v>
      </c>
    </row>
    <row r="154" spans="2:51" s="11" customFormat="1" ht="13.5">
      <c r="B154" s="235"/>
      <c r="C154" s="236"/>
      <c r="D154" s="231" t="s">
        <v>180</v>
      </c>
      <c r="E154" s="237" t="s">
        <v>22</v>
      </c>
      <c r="F154" s="238" t="s">
        <v>2408</v>
      </c>
      <c r="G154" s="236"/>
      <c r="H154" s="239">
        <v>32</v>
      </c>
      <c r="I154" s="240"/>
      <c r="J154" s="236"/>
      <c r="K154" s="236"/>
      <c r="L154" s="241"/>
      <c r="M154" s="242"/>
      <c r="N154" s="243"/>
      <c r="O154" s="243"/>
      <c r="P154" s="243"/>
      <c r="Q154" s="243"/>
      <c r="R154" s="243"/>
      <c r="S154" s="243"/>
      <c r="T154" s="244"/>
      <c r="AT154" s="245" t="s">
        <v>180</v>
      </c>
      <c r="AU154" s="245" t="s">
        <v>82</v>
      </c>
      <c r="AV154" s="11" t="s">
        <v>82</v>
      </c>
      <c r="AW154" s="11" t="s">
        <v>37</v>
      </c>
      <c r="AX154" s="11" t="s">
        <v>73</v>
      </c>
      <c r="AY154" s="245" t="s">
        <v>153</v>
      </c>
    </row>
    <row r="155" spans="2:65" s="1" customFormat="1" ht="16.5" customHeight="1">
      <c r="B155" s="44"/>
      <c r="C155" s="246" t="s">
        <v>266</v>
      </c>
      <c r="D155" s="246" t="s">
        <v>252</v>
      </c>
      <c r="E155" s="247" t="s">
        <v>2409</v>
      </c>
      <c r="F155" s="248" t="s">
        <v>2410</v>
      </c>
      <c r="G155" s="249" t="s">
        <v>351</v>
      </c>
      <c r="H155" s="250">
        <v>35.2</v>
      </c>
      <c r="I155" s="251"/>
      <c r="J155" s="252">
        <f>ROUND(I155*H155,2)</f>
        <v>0</v>
      </c>
      <c r="K155" s="248" t="s">
        <v>159</v>
      </c>
      <c r="L155" s="253"/>
      <c r="M155" s="254" t="s">
        <v>22</v>
      </c>
      <c r="N155" s="255" t="s">
        <v>44</v>
      </c>
      <c r="O155" s="45"/>
      <c r="P155" s="228">
        <f>O155*H155</f>
        <v>0</v>
      </c>
      <c r="Q155" s="228">
        <v>0.0014</v>
      </c>
      <c r="R155" s="228">
        <f>Q155*H155</f>
        <v>0.049280000000000004</v>
      </c>
      <c r="S155" s="228">
        <v>0</v>
      </c>
      <c r="T155" s="229">
        <f>S155*H155</f>
        <v>0</v>
      </c>
      <c r="AR155" s="22" t="s">
        <v>210</v>
      </c>
      <c r="AT155" s="22" t="s">
        <v>252</v>
      </c>
      <c r="AU155" s="22" t="s">
        <v>82</v>
      </c>
      <c r="AY155" s="22" t="s">
        <v>153</v>
      </c>
      <c r="BE155" s="230">
        <f>IF(N155="základní",J155,0)</f>
        <v>0</v>
      </c>
      <c r="BF155" s="230">
        <f>IF(N155="snížená",J155,0)</f>
        <v>0</v>
      </c>
      <c r="BG155" s="230">
        <f>IF(N155="zákl. přenesená",J155,0)</f>
        <v>0</v>
      </c>
      <c r="BH155" s="230">
        <f>IF(N155="sníž. přenesená",J155,0)</f>
        <v>0</v>
      </c>
      <c r="BI155" s="230">
        <f>IF(N155="nulová",J155,0)</f>
        <v>0</v>
      </c>
      <c r="BJ155" s="22" t="s">
        <v>24</v>
      </c>
      <c r="BK155" s="230">
        <f>ROUND(I155*H155,2)</f>
        <v>0</v>
      </c>
      <c r="BL155" s="22" t="s">
        <v>160</v>
      </c>
      <c r="BM155" s="22" t="s">
        <v>2411</v>
      </c>
    </row>
    <row r="156" spans="2:47" s="1" customFormat="1" ht="13.5">
      <c r="B156" s="44"/>
      <c r="C156" s="72"/>
      <c r="D156" s="231" t="s">
        <v>162</v>
      </c>
      <c r="E156" s="72"/>
      <c r="F156" s="232" t="s">
        <v>2412</v>
      </c>
      <c r="G156" s="72"/>
      <c r="H156" s="72"/>
      <c r="I156" s="189"/>
      <c r="J156" s="72"/>
      <c r="K156" s="72"/>
      <c r="L156" s="70"/>
      <c r="M156" s="233"/>
      <c r="N156" s="45"/>
      <c r="O156" s="45"/>
      <c r="P156" s="45"/>
      <c r="Q156" s="45"/>
      <c r="R156" s="45"/>
      <c r="S156" s="45"/>
      <c r="T156" s="93"/>
      <c r="AT156" s="22" t="s">
        <v>162</v>
      </c>
      <c r="AU156" s="22" t="s">
        <v>82</v>
      </c>
    </row>
    <row r="157" spans="2:51" s="11" customFormat="1" ht="13.5">
      <c r="B157" s="235"/>
      <c r="C157" s="236"/>
      <c r="D157" s="231" t="s">
        <v>180</v>
      </c>
      <c r="E157" s="236"/>
      <c r="F157" s="238" t="s">
        <v>2413</v>
      </c>
      <c r="G157" s="236"/>
      <c r="H157" s="239">
        <v>35.2</v>
      </c>
      <c r="I157" s="240"/>
      <c r="J157" s="236"/>
      <c r="K157" s="236"/>
      <c r="L157" s="241"/>
      <c r="M157" s="242"/>
      <c r="N157" s="243"/>
      <c r="O157" s="243"/>
      <c r="P157" s="243"/>
      <c r="Q157" s="243"/>
      <c r="R157" s="243"/>
      <c r="S157" s="243"/>
      <c r="T157" s="244"/>
      <c r="AT157" s="245" t="s">
        <v>180</v>
      </c>
      <c r="AU157" s="245" t="s">
        <v>82</v>
      </c>
      <c r="AV157" s="11" t="s">
        <v>82</v>
      </c>
      <c r="AW157" s="11" t="s">
        <v>6</v>
      </c>
      <c r="AX157" s="11" t="s">
        <v>24</v>
      </c>
      <c r="AY157" s="245" t="s">
        <v>153</v>
      </c>
    </row>
    <row r="158" spans="2:65" s="1" customFormat="1" ht="25.5" customHeight="1">
      <c r="B158" s="44"/>
      <c r="C158" s="219" t="s">
        <v>275</v>
      </c>
      <c r="D158" s="219" t="s">
        <v>155</v>
      </c>
      <c r="E158" s="220" t="s">
        <v>2414</v>
      </c>
      <c r="F158" s="221" t="s">
        <v>2415</v>
      </c>
      <c r="G158" s="222" t="s">
        <v>351</v>
      </c>
      <c r="H158" s="223">
        <v>8.8</v>
      </c>
      <c r="I158" s="224"/>
      <c r="J158" s="225">
        <f>ROUND(I158*H158,2)</f>
        <v>0</v>
      </c>
      <c r="K158" s="221" t="s">
        <v>159</v>
      </c>
      <c r="L158" s="70"/>
      <c r="M158" s="226" t="s">
        <v>22</v>
      </c>
      <c r="N158" s="227" t="s">
        <v>44</v>
      </c>
      <c r="O158" s="45"/>
      <c r="P158" s="228">
        <f>O158*H158</f>
        <v>0</v>
      </c>
      <c r="Q158" s="228">
        <v>0</v>
      </c>
      <c r="R158" s="228">
        <f>Q158*H158</f>
        <v>0</v>
      </c>
      <c r="S158" s="228">
        <v>0</v>
      </c>
      <c r="T158" s="229">
        <f>S158*H158</f>
        <v>0</v>
      </c>
      <c r="AR158" s="22" t="s">
        <v>160</v>
      </c>
      <c r="AT158" s="22" t="s">
        <v>155</v>
      </c>
      <c r="AU158" s="22" t="s">
        <v>82</v>
      </c>
      <c r="AY158" s="22" t="s">
        <v>153</v>
      </c>
      <c r="BE158" s="230">
        <f>IF(N158="základní",J158,0)</f>
        <v>0</v>
      </c>
      <c r="BF158" s="230">
        <f>IF(N158="snížená",J158,0)</f>
        <v>0</v>
      </c>
      <c r="BG158" s="230">
        <f>IF(N158="zákl. přenesená",J158,0)</f>
        <v>0</v>
      </c>
      <c r="BH158" s="230">
        <f>IF(N158="sníž. přenesená",J158,0)</f>
        <v>0</v>
      </c>
      <c r="BI158" s="230">
        <f>IF(N158="nulová",J158,0)</f>
        <v>0</v>
      </c>
      <c r="BJ158" s="22" t="s">
        <v>24</v>
      </c>
      <c r="BK158" s="230">
        <f>ROUND(I158*H158,2)</f>
        <v>0</v>
      </c>
      <c r="BL158" s="22" t="s">
        <v>160</v>
      </c>
      <c r="BM158" s="22" t="s">
        <v>2416</v>
      </c>
    </row>
    <row r="159" spans="2:47" s="1" customFormat="1" ht="13.5">
      <c r="B159" s="44"/>
      <c r="C159" s="72"/>
      <c r="D159" s="231" t="s">
        <v>162</v>
      </c>
      <c r="E159" s="72"/>
      <c r="F159" s="232" t="s">
        <v>2417</v>
      </c>
      <c r="G159" s="72"/>
      <c r="H159" s="72"/>
      <c r="I159" s="189"/>
      <c r="J159" s="72"/>
      <c r="K159" s="72"/>
      <c r="L159" s="70"/>
      <c r="M159" s="233"/>
      <c r="N159" s="45"/>
      <c r="O159" s="45"/>
      <c r="P159" s="45"/>
      <c r="Q159" s="45"/>
      <c r="R159" s="45"/>
      <c r="S159" s="45"/>
      <c r="T159" s="93"/>
      <c r="AT159" s="22" t="s">
        <v>162</v>
      </c>
      <c r="AU159" s="22" t="s">
        <v>82</v>
      </c>
    </row>
    <row r="160" spans="2:47" s="1" customFormat="1" ht="13.5">
      <c r="B160" s="44"/>
      <c r="C160" s="72"/>
      <c r="D160" s="231" t="s">
        <v>164</v>
      </c>
      <c r="E160" s="72"/>
      <c r="F160" s="234" t="s">
        <v>2418</v>
      </c>
      <c r="G160" s="72"/>
      <c r="H160" s="72"/>
      <c r="I160" s="189"/>
      <c r="J160" s="72"/>
      <c r="K160" s="72"/>
      <c r="L160" s="70"/>
      <c r="M160" s="233"/>
      <c r="N160" s="45"/>
      <c r="O160" s="45"/>
      <c r="P160" s="45"/>
      <c r="Q160" s="45"/>
      <c r="R160" s="45"/>
      <c r="S160" s="45"/>
      <c r="T160" s="93"/>
      <c r="AT160" s="22" t="s">
        <v>164</v>
      </c>
      <c r="AU160" s="22" t="s">
        <v>82</v>
      </c>
    </row>
    <row r="161" spans="2:51" s="11" customFormat="1" ht="13.5">
      <c r="B161" s="235"/>
      <c r="C161" s="236"/>
      <c r="D161" s="231" t="s">
        <v>180</v>
      </c>
      <c r="E161" s="237" t="s">
        <v>22</v>
      </c>
      <c r="F161" s="238" t="s">
        <v>2419</v>
      </c>
      <c r="G161" s="236"/>
      <c r="H161" s="239">
        <v>8.8</v>
      </c>
      <c r="I161" s="240"/>
      <c r="J161" s="236"/>
      <c r="K161" s="236"/>
      <c r="L161" s="241"/>
      <c r="M161" s="242"/>
      <c r="N161" s="243"/>
      <c r="O161" s="243"/>
      <c r="P161" s="243"/>
      <c r="Q161" s="243"/>
      <c r="R161" s="243"/>
      <c r="S161" s="243"/>
      <c r="T161" s="244"/>
      <c r="AT161" s="245" t="s">
        <v>180</v>
      </c>
      <c r="AU161" s="245" t="s">
        <v>82</v>
      </c>
      <c r="AV161" s="11" t="s">
        <v>82</v>
      </c>
      <c r="AW161" s="11" t="s">
        <v>37</v>
      </c>
      <c r="AX161" s="11" t="s">
        <v>73</v>
      </c>
      <c r="AY161" s="245" t="s">
        <v>153</v>
      </c>
    </row>
    <row r="162" spans="2:65" s="1" customFormat="1" ht="16.5" customHeight="1">
      <c r="B162" s="44"/>
      <c r="C162" s="246" t="s">
        <v>281</v>
      </c>
      <c r="D162" s="246" t="s">
        <v>252</v>
      </c>
      <c r="E162" s="247" t="s">
        <v>2420</v>
      </c>
      <c r="F162" s="248" t="s">
        <v>2421</v>
      </c>
      <c r="G162" s="249" t="s">
        <v>351</v>
      </c>
      <c r="H162" s="250">
        <v>9.68</v>
      </c>
      <c r="I162" s="251"/>
      <c r="J162" s="252">
        <f>ROUND(I162*H162,2)</f>
        <v>0</v>
      </c>
      <c r="K162" s="248" t="s">
        <v>159</v>
      </c>
      <c r="L162" s="253"/>
      <c r="M162" s="254" t="s">
        <v>22</v>
      </c>
      <c r="N162" s="255" t="s">
        <v>44</v>
      </c>
      <c r="O162" s="45"/>
      <c r="P162" s="228">
        <f>O162*H162</f>
        <v>0</v>
      </c>
      <c r="Q162" s="228">
        <v>0.0027</v>
      </c>
      <c r="R162" s="228">
        <f>Q162*H162</f>
        <v>0.026136</v>
      </c>
      <c r="S162" s="228">
        <v>0</v>
      </c>
      <c r="T162" s="229">
        <f>S162*H162</f>
        <v>0</v>
      </c>
      <c r="AR162" s="22" t="s">
        <v>210</v>
      </c>
      <c r="AT162" s="22" t="s">
        <v>252</v>
      </c>
      <c r="AU162" s="22" t="s">
        <v>82</v>
      </c>
      <c r="AY162" s="22" t="s">
        <v>153</v>
      </c>
      <c r="BE162" s="230">
        <f>IF(N162="základní",J162,0)</f>
        <v>0</v>
      </c>
      <c r="BF162" s="230">
        <f>IF(N162="snížená",J162,0)</f>
        <v>0</v>
      </c>
      <c r="BG162" s="230">
        <f>IF(N162="zákl. přenesená",J162,0)</f>
        <v>0</v>
      </c>
      <c r="BH162" s="230">
        <f>IF(N162="sníž. přenesená",J162,0)</f>
        <v>0</v>
      </c>
      <c r="BI162" s="230">
        <f>IF(N162="nulová",J162,0)</f>
        <v>0</v>
      </c>
      <c r="BJ162" s="22" t="s">
        <v>24</v>
      </c>
      <c r="BK162" s="230">
        <f>ROUND(I162*H162,2)</f>
        <v>0</v>
      </c>
      <c r="BL162" s="22" t="s">
        <v>160</v>
      </c>
      <c r="BM162" s="22" t="s">
        <v>2422</v>
      </c>
    </row>
    <row r="163" spans="2:47" s="1" customFormat="1" ht="13.5">
      <c r="B163" s="44"/>
      <c r="C163" s="72"/>
      <c r="D163" s="231" t="s">
        <v>162</v>
      </c>
      <c r="E163" s="72"/>
      <c r="F163" s="232" t="s">
        <v>2423</v>
      </c>
      <c r="G163" s="72"/>
      <c r="H163" s="72"/>
      <c r="I163" s="189"/>
      <c r="J163" s="72"/>
      <c r="K163" s="72"/>
      <c r="L163" s="70"/>
      <c r="M163" s="233"/>
      <c r="N163" s="45"/>
      <c r="O163" s="45"/>
      <c r="P163" s="45"/>
      <c r="Q163" s="45"/>
      <c r="R163" s="45"/>
      <c r="S163" s="45"/>
      <c r="T163" s="93"/>
      <c r="AT163" s="22" t="s">
        <v>162</v>
      </c>
      <c r="AU163" s="22" t="s">
        <v>82</v>
      </c>
    </row>
    <row r="164" spans="2:51" s="11" customFormat="1" ht="13.5">
      <c r="B164" s="235"/>
      <c r="C164" s="236"/>
      <c r="D164" s="231" t="s">
        <v>180</v>
      </c>
      <c r="E164" s="236"/>
      <c r="F164" s="238" t="s">
        <v>2424</v>
      </c>
      <c r="G164" s="236"/>
      <c r="H164" s="239">
        <v>9.68</v>
      </c>
      <c r="I164" s="240"/>
      <c r="J164" s="236"/>
      <c r="K164" s="236"/>
      <c r="L164" s="241"/>
      <c r="M164" s="242"/>
      <c r="N164" s="243"/>
      <c r="O164" s="243"/>
      <c r="P164" s="243"/>
      <c r="Q164" s="243"/>
      <c r="R164" s="243"/>
      <c r="S164" s="243"/>
      <c r="T164" s="244"/>
      <c r="AT164" s="245" t="s">
        <v>180</v>
      </c>
      <c r="AU164" s="245" t="s">
        <v>82</v>
      </c>
      <c r="AV164" s="11" t="s">
        <v>82</v>
      </c>
      <c r="AW164" s="11" t="s">
        <v>6</v>
      </c>
      <c r="AX164" s="11" t="s">
        <v>24</v>
      </c>
      <c r="AY164" s="245" t="s">
        <v>153</v>
      </c>
    </row>
    <row r="165" spans="2:63" s="10" customFormat="1" ht="29.85" customHeight="1">
      <c r="B165" s="203"/>
      <c r="C165" s="204"/>
      <c r="D165" s="205" t="s">
        <v>72</v>
      </c>
      <c r="E165" s="217" t="s">
        <v>216</v>
      </c>
      <c r="F165" s="217" t="s">
        <v>410</v>
      </c>
      <c r="G165" s="204"/>
      <c r="H165" s="204"/>
      <c r="I165" s="207"/>
      <c r="J165" s="218">
        <f>BK165</f>
        <v>0</v>
      </c>
      <c r="K165" s="204"/>
      <c r="L165" s="209"/>
      <c r="M165" s="210"/>
      <c r="N165" s="211"/>
      <c r="O165" s="211"/>
      <c r="P165" s="212">
        <f>SUM(P166:P172)</f>
        <v>0</v>
      </c>
      <c r="Q165" s="211"/>
      <c r="R165" s="212">
        <f>SUM(R166:R172)</f>
        <v>0</v>
      </c>
      <c r="S165" s="211"/>
      <c r="T165" s="213">
        <f>SUM(T166:T172)</f>
        <v>0</v>
      </c>
      <c r="AR165" s="214" t="s">
        <v>24</v>
      </c>
      <c r="AT165" s="215" t="s">
        <v>72</v>
      </c>
      <c r="AU165" s="215" t="s">
        <v>24</v>
      </c>
      <c r="AY165" s="214" t="s">
        <v>153</v>
      </c>
      <c r="BK165" s="216">
        <f>SUM(BK166:BK172)</f>
        <v>0</v>
      </c>
    </row>
    <row r="166" spans="2:65" s="1" customFormat="1" ht="16.5" customHeight="1">
      <c r="B166" s="44"/>
      <c r="C166" s="219" t="s">
        <v>287</v>
      </c>
      <c r="D166" s="219" t="s">
        <v>155</v>
      </c>
      <c r="E166" s="220" t="s">
        <v>478</v>
      </c>
      <c r="F166" s="221" t="s">
        <v>479</v>
      </c>
      <c r="G166" s="222" t="s">
        <v>351</v>
      </c>
      <c r="H166" s="223">
        <v>16</v>
      </c>
      <c r="I166" s="224"/>
      <c r="J166" s="225">
        <f>ROUND(I166*H166,2)</f>
        <v>0</v>
      </c>
      <c r="K166" s="221" t="s">
        <v>159</v>
      </c>
      <c r="L166" s="70"/>
      <c r="M166" s="226" t="s">
        <v>22</v>
      </c>
      <c r="N166" s="227" t="s">
        <v>44</v>
      </c>
      <c r="O166" s="45"/>
      <c r="P166" s="228">
        <f>O166*H166</f>
        <v>0</v>
      </c>
      <c r="Q166" s="228">
        <v>0</v>
      </c>
      <c r="R166" s="228">
        <f>Q166*H166</f>
        <v>0</v>
      </c>
      <c r="S166" s="228">
        <v>0</v>
      </c>
      <c r="T166" s="229">
        <f>S166*H166</f>
        <v>0</v>
      </c>
      <c r="AR166" s="22" t="s">
        <v>160</v>
      </c>
      <c r="AT166" s="22" t="s">
        <v>155</v>
      </c>
      <c r="AU166" s="22" t="s">
        <v>82</v>
      </c>
      <c r="AY166" s="22" t="s">
        <v>153</v>
      </c>
      <c r="BE166" s="230">
        <f>IF(N166="základní",J166,0)</f>
        <v>0</v>
      </c>
      <c r="BF166" s="230">
        <f>IF(N166="snížená",J166,0)</f>
        <v>0</v>
      </c>
      <c r="BG166" s="230">
        <f>IF(N166="zákl. přenesená",J166,0)</f>
        <v>0</v>
      </c>
      <c r="BH166" s="230">
        <f>IF(N166="sníž. přenesená",J166,0)</f>
        <v>0</v>
      </c>
      <c r="BI166" s="230">
        <f>IF(N166="nulová",J166,0)</f>
        <v>0</v>
      </c>
      <c r="BJ166" s="22" t="s">
        <v>24</v>
      </c>
      <c r="BK166" s="230">
        <f>ROUND(I166*H166,2)</f>
        <v>0</v>
      </c>
      <c r="BL166" s="22" t="s">
        <v>160</v>
      </c>
      <c r="BM166" s="22" t="s">
        <v>2425</v>
      </c>
    </row>
    <row r="167" spans="2:47" s="1" customFormat="1" ht="13.5">
      <c r="B167" s="44"/>
      <c r="C167" s="72"/>
      <c r="D167" s="231" t="s">
        <v>162</v>
      </c>
      <c r="E167" s="72"/>
      <c r="F167" s="232" t="s">
        <v>481</v>
      </c>
      <c r="G167" s="72"/>
      <c r="H167" s="72"/>
      <c r="I167" s="189"/>
      <c r="J167" s="72"/>
      <c r="K167" s="72"/>
      <c r="L167" s="70"/>
      <c r="M167" s="233"/>
      <c r="N167" s="45"/>
      <c r="O167" s="45"/>
      <c r="P167" s="45"/>
      <c r="Q167" s="45"/>
      <c r="R167" s="45"/>
      <c r="S167" s="45"/>
      <c r="T167" s="93"/>
      <c r="AT167" s="22" t="s">
        <v>162</v>
      </c>
      <c r="AU167" s="22" t="s">
        <v>82</v>
      </c>
    </row>
    <row r="168" spans="2:47" s="1" customFormat="1" ht="13.5">
      <c r="B168" s="44"/>
      <c r="C168" s="72"/>
      <c r="D168" s="231" t="s">
        <v>166</v>
      </c>
      <c r="E168" s="72"/>
      <c r="F168" s="234" t="s">
        <v>2350</v>
      </c>
      <c r="G168" s="72"/>
      <c r="H168" s="72"/>
      <c r="I168" s="189"/>
      <c r="J168" s="72"/>
      <c r="K168" s="72"/>
      <c r="L168" s="70"/>
      <c r="M168" s="233"/>
      <c r="N168" s="45"/>
      <c r="O168" s="45"/>
      <c r="P168" s="45"/>
      <c r="Q168" s="45"/>
      <c r="R168" s="45"/>
      <c r="S168" s="45"/>
      <c r="T168" s="93"/>
      <c r="AT168" s="22" t="s">
        <v>166</v>
      </c>
      <c r="AU168" s="22" t="s">
        <v>82</v>
      </c>
    </row>
    <row r="169" spans="2:65" s="1" customFormat="1" ht="16.5" customHeight="1">
      <c r="B169" s="44"/>
      <c r="C169" s="219" t="s">
        <v>296</v>
      </c>
      <c r="D169" s="219" t="s">
        <v>155</v>
      </c>
      <c r="E169" s="220" t="s">
        <v>484</v>
      </c>
      <c r="F169" s="221" t="s">
        <v>485</v>
      </c>
      <c r="G169" s="222" t="s">
        <v>351</v>
      </c>
      <c r="H169" s="223">
        <v>16</v>
      </c>
      <c r="I169" s="224"/>
      <c r="J169" s="225">
        <f>ROUND(I169*H169,2)</f>
        <v>0</v>
      </c>
      <c r="K169" s="221" t="s">
        <v>159</v>
      </c>
      <c r="L169" s="70"/>
      <c r="M169" s="226" t="s">
        <v>22</v>
      </c>
      <c r="N169" s="227" t="s">
        <v>44</v>
      </c>
      <c r="O169" s="45"/>
      <c r="P169" s="228">
        <f>O169*H169</f>
        <v>0</v>
      </c>
      <c r="Q169" s="228">
        <v>0</v>
      </c>
      <c r="R169" s="228">
        <f>Q169*H169</f>
        <v>0</v>
      </c>
      <c r="S169" s="228">
        <v>0</v>
      </c>
      <c r="T169" s="229">
        <f>S169*H169</f>
        <v>0</v>
      </c>
      <c r="AR169" s="22" t="s">
        <v>160</v>
      </c>
      <c r="AT169" s="22" t="s">
        <v>155</v>
      </c>
      <c r="AU169" s="22" t="s">
        <v>82</v>
      </c>
      <c r="AY169" s="22" t="s">
        <v>153</v>
      </c>
      <c r="BE169" s="230">
        <f>IF(N169="základní",J169,0)</f>
        <v>0</v>
      </c>
      <c r="BF169" s="230">
        <f>IF(N169="snížená",J169,0)</f>
        <v>0</v>
      </c>
      <c r="BG169" s="230">
        <f>IF(N169="zákl. přenesená",J169,0)</f>
        <v>0</v>
      </c>
      <c r="BH169" s="230">
        <f>IF(N169="sníž. přenesená",J169,0)</f>
        <v>0</v>
      </c>
      <c r="BI169" s="230">
        <f>IF(N169="nulová",J169,0)</f>
        <v>0</v>
      </c>
      <c r="BJ169" s="22" t="s">
        <v>24</v>
      </c>
      <c r="BK169" s="230">
        <f>ROUND(I169*H169,2)</f>
        <v>0</v>
      </c>
      <c r="BL169" s="22" t="s">
        <v>160</v>
      </c>
      <c r="BM169" s="22" t="s">
        <v>2426</v>
      </c>
    </row>
    <row r="170" spans="2:47" s="1" customFormat="1" ht="13.5">
      <c r="B170" s="44"/>
      <c r="C170" s="72"/>
      <c r="D170" s="231" t="s">
        <v>162</v>
      </c>
      <c r="E170" s="72"/>
      <c r="F170" s="232" t="s">
        <v>487</v>
      </c>
      <c r="G170" s="72"/>
      <c r="H170" s="72"/>
      <c r="I170" s="189"/>
      <c r="J170" s="72"/>
      <c r="K170" s="72"/>
      <c r="L170" s="70"/>
      <c r="M170" s="233"/>
      <c r="N170" s="45"/>
      <c r="O170" s="45"/>
      <c r="P170" s="45"/>
      <c r="Q170" s="45"/>
      <c r="R170" s="45"/>
      <c r="S170" s="45"/>
      <c r="T170" s="93"/>
      <c r="AT170" s="22" t="s">
        <v>162</v>
      </c>
      <c r="AU170" s="22" t="s">
        <v>82</v>
      </c>
    </row>
    <row r="171" spans="2:47" s="1" customFormat="1" ht="13.5">
      <c r="B171" s="44"/>
      <c r="C171" s="72"/>
      <c r="D171" s="231" t="s">
        <v>166</v>
      </c>
      <c r="E171" s="72"/>
      <c r="F171" s="234" t="s">
        <v>2350</v>
      </c>
      <c r="G171" s="72"/>
      <c r="H171" s="72"/>
      <c r="I171" s="189"/>
      <c r="J171" s="72"/>
      <c r="K171" s="72"/>
      <c r="L171" s="70"/>
      <c r="M171" s="233"/>
      <c r="N171" s="45"/>
      <c r="O171" s="45"/>
      <c r="P171" s="45"/>
      <c r="Q171" s="45"/>
      <c r="R171" s="45"/>
      <c r="S171" s="45"/>
      <c r="T171" s="93"/>
      <c r="AT171" s="22" t="s">
        <v>166</v>
      </c>
      <c r="AU171" s="22" t="s">
        <v>82</v>
      </c>
    </row>
    <row r="172" spans="2:51" s="11" customFormat="1" ht="13.5">
      <c r="B172" s="235"/>
      <c r="C172" s="236"/>
      <c r="D172" s="231" t="s">
        <v>180</v>
      </c>
      <c r="E172" s="237" t="s">
        <v>22</v>
      </c>
      <c r="F172" s="238" t="s">
        <v>2427</v>
      </c>
      <c r="G172" s="236"/>
      <c r="H172" s="239">
        <v>16</v>
      </c>
      <c r="I172" s="240"/>
      <c r="J172" s="236"/>
      <c r="K172" s="236"/>
      <c r="L172" s="241"/>
      <c r="M172" s="242"/>
      <c r="N172" s="243"/>
      <c r="O172" s="243"/>
      <c r="P172" s="243"/>
      <c r="Q172" s="243"/>
      <c r="R172" s="243"/>
      <c r="S172" s="243"/>
      <c r="T172" s="244"/>
      <c r="AT172" s="245" t="s">
        <v>180</v>
      </c>
      <c r="AU172" s="245" t="s">
        <v>82</v>
      </c>
      <c r="AV172" s="11" t="s">
        <v>82</v>
      </c>
      <c r="AW172" s="11" t="s">
        <v>37</v>
      </c>
      <c r="AX172" s="11" t="s">
        <v>73</v>
      </c>
      <c r="AY172" s="245" t="s">
        <v>153</v>
      </c>
    </row>
    <row r="173" spans="2:63" s="10" customFormat="1" ht="29.85" customHeight="1">
      <c r="B173" s="203"/>
      <c r="C173" s="204"/>
      <c r="D173" s="205" t="s">
        <v>72</v>
      </c>
      <c r="E173" s="217" t="s">
        <v>496</v>
      </c>
      <c r="F173" s="217" t="s">
        <v>497</v>
      </c>
      <c r="G173" s="204"/>
      <c r="H173" s="204"/>
      <c r="I173" s="207"/>
      <c r="J173" s="218">
        <f>BK173</f>
        <v>0</v>
      </c>
      <c r="K173" s="204"/>
      <c r="L173" s="209"/>
      <c r="M173" s="210"/>
      <c r="N173" s="211"/>
      <c r="O173" s="211"/>
      <c r="P173" s="212">
        <f>SUM(P174:P185)</f>
        <v>0</v>
      </c>
      <c r="Q173" s="211"/>
      <c r="R173" s="212">
        <f>SUM(R174:R185)</f>
        <v>0</v>
      </c>
      <c r="S173" s="211"/>
      <c r="T173" s="213">
        <f>SUM(T174:T185)</f>
        <v>4.0896</v>
      </c>
      <c r="AR173" s="214" t="s">
        <v>24</v>
      </c>
      <c r="AT173" s="215" t="s">
        <v>72</v>
      </c>
      <c r="AU173" s="215" t="s">
        <v>24</v>
      </c>
      <c r="AY173" s="214" t="s">
        <v>153</v>
      </c>
      <c r="BK173" s="216">
        <f>SUM(BK174:BK185)</f>
        <v>0</v>
      </c>
    </row>
    <row r="174" spans="2:65" s="1" customFormat="1" ht="16.5" customHeight="1">
      <c r="B174" s="44"/>
      <c r="C174" s="219" t="s">
        <v>9</v>
      </c>
      <c r="D174" s="219" t="s">
        <v>155</v>
      </c>
      <c r="E174" s="220" t="s">
        <v>2428</v>
      </c>
      <c r="F174" s="221" t="s">
        <v>2429</v>
      </c>
      <c r="G174" s="222" t="s">
        <v>239</v>
      </c>
      <c r="H174" s="223">
        <v>4.4</v>
      </c>
      <c r="I174" s="224"/>
      <c r="J174" s="225">
        <f>ROUND(I174*H174,2)</f>
        <v>0</v>
      </c>
      <c r="K174" s="221" t="s">
        <v>159</v>
      </c>
      <c r="L174" s="70"/>
      <c r="M174" s="226" t="s">
        <v>22</v>
      </c>
      <c r="N174" s="227" t="s">
        <v>44</v>
      </c>
      <c r="O174" s="45"/>
      <c r="P174" s="228">
        <f>O174*H174</f>
        <v>0</v>
      </c>
      <c r="Q174" s="228">
        <v>0</v>
      </c>
      <c r="R174" s="228">
        <f>Q174*H174</f>
        <v>0</v>
      </c>
      <c r="S174" s="228">
        <v>0.235</v>
      </c>
      <c r="T174" s="229">
        <f>S174*H174</f>
        <v>1.034</v>
      </c>
      <c r="AR174" s="22" t="s">
        <v>160</v>
      </c>
      <c r="AT174" s="22" t="s">
        <v>155</v>
      </c>
      <c r="AU174" s="22" t="s">
        <v>82</v>
      </c>
      <c r="AY174" s="22" t="s">
        <v>153</v>
      </c>
      <c r="BE174" s="230">
        <f>IF(N174="základní",J174,0)</f>
        <v>0</v>
      </c>
      <c r="BF174" s="230">
        <f>IF(N174="snížená",J174,0)</f>
        <v>0</v>
      </c>
      <c r="BG174" s="230">
        <f>IF(N174="zákl. přenesená",J174,0)</f>
        <v>0</v>
      </c>
      <c r="BH174" s="230">
        <f>IF(N174="sníž. přenesená",J174,0)</f>
        <v>0</v>
      </c>
      <c r="BI174" s="230">
        <f>IF(N174="nulová",J174,0)</f>
        <v>0</v>
      </c>
      <c r="BJ174" s="22" t="s">
        <v>24</v>
      </c>
      <c r="BK174" s="230">
        <f>ROUND(I174*H174,2)</f>
        <v>0</v>
      </c>
      <c r="BL174" s="22" t="s">
        <v>160</v>
      </c>
      <c r="BM174" s="22" t="s">
        <v>2430</v>
      </c>
    </row>
    <row r="175" spans="2:47" s="1" customFormat="1" ht="13.5">
      <c r="B175" s="44"/>
      <c r="C175" s="72"/>
      <c r="D175" s="231" t="s">
        <v>162</v>
      </c>
      <c r="E175" s="72"/>
      <c r="F175" s="232" t="s">
        <v>2431</v>
      </c>
      <c r="G175" s="72"/>
      <c r="H175" s="72"/>
      <c r="I175" s="189"/>
      <c r="J175" s="72"/>
      <c r="K175" s="72"/>
      <c r="L175" s="70"/>
      <c r="M175" s="233"/>
      <c r="N175" s="45"/>
      <c r="O175" s="45"/>
      <c r="P175" s="45"/>
      <c r="Q175" s="45"/>
      <c r="R175" s="45"/>
      <c r="S175" s="45"/>
      <c r="T175" s="93"/>
      <c r="AT175" s="22" t="s">
        <v>162</v>
      </c>
      <c r="AU175" s="22" t="s">
        <v>82</v>
      </c>
    </row>
    <row r="176" spans="2:47" s="1" customFormat="1" ht="13.5">
      <c r="B176" s="44"/>
      <c r="C176" s="72"/>
      <c r="D176" s="231" t="s">
        <v>166</v>
      </c>
      <c r="E176" s="72"/>
      <c r="F176" s="234" t="s">
        <v>2350</v>
      </c>
      <c r="G176" s="72"/>
      <c r="H176" s="72"/>
      <c r="I176" s="189"/>
      <c r="J176" s="72"/>
      <c r="K176" s="72"/>
      <c r="L176" s="70"/>
      <c r="M176" s="233"/>
      <c r="N176" s="45"/>
      <c r="O176" s="45"/>
      <c r="P176" s="45"/>
      <c r="Q176" s="45"/>
      <c r="R176" s="45"/>
      <c r="S176" s="45"/>
      <c r="T176" s="93"/>
      <c r="AT176" s="22" t="s">
        <v>166</v>
      </c>
      <c r="AU176" s="22" t="s">
        <v>82</v>
      </c>
    </row>
    <row r="177" spans="2:51" s="11" customFormat="1" ht="13.5">
      <c r="B177" s="235"/>
      <c r="C177" s="236"/>
      <c r="D177" s="231" t="s">
        <v>180</v>
      </c>
      <c r="E177" s="237" t="s">
        <v>22</v>
      </c>
      <c r="F177" s="238" t="s">
        <v>2432</v>
      </c>
      <c r="G177" s="236"/>
      <c r="H177" s="239">
        <v>4.4</v>
      </c>
      <c r="I177" s="240"/>
      <c r="J177" s="236"/>
      <c r="K177" s="236"/>
      <c r="L177" s="241"/>
      <c r="M177" s="242"/>
      <c r="N177" s="243"/>
      <c r="O177" s="243"/>
      <c r="P177" s="243"/>
      <c r="Q177" s="243"/>
      <c r="R177" s="243"/>
      <c r="S177" s="243"/>
      <c r="T177" s="244"/>
      <c r="AT177" s="245" t="s">
        <v>180</v>
      </c>
      <c r="AU177" s="245" t="s">
        <v>82</v>
      </c>
      <c r="AV177" s="11" t="s">
        <v>82</v>
      </c>
      <c r="AW177" s="11" t="s">
        <v>37</v>
      </c>
      <c r="AX177" s="11" t="s">
        <v>73</v>
      </c>
      <c r="AY177" s="245" t="s">
        <v>153</v>
      </c>
    </row>
    <row r="178" spans="2:65" s="1" customFormat="1" ht="16.5" customHeight="1">
      <c r="B178" s="44"/>
      <c r="C178" s="219" t="s">
        <v>309</v>
      </c>
      <c r="D178" s="219" t="s">
        <v>155</v>
      </c>
      <c r="E178" s="220" t="s">
        <v>2433</v>
      </c>
      <c r="F178" s="221" t="s">
        <v>2434</v>
      </c>
      <c r="G178" s="222" t="s">
        <v>239</v>
      </c>
      <c r="H178" s="223">
        <v>9.2</v>
      </c>
      <c r="I178" s="224"/>
      <c r="J178" s="225">
        <f>ROUND(I178*H178,2)</f>
        <v>0</v>
      </c>
      <c r="K178" s="221" t="s">
        <v>159</v>
      </c>
      <c r="L178" s="70"/>
      <c r="M178" s="226" t="s">
        <v>22</v>
      </c>
      <c r="N178" s="227" t="s">
        <v>44</v>
      </c>
      <c r="O178" s="45"/>
      <c r="P178" s="228">
        <f>O178*H178</f>
        <v>0</v>
      </c>
      <c r="Q178" s="228">
        <v>0</v>
      </c>
      <c r="R178" s="228">
        <f>Q178*H178</f>
        <v>0</v>
      </c>
      <c r="S178" s="228">
        <v>0.181</v>
      </c>
      <c r="T178" s="229">
        <f>S178*H178</f>
        <v>1.6651999999999998</v>
      </c>
      <c r="AR178" s="22" t="s">
        <v>160</v>
      </c>
      <c r="AT178" s="22" t="s">
        <v>155</v>
      </c>
      <c r="AU178" s="22" t="s">
        <v>82</v>
      </c>
      <c r="AY178" s="22" t="s">
        <v>153</v>
      </c>
      <c r="BE178" s="230">
        <f>IF(N178="základní",J178,0)</f>
        <v>0</v>
      </c>
      <c r="BF178" s="230">
        <f>IF(N178="snížená",J178,0)</f>
        <v>0</v>
      </c>
      <c r="BG178" s="230">
        <f>IF(N178="zákl. přenesená",J178,0)</f>
        <v>0</v>
      </c>
      <c r="BH178" s="230">
        <f>IF(N178="sníž. přenesená",J178,0)</f>
        <v>0</v>
      </c>
      <c r="BI178" s="230">
        <f>IF(N178="nulová",J178,0)</f>
        <v>0</v>
      </c>
      <c r="BJ178" s="22" t="s">
        <v>24</v>
      </c>
      <c r="BK178" s="230">
        <f>ROUND(I178*H178,2)</f>
        <v>0</v>
      </c>
      <c r="BL178" s="22" t="s">
        <v>160</v>
      </c>
      <c r="BM178" s="22" t="s">
        <v>2435</v>
      </c>
    </row>
    <row r="179" spans="2:47" s="1" customFormat="1" ht="13.5">
      <c r="B179" s="44"/>
      <c r="C179" s="72"/>
      <c r="D179" s="231" t="s">
        <v>162</v>
      </c>
      <c r="E179" s="72"/>
      <c r="F179" s="232" t="s">
        <v>2436</v>
      </c>
      <c r="G179" s="72"/>
      <c r="H179" s="72"/>
      <c r="I179" s="189"/>
      <c r="J179" s="72"/>
      <c r="K179" s="72"/>
      <c r="L179" s="70"/>
      <c r="M179" s="233"/>
      <c r="N179" s="45"/>
      <c r="O179" s="45"/>
      <c r="P179" s="45"/>
      <c r="Q179" s="45"/>
      <c r="R179" s="45"/>
      <c r="S179" s="45"/>
      <c r="T179" s="93"/>
      <c r="AT179" s="22" t="s">
        <v>162</v>
      </c>
      <c r="AU179" s="22" t="s">
        <v>82</v>
      </c>
    </row>
    <row r="180" spans="2:47" s="1" customFormat="1" ht="13.5">
      <c r="B180" s="44"/>
      <c r="C180" s="72"/>
      <c r="D180" s="231" t="s">
        <v>166</v>
      </c>
      <c r="E180" s="72"/>
      <c r="F180" s="234" t="s">
        <v>2350</v>
      </c>
      <c r="G180" s="72"/>
      <c r="H180" s="72"/>
      <c r="I180" s="189"/>
      <c r="J180" s="72"/>
      <c r="K180" s="72"/>
      <c r="L180" s="70"/>
      <c r="M180" s="233"/>
      <c r="N180" s="45"/>
      <c r="O180" s="45"/>
      <c r="P180" s="45"/>
      <c r="Q180" s="45"/>
      <c r="R180" s="45"/>
      <c r="S180" s="45"/>
      <c r="T180" s="93"/>
      <c r="AT180" s="22" t="s">
        <v>166</v>
      </c>
      <c r="AU180" s="22" t="s">
        <v>82</v>
      </c>
    </row>
    <row r="181" spans="2:51" s="11" customFormat="1" ht="13.5">
      <c r="B181" s="235"/>
      <c r="C181" s="236"/>
      <c r="D181" s="231" t="s">
        <v>180</v>
      </c>
      <c r="E181" s="237" t="s">
        <v>22</v>
      </c>
      <c r="F181" s="238" t="s">
        <v>2437</v>
      </c>
      <c r="G181" s="236"/>
      <c r="H181" s="239">
        <v>9.2</v>
      </c>
      <c r="I181" s="240"/>
      <c r="J181" s="236"/>
      <c r="K181" s="236"/>
      <c r="L181" s="241"/>
      <c r="M181" s="242"/>
      <c r="N181" s="243"/>
      <c r="O181" s="243"/>
      <c r="P181" s="243"/>
      <c r="Q181" s="243"/>
      <c r="R181" s="243"/>
      <c r="S181" s="243"/>
      <c r="T181" s="244"/>
      <c r="AT181" s="245" t="s">
        <v>180</v>
      </c>
      <c r="AU181" s="245" t="s">
        <v>82</v>
      </c>
      <c r="AV181" s="11" t="s">
        <v>82</v>
      </c>
      <c r="AW181" s="11" t="s">
        <v>37</v>
      </c>
      <c r="AX181" s="11" t="s">
        <v>73</v>
      </c>
      <c r="AY181" s="245" t="s">
        <v>153</v>
      </c>
    </row>
    <row r="182" spans="2:65" s="1" customFormat="1" ht="16.5" customHeight="1">
      <c r="B182" s="44"/>
      <c r="C182" s="219" t="s">
        <v>317</v>
      </c>
      <c r="D182" s="219" t="s">
        <v>155</v>
      </c>
      <c r="E182" s="220" t="s">
        <v>2438</v>
      </c>
      <c r="F182" s="221" t="s">
        <v>2439</v>
      </c>
      <c r="G182" s="222" t="s">
        <v>239</v>
      </c>
      <c r="H182" s="223">
        <v>4.4</v>
      </c>
      <c r="I182" s="224"/>
      <c r="J182" s="225">
        <f>ROUND(I182*H182,2)</f>
        <v>0</v>
      </c>
      <c r="K182" s="221" t="s">
        <v>159</v>
      </c>
      <c r="L182" s="70"/>
      <c r="M182" s="226" t="s">
        <v>22</v>
      </c>
      <c r="N182" s="227" t="s">
        <v>44</v>
      </c>
      <c r="O182" s="45"/>
      <c r="P182" s="228">
        <f>O182*H182</f>
        <v>0</v>
      </c>
      <c r="Q182" s="228">
        <v>0</v>
      </c>
      <c r="R182" s="228">
        <f>Q182*H182</f>
        <v>0</v>
      </c>
      <c r="S182" s="228">
        <v>0.316</v>
      </c>
      <c r="T182" s="229">
        <f>S182*H182</f>
        <v>1.3904</v>
      </c>
      <c r="AR182" s="22" t="s">
        <v>160</v>
      </c>
      <c r="AT182" s="22" t="s">
        <v>155</v>
      </c>
      <c r="AU182" s="22" t="s">
        <v>82</v>
      </c>
      <c r="AY182" s="22" t="s">
        <v>153</v>
      </c>
      <c r="BE182" s="230">
        <f>IF(N182="základní",J182,0)</f>
        <v>0</v>
      </c>
      <c r="BF182" s="230">
        <f>IF(N182="snížená",J182,0)</f>
        <v>0</v>
      </c>
      <c r="BG182" s="230">
        <f>IF(N182="zákl. přenesená",J182,0)</f>
        <v>0</v>
      </c>
      <c r="BH182" s="230">
        <f>IF(N182="sníž. přenesená",J182,0)</f>
        <v>0</v>
      </c>
      <c r="BI182" s="230">
        <f>IF(N182="nulová",J182,0)</f>
        <v>0</v>
      </c>
      <c r="BJ182" s="22" t="s">
        <v>24</v>
      </c>
      <c r="BK182" s="230">
        <f>ROUND(I182*H182,2)</f>
        <v>0</v>
      </c>
      <c r="BL182" s="22" t="s">
        <v>160</v>
      </c>
      <c r="BM182" s="22" t="s">
        <v>2440</v>
      </c>
    </row>
    <row r="183" spans="2:47" s="1" customFormat="1" ht="13.5">
      <c r="B183" s="44"/>
      <c r="C183" s="72"/>
      <c r="D183" s="231" t="s">
        <v>162</v>
      </c>
      <c r="E183" s="72"/>
      <c r="F183" s="232" t="s">
        <v>2441</v>
      </c>
      <c r="G183" s="72"/>
      <c r="H183" s="72"/>
      <c r="I183" s="189"/>
      <c r="J183" s="72"/>
      <c r="K183" s="72"/>
      <c r="L183" s="70"/>
      <c r="M183" s="233"/>
      <c r="N183" s="45"/>
      <c r="O183" s="45"/>
      <c r="P183" s="45"/>
      <c r="Q183" s="45"/>
      <c r="R183" s="45"/>
      <c r="S183" s="45"/>
      <c r="T183" s="93"/>
      <c r="AT183" s="22" t="s">
        <v>162</v>
      </c>
      <c r="AU183" s="22" t="s">
        <v>82</v>
      </c>
    </row>
    <row r="184" spans="2:47" s="1" customFormat="1" ht="13.5">
      <c r="B184" s="44"/>
      <c r="C184" s="72"/>
      <c r="D184" s="231" t="s">
        <v>166</v>
      </c>
      <c r="E184" s="72"/>
      <c r="F184" s="234" t="s">
        <v>2350</v>
      </c>
      <c r="G184" s="72"/>
      <c r="H184" s="72"/>
      <c r="I184" s="189"/>
      <c r="J184" s="72"/>
      <c r="K184" s="72"/>
      <c r="L184" s="70"/>
      <c r="M184" s="233"/>
      <c r="N184" s="45"/>
      <c r="O184" s="45"/>
      <c r="P184" s="45"/>
      <c r="Q184" s="45"/>
      <c r="R184" s="45"/>
      <c r="S184" s="45"/>
      <c r="T184" s="93"/>
      <c r="AT184" s="22" t="s">
        <v>166</v>
      </c>
      <c r="AU184" s="22" t="s">
        <v>82</v>
      </c>
    </row>
    <row r="185" spans="2:51" s="11" customFormat="1" ht="13.5">
      <c r="B185" s="235"/>
      <c r="C185" s="236"/>
      <c r="D185" s="231" t="s">
        <v>180</v>
      </c>
      <c r="E185" s="237" t="s">
        <v>22</v>
      </c>
      <c r="F185" s="238" t="s">
        <v>2442</v>
      </c>
      <c r="G185" s="236"/>
      <c r="H185" s="239">
        <v>4.4</v>
      </c>
      <c r="I185" s="240"/>
      <c r="J185" s="236"/>
      <c r="K185" s="236"/>
      <c r="L185" s="241"/>
      <c r="M185" s="242"/>
      <c r="N185" s="243"/>
      <c r="O185" s="243"/>
      <c r="P185" s="243"/>
      <c r="Q185" s="243"/>
      <c r="R185" s="243"/>
      <c r="S185" s="243"/>
      <c r="T185" s="244"/>
      <c r="AT185" s="245" t="s">
        <v>180</v>
      </c>
      <c r="AU185" s="245" t="s">
        <v>82</v>
      </c>
      <c r="AV185" s="11" t="s">
        <v>82</v>
      </c>
      <c r="AW185" s="11" t="s">
        <v>37</v>
      </c>
      <c r="AX185" s="11" t="s">
        <v>73</v>
      </c>
      <c r="AY185" s="245" t="s">
        <v>153</v>
      </c>
    </row>
    <row r="186" spans="2:63" s="10" customFormat="1" ht="29.85" customHeight="1">
      <c r="B186" s="203"/>
      <c r="C186" s="204"/>
      <c r="D186" s="205" t="s">
        <v>72</v>
      </c>
      <c r="E186" s="217" t="s">
        <v>529</v>
      </c>
      <c r="F186" s="217" t="s">
        <v>530</v>
      </c>
      <c r="G186" s="204"/>
      <c r="H186" s="204"/>
      <c r="I186" s="207"/>
      <c r="J186" s="218">
        <f>BK186</f>
        <v>0</v>
      </c>
      <c r="K186" s="204"/>
      <c r="L186" s="209"/>
      <c r="M186" s="210"/>
      <c r="N186" s="211"/>
      <c r="O186" s="211"/>
      <c r="P186" s="212">
        <f>SUM(P187:P206)</f>
        <v>0</v>
      </c>
      <c r="Q186" s="211"/>
      <c r="R186" s="212">
        <f>SUM(R187:R206)</f>
        <v>0</v>
      </c>
      <c r="S186" s="211"/>
      <c r="T186" s="213">
        <f>SUM(T187:T206)</f>
        <v>0</v>
      </c>
      <c r="AR186" s="214" t="s">
        <v>24</v>
      </c>
      <c r="AT186" s="215" t="s">
        <v>72</v>
      </c>
      <c r="AU186" s="215" t="s">
        <v>24</v>
      </c>
      <c r="AY186" s="214" t="s">
        <v>153</v>
      </c>
      <c r="BK186" s="216">
        <f>SUM(BK187:BK206)</f>
        <v>0</v>
      </c>
    </row>
    <row r="187" spans="2:65" s="1" customFormat="1" ht="16.5" customHeight="1">
      <c r="B187" s="44"/>
      <c r="C187" s="219" t="s">
        <v>322</v>
      </c>
      <c r="D187" s="219" t="s">
        <v>155</v>
      </c>
      <c r="E187" s="220" t="s">
        <v>532</v>
      </c>
      <c r="F187" s="221" t="s">
        <v>533</v>
      </c>
      <c r="G187" s="222" t="s">
        <v>231</v>
      </c>
      <c r="H187" s="223">
        <v>1.034</v>
      </c>
      <c r="I187" s="224"/>
      <c r="J187" s="225">
        <f>ROUND(I187*H187,2)</f>
        <v>0</v>
      </c>
      <c r="K187" s="221" t="s">
        <v>159</v>
      </c>
      <c r="L187" s="70"/>
      <c r="M187" s="226" t="s">
        <v>22</v>
      </c>
      <c r="N187" s="227" t="s">
        <v>44</v>
      </c>
      <c r="O187" s="45"/>
      <c r="P187" s="228">
        <f>O187*H187</f>
        <v>0</v>
      </c>
      <c r="Q187" s="228">
        <v>0</v>
      </c>
      <c r="R187" s="228">
        <f>Q187*H187</f>
        <v>0</v>
      </c>
      <c r="S187" s="228">
        <v>0</v>
      </c>
      <c r="T187" s="229">
        <f>S187*H187</f>
        <v>0</v>
      </c>
      <c r="AR187" s="22" t="s">
        <v>160</v>
      </c>
      <c r="AT187" s="22" t="s">
        <v>155</v>
      </c>
      <c r="AU187" s="22" t="s">
        <v>82</v>
      </c>
      <c r="AY187" s="22" t="s">
        <v>153</v>
      </c>
      <c r="BE187" s="230">
        <f>IF(N187="základní",J187,0)</f>
        <v>0</v>
      </c>
      <c r="BF187" s="230">
        <f>IF(N187="snížená",J187,0)</f>
        <v>0</v>
      </c>
      <c r="BG187" s="230">
        <f>IF(N187="zákl. přenesená",J187,0)</f>
        <v>0</v>
      </c>
      <c r="BH187" s="230">
        <f>IF(N187="sníž. přenesená",J187,0)</f>
        <v>0</v>
      </c>
      <c r="BI187" s="230">
        <f>IF(N187="nulová",J187,0)</f>
        <v>0</v>
      </c>
      <c r="BJ187" s="22" t="s">
        <v>24</v>
      </c>
      <c r="BK187" s="230">
        <f>ROUND(I187*H187,2)</f>
        <v>0</v>
      </c>
      <c r="BL187" s="22" t="s">
        <v>160</v>
      </c>
      <c r="BM187" s="22" t="s">
        <v>2443</v>
      </c>
    </row>
    <row r="188" spans="2:47" s="1" customFormat="1" ht="13.5">
      <c r="B188" s="44"/>
      <c r="C188" s="72"/>
      <c r="D188" s="231" t="s">
        <v>162</v>
      </c>
      <c r="E188" s="72"/>
      <c r="F188" s="232" t="s">
        <v>535</v>
      </c>
      <c r="G188" s="72"/>
      <c r="H188" s="72"/>
      <c r="I188" s="189"/>
      <c r="J188" s="72"/>
      <c r="K188" s="72"/>
      <c r="L188" s="70"/>
      <c r="M188" s="233"/>
      <c r="N188" s="45"/>
      <c r="O188" s="45"/>
      <c r="P188" s="45"/>
      <c r="Q188" s="45"/>
      <c r="R188" s="45"/>
      <c r="S188" s="45"/>
      <c r="T188" s="93"/>
      <c r="AT188" s="22" t="s">
        <v>162</v>
      </c>
      <c r="AU188" s="22" t="s">
        <v>82</v>
      </c>
    </row>
    <row r="189" spans="2:51" s="11" customFormat="1" ht="13.5">
      <c r="B189" s="235"/>
      <c r="C189" s="236"/>
      <c r="D189" s="231" t="s">
        <v>180</v>
      </c>
      <c r="E189" s="237" t="s">
        <v>22</v>
      </c>
      <c r="F189" s="238" t="s">
        <v>2444</v>
      </c>
      <c r="G189" s="236"/>
      <c r="H189" s="239">
        <v>1.034</v>
      </c>
      <c r="I189" s="240"/>
      <c r="J189" s="236"/>
      <c r="K189" s="236"/>
      <c r="L189" s="241"/>
      <c r="M189" s="242"/>
      <c r="N189" s="243"/>
      <c r="O189" s="243"/>
      <c r="P189" s="243"/>
      <c r="Q189" s="243"/>
      <c r="R189" s="243"/>
      <c r="S189" s="243"/>
      <c r="T189" s="244"/>
      <c r="AT189" s="245" t="s">
        <v>180</v>
      </c>
      <c r="AU189" s="245" t="s">
        <v>82</v>
      </c>
      <c r="AV189" s="11" t="s">
        <v>82</v>
      </c>
      <c r="AW189" s="11" t="s">
        <v>37</v>
      </c>
      <c r="AX189" s="11" t="s">
        <v>73</v>
      </c>
      <c r="AY189" s="245" t="s">
        <v>153</v>
      </c>
    </row>
    <row r="190" spans="2:65" s="1" customFormat="1" ht="16.5" customHeight="1">
      <c r="B190" s="44"/>
      <c r="C190" s="219" t="s">
        <v>330</v>
      </c>
      <c r="D190" s="219" t="s">
        <v>155</v>
      </c>
      <c r="E190" s="220" t="s">
        <v>538</v>
      </c>
      <c r="F190" s="221" t="s">
        <v>539</v>
      </c>
      <c r="G190" s="222" t="s">
        <v>231</v>
      </c>
      <c r="H190" s="223">
        <v>7.238</v>
      </c>
      <c r="I190" s="224"/>
      <c r="J190" s="225">
        <f>ROUND(I190*H190,2)</f>
        <v>0</v>
      </c>
      <c r="K190" s="221" t="s">
        <v>159</v>
      </c>
      <c r="L190" s="70"/>
      <c r="M190" s="226" t="s">
        <v>22</v>
      </c>
      <c r="N190" s="227" t="s">
        <v>44</v>
      </c>
      <c r="O190" s="45"/>
      <c r="P190" s="228">
        <f>O190*H190</f>
        <v>0</v>
      </c>
      <c r="Q190" s="228">
        <v>0</v>
      </c>
      <c r="R190" s="228">
        <f>Q190*H190</f>
        <v>0</v>
      </c>
      <c r="S190" s="228">
        <v>0</v>
      </c>
      <c r="T190" s="229">
        <f>S190*H190</f>
        <v>0</v>
      </c>
      <c r="AR190" s="22" t="s">
        <v>160</v>
      </c>
      <c r="AT190" s="22" t="s">
        <v>155</v>
      </c>
      <c r="AU190" s="22" t="s">
        <v>82</v>
      </c>
      <c r="AY190" s="22" t="s">
        <v>153</v>
      </c>
      <c r="BE190" s="230">
        <f>IF(N190="základní",J190,0)</f>
        <v>0</v>
      </c>
      <c r="BF190" s="230">
        <f>IF(N190="snížená",J190,0)</f>
        <v>0</v>
      </c>
      <c r="BG190" s="230">
        <f>IF(N190="zákl. přenesená",J190,0)</f>
        <v>0</v>
      </c>
      <c r="BH190" s="230">
        <f>IF(N190="sníž. přenesená",J190,0)</f>
        <v>0</v>
      </c>
      <c r="BI190" s="230">
        <f>IF(N190="nulová",J190,0)</f>
        <v>0</v>
      </c>
      <c r="BJ190" s="22" t="s">
        <v>24</v>
      </c>
      <c r="BK190" s="230">
        <f>ROUND(I190*H190,2)</f>
        <v>0</v>
      </c>
      <c r="BL190" s="22" t="s">
        <v>160</v>
      </c>
      <c r="BM190" s="22" t="s">
        <v>2445</v>
      </c>
    </row>
    <row r="191" spans="2:47" s="1" customFormat="1" ht="13.5">
      <c r="B191" s="44"/>
      <c r="C191" s="72"/>
      <c r="D191" s="231" t="s">
        <v>162</v>
      </c>
      <c r="E191" s="72"/>
      <c r="F191" s="232" t="s">
        <v>541</v>
      </c>
      <c r="G191" s="72"/>
      <c r="H191" s="72"/>
      <c r="I191" s="189"/>
      <c r="J191" s="72"/>
      <c r="K191" s="72"/>
      <c r="L191" s="70"/>
      <c r="M191" s="233"/>
      <c r="N191" s="45"/>
      <c r="O191" s="45"/>
      <c r="P191" s="45"/>
      <c r="Q191" s="45"/>
      <c r="R191" s="45"/>
      <c r="S191" s="45"/>
      <c r="T191" s="93"/>
      <c r="AT191" s="22" t="s">
        <v>162</v>
      </c>
      <c r="AU191" s="22" t="s">
        <v>82</v>
      </c>
    </row>
    <row r="192" spans="2:47" s="1" customFormat="1" ht="13.5">
      <c r="B192" s="44"/>
      <c r="C192" s="72"/>
      <c r="D192" s="231" t="s">
        <v>166</v>
      </c>
      <c r="E192" s="72"/>
      <c r="F192" s="234" t="s">
        <v>542</v>
      </c>
      <c r="G192" s="72"/>
      <c r="H192" s="72"/>
      <c r="I192" s="189"/>
      <c r="J192" s="72"/>
      <c r="K192" s="72"/>
      <c r="L192" s="70"/>
      <c r="M192" s="233"/>
      <c r="N192" s="45"/>
      <c r="O192" s="45"/>
      <c r="P192" s="45"/>
      <c r="Q192" s="45"/>
      <c r="R192" s="45"/>
      <c r="S192" s="45"/>
      <c r="T192" s="93"/>
      <c r="AT192" s="22" t="s">
        <v>166</v>
      </c>
      <c r="AU192" s="22" t="s">
        <v>82</v>
      </c>
    </row>
    <row r="193" spans="2:51" s="11" customFormat="1" ht="13.5">
      <c r="B193" s="235"/>
      <c r="C193" s="236"/>
      <c r="D193" s="231" t="s">
        <v>180</v>
      </c>
      <c r="E193" s="236"/>
      <c r="F193" s="238" t="s">
        <v>2446</v>
      </c>
      <c r="G193" s="236"/>
      <c r="H193" s="239">
        <v>7.238</v>
      </c>
      <c r="I193" s="240"/>
      <c r="J193" s="236"/>
      <c r="K193" s="236"/>
      <c r="L193" s="241"/>
      <c r="M193" s="242"/>
      <c r="N193" s="243"/>
      <c r="O193" s="243"/>
      <c r="P193" s="243"/>
      <c r="Q193" s="243"/>
      <c r="R193" s="243"/>
      <c r="S193" s="243"/>
      <c r="T193" s="244"/>
      <c r="AT193" s="245" t="s">
        <v>180</v>
      </c>
      <c r="AU193" s="245" t="s">
        <v>82</v>
      </c>
      <c r="AV193" s="11" t="s">
        <v>82</v>
      </c>
      <c r="AW193" s="11" t="s">
        <v>6</v>
      </c>
      <c r="AX193" s="11" t="s">
        <v>24</v>
      </c>
      <c r="AY193" s="245" t="s">
        <v>153</v>
      </c>
    </row>
    <row r="194" spans="2:65" s="1" customFormat="1" ht="16.5" customHeight="1">
      <c r="B194" s="44"/>
      <c r="C194" s="219" t="s">
        <v>336</v>
      </c>
      <c r="D194" s="219" t="s">
        <v>155</v>
      </c>
      <c r="E194" s="220" t="s">
        <v>545</v>
      </c>
      <c r="F194" s="221" t="s">
        <v>546</v>
      </c>
      <c r="G194" s="222" t="s">
        <v>231</v>
      </c>
      <c r="H194" s="223">
        <v>3.055</v>
      </c>
      <c r="I194" s="224"/>
      <c r="J194" s="225">
        <f>ROUND(I194*H194,2)</f>
        <v>0</v>
      </c>
      <c r="K194" s="221" t="s">
        <v>159</v>
      </c>
      <c r="L194" s="70"/>
      <c r="M194" s="226" t="s">
        <v>22</v>
      </c>
      <c r="N194" s="227" t="s">
        <v>44</v>
      </c>
      <c r="O194" s="45"/>
      <c r="P194" s="228">
        <f>O194*H194</f>
        <v>0</v>
      </c>
      <c r="Q194" s="228">
        <v>0</v>
      </c>
      <c r="R194" s="228">
        <f>Q194*H194</f>
        <v>0</v>
      </c>
      <c r="S194" s="228">
        <v>0</v>
      </c>
      <c r="T194" s="229">
        <f>S194*H194</f>
        <v>0</v>
      </c>
      <c r="AR194" s="22" t="s">
        <v>160</v>
      </c>
      <c r="AT194" s="22" t="s">
        <v>155</v>
      </c>
      <c r="AU194" s="22" t="s">
        <v>82</v>
      </c>
      <c r="AY194" s="22" t="s">
        <v>153</v>
      </c>
      <c r="BE194" s="230">
        <f>IF(N194="základní",J194,0)</f>
        <v>0</v>
      </c>
      <c r="BF194" s="230">
        <f>IF(N194="snížená",J194,0)</f>
        <v>0</v>
      </c>
      <c r="BG194" s="230">
        <f>IF(N194="zákl. přenesená",J194,0)</f>
        <v>0</v>
      </c>
      <c r="BH194" s="230">
        <f>IF(N194="sníž. přenesená",J194,0)</f>
        <v>0</v>
      </c>
      <c r="BI194" s="230">
        <f>IF(N194="nulová",J194,0)</f>
        <v>0</v>
      </c>
      <c r="BJ194" s="22" t="s">
        <v>24</v>
      </c>
      <c r="BK194" s="230">
        <f>ROUND(I194*H194,2)</f>
        <v>0</v>
      </c>
      <c r="BL194" s="22" t="s">
        <v>160</v>
      </c>
      <c r="BM194" s="22" t="s">
        <v>2447</v>
      </c>
    </row>
    <row r="195" spans="2:47" s="1" customFormat="1" ht="13.5">
      <c r="B195" s="44"/>
      <c r="C195" s="72"/>
      <c r="D195" s="231" t="s">
        <v>162</v>
      </c>
      <c r="E195" s="72"/>
      <c r="F195" s="232" t="s">
        <v>548</v>
      </c>
      <c r="G195" s="72"/>
      <c r="H195" s="72"/>
      <c r="I195" s="189"/>
      <c r="J195" s="72"/>
      <c r="K195" s="72"/>
      <c r="L195" s="70"/>
      <c r="M195" s="233"/>
      <c r="N195" s="45"/>
      <c r="O195" s="45"/>
      <c r="P195" s="45"/>
      <c r="Q195" s="45"/>
      <c r="R195" s="45"/>
      <c r="S195" s="45"/>
      <c r="T195" s="93"/>
      <c r="AT195" s="22" t="s">
        <v>162</v>
      </c>
      <c r="AU195" s="22" t="s">
        <v>82</v>
      </c>
    </row>
    <row r="196" spans="2:51" s="11" customFormat="1" ht="13.5">
      <c r="B196" s="235"/>
      <c r="C196" s="236"/>
      <c r="D196" s="231" t="s">
        <v>180</v>
      </c>
      <c r="E196" s="237" t="s">
        <v>22</v>
      </c>
      <c r="F196" s="238" t="s">
        <v>2448</v>
      </c>
      <c r="G196" s="236"/>
      <c r="H196" s="239">
        <v>3.055</v>
      </c>
      <c r="I196" s="240"/>
      <c r="J196" s="236"/>
      <c r="K196" s="236"/>
      <c r="L196" s="241"/>
      <c r="M196" s="242"/>
      <c r="N196" s="243"/>
      <c r="O196" s="243"/>
      <c r="P196" s="243"/>
      <c r="Q196" s="243"/>
      <c r="R196" s="243"/>
      <c r="S196" s="243"/>
      <c r="T196" s="244"/>
      <c r="AT196" s="245" t="s">
        <v>180</v>
      </c>
      <c r="AU196" s="245" t="s">
        <v>82</v>
      </c>
      <c r="AV196" s="11" t="s">
        <v>82</v>
      </c>
      <c r="AW196" s="11" t="s">
        <v>37</v>
      </c>
      <c r="AX196" s="11" t="s">
        <v>73</v>
      </c>
      <c r="AY196" s="245" t="s">
        <v>153</v>
      </c>
    </row>
    <row r="197" spans="2:65" s="1" customFormat="1" ht="16.5" customHeight="1">
      <c r="B197" s="44"/>
      <c r="C197" s="219" t="s">
        <v>342</v>
      </c>
      <c r="D197" s="219" t="s">
        <v>155</v>
      </c>
      <c r="E197" s="220" t="s">
        <v>550</v>
      </c>
      <c r="F197" s="221" t="s">
        <v>551</v>
      </c>
      <c r="G197" s="222" t="s">
        <v>231</v>
      </c>
      <c r="H197" s="223">
        <v>21.385</v>
      </c>
      <c r="I197" s="224"/>
      <c r="J197" s="225">
        <f>ROUND(I197*H197,2)</f>
        <v>0</v>
      </c>
      <c r="K197" s="221" t="s">
        <v>159</v>
      </c>
      <c r="L197" s="70"/>
      <c r="M197" s="226" t="s">
        <v>22</v>
      </c>
      <c r="N197" s="227" t="s">
        <v>44</v>
      </c>
      <c r="O197" s="45"/>
      <c r="P197" s="228">
        <f>O197*H197</f>
        <v>0</v>
      </c>
      <c r="Q197" s="228">
        <v>0</v>
      </c>
      <c r="R197" s="228">
        <f>Q197*H197</f>
        <v>0</v>
      </c>
      <c r="S197" s="228">
        <v>0</v>
      </c>
      <c r="T197" s="229">
        <f>S197*H197</f>
        <v>0</v>
      </c>
      <c r="AR197" s="22" t="s">
        <v>160</v>
      </c>
      <c r="AT197" s="22" t="s">
        <v>155</v>
      </c>
      <c r="AU197" s="22" t="s">
        <v>82</v>
      </c>
      <c r="AY197" s="22" t="s">
        <v>153</v>
      </c>
      <c r="BE197" s="230">
        <f>IF(N197="základní",J197,0)</f>
        <v>0</v>
      </c>
      <c r="BF197" s="230">
        <f>IF(N197="snížená",J197,0)</f>
        <v>0</v>
      </c>
      <c r="BG197" s="230">
        <f>IF(N197="zákl. přenesená",J197,0)</f>
        <v>0</v>
      </c>
      <c r="BH197" s="230">
        <f>IF(N197="sníž. přenesená",J197,0)</f>
        <v>0</v>
      </c>
      <c r="BI197" s="230">
        <f>IF(N197="nulová",J197,0)</f>
        <v>0</v>
      </c>
      <c r="BJ197" s="22" t="s">
        <v>24</v>
      </c>
      <c r="BK197" s="230">
        <f>ROUND(I197*H197,2)</f>
        <v>0</v>
      </c>
      <c r="BL197" s="22" t="s">
        <v>160</v>
      </c>
      <c r="BM197" s="22" t="s">
        <v>2449</v>
      </c>
    </row>
    <row r="198" spans="2:47" s="1" customFormat="1" ht="13.5">
      <c r="B198" s="44"/>
      <c r="C198" s="72"/>
      <c r="D198" s="231" t="s">
        <v>162</v>
      </c>
      <c r="E198" s="72"/>
      <c r="F198" s="232" t="s">
        <v>541</v>
      </c>
      <c r="G198" s="72"/>
      <c r="H198" s="72"/>
      <c r="I198" s="189"/>
      <c r="J198" s="72"/>
      <c r="K198" s="72"/>
      <c r="L198" s="70"/>
      <c r="M198" s="233"/>
      <c r="N198" s="45"/>
      <c r="O198" s="45"/>
      <c r="P198" s="45"/>
      <c r="Q198" s="45"/>
      <c r="R198" s="45"/>
      <c r="S198" s="45"/>
      <c r="T198" s="93"/>
      <c r="AT198" s="22" t="s">
        <v>162</v>
      </c>
      <c r="AU198" s="22" t="s">
        <v>82</v>
      </c>
    </row>
    <row r="199" spans="2:47" s="1" customFormat="1" ht="13.5">
      <c r="B199" s="44"/>
      <c r="C199" s="72"/>
      <c r="D199" s="231" t="s">
        <v>166</v>
      </c>
      <c r="E199" s="72"/>
      <c r="F199" s="234" t="s">
        <v>542</v>
      </c>
      <c r="G199" s="72"/>
      <c r="H199" s="72"/>
      <c r="I199" s="189"/>
      <c r="J199" s="72"/>
      <c r="K199" s="72"/>
      <c r="L199" s="70"/>
      <c r="M199" s="233"/>
      <c r="N199" s="45"/>
      <c r="O199" s="45"/>
      <c r="P199" s="45"/>
      <c r="Q199" s="45"/>
      <c r="R199" s="45"/>
      <c r="S199" s="45"/>
      <c r="T199" s="93"/>
      <c r="AT199" s="22" t="s">
        <v>166</v>
      </c>
      <c r="AU199" s="22" t="s">
        <v>82</v>
      </c>
    </row>
    <row r="200" spans="2:51" s="11" customFormat="1" ht="13.5">
      <c r="B200" s="235"/>
      <c r="C200" s="236"/>
      <c r="D200" s="231" t="s">
        <v>180</v>
      </c>
      <c r="E200" s="236"/>
      <c r="F200" s="238" t="s">
        <v>2450</v>
      </c>
      <c r="G200" s="236"/>
      <c r="H200" s="239">
        <v>21.385</v>
      </c>
      <c r="I200" s="240"/>
      <c r="J200" s="236"/>
      <c r="K200" s="236"/>
      <c r="L200" s="241"/>
      <c r="M200" s="242"/>
      <c r="N200" s="243"/>
      <c r="O200" s="243"/>
      <c r="P200" s="243"/>
      <c r="Q200" s="243"/>
      <c r="R200" s="243"/>
      <c r="S200" s="243"/>
      <c r="T200" s="244"/>
      <c r="AT200" s="245" t="s">
        <v>180</v>
      </c>
      <c r="AU200" s="245" t="s">
        <v>82</v>
      </c>
      <c r="AV200" s="11" t="s">
        <v>82</v>
      </c>
      <c r="AW200" s="11" t="s">
        <v>6</v>
      </c>
      <c r="AX200" s="11" t="s">
        <v>24</v>
      </c>
      <c r="AY200" s="245" t="s">
        <v>153</v>
      </c>
    </row>
    <row r="201" spans="2:65" s="1" customFormat="1" ht="16.5" customHeight="1">
      <c r="B201" s="44"/>
      <c r="C201" s="219" t="s">
        <v>348</v>
      </c>
      <c r="D201" s="219" t="s">
        <v>155</v>
      </c>
      <c r="E201" s="220" t="s">
        <v>555</v>
      </c>
      <c r="F201" s="221" t="s">
        <v>556</v>
      </c>
      <c r="G201" s="222" t="s">
        <v>231</v>
      </c>
      <c r="H201" s="223">
        <v>4.09</v>
      </c>
      <c r="I201" s="224"/>
      <c r="J201" s="225">
        <f>ROUND(I201*H201,2)</f>
        <v>0</v>
      </c>
      <c r="K201" s="221" t="s">
        <v>159</v>
      </c>
      <c r="L201" s="70"/>
      <c r="M201" s="226" t="s">
        <v>22</v>
      </c>
      <c r="N201" s="227" t="s">
        <v>44</v>
      </c>
      <c r="O201" s="45"/>
      <c r="P201" s="228">
        <f>O201*H201</f>
        <v>0</v>
      </c>
      <c r="Q201" s="228">
        <v>0</v>
      </c>
      <c r="R201" s="228">
        <f>Q201*H201</f>
        <v>0</v>
      </c>
      <c r="S201" s="228">
        <v>0</v>
      </c>
      <c r="T201" s="229">
        <f>S201*H201</f>
        <v>0</v>
      </c>
      <c r="AR201" s="22" t="s">
        <v>160</v>
      </c>
      <c r="AT201" s="22" t="s">
        <v>155</v>
      </c>
      <c r="AU201" s="22" t="s">
        <v>82</v>
      </c>
      <c r="AY201" s="22" t="s">
        <v>153</v>
      </c>
      <c r="BE201" s="230">
        <f>IF(N201="základní",J201,0)</f>
        <v>0</v>
      </c>
      <c r="BF201" s="230">
        <f>IF(N201="snížená",J201,0)</f>
        <v>0</v>
      </c>
      <c r="BG201" s="230">
        <f>IF(N201="zákl. přenesená",J201,0)</f>
        <v>0</v>
      </c>
      <c r="BH201" s="230">
        <f>IF(N201="sníž. přenesená",J201,0)</f>
        <v>0</v>
      </c>
      <c r="BI201" s="230">
        <f>IF(N201="nulová",J201,0)</f>
        <v>0</v>
      </c>
      <c r="BJ201" s="22" t="s">
        <v>24</v>
      </c>
      <c r="BK201" s="230">
        <f>ROUND(I201*H201,2)</f>
        <v>0</v>
      </c>
      <c r="BL201" s="22" t="s">
        <v>160</v>
      </c>
      <c r="BM201" s="22" t="s">
        <v>2451</v>
      </c>
    </row>
    <row r="202" spans="2:47" s="1" customFormat="1" ht="13.5">
      <c r="B202" s="44"/>
      <c r="C202" s="72"/>
      <c r="D202" s="231" t="s">
        <v>162</v>
      </c>
      <c r="E202" s="72"/>
      <c r="F202" s="232" t="s">
        <v>558</v>
      </c>
      <c r="G202" s="72"/>
      <c r="H202" s="72"/>
      <c r="I202" s="189"/>
      <c r="J202" s="72"/>
      <c r="K202" s="72"/>
      <c r="L202" s="70"/>
      <c r="M202" s="233"/>
      <c r="N202" s="45"/>
      <c r="O202" s="45"/>
      <c r="P202" s="45"/>
      <c r="Q202" s="45"/>
      <c r="R202" s="45"/>
      <c r="S202" s="45"/>
      <c r="T202" s="93"/>
      <c r="AT202" s="22" t="s">
        <v>162</v>
      </c>
      <c r="AU202" s="22" t="s">
        <v>82</v>
      </c>
    </row>
    <row r="203" spans="2:65" s="1" customFormat="1" ht="16.5" customHeight="1">
      <c r="B203" s="44"/>
      <c r="C203" s="219" t="s">
        <v>356</v>
      </c>
      <c r="D203" s="219" t="s">
        <v>155</v>
      </c>
      <c r="E203" s="220" t="s">
        <v>567</v>
      </c>
      <c r="F203" s="221" t="s">
        <v>568</v>
      </c>
      <c r="G203" s="222" t="s">
        <v>231</v>
      </c>
      <c r="H203" s="223">
        <v>3.056</v>
      </c>
      <c r="I203" s="224"/>
      <c r="J203" s="225">
        <f>ROUND(I203*H203,2)</f>
        <v>0</v>
      </c>
      <c r="K203" s="221" t="s">
        <v>159</v>
      </c>
      <c r="L203" s="70"/>
      <c r="M203" s="226" t="s">
        <v>22</v>
      </c>
      <c r="N203" s="227" t="s">
        <v>44</v>
      </c>
      <c r="O203" s="45"/>
      <c r="P203" s="228">
        <f>O203*H203</f>
        <v>0</v>
      </c>
      <c r="Q203" s="228">
        <v>0</v>
      </c>
      <c r="R203" s="228">
        <f>Q203*H203</f>
        <v>0</v>
      </c>
      <c r="S203" s="228">
        <v>0</v>
      </c>
      <c r="T203" s="229">
        <f>S203*H203</f>
        <v>0</v>
      </c>
      <c r="AR203" s="22" t="s">
        <v>160</v>
      </c>
      <c r="AT203" s="22" t="s">
        <v>155</v>
      </c>
      <c r="AU203" s="22" t="s">
        <v>82</v>
      </c>
      <c r="AY203" s="22" t="s">
        <v>153</v>
      </c>
      <c r="BE203" s="230">
        <f>IF(N203="základní",J203,0)</f>
        <v>0</v>
      </c>
      <c r="BF203" s="230">
        <f>IF(N203="snížená",J203,0)</f>
        <v>0</v>
      </c>
      <c r="BG203" s="230">
        <f>IF(N203="zákl. přenesená",J203,0)</f>
        <v>0</v>
      </c>
      <c r="BH203" s="230">
        <f>IF(N203="sníž. přenesená",J203,0)</f>
        <v>0</v>
      </c>
      <c r="BI203" s="230">
        <f>IF(N203="nulová",J203,0)</f>
        <v>0</v>
      </c>
      <c r="BJ203" s="22" t="s">
        <v>24</v>
      </c>
      <c r="BK203" s="230">
        <f>ROUND(I203*H203,2)</f>
        <v>0</v>
      </c>
      <c r="BL203" s="22" t="s">
        <v>160</v>
      </c>
      <c r="BM203" s="22" t="s">
        <v>2452</v>
      </c>
    </row>
    <row r="204" spans="2:47" s="1" customFormat="1" ht="13.5">
      <c r="B204" s="44"/>
      <c r="C204" s="72"/>
      <c r="D204" s="231" t="s">
        <v>162</v>
      </c>
      <c r="E204" s="72"/>
      <c r="F204" s="232" t="s">
        <v>570</v>
      </c>
      <c r="G204" s="72"/>
      <c r="H204" s="72"/>
      <c r="I204" s="189"/>
      <c r="J204" s="72"/>
      <c r="K204" s="72"/>
      <c r="L204" s="70"/>
      <c r="M204" s="233"/>
      <c r="N204" s="45"/>
      <c r="O204" s="45"/>
      <c r="P204" s="45"/>
      <c r="Q204" s="45"/>
      <c r="R204" s="45"/>
      <c r="S204" s="45"/>
      <c r="T204" s="93"/>
      <c r="AT204" s="22" t="s">
        <v>162</v>
      </c>
      <c r="AU204" s="22" t="s">
        <v>82</v>
      </c>
    </row>
    <row r="205" spans="2:65" s="1" customFormat="1" ht="16.5" customHeight="1">
      <c r="B205" s="44"/>
      <c r="C205" s="219" t="s">
        <v>362</v>
      </c>
      <c r="D205" s="219" t="s">
        <v>155</v>
      </c>
      <c r="E205" s="220" t="s">
        <v>572</v>
      </c>
      <c r="F205" s="221" t="s">
        <v>573</v>
      </c>
      <c r="G205" s="222" t="s">
        <v>231</v>
      </c>
      <c r="H205" s="223">
        <v>1.034</v>
      </c>
      <c r="I205" s="224"/>
      <c r="J205" s="225">
        <f>ROUND(I205*H205,2)</f>
        <v>0</v>
      </c>
      <c r="K205" s="221" t="s">
        <v>159</v>
      </c>
      <c r="L205" s="70"/>
      <c r="M205" s="226" t="s">
        <v>22</v>
      </c>
      <c r="N205" s="227" t="s">
        <v>44</v>
      </c>
      <c r="O205" s="45"/>
      <c r="P205" s="228">
        <f>O205*H205</f>
        <v>0</v>
      </c>
      <c r="Q205" s="228">
        <v>0</v>
      </c>
      <c r="R205" s="228">
        <f>Q205*H205</f>
        <v>0</v>
      </c>
      <c r="S205" s="228">
        <v>0</v>
      </c>
      <c r="T205" s="229">
        <f>S205*H205</f>
        <v>0</v>
      </c>
      <c r="AR205" s="22" t="s">
        <v>160</v>
      </c>
      <c r="AT205" s="22" t="s">
        <v>155</v>
      </c>
      <c r="AU205" s="22" t="s">
        <v>82</v>
      </c>
      <c r="AY205" s="22" t="s">
        <v>153</v>
      </c>
      <c r="BE205" s="230">
        <f>IF(N205="základní",J205,0)</f>
        <v>0</v>
      </c>
      <c r="BF205" s="230">
        <f>IF(N205="snížená",J205,0)</f>
        <v>0</v>
      </c>
      <c r="BG205" s="230">
        <f>IF(N205="zákl. přenesená",J205,0)</f>
        <v>0</v>
      </c>
      <c r="BH205" s="230">
        <f>IF(N205="sníž. přenesená",J205,0)</f>
        <v>0</v>
      </c>
      <c r="BI205" s="230">
        <f>IF(N205="nulová",J205,0)</f>
        <v>0</v>
      </c>
      <c r="BJ205" s="22" t="s">
        <v>24</v>
      </c>
      <c r="BK205" s="230">
        <f>ROUND(I205*H205,2)</f>
        <v>0</v>
      </c>
      <c r="BL205" s="22" t="s">
        <v>160</v>
      </c>
      <c r="BM205" s="22" t="s">
        <v>2453</v>
      </c>
    </row>
    <row r="206" spans="2:47" s="1" customFormat="1" ht="13.5">
      <c r="B206" s="44"/>
      <c r="C206" s="72"/>
      <c r="D206" s="231" t="s">
        <v>162</v>
      </c>
      <c r="E206" s="72"/>
      <c r="F206" s="232" t="s">
        <v>575</v>
      </c>
      <c r="G206" s="72"/>
      <c r="H206" s="72"/>
      <c r="I206" s="189"/>
      <c r="J206" s="72"/>
      <c r="K206" s="72"/>
      <c r="L206" s="70"/>
      <c r="M206" s="233"/>
      <c r="N206" s="45"/>
      <c r="O206" s="45"/>
      <c r="P206" s="45"/>
      <c r="Q206" s="45"/>
      <c r="R206" s="45"/>
      <c r="S206" s="45"/>
      <c r="T206" s="93"/>
      <c r="AT206" s="22" t="s">
        <v>162</v>
      </c>
      <c r="AU206" s="22" t="s">
        <v>82</v>
      </c>
    </row>
    <row r="207" spans="2:63" s="10" customFormat="1" ht="37.4" customHeight="1">
      <c r="B207" s="203"/>
      <c r="C207" s="204"/>
      <c r="D207" s="205" t="s">
        <v>72</v>
      </c>
      <c r="E207" s="206" t="s">
        <v>1381</v>
      </c>
      <c r="F207" s="206" t="s">
        <v>1382</v>
      </c>
      <c r="G207" s="204"/>
      <c r="H207" s="204"/>
      <c r="I207" s="207"/>
      <c r="J207" s="208">
        <f>BK207</f>
        <v>0</v>
      </c>
      <c r="K207" s="204"/>
      <c r="L207" s="209"/>
      <c r="M207" s="210"/>
      <c r="N207" s="211"/>
      <c r="O207" s="211"/>
      <c r="P207" s="212">
        <f>P208+P219+P328+P401</f>
        <v>0</v>
      </c>
      <c r="Q207" s="211"/>
      <c r="R207" s="212">
        <f>R208+R219+R328+R401</f>
        <v>1.4708925</v>
      </c>
      <c r="S207" s="211"/>
      <c r="T207" s="213">
        <f>T208+T219+T328+T401</f>
        <v>0</v>
      </c>
      <c r="AR207" s="214" t="s">
        <v>82</v>
      </c>
      <c r="AT207" s="215" t="s">
        <v>72</v>
      </c>
      <c r="AU207" s="215" t="s">
        <v>73</v>
      </c>
      <c r="AY207" s="214" t="s">
        <v>153</v>
      </c>
      <c r="BK207" s="216">
        <f>BK208+BK219+BK328+BK401</f>
        <v>0</v>
      </c>
    </row>
    <row r="208" spans="2:63" s="10" customFormat="1" ht="19.9" customHeight="1">
      <c r="B208" s="203"/>
      <c r="C208" s="204"/>
      <c r="D208" s="205" t="s">
        <v>72</v>
      </c>
      <c r="E208" s="217" t="s">
        <v>1503</v>
      </c>
      <c r="F208" s="217" t="s">
        <v>1504</v>
      </c>
      <c r="G208" s="204"/>
      <c r="H208" s="204"/>
      <c r="I208" s="207"/>
      <c r="J208" s="218">
        <f>BK208</f>
        <v>0</v>
      </c>
      <c r="K208" s="204"/>
      <c r="L208" s="209"/>
      <c r="M208" s="210"/>
      <c r="N208" s="211"/>
      <c r="O208" s="211"/>
      <c r="P208" s="212">
        <f>SUM(P209:P218)</f>
        <v>0</v>
      </c>
      <c r="Q208" s="211"/>
      <c r="R208" s="212">
        <f>SUM(R209:R218)</f>
        <v>0.0103125</v>
      </c>
      <c r="S208" s="211"/>
      <c r="T208" s="213">
        <f>SUM(T209:T218)</f>
        <v>0</v>
      </c>
      <c r="AR208" s="214" t="s">
        <v>82</v>
      </c>
      <c r="AT208" s="215" t="s">
        <v>72</v>
      </c>
      <c r="AU208" s="215" t="s">
        <v>24</v>
      </c>
      <c r="AY208" s="214" t="s">
        <v>153</v>
      </c>
      <c r="BK208" s="216">
        <f>SUM(BK209:BK218)</f>
        <v>0</v>
      </c>
    </row>
    <row r="209" spans="2:65" s="1" customFormat="1" ht="16.5" customHeight="1">
      <c r="B209" s="44"/>
      <c r="C209" s="219" t="s">
        <v>366</v>
      </c>
      <c r="D209" s="219" t="s">
        <v>155</v>
      </c>
      <c r="E209" s="220" t="s">
        <v>2454</v>
      </c>
      <c r="F209" s="221" t="s">
        <v>2455</v>
      </c>
      <c r="G209" s="222" t="s">
        <v>351</v>
      </c>
      <c r="H209" s="223">
        <v>7.5</v>
      </c>
      <c r="I209" s="224"/>
      <c r="J209" s="225">
        <f>ROUND(I209*H209,2)</f>
        <v>0</v>
      </c>
      <c r="K209" s="221" t="s">
        <v>159</v>
      </c>
      <c r="L209" s="70"/>
      <c r="M209" s="226" t="s">
        <v>22</v>
      </c>
      <c r="N209" s="227" t="s">
        <v>44</v>
      </c>
      <c r="O209" s="45"/>
      <c r="P209" s="228">
        <f>O209*H209</f>
        <v>0</v>
      </c>
      <c r="Q209" s="228">
        <v>0</v>
      </c>
      <c r="R209" s="228">
        <f>Q209*H209</f>
        <v>0</v>
      </c>
      <c r="S209" s="228">
        <v>0</v>
      </c>
      <c r="T209" s="229">
        <f>S209*H209</f>
        <v>0</v>
      </c>
      <c r="AR209" s="22" t="s">
        <v>266</v>
      </c>
      <c r="AT209" s="22" t="s">
        <v>155</v>
      </c>
      <c r="AU209" s="22" t="s">
        <v>82</v>
      </c>
      <c r="AY209" s="22" t="s">
        <v>153</v>
      </c>
      <c r="BE209" s="230">
        <f>IF(N209="základní",J209,0)</f>
        <v>0</v>
      </c>
      <c r="BF209" s="230">
        <f>IF(N209="snížená",J209,0)</f>
        <v>0</v>
      </c>
      <c r="BG209" s="230">
        <f>IF(N209="zákl. přenesená",J209,0)</f>
        <v>0</v>
      </c>
      <c r="BH209" s="230">
        <f>IF(N209="sníž. přenesená",J209,0)</f>
        <v>0</v>
      </c>
      <c r="BI209" s="230">
        <f>IF(N209="nulová",J209,0)</f>
        <v>0</v>
      </c>
      <c r="BJ209" s="22" t="s">
        <v>24</v>
      </c>
      <c r="BK209" s="230">
        <f>ROUND(I209*H209,2)</f>
        <v>0</v>
      </c>
      <c r="BL209" s="22" t="s">
        <v>266</v>
      </c>
      <c r="BM209" s="22" t="s">
        <v>2456</v>
      </c>
    </row>
    <row r="210" spans="2:47" s="1" customFormat="1" ht="13.5">
      <c r="B210" s="44"/>
      <c r="C210" s="72"/>
      <c r="D210" s="231" t="s">
        <v>162</v>
      </c>
      <c r="E210" s="72"/>
      <c r="F210" s="232" t="s">
        <v>2457</v>
      </c>
      <c r="G210" s="72"/>
      <c r="H210" s="72"/>
      <c r="I210" s="189"/>
      <c r="J210" s="72"/>
      <c r="K210" s="72"/>
      <c r="L210" s="70"/>
      <c r="M210" s="233"/>
      <c r="N210" s="45"/>
      <c r="O210" s="45"/>
      <c r="P210" s="45"/>
      <c r="Q210" s="45"/>
      <c r="R210" s="45"/>
      <c r="S210" s="45"/>
      <c r="T210" s="93"/>
      <c r="AT210" s="22" t="s">
        <v>162</v>
      </c>
      <c r="AU210" s="22" t="s">
        <v>82</v>
      </c>
    </row>
    <row r="211" spans="2:47" s="1" customFormat="1" ht="13.5">
      <c r="B211" s="44"/>
      <c r="C211" s="72"/>
      <c r="D211" s="231" t="s">
        <v>166</v>
      </c>
      <c r="E211" s="72"/>
      <c r="F211" s="234" t="s">
        <v>2362</v>
      </c>
      <c r="G211" s="72"/>
      <c r="H211" s="72"/>
      <c r="I211" s="189"/>
      <c r="J211" s="72"/>
      <c r="K211" s="72"/>
      <c r="L211" s="70"/>
      <c r="M211" s="233"/>
      <c r="N211" s="45"/>
      <c r="O211" s="45"/>
      <c r="P211" s="45"/>
      <c r="Q211" s="45"/>
      <c r="R211" s="45"/>
      <c r="S211" s="45"/>
      <c r="T211" s="93"/>
      <c r="AT211" s="22" t="s">
        <v>166</v>
      </c>
      <c r="AU211" s="22" t="s">
        <v>82</v>
      </c>
    </row>
    <row r="212" spans="2:51" s="11" customFormat="1" ht="13.5">
      <c r="B212" s="235"/>
      <c r="C212" s="236"/>
      <c r="D212" s="231" t="s">
        <v>180</v>
      </c>
      <c r="E212" s="237" t="s">
        <v>22</v>
      </c>
      <c r="F212" s="238" t="s">
        <v>2458</v>
      </c>
      <c r="G212" s="236"/>
      <c r="H212" s="239">
        <v>7.5</v>
      </c>
      <c r="I212" s="240"/>
      <c r="J212" s="236"/>
      <c r="K212" s="236"/>
      <c r="L212" s="241"/>
      <c r="M212" s="242"/>
      <c r="N212" s="243"/>
      <c r="O212" s="243"/>
      <c r="P212" s="243"/>
      <c r="Q212" s="243"/>
      <c r="R212" s="243"/>
      <c r="S212" s="243"/>
      <c r="T212" s="244"/>
      <c r="AT212" s="245" t="s">
        <v>180</v>
      </c>
      <c r="AU212" s="245" t="s">
        <v>82</v>
      </c>
      <c r="AV212" s="11" t="s">
        <v>82</v>
      </c>
      <c r="AW212" s="11" t="s">
        <v>37</v>
      </c>
      <c r="AX212" s="11" t="s">
        <v>73</v>
      </c>
      <c r="AY212" s="245" t="s">
        <v>153</v>
      </c>
    </row>
    <row r="213" spans="2:65" s="1" customFormat="1" ht="16.5" customHeight="1">
      <c r="B213" s="44"/>
      <c r="C213" s="246" t="s">
        <v>372</v>
      </c>
      <c r="D213" s="246" t="s">
        <v>252</v>
      </c>
      <c r="E213" s="247" t="s">
        <v>2459</v>
      </c>
      <c r="F213" s="248" t="s">
        <v>2460</v>
      </c>
      <c r="G213" s="249" t="s">
        <v>351</v>
      </c>
      <c r="H213" s="250">
        <v>8.25</v>
      </c>
      <c r="I213" s="251"/>
      <c r="J213" s="252">
        <f>ROUND(I213*H213,2)</f>
        <v>0</v>
      </c>
      <c r="K213" s="248" t="s">
        <v>159</v>
      </c>
      <c r="L213" s="253"/>
      <c r="M213" s="254" t="s">
        <v>22</v>
      </c>
      <c r="N213" s="255" t="s">
        <v>44</v>
      </c>
      <c r="O213" s="45"/>
      <c r="P213" s="228">
        <f>O213*H213</f>
        <v>0</v>
      </c>
      <c r="Q213" s="228">
        <v>0.00125</v>
      </c>
      <c r="R213" s="228">
        <f>Q213*H213</f>
        <v>0.0103125</v>
      </c>
      <c r="S213" s="228">
        <v>0</v>
      </c>
      <c r="T213" s="229">
        <f>S213*H213</f>
        <v>0</v>
      </c>
      <c r="AR213" s="22" t="s">
        <v>372</v>
      </c>
      <c r="AT213" s="22" t="s">
        <v>252</v>
      </c>
      <c r="AU213" s="22" t="s">
        <v>82</v>
      </c>
      <c r="AY213" s="22" t="s">
        <v>153</v>
      </c>
      <c r="BE213" s="230">
        <f>IF(N213="základní",J213,0)</f>
        <v>0</v>
      </c>
      <c r="BF213" s="230">
        <f>IF(N213="snížená",J213,0)</f>
        <v>0</v>
      </c>
      <c r="BG213" s="230">
        <f>IF(N213="zákl. přenesená",J213,0)</f>
        <v>0</v>
      </c>
      <c r="BH213" s="230">
        <f>IF(N213="sníž. přenesená",J213,0)</f>
        <v>0</v>
      </c>
      <c r="BI213" s="230">
        <f>IF(N213="nulová",J213,0)</f>
        <v>0</v>
      </c>
      <c r="BJ213" s="22" t="s">
        <v>24</v>
      </c>
      <c r="BK213" s="230">
        <f>ROUND(I213*H213,2)</f>
        <v>0</v>
      </c>
      <c r="BL213" s="22" t="s">
        <v>266</v>
      </c>
      <c r="BM213" s="22" t="s">
        <v>2461</v>
      </c>
    </row>
    <row r="214" spans="2:47" s="1" customFormat="1" ht="13.5">
      <c r="B214" s="44"/>
      <c r="C214" s="72"/>
      <c r="D214" s="231" t="s">
        <v>162</v>
      </c>
      <c r="E214" s="72"/>
      <c r="F214" s="232" t="s">
        <v>2462</v>
      </c>
      <c r="G214" s="72"/>
      <c r="H214" s="72"/>
      <c r="I214" s="189"/>
      <c r="J214" s="72"/>
      <c r="K214" s="72"/>
      <c r="L214" s="70"/>
      <c r="M214" s="233"/>
      <c r="N214" s="45"/>
      <c r="O214" s="45"/>
      <c r="P214" s="45"/>
      <c r="Q214" s="45"/>
      <c r="R214" s="45"/>
      <c r="S214" s="45"/>
      <c r="T214" s="93"/>
      <c r="AT214" s="22" t="s">
        <v>162</v>
      </c>
      <c r="AU214" s="22" t="s">
        <v>82</v>
      </c>
    </row>
    <row r="215" spans="2:47" s="1" customFormat="1" ht="13.5">
      <c r="B215" s="44"/>
      <c r="C215" s="72"/>
      <c r="D215" s="231" t="s">
        <v>166</v>
      </c>
      <c r="E215" s="72"/>
      <c r="F215" s="234" t="s">
        <v>2362</v>
      </c>
      <c r="G215" s="72"/>
      <c r="H215" s="72"/>
      <c r="I215" s="189"/>
      <c r="J215" s="72"/>
      <c r="K215" s="72"/>
      <c r="L215" s="70"/>
      <c r="M215" s="233"/>
      <c r="N215" s="45"/>
      <c r="O215" s="45"/>
      <c r="P215" s="45"/>
      <c r="Q215" s="45"/>
      <c r="R215" s="45"/>
      <c r="S215" s="45"/>
      <c r="T215" s="93"/>
      <c r="AT215" s="22" t="s">
        <v>166</v>
      </c>
      <c r="AU215" s="22" t="s">
        <v>82</v>
      </c>
    </row>
    <row r="216" spans="2:51" s="11" customFormat="1" ht="13.5">
      <c r="B216" s="235"/>
      <c r="C216" s="236"/>
      <c r="D216" s="231" t="s">
        <v>180</v>
      </c>
      <c r="E216" s="236"/>
      <c r="F216" s="238" t="s">
        <v>2463</v>
      </c>
      <c r="G216" s="236"/>
      <c r="H216" s="239">
        <v>8.25</v>
      </c>
      <c r="I216" s="240"/>
      <c r="J216" s="236"/>
      <c r="K216" s="236"/>
      <c r="L216" s="241"/>
      <c r="M216" s="242"/>
      <c r="N216" s="243"/>
      <c r="O216" s="243"/>
      <c r="P216" s="243"/>
      <c r="Q216" s="243"/>
      <c r="R216" s="243"/>
      <c r="S216" s="243"/>
      <c r="T216" s="244"/>
      <c r="AT216" s="245" t="s">
        <v>180</v>
      </c>
      <c r="AU216" s="245" t="s">
        <v>82</v>
      </c>
      <c r="AV216" s="11" t="s">
        <v>82</v>
      </c>
      <c r="AW216" s="11" t="s">
        <v>6</v>
      </c>
      <c r="AX216" s="11" t="s">
        <v>24</v>
      </c>
      <c r="AY216" s="245" t="s">
        <v>153</v>
      </c>
    </row>
    <row r="217" spans="2:65" s="1" customFormat="1" ht="16.5" customHeight="1">
      <c r="B217" s="44"/>
      <c r="C217" s="219" t="s">
        <v>377</v>
      </c>
      <c r="D217" s="219" t="s">
        <v>155</v>
      </c>
      <c r="E217" s="220" t="s">
        <v>1597</v>
      </c>
      <c r="F217" s="221" t="s">
        <v>1598</v>
      </c>
      <c r="G217" s="222" t="s">
        <v>1447</v>
      </c>
      <c r="H217" s="269"/>
      <c r="I217" s="224"/>
      <c r="J217" s="225">
        <f>ROUND(I217*H217,2)</f>
        <v>0</v>
      </c>
      <c r="K217" s="221" t="s">
        <v>159</v>
      </c>
      <c r="L217" s="70"/>
      <c r="M217" s="226" t="s">
        <v>22</v>
      </c>
      <c r="N217" s="227" t="s">
        <v>44</v>
      </c>
      <c r="O217" s="45"/>
      <c r="P217" s="228">
        <f>O217*H217</f>
        <v>0</v>
      </c>
      <c r="Q217" s="228">
        <v>0</v>
      </c>
      <c r="R217" s="228">
        <f>Q217*H217</f>
        <v>0</v>
      </c>
      <c r="S217" s="228">
        <v>0</v>
      </c>
      <c r="T217" s="229">
        <f>S217*H217</f>
        <v>0</v>
      </c>
      <c r="AR217" s="22" t="s">
        <v>266</v>
      </c>
      <c r="AT217" s="22" t="s">
        <v>155</v>
      </c>
      <c r="AU217" s="22" t="s">
        <v>82</v>
      </c>
      <c r="AY217" s="22" t="s">
        <v>153</v>
      </c>
      <c r="BE217" s="230">
        <f>IF(N217="základní",J217,0)</f>
        <v>0</v>
      </c>
      <c r="BF217" s="230">
        <f>IF(N217="snížená",J217,0)</f>
        <v>0</v>
      </c>
      <c r="BG217" s="230">
        <f>IF(N217="zákl. přenesená",J217,0)</f>
        <v>0</v>
      </c>
      <c r="BH217" s="230">
        <f>IF(N217="sníž. přenesená",J217,0)</f>
        <v>0</v>
      </c>
      <c r="BI217" s="230">
        <f>IF(N217="nulová",J217,0)</f>
        <v>0</v>
      </c>
      <c r="BJ217" s="22" t="s">
        <v>24</v>
      </c>
      <c r="BK217" s="230">
        <f>ROUND(I217*H217,2)</f>
        <v>0</v>
      </c>
      <c r="BL217" s="22" t="s">
        <v>266</v>
      </c>
      <c r="BM217" s="22" t="s">
        <v>2464</v>
      </c>
    </row>
    <row r="218" spans="2:47" s="1" customFormat="1" ht="13.5">
      <c r="B218" s="44"/>
      <c r="C218" s="72"/>
      <c r="D218" s="231" t="s">
        <v>162</v>
      </c>
      <c r="E218" s="72"/>
      <c r="F218" s="232" t="s">
        <v>1600</v>
      </c>
      <c r="G218" s="72"/>
      <c r="H218" s="72"/>
      <c r="I218" s="189"/>
      <c r="J218" s="72"/>
      <c r="K218" s="72"/>
      <c r="L218" s="70"/>
      <c r="M218" s="233"/>
      <c r="N218" s="45"/>
      <c r="O218" s="45"/>
      <c r="P218" s="45"/>
      <c r="Q218" s="45"/>
      <c r="R218" s="45"/>
      <c r="S218" s="45"/>
      <c r="T218" s="93"/>
      <c r="AT218" s="22" t="s">
        <v>162</v>
      </c>
      <c r="AU218" s="22" t="s">
        <v>82</v>
      </c>
    </row>
    <row r="219" spans="2:63" s="10" customFormat="1" ht="29.85" customHeight="1">
      <c r="B219" s="203"/>
      <c r="C219" s="204"/>
      <c r="D219" s="205" t="s">
        <v>72</v>
      </c>
      <c r="E219" s="217" t="s">
        <v>1602</v>
      </c>
      <c r="F219" s="217" t="s">
        <v>1603</v>
      </c>
      <c r="G219" s="204"/>
      <c r="H219" s="204"/>
      <c r="I219" s="207"/>
      <c r="J219" s="218">
        <f>BK219</f>
        <v>0</v>
      </c>
      <c r="K219" s="204"/>
      <c r="L219" s="209"/>
      <c r="M219" s="210"/>
      <c r="N219" s="211"/>
      <c r="O219" s="211"/>
      <c r="P219" s="212">
        <f>SUM(P220:P327)</f>
        <v>0</v>
      </c>
      <c r="Q219" s="211"/>
      <c r="R219" s="212">
        <f>SUM(R220:R327)</f>
        <v>0.30156000000000005</v>
      </c>
      <c r="S219" s="211"/>
      <c r="T219" s="213">
        <f>SUM(T220:T327)</f>
        <v>0</v>
      </c>
      <c r="AR219" s="214" t="s">
        <v>82</v>
      </c>
      <c r="AT219" s="215" t="s">
        <v>72</v>
      </c>
      <c r="AU219" s="215" t="s">
        <v>24</v>
      </c>
      <c r="AY219" s="214" t="s">
        <v>153</v>
      </c>
      <c r="BK219" s="216">
        <f>SUM(BK220:BK327)</f>
        <v>0</v>
      </c>
    </row>
    <row r="220" spans="2:65" s="1" customFormat="1" ht="16.5" customHeight="1">
      <c r="B220" s="44"/>
      <c r="C220" s="219" t="s">
        <v>382</v>
      </c>
      <c r="D220" s="219" t="s">
        <v>155</v>
      </c>
      <c r="E220" s="220" t="s">
        <v>2465</v>
      </c>
      <c r="F220" s="221" t="s">
        <v>2466</v>
      </c>
      <c r="G220" s="222" t="s">
        <v>351</v>
      </c>
      <c r="H220" s="223">
        <v>19.5</v>
      </c>
      <c r="I220" s="224"/>
      <c r="J220" s="225">
        <f>ROUND(I220*H220,2)</f>
        <v>0</v>
      </c>
      <c r="K220" s="221" t="s">
        <v>159</v>
      </c>
      <c r="L220" s="70"/>
      <c r="M220" s="226" t="s">
        <v>22</v>
      </c>
      <c r="N220" s="227" t="s">
        <v>44</v>
      </c>
      <c r="O220" s="45"/>
      <c r="P220" s="228">
        <f>O220*H220</f>
        <v>0</v>
      </c>
      <c r="Q220" s="228">
        <v>0.00126</v>
      </c>
      <c r="R220" s="228">
        <f>Q220*H220</f>
        <v>0.02457</v>
      </c>
      <c r="S220" s="228">
        <v>0</v>
      </c>
      <c r="T220" s="229">
        <f>S220*H220</f>
        <v>0</v>
      </c>
      <c r="AR220" s="22" t="s">
        <v>266</v>
      </c>
      <c r="AT220" s="22" t="s">
        <v>155</v>
      </c>
      <c r="AU220" s="22" t="s">
        <v>82</v>
      </c>
      <c r="AY220" s="22" t="s">
        <v>153</v>
      </c>
      <c r="BE220" s="230">
        <f>IF(N220="základní",J220,0)</f>
        <v>0</v>
      </c>
      <c r="BF220" s="230">
        <f>IF(N220="snížená",J220,0)</f>
        <v>0</v>
      </c>
      <c r="BG220" s="230">
        <f>IF(N220="zákl. přenesená",J220,0)</f>
        <v>0</v>
      </c>
      <c r="BH220" s="230">
        <f>IF(N220="sníž. přenesená",J220,0)</f>
        <v>0</v>
      </c>
      <c r="BI220" s="230">
        <f>IF(N220="nulová",J220,0)</f>
        <v>0</v>
      </c>
      <c r="BJ220" s="22" t="s">
        <v>24</v>
      </c>
      <c r="BK220" s="230">
        <f>ROUND(I220*H220,2)</f>
        <v>0</v>
      </c>
      <c r="BL220" s="22" t="s">
        <v>266</v>
      </c>
      <c r="BM220" s="22" t="s">
        <v>2467</v>
      </c>
    </row>
    <row r="221" spans="2:47" s="1" customFormat="1" ht="13.5">
      <c r="B221" s="44"/>
      <c r="C221" s="72"/>
      <c r="D221" s="231" t="s">
        <v>162</v>
      </c>
      <c r="E221" s="72"/>
      <c r="F221" s="232" t="s">
        <v>2468</v>
      </c>
      <c r="G221" s="72"/>
      <c r="H221" s="72"/>
      <c r="I221" s="189"/>
      <c r="J221" s="72"/>
      <c r="K221" s="72"/>
      <c r="L221" s="70"/>
      <c r="M221" s="233"/>
      <c r="N221" s="45"/>
      <c r="O221" s="45"/>
      <c r="P221" s="45"/>
      <c r="Q221" s="45"/>
      <c r="R221" s="45"/>
      <c r="S221" s="45"/>
      <c r="T221" s="93"/>
      <c r="AT221" s="22" t="s">
        <v>162</v>
      </c>
      <c r="AU221" s="22" t="s">
        <v>82</v>
      </c>
    </row>
    <row r="222" spans="2:47" s="1" customFormat="1" ht="13.5">
      <c r="B222" s="44"/>
      <c r="C222" s="72"/>
      <c r="D222" s="231" t="s">
        <v>166</v>
      </c>
      <c r="E222" s="72"/>
      <c r="F222" s="234" t="s">
        <v>2469</v>
      </c>
      <c r="G222" s="72"/>
      <c r="H222" s="72"/>
      <c r="I222" s="189"/>
      <c r="J222" s="72"/>
      <c r="K222" s="72"/>
      <c r="L222" s="70"/>
      <c r="M222" s="233"/>
      <c r="N222" s="45"/>
      <c r="O222" s="45"/>
      <c r="P222" s="45"/>
      <c r="Q222" s="45"/>
      <c r="R222" s="45"/>
      <c r="S222" s="45"/>
      <c r="T222" s="93"/>
      <c r="AT222" s="22" t="s">
        <v>166</v>
      </c>
      <c r="AU222" s="22" t="s">
        <v>82</v>
      </c>
    </row>
    <row r="223" spans="2:51" s="11" customFormat="1" ht="13.5">
      <c r="B223" s="235"/>
      <c r="C223" s="236"/>
      <c r="D223" s="231" t="s">
        <v>180</v>
      </c>
      <c r="E223" s="237" t="s">
        <v>22</v>
      </c>
      <c r="F223" s="238" t="s">
        <v>2470</v>
      </c>
      <c r="G223" s="236"/>
      <c r="H223" s="239">
        <v>19.5</v>
      </c>
      <c r="I223" s="240"/>
      <c r="J223" s="236"/>
      <c r="K223" s="236"/>
      <c r="L223" s="241"/>
      <c r="M223" s="242"/>
      <c r="N223" s="243"/>
      <c r="O223" s="243"/>
      <c r="P223" s="243"/>
      <c r="Q223" s="243"/>
      <c r="R223" s="243"/>
      <c r="S223" s="243"/>
      <c r="T223" s="244"/>
      <c r="AT223" s="245" t="s">
        <v>180</v>
      </c>
      <c r="AU223" s="245" t="s">
        <v>82</v>
      </c>
      <c r="AV223" s="11" t="s">
        <v>82</v>
      </c>
      <c r="AW223" s="11" t="s">
        <v>37</v>
      </c>
      <c r="AX223" s="11" t="s">
        <v>73</v>
      </c>
      <c r="AY223" s="245" t="s">
        <v>153</v>
      </c>
    </row>
    <row r="224" spans="2:65" s="1" customFormat="1" ht="16.5" customHeight="1">
      <c r="B224" s="44"/>
      <c r="C224" s="219" t="s">
        <v>387</v>
      </c>
      <c r="D224" s="219" t="s">
        <v>155</v>
      </c>
      <c r="E224" s="220" t="s">
        <v>2471</v>
      </c>
      <c r="F224" s="221" t="s">
        <v>2472</v>
      </c>
      <c r="G224" s="222" t="s">
        <v>351</v>
      </c>
      <c r="H224" s="223">
        <v>10</v>
      </c>
      <c r="I224" s="224"/>
      <c r="J224" s="225">
        <f>ROUND(I224*H224,2)</f>
        <v>0</v>
      </c>
      <c r="K224" s="221" t="s">
        <v>159</v>
      </c>
      <c r="L224" s="70"/>
      <c r="M224" s="226" t="s">
        <v>22</v>
      </c>
      <c r="N224" s="227" t="s">
        <v>44</v>
      </c>
      <c r="O224" s="45"/>
      <c r="P224" s="228">
        <f>O224*H224</f>
        <v>0</v>
      </c>
      <c r="Q224" s="228">
        <v>0.00177</v>
      </c>
      <c r="R224" s="228">
        <f>Q224*H224</f>
        <v>0.0177</v>
      </c>
      <c r="S224" s="228">
        <v>0</v>
      </c>
      <c r="T224" s="229">
        <f>S224*H224</f>
        <v>0</v>
      </c>
      <c r="AR224" s="22" t="s">
        <v>266</v>
      </c>
      <c r="AT224" s="22" t="s">
        <v>155</v>
      </c>
      <c r="AU224" s="22" t="s">
        <v>82</v>
      </c>
      <c r="AY224" s="22" t="s">
        <v>153</v>
      </c>
      <c r="BE224" s="230">
        <f>IF(N224="základní",J224,0)</f>
        <v>0</v>
      </c>
      <c r="BF224" s="230">
        <f>IF(N224="snížená",J224,0)</f>
        <v>0</v>
      </c>
      <c r="BG224" s="230">
        <f>IF(N224="zákl. přenesená",J224,0)</f>
        <v>0</v>
      </c>
      <c r="BH224" s="230">
        <f>IF(N224="sníž. přenesená",J224,0)</f>
        <v>0</v>
      </c>
      <c r="BI224" s="230">
        <f>IF(N224="nulová",J224,0)</f>
        <v>0</v>
      </c>
      <c r="BJ224" s="22" t="s">
        <v>24</v>
      </c>
      <c r="BK224" s="230">
        <f>ROUND(I224*H224,2)</f>
        <v>0</v>
      </c>
      <c r="BL224" s="22" t="s">
        <v>266</v>
      </c>
      <c r="BM224" s="22" t="s">
        <v>2473</v>
      </c>
    </row>
    <row r="225" spans="2:47" s="1" customFormat="1" ht="13.5">
      <c r="B225" s="44"/>
      <c r="C225" s="72"/>
      <c r="D225" s="231" t="s">
        <v>162</v>
      </c>
      <c r="E225" s="72"/>
      <c r="F225" s="232" t="s">
        <v>2474</v>
      </c>
      <c r="G225" s="72"/>
      <c r="H225" s="72"/>
      <c r="I225" s="189"/>
      <c r="J225" s="72"/>
      <c r="K225" s="72"/>
      <c r="L225" s="70"/>
      <c r="M225" s="233"/>
      <c r="N225" s="45"/>
      <c r="O225" s="45"/>
      <c r="P225" s="45"/>
      <c r="Q225" s="45"/>
      <c r="R225" s="45"/>
      <c r="S225" s="45"/>
      <c r="T225" s="93"/>
      <c r="AT225" s="22" t="s">
        <v>162</v>
      </c>
      <c r="AU225" s="22" t="s">
        <v>82</v>
      </c>
    </row>
    <row r="226" spans="2:47" s="1" customFormat="1" ht="13.5">
      <c r="B226" s="44"/>
      <c r="C226" s="72"/>
      <c r="D226" s="231" t="s">
        <v>166</v>
      </c>
      <c r="E226" s="72"/>
      <c r="F226" s="234" t="s">
        <v>2469</v>
      </c>
      <c r="G226" s="72"/>
      <c r="H226" s="72"/>
      <c r="I226" s="189"/>
      <c r="J226" s="72"/>
      <c r="K226" s="72"/>
      <c r="L226" s="70"/>
      <c r="M226" s="233"/>
      <c r="N226" s="45"/>
      <c r="O226" s="45"/>
      <c r="P226" s="45"/>
      <c r="Q226" s="45"/>
      <c r="R226" s="45"/>
      <c r="S226" s="45"/>
      <c r="T226" s="93"/>
      <c r="AT226" s="22" t="s">
        <v>166</v>
      </c>
      <c r="AU226" s="22" t="s">
        <v>82</v>
      </c>
    </row>
    <row r="227" spans="2:51" s="11" customFormat="1" ht="13.5">
      <c r="B227" s="235"/>
      <c r="C227" s="236"/>
      <c r="D227" s="231" t="s">
        <v>180</v>
      </c>
      <c r="E227" s="237" t="s">
        <v>22</v>
      </c>
      <c r="F227" s="238" t="s">
        <v>2475</v>
      </c>
      <c r="G227" s="236"/>
      <c r="H227" s="239">
        <v>10</v>
      </c>
      <c r="I227" s="240"/>
      <c r="J227" s="236"/>
      <c r="K227" s="236"/>
      <c r="L227" s="241"/>
      <c r="M227" s="242"/>
      <c r="N227" s="243"/>
      <c r="O227" s="243"/>
      <c r="P227" s="243"/>
      <c r="Q227" s="243"/>
      <c r="R227" s="243"/>
      <c r="S227" s="243"/>
      <c r="T227" s="244"/>
      <c r="AT227" s="245" t="s">
        <v>180</v>
      </c>
      <c r="AU227" s="245" t="s">
        <v>82</v>
      </c>
      <c r="AV227" s="11" t="s">
        <v>82</v>
      </c>
      <c r="AW227" s="11" t="s">
        <v>37</v>
      </c>
      <c r="AX227" s="11" t="s">
        <v>73</v>
      </c>
      <c r="AY227" s="245" t="s">
        <v>153</v>
      </c>
    </row>
    <row r="228" spans="2:65" s="1" customFormat="1" ht="16.5" customHeight="1">
      <c r="B228" s="44"/>
      <c r="C228" s="219" t="s">
        <v>392</v>
      </c>
      <c r="D228" s="219" t="s">
        <v>155</v>
      </c>
      <c r="E228" s="220" t="s">
        <v>2476</v>
      </c>
      <c r="F228" s="221" t="s">
        <v>2477</v>
      </c>
      <c r="G228" s="222" t="s">
        <v>351</v>
      </c>
      <c r="H228" s="223">
        <v>31.5</v>
      </c>
      <c r="I228" s="224"/>
      <c r="J228" s="225">
        <f>ROUND(I228*H228,2)</f>
        <v>0</v>
      </c>
      <c r="K228" s="221" t="s">
        <v>159</v>
      </c>
      <c r="L228" s="70"/>
      <c r="M228" s="226" t="s">
        <v>22</v>
      </c>
      <c r="N228" s="227" t="s">
        <v>44</v>
      </c>
      <c r="O228" s="45"/>
      <c r="P228" s="228">
        <f>O228*H228</f>
        <v>0</v>
      </c>
      <c r="Q228" s="228">
        <v>0.00277</v>
      </c>
      <c r="R228" s="228">
        <f>Q228*H228</f>
        <v>0.087255</v>
      </c>
      <c r="S228" s="228">
        <v>0</v>
      </c>
      <c r="T228" s="229">
        <f>S228*H228</f>
        <v>0</v>
      </c>
      <c r="AR228" s="22" t="s">
        <v>266</v>
      </c>
      <c r="AT228" s="22" t="s">
        <v>155</v>
      </c>
      <c r="AU228" s="22" t="s">
        <v>82</v>
      </c>
      <c r="AY228" s="22" t="s">
        <v>153</v>
      </c>
      <c r="BE228" s="230">
        <f>IF(N228="základní",J228,0)</f>
        <v>0</v>
      </c>
      <c r="BF228" s="230">
        <f>IF(N228="snížená",J228,0)</f>
        <v>0</v>
      </c>
      <c r="BG228" s="230">
        <f>IF(N228="zákl. přenesená",J228,0)</f>
        <v>0</v>
      </c>
      <c r="BH228" s="230">
        <f>IF(N228="sníž. přenesená",J228,0)</f>
        <v>0</v>
      </c>
      <c r="BI228" s="230">
        <f>IF(N228="nulová",J228,0)</f>
        <v>0</v>
      </c>
      <c r="BJ228" s="22" t="s">
        <v>24</v>
      </c>
      <c r="BK228" s="230">
        <f>ROUND(I228*H228,2)</f>
        <v>0</v>
      </c>
      <c r="BL228" s="22" t="s">
        <v>266</v>
      </c>
      <c r="BM228" s="22" t="s">
        <v>2478</v>
      </c>
    </row>
    <row r="229" spans="2:47" s="1" customFormat="1" ht="13.5">
      <c r="B229" s="44"/>
      <c r="C229" s="72"/>
      <c r="D229" s="231" t="s">
        <v>162</v>
      </c>
      <c r="E229" s="72"/>
      <c r="F229" s="232" t="s">
        <v>2479</v>
      </c>
      <c r="G229" s="72"/>
      <c r="H229" s="72"/>
      <c r="I229" s="189"/>
      <c r="J229" s="72"/>
      <c r="K229" s="72"/>
      <c r="L229" s="70"/>
      <c r="M229" s="233"/>
      <c r="N229" s="45"/>
      <c r="O229" s="45"/>
      <c r="P229" s="45"/>
      <c r="Q229" s="45"/>
      <c r="R229" s="45"/>
      <c r="S229" s="45"/>
      <c r="T229" s="93"/>
      <c r="AT229" s="22" t="s">
        <v>162</v>
      </c>
      <c r="AU229" s="22" t="s">
        <v>82</v>
      </c>
    </row>
    <row r="230" spans="2:47" s="1" customFormat="1" ht="13.5">
      <c r="B230" s="44"/>
      <c r="C230" s="72"/>
      <c r="D230" s="231" t="s">
        <v>166</v>
      </c>
      <c r="E230" s="72"/>
      <c r="F230" s="234" t="s">
        <v>2469</v>
      </c>
      <c r="G230" s="72"/>
      <c r="H230" s="72"/>
      <c r="I230" s="189"/>
      <c r="J230" s="72"/>
      <c r="K230" s="72"/>
      <c r="L230" s="70"/>
      <c r="M230" s="233"/>
      <c r="N230" s="45"/>
      <c r="O230" s="45"/>
      <c r="P230" s="45"/>
      <c r="Q230" s="45"/>
      <c r="R230" s="45"/>
      <c r="S230" s="45"/>
      <c r="T230" s="93"/>
      <c r="AT230" s="22" t="s">
        <v>166</v>
      </c>
      <c r="AU230" s="22" t="s">
        <v>82</v>
      </c>
    </row>
    <row r="231" spans="2:51" s="11" customFormat="1" ht="13.5">
      <c r="B231" s="235"/>
      <c r="C231" s="236"/>
      <c r="D231" s="231" t="s">
        <v>180</v>
      </c>
      <c r="E231" s="237" t="s">
        <v>22</v>
      </c>
      <c r="F231" s="238" t="s">
        <v>2480</v>
      </c>
      <c r="G231" s="236"/>
      <c r="H231" s="239">
        <v>31.5</v>
      </c>
      <c r="I231" s="240"/>
      <c r="J231" s="236"/>
      <c r="K231" s="236"/>
      <c r="L231" s="241"/>
      <c r="M231" s="242"/>
      <c r="N231" s="243"/>
      <c r="O231" s="243"/>
      <c r="P231" s="243"/>
      <c r="Q231" s="243"/>
      <c r="R231" s="243"/>
      <c r="S231" s="243"/>
      <c r="T231" s="244"/>
      <c r="AT231" s="245" t="s">
        <v>180</v>
      </c>
      <c r="AU231" s="245" t="s">
        <v>82</v>
      </c>
      <c r="AV231" s="11" t="s">
        <v>82</v>
      </c>
      <c r="AW231" s="11" t="s">
        <v>37</v>
      </c>
      <c r="AX231" s="11" t="s">
        <v>73</v>
      </c>
      <c r="AY231" s="245" t="s">
        <v>153</v>
      </c>
    </row>
    <row r="232" spans="2:65" s="1" customFormat="1" ht="16.5" customHeight="1">
      <c r="B232" s="44"/>
      <c r="C232" s="219" t="s">
        <v>397</v>
      </c>
      <c r="D232" s="219" t="s">
        <v>155</v>
      </c>
      <c r="E232" s="220" t="s">
        <v>2481</v>
      </c>
      <c r="F232" s="221" t="s">
        <v>2482</v>
      </c>
      <c r="G232" s="222" t="s">
        <v>351</v>
      </c>
      <c r="H232" s="223">
        <v>7.5</v>
      </c>
      <c r="I232" s="224"/>
      <c r="J232" s="225">
        <f>ROUND(I232*H232,2)</f>
        <v>0</v>
      </c>
      <c r="K232" s="221" t="s">
        <v>159</v>
      </c>
      <c r="L232" s="70"/>
      <c r="M232" s="226" t="s">
        <v>22</v>
      </c>
      <c r="N232" s="227" t="s">
        <v>44</v>
      </c>
      <c r="O232" s="45"/>
      <c r="P232" s="228">
        <f>O232*H232</f>
        <v>0</v>
      </c>
      <c r="Q232" s="228">
        <v>0.0044</v>
      </c>
      <c r="R232" s="228">
        <f>Q232*H232</f>
        <v>0.033</v>
      </c>
      <c r="S232" s="228">
        <v>0</v>
      </c>
      <c r="T232" s="229">
        <f>S232*H232</f>
        <v>0</v>
      </c>
      <c r="AR232" s="22" t="s">
        <v>266</v>
      </c>
      <c r="AT232" s="22" t="s">
        <v>155</v>
      </c>
      <c r="AU232" s="22" t="s">
        <v>82</v>
      </c>
      <c r="AY232" s="22" t="s">
        <v>153</v>
      </c>
      <c r="BE232" s="230">
        <f>IF(N232="základní",J232,0)</f>
        <v>0</v>
      </c>
      <c r="BF232" s="230">
        <f>IF(N232="snížená",J232,0)</f>
        <v>0</v>
      </c>
      <c r="BG232" s="230">
        <f>IF(N232="zákl. přenesená",J232,0)</f>
        <v>0</v>
      </c>
      <c r="BH232" s="230">
        <f>IF(N232="sníž. přenesená",J232,0)</f>
        <v>0</v>
      </c>
      <c r="BI232" s="230">
        <f>IF(N232="nulová",J232,0)</f>
        <v>0</v>
      </c>
      <c r="BJ232" s="22" t="s">
        <v>24</v>
      </c>
      <c r="BK232" s="230">
        <f>ROUND(I232*H232,2)</f>
        <v>0</v>
      </c>
      <c r="BL232" s="22" t="s">
        <v>266</v>
      </c>
      <c r="BM232" s="22" t="s">
        <v>2483</v>
      </c>
    </row>
    <row r="233" spans="2:47" s="1" customFormat="1" ht="13.5">
      <c r="B233" s="44"/>
      <c r="C233" s="72"/>
      <c r="D233" s="231" t="s">
        <v>162</v>
      </c>
      <c r="E233" s="72"/>
      <c r="F233" s="232" t="s">
        <v>2484</v>
      </c>
      <c r="G233" s="72"/>
      <c r="H233" s="72"/>
      <c r="I233" s="189"/>
      <c r="J233" s="72"/>
      <c r="K233" s="72"/>
      <c r="L233" s="70"/>
      <c r="M233" s="233"/>
      <c r="N233" s="45"/>
      <c r="O233" s="45"/>
      <c r="P233" s="45"/>
      <c r="Q233" s="45"/>
      <c r="R233" s="45"/>
      <c r="S233" s="45"/>
      <c r="T233" s="93"/>
      <c r="AT233" s="22" t="s">
        <v>162</v>
      </c>
      <c r="AU233" s="22" t="s">
        <v>82</v>
      </c>
    </row>
    <row r="234" spans="2:47" s="1" customFormat="1" ht="13.5">
      <c r="B234" s="44"/>
      <c r="C234" s="72"/>
      <c r="D234" s="231" t="s">
        <v>164</v>
      </c>
      <c r="E234" s="72"/>
      <c r="F234" s="234" t="s">
        <v>2485</v>
      </c>
      <c r="G234" s="72"/>
      <c r="H234" s="72"/>
      <c r="I234" s="189"/>
      <c r="J234" s="72"/>
      <c r="K234" s="72"/>
      <c r="L234" s="70"/>
      <c r="M234" s="233"/>
      <c r="N234" s="45"/>
      <c r="O234" s="45"/>
      <c r="P234" s="45"/>
      <c r="Q234" s="45"/>
      <c r="R234" s="45"/>
      <c r="S234" s="45"/>
      <c r="T234" s="93"/>
      <c r="AT234" s="22" t="s">
        <v>164</v>
      </c>
      <c r="AU234" s="22" t="s">
        <v>82</v>
      </c>
    </row>
    <row r="235" spans="2:47" s="1" customFormat="1" ht="13.5">
      <c r="B235" s="44"/>
      <c r="C235" s="72"/>
      <c r="D235" s="231" t="s">
        <v>166</v>
      </c>
      <c r="E235" s="72"/>
      <c r="F235" s="234" t="s">
        <v>2469</v>
      </c>
      <c r="G235" s="72"/>
      <c r="H235" s="72"/>
      <c r="I235" s="189"/>
      <c r="J235" s="72"/>
      <c r="K235" s="72"/>
      <c r="L235" s="70"/>
      <c r="M235" s="233"/>
      <c r="N235" s="45"/>
      <c r="O235" s="45"/>
      <c r="P235" s="45"/>
      <c r="Q235" s="45"/>
      <c r="R235" s="45"/>
      <c r="S235" s="45"/>
      <c r="T235" s="93"/>
      <c r="AT235" s="22" t="s">
        <v>166</v>
      </c>
      <c r="AU235" s="22" t="s">
        <v>82</v>
      </c>
    </row>
    <row r="236" spans="2:51" s="11" customFormat="1" ht="13.5">
      <c r="B236" s="235"/>
      <c r="C236" s="236"/>
      <c r="D236" s="231" t="s">
        <v>180</v>
      </c>
      <c r="E236" s="237" t="s">
        <v>22</v>
      </c>
      <c r="F236" s="238" t="s">
        <v>2486</v>
      </c>
      <c r="G236" s="236"/>
      <c r="H236" s="239">
        <v>7.5</v>
      </c>
      <c r="I236" s="240"/>
      <c r="J236" s="236"/>
      <c r="K236" s="236"/>
      <c r="L236" s="241"/>
      <c r="M236" s="242"/>
      <c r="N236" s="243"/>
      <c r="O236" s="243"/>
      <c r="P236" s="243"/>
      <c r="Q236" s="243"/>
      <c r="R236" s="243"/>
      <c r="S236" s="243"/>
      <c r="T236" s="244"/>
      <c r="AT236" s="245" t="s">
        <v>180</v>
      </c>
      <c r="AU236" s="245" t="s">
        <v>82</v>
      </c>
      <c r="AV236" s="11" t="s">
        <v>82</v>
      </c>
      <c r="AW236" s="11" t="s">
        <v>37</v>
      </c>
      <c r="AX236" s="11" t="s">
        <v>73</v>
      </c>
      <c r="AY236" s="245" t="s">
        <v>153</v>
      </c>
    </row>
    <row r="237" spans="2:65" s="1" customFormat="1" ht="16.5" customHeight="1">
      <c r="B237" s="44"/>
      <c r="C237" s="246" t="s">
        <v>404</v>
      </c>
      <c r="D237" s="246" t="s">
        <v>252</v>
      </c>
      <c r="E237" s="247" t="s">
        <v>2487</v>
      </c>
      <c r="F237" s="248" t="s">
        <v>2488</v>
      </c>
      <c r="G237" s="249" t="s">
        <v>158</v>
      </c>
      <c r="H237" s="250">
        <v>22</v>
      </c>
      <c r="I237" s="251"/>
      <c r="J237" s="252">
        <f>ROUND(I237*H237,2)</f>
        <v>0</v>
      </c>
      <c r="K237" s="248" t="s">
        <v>159</v>
      </c>
      <c r="L237" s="253"/>
      <c r="M237" s="254" t="s">
        <v>22</v>
      </c>
      <c r="N237" s="255" t="s">
        <v>44</v>
      </c>
      <c r="O237" s="45"/>
      <c r="P237" s="228">
        <f>O237*H237</f>
        <v>0</v>
      </c>
      <c r="Q237" s="228">
        <v>0.00028</v>
      </c>
      <c r="R237" s="228">
        <f>Q237*H237</f>
        <v>0.00616</v>
      </c>
      <c r="S237" s="228">
        <v>0</v>
      </c>
      <c r="T237" s="229">
        <f>S237*H237</f>
        <v>0</v>
      </c>
      <c r="AR237" s="22" t="s">
        <v>372</v>
      </c>
      <c r="AT237" s="22" t="s">
        <v>252</v>
      </c>
      <c r="AU237" s="22" t="s">
        <v>82</v>
      </c>
      <c r="AY237" s="22" t="s">
        <v>153</v>
      </c>
      <c r="BE237" s="230">
        <f>IF(N237="základní",J237,0)</f>
        <v>0</v>
      </c>
      <c r="BF237" s="230">
        <f>IF(N237="snížená",J237,0)</f>
        <v>0</v>
      </c>
      <c r="BG237" s="230">
        <f>IF(N237="zákl. přenesená",J237,0)</f>
        <v>0</v>
      </c>
      <c r="BH237" s="230">
        <f>IF(N237="sníž. přenesená",J237,0)</f>
        <v>0</v>
      </c>
      <c r="BI237" s="230">
        <f>IF(N237="nulová",J237,0)</f>
        <v>0</v>
      </c>
      <c r="BJ237" s="22" t="s">
        <v>24</v>
      </c>
      <c r="BK237" s="230">
        <f>ROUND(I237*H237,2)</f>
        <v>0</v>
      </c>
      <c r="BL237" s="22" t="s">
        <v>266</v>
      </c>
      <c r="BM237" s="22" t="s">
        <v>2489</v>
      </c>
    </row>
    <row r="238" spans="2:47" s="1" customFormat="1" ht="13.5">
      <c r="B238" s="44"/>
      <c r="C238" s="72"/>
      <c r="D238" s="231" t="s">
        <v>162</v>
      </c>
      <c r="E238" s="72"/>
      <c r="F238" s="232" t="s">
        <v>2490</v>
      </c>
      <c r="G238" s="72"/>
      <c r="H238" s="72"/>
      <c r="I238" s="189"/>
      <c r="J238" s="72"/>
      <c r="K238" s="72"/>
      <c r="L238" s="70"/>
      <c r="M238" s="233"/>
      <c r="N238" s="45"/>
      <c r="O238" s="45"/>
      <c r="P238" s="45"/>
      <c r="Q238" s="45"/>
      <c r="R238" s="45"/>
      <c r="S238" s="45"/>
      <c r="T238" s="93"/>
      <c r="AT238" s="22" t="s">
        <v>162</v>
      </c>
      <c r="AU238" s="22" t="s">
        <v>82</v>
      </c>
    </row>
    <row r="239" spans="2:47" s="1" customFormat="1" ht="13.5">
      <c r="B239" s="44"/>
      <c r="C239" s="72"/>
      <c r="D239" s="231" t="s">
        <v>166</v>
      </c>
      <c r="E239" s="72"/>
      <c r="F239" s="234" t="s">
        <v>2469</v>
      </c>
      <c r="G239" s="72"/>
      <c r="H239" s="72"/>
      <c r="I239" s="189"/>
      <c r="J239" s="72"/>
      <c r="K239" s="72"/>
      <c r="L239" s="70"/>
      <c r="M239" s="233"/>
      <c r="N239" s="45"/>
      <c r="O239" s="45"/>
      <c r="P239" s="45"/>
      <c r="Q239" s="45"/>
      <c r="R239" s="45"/>
      <c r="S239" s="45"/>
      <c r="T239" s="93"/>
      <c r="AT239" s="22" t="s">
        <v>166</v>
      </c>
      <c r="AU239" s="22" t="s">
        <v>82</v>
      </c>
    </row>
    <row r="240" spans="2:51" s="11" customFormat="1" ht="13.5">
      <c r="B240" s="235"/>
      <c r="C240" s="236"/>
      <c r="D240" s="231" t="s">
        <v>180</v>
      </c>
      <c r="E240" s="237" t="s">
        <v>22</v>
      </c>
      <c r="F240" s="238" t="s">
        <v>2491</v>
      </c>
      <c r="G240" s="236"/>
      <c r="H240" s="239">
        <v>22</v>
      </c>
      <c r="I240" s="240"/>
      <c r="J240" s="236"/>
      <c r="K240" s="236"/>
      <c r="L240" s="241"/>
      <c r="M240" s="242"/>
      <c r="N240" s="243"/>
      <c r="O240" s="243"/>
      <c r="P240" s="243"/>
      <c r="Q240" s="243"/>
      <c r="R240" s="243"/>
      <c r="S240" s="243"/>
      <c r="T240" s="244"/>
      <c r="AT240" s="245" t="s">
        <v>180</v>
      </c>
      <c r="AU240" s="245" t="s">
        <v>82</v>
      </c>
      <c r="AV240" s="11" t="s">
        <v>82</v>
      </c>
      <c r="AW240" s="11" t="s">
        <v>37</v>
      </c>
      <c r="AX240" s="11" t="s">
        <v>73</v>
      </c>
      <c r="AY240" s="245" t="s">
        <v>153</v>
      </c>
    </row>
    <row r="241" spans="2:65" s="1" customFormat="1" ht="16.5" customHeight="1">
      <c r="B241" s="44"/>
      <c r="C241" s="246" t="s">
        <v>411</v>
      </c>
      <c r="D241" s="246" t="s">
        <v>252</v>
      </c>
      <c r="E241" s="247" t="s">
        <v>2492</v>
      </c>
      <c r="F241" s="248" t="s">
        <v>2493</v>
      </c>
      <c r="G241" s="249" t="s">
        <v>158</v>
      </c>
      <c r="H241" s="250">
        <v>7</v>
      </c>
      <c r="I241" s="251"/>
      <c r="J241" s="252">
        <f>ROUND(I241*H241,2)</f>
        <v>0</v>
      </c>
      <c r="K241" s="248" t="s">
        <v>159</v>
      </c>
      <c r="L241" s="253"/>
      <c r="M241" s="254" t="s">
        <v>22</v>
      </c>
      <c r="N241" s="255" t="s">
        <v>44</v>
      </c>
      <c r="O241" s="45"/>
      <c r="P241" s="228">
        <f>O241*H241</f>
        <v>0</v>
      </c>
      <c r="Q241" s="228">
        <v>0.00035</v>
      </c>
      <c r="R241" s="228">
        <f>Q241*H241</f>
        <v>0.00245</v>
      </c>
      <c r="S241" s="228">
        <v>0</v>
      </c>
      <c r="T241" s="229">
        <f>S241*H241</f>
        <v>0</v>
      </c>
      <c r="AR241" s="22" t="s">
        <v>372</v>
      </c>
      <c r="AT241" s="22" t="s">
        <v>252</v>
      </c>
      <c r="AU241" s="22" t="s">
        <v>82</v>
      </c>
      <c r="AY241" s="22" t="s">
        <v>153</v>
      </c>
      <c r="BE241" s="230">
        <f>IF(N241="základní",J241,0)</f>
        <v>0</v>
      </c>
      <c r="BF241" s="230">
        <f>IF(N241="snížená",J241,0)</f>
        <v>0</v>
      </c>
      <c r="BG241" s="230">
        <f>IF(N241="zákl. přenesená",J241,0)</f>
        <v>0</v>
      </c>
      <c r="BH241" s="230">
        <f>IF(N241="sníž. přenesená",J241,0)</f>
        <v>0</v>
      </c>
      <c r="BI241" s="230">
        <f>IF(N241="nulová",J241,0)</f>
        <v>0</v>
      </c>
      <c r="BJ241" s="22" t="s">
        <v>24</v>
      </c>
      <c r="BK241" s="230">
        <f>ROUND(I241*H241,2)</f>
        <v>0</v>
      </c>
      <c r="BL241" s="22" t="s">
        <v>266</v>
      </c>
      <c r="BM241" s="22" t="s">
        <v>2494</v>
      </c>
    </row>
    <row r="242" spans="2:47" s="1" customFormat="1" ht="13.5">
      <c r="B242" s="44"/>
      <c r="C242" s="72"/>
      <c r="D242" s="231" t="s">
        <v>162</v>
      </c>
      <c r="E242" s="72"/>
      <c r="F242" s="232" t="s">
        <v>2495</v>
      </c>
      <c r="G242" s="72"/>
      <c r="H242" s="72"/>
      <c r="I242" s="189"/>
      <c r="J242" s="72"/>
      <c r="K242" s="72"/>
      <c r="L242" s="70"/>
      <c r="M242" s="233"/>
      <c r="N242" s="45"/>
      <c r="O242" s="45"/>
      <c r="P242" s="45"/>
      <c r="Q242" s="45"/>
      <c r="R242" s="45"/>
      <c r="S242" s="45"/>
      <c r="T242" s="93"/>
      <c r="AT242" s="22" t="s">
        <v>162</v>
      </c>
      <c r="AU242" s="22" t="s">
        <v>82</v>
      </c>
    </row>
    <row r="243" spans="2:47" s="1" customFormat="1" ht="13.5">
      <c r="B243" s="44"/>
      <c r="C243" s="72"/>
      <c r="D243" s="231" t="s">
        <v>166</v>
      </c>
      <c r="E243" s="72"/>
      <c r="F243" s="234" t="s">
        <v>2469</v>
      </c>
      <c r="G243" s="72"/>
      <c r="H243" s="72"/>
      <c r="I243" s="189"/>
      <c r="J243" s="72"/>
      <c r="K243" s="72"/>
      <c r="L243" s="70"/>
      <c r="M243" s="233"/>
      <c r="N243" s="45"/>
      <c r="O243" s="45"/>
      <c r="P243" s="45"/>
      <c r="Q243" s="45"/>
      <c r="R243" s="45"/>
      <c r="S243" s="45"/>
      <c r="T243" s="93"/>
      <c r="AT243" s="22" t="s">
        <v>166</v>
      </c>
      <c r="AU243" s="22" t="s">
        <v>82</v>
      </c>
    </row>
    <row r="244" spans="2:51" s="11" customFormat="1" ht="13.5">
      <c r="B244" s="235"/>
      <c r="C244" s="236"/>
      <c r="D244" s="231" t="s">
        <v>180</v>
      </c>
      <c r="E244" s="237" t="s">
        <v>22</v>
      </c>
      <c r="F244" s="238" t="s">
        <v>2496</v>
      </c>
      <c r="G244" s="236"/>
      <c r="H244" s="239">
        <v>7</v>
      </c>
      <c r="I244" s="240"/>
      <c r="J244" s="236"/>
      <c r="K244" s="236"/>
      <c r="L244" s="241"/>
      <c r="M244" s="242"/>
      <c r="N244" s="243"/>
      <c r="O244" s="243"/>
      <c r="P244" s="243"/>
      <c r="Q244" s="243"/>
      <c r="R244" s="243"/>
      <c r="S244" s="243"/>
      <c r="T244" s="244"/>
      <c r="AT244" s="245" t="s">
        <v>180</v>
      </c>
      <c r="AU244" s="245" t="s">
        <v>82</v>
      </c>
      <c r="AV244" s="11" t="s">
        <v>82</v>
      </c>
      <c r="AW244" s="11" t="s">
        <v>37</v>
      </c>
      <c r="AX244" s="11" t="s">
        <v>73</v>
      </c>
      <c r="AY244" s="245" t="s">
        <v>153</v>
      </c>
    </row>
    <row r="245" spans="2:65" s="1" customFormat="1" ht="16.5" customHeight="1">
      <c r="B245" s="44"/>
      <c r="C245" s="246" t="s">
        <v>419</v>
      </c>
      <c r="D245" s="246" t="s">
        <v>252</v>
      </c>
      <c r="E245" s="247" t="s">
        <v>688</v>
      </c>
      <c r="F245" s="248" t="s">
        <v>689</v>
      </c>
      <c r="G245" s="249" t="s">
        <v>158</v>
      </c>
      <c r="H245" s="250">
        <v>9</v>
      </c>
      <c r="I245" s="251"/>
      <c r="J245" s="252">
        <f>ROUND(I245*H245,2)</f>
        <v>0</v>
      </c>
      <c r="K245" s="248" t="s">
        <v>159</v>
      </c>
      <c r="L245" s="253"/>
      <c r="M245" s="254" t="s">
        <v>22</v>
      </c>
      <c r="N245" s="255" t="s">
        <v>44</v>
      </c>
      <c r="O245" s="45"/>
      <c r="P245" s="228">
        <f>O245*H245</f>
        <v>0</v>
      </c>
      <c r="Q245" s="228">
        <v>0.00065</v>
      </c>
      <c r="R245" s="228">
        <f>Q245*H245</f>
        <v>0.005849999999999999</v>
      </c>
      <c r="S245" s="228">
        <v>0</v>
      </c>
      <c r="T245" s="229">
        <f>S245*H245</f>
        <v>0</v>
      </c>
      <c r="AR245" s="22" t="s">
        <v>372</v>
      </c>
      <c r="AT245" s="22" t="s">
        <v>252</v>
      </c>
      <c r="AU245" s="22" t="s">
        <v>82</v>
      </c>
      <c r="AY245" s="22" t="s">
        <v>153</v>
      </c>
      <c r="BE245" s="230">
        <f>IF(N245="základní",J245,0)</f>
        <v>0</v>
      </c>
      <c r="BF245" s="230">
        <f>IF(N245="snížená",J245,0)</f>
        <v>0</v>
      </c>
      <c r="BG245" s="230">
        <f>IF(N245="zákl. přenesená",J245,0)</f>
        <v>0</v>
      </c>
      <c r="BH245" s="230">
        <f>IF(N245="sníž. přenesená",J245,0)</f>
        <v>0</v>
      </c>
      <c r="BI245" s="230">
        <f>IF(N245="nulová",J245,0)</f>
        <v>0</v>
      </c>
      <c r="BJ245" s="22" t="s">
        <v>24</v>
      </c>
      <c r="BK245" s="230">
        <f>ROUND(I245*H245,2)</f>
        <v>0</v>
      </c>
      <c r="BL245" s="22" t="s">
        <v>266</v>
      </c>
      <c r="BM245" s="22" t="s">
        <v>2497</v>
      </c>
    </row>
    <row r="246" spans="2:47" s="1" customFormat="1" ht="13.5">
      <c r="B246" s="44"/>
      <c r="C246" s="72"/>
      <c r="D246" s="231" t="s">
        <v>162</v>
      </c>
      <c r="E246" s="72"/>
      <c r="F246" s="232" t="s">
        <v>691</v>
      </c>
      <c r="G246" s="72"/>
      <c r="H246" s="72"/>
      <c r="I246" s="189"/>
      <c r="J246" s="72"/>
      <c r="K246" s="72"/>
      <c r="L246" s="70"/>
      <c r="M246" s="233"/>
      <c r="N246" s="45"/>
      <c r="O246" s="45"/>
      <c r="P246" s="45"/>
      <c r="Q246" s="45"/>
      <c r="R246" s="45"/>
      <c r="S246" s="45"/>
      <c r="T246" s="93"/>
      <c r="AT246" s="22" t="s">
        <v>162</v>
      </c>
      <c r="AU246" s="22" t="s">
        <v>82</v>
      </c>
    </row>
    <row r="247" spans="2:47" s="1" customFormat="1" ht="13.5">
      <c r="B247" s="44"/>
      <c r="C247" s="72"/>
      <c r="D247" s="231" t="s">
        <v>166</v>
      </c>
      <c r="E247" s="72"/>
      <c r="F247" s="234" t="s">
        <v>2469</v>
      </c>
      <c r="G247" s="72"/>
      <c r="H247" s="72"/>
      <c r="I247" s="189"/>
      <c r="J247" s="72"/>
      <c r="K247" s="72"/>
      <c r="L247" s="70"/>
      <c r="M247" s="233"/>
      <c r="N247" s="45"/>
      <c r="O247" s="45"/>
      <c r="P247" s="45"/>
      <c r="Q247" s="45"/>
      <c r="R247" s="45"/>
      <c r="S247" s="45"/>
      <c r="T247" s="93"/>
      <c r="AT247" s="22" t="s">
        <v>166</v>
      </c>
      <c r="AU247" s="22" t="s">
        <v>82</v>
      </c>
    </row>
    <row r="248" spans="2:51" s="11" customFormat="1" ht="13.5">
      <c r="B248" s="235"/>
      <c r="C248" s="236"/>
      <c r="D248" s="231" t="s">
        <v>180</v>
      </c>
      <c r="E248" s="237" t="s">
        <v>22</v>
      </c>
      <c r="F248" s="238" t="s">
        <v>2498</v>
      </c>
      <c r="G248" s="236"/>
      <c r="H248" s="239">
        <v>9</v>
      </c>
      <c r="I248" s="240"/>
      <c r="J248" s="236"/>
      <c r="K248" s="236"/>
      <c r="L248" s="241"/>
      <c r="M248" s="242"/>
      <c r="N248" s="243"/>
      <c r="O248" s="243"/>
      <c r="P248" s="243"/>
      <c r="Q248" s="243"/>
      <c r="R248" s="243"/>
      <c r="S248" s="243"/>
      <c r="T248" s="244"/>
      <c r="AT248" s="245" t="s">
        <v>180</v>
      </c>
      <c r="AU248" s="245" t="s">
        <v>82</v>
      </c>
      <c r="AV248" s="11" t="s">
        <v>82</v>
      </c>
      <c r="AW248" s="11" t="s">
        <v>37</v>
      </c>
      <c r="AX248" s="11" t="s">
        <v>73</v>
      </c>
      <c r="AY248" s="245" t="s">
        <v>153</v>
      </c>
    </row>
    <row r="249" spans="2:65" s="1" customFormat="1" ht="16.5" customHeight="1">
      <c r="B249" s="44"/>
      <c r="C249" s="246" t="s">
        <v>426</v>
      </c>
      <c r="D249" s="246" t="s">
        <v>252</v>
      </c>
      <c r="E249" s="247" t="s">
        <v>2499</v>
      </c>
      <c r="F249" s="248" t="s">
        <v>2500</v>
      </c>
      <c r="G249" s="249" t="s">
        <v>158</v>
      </c>
      <c r="H249" s="250">
        <v>1</v>
      </c>
      <c r="I249" s="251"/>
      <c r="J249" s="252">
        <f>ROUND(I249*H249,2)</f>
        <v>0</v>
      </c>
      <c r="K249" s="248" t="s">
        <v>159</v>
      </c>
      <c r="L249" s="253"/>
      <c r="M249" s="254" t="s">
        <v>22</v>
      </c>
      <c r="N249" s="255" t="s">
        <v>44</v>
      </c>
      <c r="O249" s="45"/>
      <c r="P249" s="228">
        <f>O249*H249</f>
        <v>0</v>
      </c>
      <c r="Q249" s="228">
        <v>0.00062</v>
      </c>
      <c r="R249" s="228">
        <f>Q249*H249</f>
        <v>0.00062</v>
      </c>
      <c r="S249" s="228">
        <v>0</v>
      </c>
      <c r="T249" s="229">
        <f>S249*H249</f>
        <v>0</v>
      </c>
      <c r="AR249" s="22" t="s">
        <v>372</v>
      </c>
      <c r="AT249" s="22" t="s">
        <v>252</v>
      </c>
      <c r="AU249" s="22" t="s">
        <v>82</v>
      </c>
      <c r="AY249" s="22" t="s">
        <v>153</v>
      </c>
      <c r="BE249" s="230">
        <f>IF(N249="základní",J249,0)</f>
        <v>0</v>
      </c>
      <c r="BF249" s="230">
        <f>IF(N249="snížená",J249,0)</f>
        <v>0</v>
      </c>
      <c r="BG249" s="230">
        <f>IF(N249="zákl. přenesená",J249,0)</f>
        <v>0</v>
      </c>
      <c r="BH249" s="230">
        <f>IF(N249="sníž. přenesená",J249,0)</f>
        <v>0</v>
      </c>
      <c r="BI249" s="230">
        <f>IF(N249="nulová",J249,0)</f>
        <v>0</v>
      </c>
      <c r="BJ249" s="22" t="s">
        <v>24</v>
      </c>
      <c r="BK249" s="230">
        <f>ROUND(I249*H249,2)</f>
        <v>0</v>
      </c>
      <c r="BL249" s="22" t="s">
        <v>266</v>
      </c>
      <c r="BM249" s="22" t="s">
        <v>2501</v>
      </c>
    </row>
    <row r="250" spans="2:47" s="1" customFormat="1" ht="13.5">
      <c r="B250" s="44"/>
      <c r="C250" s="72"/>
      <c r="D250" s="231" t="s">
        <v>162</v>
      </c>
      <c r="E250" s="72"/>
      <c r="F250" s="232" t="s">
        <v>2502</v>
      </c>
      <c r="G250" s="72"/>
      <c r="H250" s="72"/>
      <c r="I250" s="189"/>
      <c r="J250" s="72"/>
      <c r="K250" s="72"/>
      <c r="L250" s="70"/>
      <c r="M250" s="233"/>
      <c r="N250" s="45"/>
      <c r="O250" s="45"/>
      <c r="P250" s="45"/>
      <c r="Q250" s="45"/>
      <c r="R250" s="45"/>
      <c r="S250" s="45"/>
      <c r="T250" s="93"/>
      <c r="AT250" s="22" t="s">
        <v>162</v>
      </c>
      <c r="AU250" s="22" t="s">
        <v>82</v>
      </c>
    </row>
    <row r="251" spans="2:47" s="1" customFormat="1" ht="13.5">
      <c r="B251" s="44"/>
      <c r="C251" s="72"/>
      <c r="D251" s="231" t="s">
        <v>166</v>
      </c>
      <c r="E251" s="72"/>
      <c r="F251" s="234" t="s">
        <v>2469</v>
      </c>
      <c r="G251" s="72"/>
      <c r="H251" s="72"/>
      <c r="I251" s="189"/>
      <c r="J251" s="72"/>
      <c r="K251" s="72"/>
      <c r="L251" s="70"/>
      <c r="M251" s="233"/>
      <c r="N251" s="45"/>
      <c r="O251" s="45"/>
      <c r="P251" s="45"/>
      <c r="Q251" s="45"/>
      <c r="R251" s="45"/>
      <c r="S251" s="45"/>
      <c r="T251" s="93"/>
      <c r="AT251" s="22" t="s">
        <v>166</v>
      </c>
      <c r="AU251" s="22" t="s">
        <v>82</v>
      </c>
    </row>
    <row r="252" spans="2:51" s="11" customFormat="1" ht="13.5">
      <c r="B252" s="235"/>
      <c r="C252" s="236"/>
      <c r="D252" s="231" t="s">
        <v>180</v>
      </c>
      <c r="E252" s="237" t="s">
        <v>22</v>
      </c>
      <c r="F252" s="238" t="s">
        <v>2503</v>
      </c>
      <c r="G252" s="236"/>
      <c r="H252" s="239">
        <v>1</v>
      </c>
      <c r="I252" s="240"/>
      <c r="J252" s="236"/>
      <c r="K252" s="236"/>
      <c r="L252" s="241"/>
      <c r="M252" s="242"/>
      <c r="N252" s="243"/>
      <c r="O252" s="243"/>
      <c r="P252" s="243"/>
      <c r="Q252" s="243"/>
      <c r="R252" s="243"/>
      <c r="S252" s="243"/>
      <c r="T252" s="244"/>
      <c r="AT252" s="245" t="s">
        <v>180</v>
      </c>
      <c r="AU252" s="245" t="s">
        <v>82</v>
      </c>
      <c r="AV252" s="11" t="s">
        <v>82</v>
      </c>
      <c r="AW252" s="11" t="s">
        <v>37</v>
      </c>
      <c r="AX252" s="11" t="s">
        <v>73</v>
      </c>
      <c r="AY252" s="245" t="s">
        <v>153</v>
      </c>
    </row>
    <row r="253" spans="2:65" s="1" customFormat="1" ht="16.5" customHeight="1">
      <c r="B253" s="44"/>
      <c r="C253" s="246" t="s">
        <v>431</v>
      </c>
      <c r="D253" s="246" t="s">
        <v>252</v>
      </c>
      <c r="E253" s="247" t="s">
        <v>2504</v>
      </c>
      <c r="F253" s="248" t="s">
        <v>2505</v>
      </c>
      <c r="G253" s="249" t="s">
        <v>158</v>
      </c>
      <c r="H253" s="250">
        <v>5</v>
      </c>
      <c r="I253" s="251"/>
      <c r="J253" s="252">
        <f>ROUND(I253*H253,2)</f>
        <v>0</v>
      </c>
      <c r="K253" s="248" t="s">
        <v>159</v>
      </c>
      <c r="L253" s="253"/>
      <c r="M253" s="254" t="s">
        <v>22</v>
      </c>
      <c r="N253" s="255" t="s">
        <v>44</v>
      </c>
      <c r="O253" s="45"/>
      <c r="P253" s="228">
        <f>O253*H253</f>
        <v>0</v>
      </c>
      <c r="Q253" s="228">
        <v>0.00123</v>
      </c>
      <c r="R253" s="228">
        <f>Q253*H253</f>
        <v>0.00615</v>
      </c>
      <c r="S253" s="228">
        <v>0</v>
      </c>
      <c r="T253" s="229">
        <f>S253*H253</f>
        <v>0</v>
      </c>
      <c r="AR253" s="22" t="s">
        <v>372</v>
      </c>
      <c r="AT253" s="22" t="s">
        <v>252</v>
      </c>
      <c r="AU253" s="22" t="s">
        <v>82</v>
      </c>
      <c r="AY253" s="22" t="s">
        <v>153</v>
      </c>
      <c r="BE253" s="230">
        <f>IF(N253="základní",J253,0)</f>
        <v>0</v>
      </c>
      <c r="BF253" s="230">
        <f>IF(N253="snížená",J253,0)</f>
        <v>0</v>
      </c>
      <c r="BG253" s="230">
        <f>IF(N253="zákl. přenesená",J253,0)</f>
        <v>0</v>
      </c>
      <c r="BH253" s="230">
        <f>IF(N253="sníž. přenesená",J253,0)</f>
        <v>0</v>
      </c>
      <c r="BI253" s="230">
        <f>IF(N253="nulová",J253,0)</f>
        <v>0</v>
      </c>
      <c r="BJ253" s="22" t="s">
        <v>24</v>
      </c>
      <c r="BK253" s="230">
        <f>ROUND(I253*H253,2)</f>
        <v>0</v>
      </c>
      <c r="BL253" s="22" t="s">
        <v>266</v>
      </c>
      <c r="BM253" s="22" t="s">
        <v>2506</v>
      </c>
    </row>
    <row r="254" spans="2:47" s="1" customFormat="1" ht="13.5">
      <c r="B254" s="44"/>
      <c r="C254" s="72"/>
      <c r="D254" s="231" t="s">
        <v>162</v>
      </c>
      <c r="E254" s="72"/>
      <c r="F254" s="232" t="s">
        <v>2507</v>
      </c>
      <c r="G254" s="72"/>
      <c r="H254" s="72"/>
      <c r="I254" s="189"/>
      <c r="J254" s="72"/>
      <c r="K254" s="72"/>
      <c r="L254" s="70"/>
      <c r="M254" s="233"/>
      <c r="N254" s="45"/>
      <c r="O254" s="45"/>
      <c r="P254" s="45"/>
      <c r="Q254" s="45"/>
      <c r="R254" s="45"/>
      <c r="S254" s="45"/>
      <c r="T254" s="93"/>
      <c r="AT254" s="22" t="s">
        <v>162</v>
      </c>
      <c r="AU254" s="22" t="s">
        <v>82</v>
      </c>
    </row>
    <row r="255" spans="2:47" s="1" customFormat="1" ht="13.5">
      <c r="B255" s="44"/>
      <c r="C255" s="72"/>
      <c r="D255" s="231" t="s">
        <v>166</v>
      </c>
      <c r="E255" s="72"/>
      <c r="F255" s="234" t="s">
        <v>2469</v>
      </c>
      <c r="G255" s="72"/>
      <c r="H255" s="72"/>
      <c r="I255" s="189"/>
      <c r="J255" s="72"/>
      <c r="K255" s="72"/>
      <c r="L255" s="70"/>
      <c r="M255" s="233"/>
      <c r="N255" s="45"/>
      <c r="O255" s="45"/>
      <c r="P255" s="45"/>
      <c r="Q255" s="45"/>
      <c r="R255" s="45"/>
      <c r="S255" s="45"/>
      <c r="T255" s="93"/>
      <c r="AT255" s="22" t="s">
        <v>166</v>
      </c>
      <c r="AU255" s="22" t="s">
        <v>82</v>
      </c>
    </row>
    <row r="256" spans="2:51" s="11" customFormat="1" ht="13.5">
      <c r="B256" s="235"/>
      <c r="C256" s="236"/>
      <c r="D256" s="231" t="s">
        <v>180</v>
      </c>
      <c r="E256" s="237" t="s">
        <v>22</v>
      </c>
      <c r="F256" s="238" t="s">
        <v>2508</v>
      </c>
      <c r="G256" s="236"/>
      <c r="H256" s="239">
        <v>5</v>
      </c>
      <c r="I256" s="240"/>
      <c r="J256" s="236"/>
      <c r="K256" s="236"/>
      <c r="L256" s="241"/>
      <c r="M256" s="242"/>
      <c r="N256" s="243"/>
      <c r="O256" s="243"/>
      <c r="P256" s="243"/>
      <c r="Q256" s="243"/>
      <c r="R256" s="243"/>
      <c r="S256" s="243"/>
      <c r="T256" s="244"/>
      <c r="AT256" s="245" t="s">
        <v>180</v>
      </c>
      <c r="AU256" s="245" t="s">
        <v>82</v>
      </c>
      <c r="AV256" s="11" t="s">
        <v>82</v>
      </c>
      <c r="AW256" s="11" t="s">
        <v>37</v>
      </c>
      <c r="AX256" s="11" t="s">
        <v>73</v>
      </c>
      <c r="AY256" s="245" t="s">
        <v>153</v>
      </c>
    </row>
    <row r="257" spans="2:65" s="1" customFormat="1" ht="16.5" customHeight="1">
      <c r="B257" s="44"/>
      <c r="C257" s="246" t="s">
        <v>436</v>
      </c>
      <c r="D257" s="246" t="s">
        <v>252</v>
      </c>
      <c r="E257" s="247" t="s">
        <v>2509</v>
      </c>
      <c r="F257" s="248" t="s">
        <v>2510</v>
      </c>
      <c r="G257" s="249" t="s">
        <v>158</v>
      </c>
      <c r="H257" s="250">
        <v>2</v>
      </c>
      <c r="I257" s="251"/>
      <c r="J257" s="252">
        <f>ROUND(I257*H257,2)</f>
        <v>0</v>
      </c>
      <c r="K257" s="248" t="s">
        <v>159</v>
      </c>
      <c r="L257" s="253"/>
      <c r="M257" s="254" t="s">
        <v>22</v>
      </c>
      <c r="N257" s="255" t="s">
        <v>44</v>
      </c>
      <c r="O257" s="45"/>
      <c r="P257" s="228">
        <f>O257*H257</f>
        <v>0</v>
      </c>
      <c r="Q257" s="228">
        <v>0.00121</v>
      </c>
      <c r="R257" s="228">
        <f>Q257*H257</f>
        <v>0.00242</v>
      </c>
      <c r="S257" s="228">
        <v>0</v>
      </c>
      <c r="T257" s="229">
        <f>S257*H257</f>
        <v>0</v>
      </c>
      <c r="AR257" s="22" t="s">
        <v>372</v>
      </c>
      <c r="AT257" s="22" t="s">
        <v>252</v>
      </c>
      <c r="AU257" s="22" t="s">
        <v>82</v>
      </c>
      <c r="AY257" s="22" t="s">
        <v>153</v>
      </c>
      <c r="BE257" s="230">
        <f>IF(N257="základní",J257,0)</f>
        <v>0</v>
      </c>
      <c r="BF257" s="230">
        <f>IF(N257="snížená",J257,0)</f>
        <v>0</v>
      </c>
      <c r="BG257" s="230">
        <f>IF(N257="zákl. přenesená",J257,0)</f>
        <v>0</v>
      </c>
      <c r="BH257" s="230">
        <f>IF(N257="sníž. přenesená",J257,0)</f>
        <v>0</v>
      </c>
      <c r="BI257" s="230">
        <f>IF(N257="nulová",J257,0)</f>
        <v>0</v>
      </c>
      <c r="BJ257" s="22" t="s">
        <v>24</v>
      </c>
      <c r="BK257" s="230">
        <f>ROUND(I257*H257,2)</f>
        <v>0</v>
      </c>
      <c r="BL257" s="22" t="s">
        <v>266</v>
      </c>
      <c r="BM257" s="22" t="s">
        <v>2511</v>
      </c>
    </row>
    <row r="258" spans="2:47" s="1" customFormat="1" ht="13.5">
      <c r="B258" s="44"/>
      <c r="C258" s="72"/>
      <c r="D258" s="231" t="s">
        <v>162</v>
      </c>
      <c r="E258" s="72"/>
      <c r="F258" s="232" t="s">
        <v>2512</v>
      </c>
      <c r="G258" s="72"/>
      <c r="H258" s="72"/>
      <c r="I258" s="189"/>
      <c r="J258" s="72"/>
      <c r="K258" s="72"/>
      <c r="L258" s="70"/>
      <c r="M258" s="233"/>
      <c r="N258" s="45"/>
      <c r="O258" s="45"/>
      <c r="P258" s="45"/>
      <c r="Q258" s="45"/>
      <c r="R258" s="45"/>
      <c r="S258" s="45"/>
      <c r="T258" s="93"/>
      <c r="AT258" s="22" t="s">
        <v>162</v>
      </c>
      <c r="AU258" s="22" t="s">
        <v>82</v>
      </c>
    </row>
    <row r="259" spans="2:47" s="1" customFormat="1" ht="13.5">
      <c r="B259" s="44"/>
      <c r="C259" s="72"/>
      <c r="D259" s="231" t="s">
        <v>166</v>
      </c>
      <c r="E259" s="72"/>
      <c r="F259" s="234" t="s">
        <v>2469</v>
      </c>
      <c r="G259" s="72"/>
      <c r="H259" s="72"/>
      <c r="I259" s="189"/>
      <c r="J259" s="72"/>
      <c r="K259" s="72"/>
      <c r="L259" s="70"/>
      <c r="M259" s="233"/>
      <c r="N259" s="45"/>
      <c r="O259" s="45"/>
      <c r="P259" s="45"/>
      <c r="Q259" s="45"/>
      <c r="R259" s="45"/>
      <c r="S259" s="45"/>
      <c r="T259" s="93"/>
      <c r="AT259" s="22" t="s">
        <v>166</v>
      </c>
      <c r="AU259" s="22" t="s">
        <v>82</v>
      </c>
    </row>
    <row r="260" spans="2:51" s="11" customFormat="1" ht="13.5">
      <c r="B260" s="235"/>
      <c r="C260" s="236"/>
      <c r="D260" s="231" t="s">
        <v>180</v>
      </c>
      <c r="E260" s="237" t="s">
        <v>22</v>
      </c>
      <c r="F260" s="238" t="s">
        <v>2513</v>
      </c>
      <c r="G260" s="236"/>
      <c r="H260" s="239">
        <v>2</v>
      </c>
      <c r="I260" s="240"/>
      <c r="J260" s="236"/>
      <c r="K260" s="236"/>
      <c r="L260" s="241"/>
      <c r="M260" s="242"/>
      <c r="N260" s="243"/>
      <c r="O260" s="243"/>
      <c r="P260" s="243"/>
      <c r="Q260" s="243"/>
      <c r="R260" s="243"/>
      <c r="S260" s="243"/>
      <c r="T260" s="244"/>
      <c r="AT260" s="245" t="s">
        <v>180</v>
      </c>
      <c r="AU260" s="245" t="s">
        <v>82</v>
      </c>
      <c r="AV260" s="11" t="s">
        <v>82</v>
      </c>
      <c r="AW260" s="11" t="s">
        <v>37</v>
      </c>
      <c r="AX260" s="11" t="s">
        <v>73</v>
      </c>
      <c r="AY260" s="245" t="s">
        <v>153</v>
      </c>
    </row>
    <row r="261" spans="2:65" s="1" customFormat="1" ht="16.5" customHeight="1">
      <c r="B261" s="44"/>
      <c r="C261" s="246" t="s">
        <v>440</v>
      </c>
      <c r="D261" s="246" t="s">
        <v>252</v>
      </c>
      <c r="E261" s="247" t="s">
        <v>2514</v>
      </c>
      <c r="F261" s="248" t="s">
        <v>2515</v>
      </c>
      <c r="G261" s="249" t="s">
        <v>158</v>
      </c>
      <c r="H261" s="250">
        <v>1</v>
      </c>
      <c r="I261" s="251"/>
      <c r="J261" s="252">
        <f>ROUND(I261*H261,2)</f>
        <v>0</v>
      </c>
      <c r="K261" s="248" t="s">
        <v>159</v>
      </c>
      <c r="L261" s="253"/>
      <c r="M261" s="254" t="s">
        <v>22</v>
      </c>
      <c r="N261" s="255" t="s">
        <v>44</v>
      </c>
      <c r="O261" s="45"/>
      <c r="P261" s="228">
        <f>O261*H261</f>
        <v>0</v>
      </c>
      <c r="Q261" s="228">
        <v>0.00026</v>
      </c>
      <c r="R261" s="228">
        <f>Q261*H261</f>
        <v>0.00026</v>
      </c>
      <c r="S261" s="228">
        <v>0</v>
      </c>
      <c r="T261" s="229">
        <f>S261*H261</f>
        <v>0</v>
      </c>
      <c r="AR261" s="22" t="s">
        <v>372</v>
      </c>
      <c r="AT261" s="22" t="s">
        <v>252</v>
      </c>
      <c r="AU261" s="22" t="s">
        <v>82</v>
      </c>
      <c r="AY261" s="22" t="s">
        <v>153</v>
      </c>
      <c r="BE261" s="230">
        <f>IF(N261="základní",J261,0)</f>
        <v>0</v>
      </c>
      <c r="BF261" s="230">
        <f>IF(N261="snížená",J261,0)</f>
        <v>0</v>
      </c>
      <c r="BG261" s="230">
        <f>IF(N261="zákl. přenesená",J261,0)</f>
        <v>0</v>
      </c>
      <c r="BH261" s="230">
        <f>IF(N261="sníž. přenesená",J261,0)</f>
        <v>0</v>
      </c>
      <c r="BI261" s="230">
        <f>IF(N261="nulová",J261,0)</f>
        <v>0</v>
      </c>
      <c r="BJ261" s="22" t="s">
        <v>24</v>
      </c>
      <c r="BK261" s="230">
        <f>ROUND(I261*H261,2)</f>
        <v>0</v>
      </c>
      <c r="BL261" s="22" t="s">
        <v>266</v>
      </c>
      <c r="BM261" s="22" t="s">
        <v>2516</v>
      </c>
    </row>
    <row r="262" spans="2:47" s="1" customFormat="1" ht="13.5">
      <c r="B262" s="44"/>
      <c r="C262" s="72"/>
      <c r="D262" s="231" t="s">
        <v>162</v>
      </c>
      <c r="E262" s="72"/>
      <c r="F262" s="232" t="s">
        <v>2517</v>
      </c>
      <c r="G262" s="72"/>
      <c r="H262" s="72"/>
      <c r="I262" s="189"/>
      <c r="J262" s="72"/>
      <c r="K262" s="72"/>
      <c r="L262" s="70"/>
      <c r="M262" s="233"/>
      <c r="N262" s="45"/>
      <c r="O262" s="45"/>
      <c r="P262" s="45"/>
      <c r="Q262" s="45"/>
      <c r="R262" s="45"/>
      <c r="S262" s="45"/>
      <c r="T262" s="93"/>
      <c r="AT262" s="22" t="s">
        <v>162</v>
      </c>
      <c r="AU262" s="22" t="s">
        <v>82</v>
      </c>
    </row>
    <row r="263" spans="2:47" s="1" customFormat="1" ht="13.5">
      <c r="B263" s="44"/>
      <c r="C263" s="72"/>
      <c r="D263" s="231" t="s">
        <v>166</v>
      </c>
      <c r="E263" s="72"/>
      <c r="F263" s="234" t="s">
        <v>2469</v>
      </c>
      <c r="G263" s="72"/>
      <c r="H263" s="72"/>
      <c r="I263" s="189"/>
      <c r="J263" s="72"/>
      <c r="K263" s="72"/>
      <c r="L263" s="70"/>
      <c r="M263" s="233"/>
      <c r="N263" s="45"/>
      <c r="O263" s="45"/>
      <c r="P263" s="45"/>
      <c r="Q263" s="45"/>
      <c r="R263" s="45"/>
      <c r="S263" s="45"/>
      <c r="T263" s="93"/>
      <c r="AT263" s="22" t="s">
        <v>166</v>
      </c>
      <c r="AU263" s="22" t="s">
        <v>82</v>
      </c>
    </row>
    <row r="264" spans="2:51" s="11" customFormat="1" ht="13.5">
      <c r="B264" s="235"/>
      <c r="C264" s="236"/>
      <c r="D264" s="231" t="s">
        <v>180</v>
      </c>
      <c r="E264" s="237" t="s">
        <v>22</v>
      </c>
      <c r="F264" s="238" t="s">
        <v>2503</v>
      </c>
      <c r="G264" s="236"/>
      <c r="H264" s="239">
        <v>1</v>
      </c>
      <c r="I264" s="240"/>
      <c r="J264" s="236"/>
      <c r="K264" s="236"/>
      <c r="L264" s="241"/>
      <c r="M264" s="242"/>
      <c r="N264" s="243"/>
      <c r="O264" s="243"/>
      <c r="P264" s="243"/>
      <c r="Q264" s="243"/>
      <c r="R264" s="243"/>
      <c r="S264" s="243"/>
      <c r="T264" s="244"/>
      <c r="AT264" s="245" t="s">
        <v>180</v>
      </c>
      <c r="AU264" s="245" t="s">
        <v>82</v>
      </c>
      <c r="AV264" s="11" t="s">
        <v>82</v>
      </c>
      <c r="AW264" s="11" t="s">
        <v>37</v>
      </c>
      <c r="AX264" s="11" t="s">
        <v>73</v>
      </c>
      <c r="AY264" s="245" t="s">
        <v>153</v>
      </c>
    </row>
    <row r="265" spans="2:65" s="1" customFormat="1" ht="16.5" customHeight="1">
      <c r="B265" s="44"/>
      <c r="C265" s="219" t="s">
        <v>447</v>
      </c>
      <c r="D265" s="219" t="s">
        <v>155</v>
      </c>
      <c r="E265" s="220" t="s">
        <v>2518</v>
      </c>
      <c r="F265" s="221" t="s">
        <v>2519</v>
      </c>
      <c r="G265" s="222" t="s">
        <v>351</v>
      </c>
      <c r="H265" s="223">
        <v>15</v>
      </c>
      <c r="I265" s="224"/>
      <c r="J265" s="225">
        <f>ROUND(I265*H265,2)</f>
        <v>0</v>
      </c>
      <c r="K265" s="221" t="s">
        <v>159</v>
      </c>
      <c r="L265" s="70"/>
      <c r="M265" s="226" t="s">
        <v>22</v>
      </c>
      <c r="N265" s="227" t="s">
        <v>44</v>
      </c>
      <c r="O265" s="45"/>
      <c r="P265" s="228">
        <f>O265*H265</f>
        <v>0</v>
      </c>
      <c r="Q265" s="228">
        <v>0.0012</v>
      </c>
      <c r="R265" s="228">
        <f>Q265*H265</f>
        <v>0.018</v>
      </c>
      <c r="S265" s="228">
        <v>0</v>
      </c>
      <c r="T265" s="229">
        <f>S265*H265</f>
        <v>0</v>
      </c>
      <c r="AR265" s="22" t="s">
        <v>266</v>
      </c>
      <c r="AT265" s="22" t="s">
        <v>155</v>
      </c>
      <c r="AU265" s="22" t="s">
        <v>82</v>
      </c>
      <c r="AY265" s="22" t="s">
        <v>153</v>
      </c>
      <c r="BE265" s="230">
        <f>IF(N265="základní",J265,0)</f>
        <v>0</v>
      </c>
      <c r="BF265" s="230">
        <f>IF(N265="snížená",J265,0)</f>
        <v>0</v>
      </c>
      <c r="BG265" s="230">
        <f>IF(N265="zákl. přenesená",J265,0)</f>
        <v>0</v>
      </c>
      <c r="BH265" s="230">
        <f>IF(N265="sníž. přenesená",J265,0)</f>
        <v>0</v>
      </c>
      <c r="BI265" s="230">
        <f>IF(N265="nulová",J265,0)</f>
        <v>0</v>
      </c>
      <c r="BJ265" s="22" t="s">
        <v>24</v>
      </c>
      <c r="BK265" s="230">
        <f>ROUND(I265*H265,2)</f>
        <v>0</v>
      </c>
      <c r="BL265" s="22" t="s">
        <v>266</v>
      </c>
      <c r="BM265" s="22" t="s">
        <v>2520</v>
      </c>
    </row>
    <row r="266" spans="2:47" s="1" customFormat="1" ht="13.5">
      <c r="B266" s="44"/>
      <c r="C266" s="72"/>
      <c r="D266" s="231" t="s">
        <v>162</v>
      </c>
      <c r="E266" s="72"/>
      <c r="F266" s="232" t="s">
        <v>2521</v>
      </c>
      <c r="G266" s="72"/>
      <c r="H266" s="72"/>
      <c r="I266" s="189"/>
      <c r="J266" s="72"/>
      <c r="K266" s="72"/>
      <c r="L266" s="70"/>
      <c r="M266" s="233"/>
      <c r="N266" s="45"/>
      <c r="O266" s="45"/>
      <c r="P266" s="45"/>
      <c r="Q266" s="45"/>
      <c r="R266" s="45"/>
      <c r="S266" s="45"/>
      <c r="T266" s="93"/>
      <c r="AT266" s="22" t="s">
        <v>162</v>
      </c>
      <c r="AU266" s="22" t="s">
        <v>82</v>
      </c>
    </row>
    <row r="267" spans="2:47" s="1" customFormat="1" ht="13.5">
      <c r="B267" s="44"/>
      <c r="C267" s="72"/>
      <c r="D267" s="231" t="s">
        <v>166</v>
      </c>
      <c r="E267" s="72"/>
      <c r="F267" s="234" t="s">
        <v>2469</v>
      </c>
      <c r="G267" s="72"/>
      <c r="H267" s="72"/>
      <c r="I267" s="189"/>
      <c r="J267" s="72"/>
      <c r="K267" s="72"/>
      <c r="L267" s="70"/>
      <c r="M267" s="233"/>
      <c r="N267" s="45"/>
      <c r="O267" s="45"/>
      <c r="P267" s="45"/>
      <c r="Q267" s="45"/>
      <c r="R267" s="45"/>
      <c r="S267" s="45"/>
      <c r="T267" s="93"/>
      <c r="AT267" s="22" t="s">
        <v>166</v>
      </c>
      <c r="AU267" s="22" t="s">
        <v>82</v>
      </c>
    </row>
    <row r="268" spans="2:51" s="11" customFormat="1" ht="13.5">
      <c r="B268" s="235"/>
      <c r="C268" s="236"/>
      <c r="D268" s="231" t="s">
        <v>180</v>
      </c>
      <c r="E268" s="237" t="s">
        <v>22</v>
      </c>
      <c r="F268" s="238" t="s">
        <v>2522</v>
      </c>
      <c r="G268" s="236"/>
      <c r="H268" s="239">
        <v>15</v>
      </c>
      <c r="I268" s="240"/>
      <c r="J268" s="236"/>
      <c r="K268" s="236"/>
      <c r="L268" s="241"/>
      <c r="M268" s="242"/>
      <c r="N268" s="243"/>
      <c r="O268" s="243"/>
      <c r="P268" s="243"/>
      <c r="Q268" s="243"/>
      <c r="R268" s="243"/>
      <c r="S268" s="243"/>
      <c r="T268" s="244"/>
      <c r="AT268" s="245" t="s">
        <v>180</v>
      </c>
      <c r="AU268" s="245" t="s">
        <v>82</v>
      </c>
      <c r="AV268" s="11" t="s">
        <v>82</v>
      </c>
      <c r="AW268" s="11" t="s">
        <v>37</v>
      </c>
      <c r="AX268" s="11" t="s">
        <v>73</v>
      </c>
      <c r="AY268" s="245" t="s">
        <v>153</v>
      </c>
    </row>
    <row r="269" spans="2:65" s="1" customFormat="1" ht="16.5" customHeight="1">
      <c r="B269" s="44"/>
      <c r="C269" s="219" t="s">
        <v>453</v>
      </c>
      <c r="D269" s="219" t="s">
        <v>155</v>
      </c>
      <c r="E269" s="220" t="s">
        <v>2523</v>
      </c>
      <c r="F269" s="221" t="s">
        <v>2524</v>
      </c>
      <c r="G269" s="222" t="s">
        <v>351</v>
      </c>
      <c r="H269" s="223">
        <v>11</v>
      </c>
      <c r="I269" s="224"/>
      <c r="J269" s="225">
        <f>ROUND(I269*H269,2)</f>
        <v>0</v>
      </c>
      <c r="K269" s="221" t="s">
        <v>159</v>
      </c>
      <c r="L269" s="70"/>
      <c r="M269" s="226" t="s">
        <v>22</v>
      </c>
      <c r="N269" s="227" t="s">
        <v>44</v>
      </c>
      <c r="O269" s="45"/>
      <c r="P269" s="228">
        <f>O269*H269</f>
        <v>0</v>
      </c>
      <c r="Q269" s="228">
        <v>0.00236</v>
      </c>
      <c r="R269" s="228">
        <f>Q269*H269</f>
        <v>0.02596</v>
      </c>
      <c r="S269" s="228">
        <v>0</v>
      </c>
      <c r="T269" s="229">
        <f>S269*H269</f>
        <v>0</v>
      </c>
      <c r="AR269" s="22" t="s">
        <v>266</v>
      </c>
      <c r="AT269" s="22" t="s">
        <v>155</v>
      </c>
      <c r="AU269" s="22" t="s">
        <v>82</v>
      </c>
      <c r="AY269" s="22" t="s">
        <v>153</v>
      </c>
      <c r="BE269" s="230">
        <f>IF(N269="základní",J269,0)</f>
        <v>0</v>
      </c>
      <c r="BF269" s="230">
        <f>IF(N269="snížená",J269,0)</f>
        <v>0</v>
      </c>
      <c r="BG269" s="230">
        <f>IF(N269="zákl. přenesená",J269,0)</f>
        <v>0</v>
      </c>
      <c r="BH269" s="230">
        <f>IF(N269="sníž. přenesená",J269,0)</f>
        <v>0</v>
      </c>
      <c r="BI269" s="230">
        <f>IF(N269="nulová",J269,0)</f>
        <v>0</v>
      </c>
      <c r="BJ269" s="22" t="s">
        <v>24</v>
      </c>
      <c r="BK269" s="230">
        <f>ROUND(I269*H269,2)</f>
        <v>0</v>
      </c>
      <c r="BL269" s="22" t="s">
        <v>266</v>
      </c>
      <c r="BM269" s="22" t="s">
        <v>2525</v>
      </c>
    </row>
    <row r="270" spans="2:47" s="1" customFormat="1" ht="13.5">
      <c r="B270" s="44"/>
      <c r="C270" s="72"/>
      <c r="D270" s="231" t="s">
        <v>162</v>
      </c>
      <c r="E270" s="72"/>
      <c r="F270" s="232" t="s">
        <v>2526</v>
      </c>
      <c r="G270" s="72"/>
      <c r="H270" s="72"/>
      <c r="I270" s="189"/>
      <c r="J270" s="72"/>
      <c r="K270" s="72"/>
      <c r="L270" s="70"/>
      <c r="M270" s="233"/>
      <c r="N270" s="45"/>
      <c r="O270" s="45"/>
      <c r="P270" s="45"/>
      <c r="Q270" s="45"/>
      <c r="R270" s="45"/>
      <c r="S270" s="45"/>
      <c r="T270" s="93"/>
      <c r="AT270" s="22" t="s">
        <v>162</v>
      </c>
      <c r="AU270" s="22" t="s">
        <v>82</v>
      </c>
    </row>
    <row r="271" spans="2:47" s="1" customFormat="1" ht="13.5">
      <c r="B271" s="44"/>
      <c r="C271" s="72"/>
      <c r="D271" s="231" t="s">
        <v>166</v>
      </c>
      <c r="E271" s="72"/>
      <c r="F271" s="234" t="s">
        <v>2469</v>
      </c>
      <c r="G271" s="72"/>
      <c r="H271" s="72"/>
      <c r="I271" s="189"/>
      <c r="J271" s="72"/>
      <c r="K271" s="72"/>
      <c r="L271" s="70"/>
      <c r="M271" s="233"/>
      <c r="N271" s="45"/>
      <c r="O271" s="45"/>
      <c r="P271" s="45"/>
      <c r="Q271" s="45"/>
      <c r="R271" s="45"/>
      <c r="S271" s="45"/>
      <c r="T271" s="93"/>
      <c r="AT271" s="22" t="s">
        <v>166</v>
      </c>
      <c r="AU271" s="22" t="s">
        <v>82</v>
      </c>
    </row>
    <row r="272" spans="2:51" s="11" customFormat="1" ht="13.5">
      <c r="B272" s="235"/>
      <c r="C272" s="236"/>
      <c r="D272" s="231" t="s">
        <v>180</v>
      </c>
      <c r="E272" s="237" t="s">
        <v>22</v>
      </c>
      <c r="F272" s="238" t="s">
        <v>2527</v>
      </c>
      <c r="G272" s="236"/>
      <c r="H272" s="239">
        <v>11</v>
      </c>
      <c r="I272" s="240"/>
      <c r="J272" s="236"/>
      <c r="K272" s="236"/>
      <c r="L272" s="241"/>
      <c r="M272" s="242"/>
      <c r="N272" s="243"/>
      <c r="O272" s="243"/>
      <c r="P272" s="243"/>
      <c r="Q272" s="243"/>
      <c r="R272" s="243"/>
      <c r="S272" s="243"/>
      <c r="T272" s="244"/>
      <c r="AT272" s="245" t="s">
        <v>180</v>
      </c>
      <c r="AU272" s="245" t="s">
        <v>82</v>
      </c>
      <c r="AV272" s="11" t="s">
        <v>82</v>
      </c>
      <c r="AW272" s="11" t="s">
        <v>37</v>
      </c>
      <c r="AX272" s="11" t="s">
        <v>73</v>
      </c>
      <c r="AY272" s="245" t="s">
        <v>153</v>
      </c>
    </row>
    <row r="273" spans="2:65" s="1" customFormat="1" ht="16.5" customHeight="1">
      <c r="B273" s="44"/>
      <c r="C273" s="219" t="s">
        <v>460</v>
      </c>
      <c r="D273" s="219" t="s">
        <v>155</v>
      </c>
      <c r="E273" s="220" t="s">
        <v>2528</v>
      </c>
      <c r="F273" s="221" t="s">
        <v>2529</v>
      </c>
      <c r="G273" s="222" t="s">
        <v>351</v>
      </c>
      <c r="H273" s="223">
        <v>64.5</v>
      </c>
      <c r="I273" s="224"/>
      <c r="J273" s="225">
        <f>ROUND(I273*H273,2)</f>
        <v>0</v>
      </c>
      <c r="K273" s="221" t="s">
        <v>159</v>
      </c>
      <c r="L273" s="70"/>
      <c r="M273" s="226" t="s">
        <v>22</v>
      </c>
      <c r="N273" s="227" t="s">
        <v>44</v>
      </c>
      <c r="O273" s="45"/>
      <c r="P273" s="228">
        <f>O273*H273</f>
        <v>0</v>
      </c>
      <c r="Q273" s="228">
        <v>0.00029</v>
      </c>
      <c r="R273" s="228">
        <f>Q273*H273</f>
        <v>0.018705</v>
      </c>
      <c r="S273" s="228">
        <v>0</v>
      </c>
      <c r="T273" s="229">
        <f>S273*H273</f>
        <v>0</v>
      </c>
      <c r="AR273" s="22" t="s">
        <v>266</v>
      </c>
      <c r="AT273" s="22" t="s">
        <v>155</v>
      </c>
      <c r="AU273" s="22" t="s">
        <v>82</v>
      </c>
      <c r="AY273" s="22" t="s">
        <v>153</v>
      </c>
      <c r="BE273" s="230">
        <f>IF(N273="základní",J273,0)</f>
        <v>0</v>
      </c>
      <c r="BF273" s="230">
        <f>IF(N273="snížená",J273,0)</f>
        <v>0</v>
      </c>
      <c r="BG273" s="230">
        <f>IF(N273="zákl. přenesená",J273,0)</f>
        <v>0</v>
      </c>
      <c r="BH273" s="230">
        <f>IF(N273="sníž. přenesená",J273,0)</f>
        <v>0</v>
      </c>
      <c r="BI273" s="230">
        <f>IF(N273="nulová",J273,0)</f>
        <v>0</v>
      </c>
      <c r="BJ273" s="22" t="s">
        <v>24</v>
      </c>
      <c r="BK273" s="230">
        <f>ROUND(I273*H273,2)</f>
        <v>0</v>
      </c>
      <c r="BL273" s="22" t="s">
        <v>266</v>
      </c>
      <c r="BM273" s="22" t="s">
        <v>2530</v>
      </c>
    </row>
    <row r="274" spans="2:47" s="1" customFormat="1" ht="13.5">
      <c r="B274" s="44"/>
      <c r="C274" s="72"/>
      <c r="D274" s="231" t="s">
        <v>162</v>
      </c>
      <c r="E274" s="72"/>
      <c r="F274" s="232" t="s">
        <v>2531</v>
      </c>
      <c r="G274" s="72"/>
      <c r="H274" s="72"/>
      <c r="I274" s="189"/>
      <c r="J274" s="72"/>
      <c r="K274" s="72"/>
      <c r="L274" s="70"/>
      <c r="M274" s="233"/>
      <c r="N274" s="45"/>
      <c r="O274" s="45"/>
      <c r="P274" s="45"/>
      <c r="Q274" s="45"/>
      <c r="R274" s="45"/>
      <c r="S274" s="45"/>
      <c r="T274" s="93"/>
      <c r="AT274" s="22" t="s">
        <v>162</v>
      </c>
      <c r="AU274" s="22" t="s">
        <v>82</v>
      </c>
    </row>
    <row r="275" spans="2:47" s="1" customFormat="1" ht="13.5">
      <c r="B275" s="44"/>
      <c r="C275" s="72"/>
      <c r="D275" s="231" t="s">
        <v>166</v>
      </c>
      <c r="E275" s="72"/>
      <c r="F275" s="234" t="s">
        <v>2469</v>
      </c>
      <c r="G275" s="72"/>
      <c r="H275" s="72"/>
      <c r="I275" s="189"/>
      <c r="J275" s="72"/>
      <c r="K275" s="72"/>
      <c r="L275" s="70"/>
      <c r="M275" s="233"/>
      <c r="N275" s="45"/>
      <c r="O275" s="45"/>
      <c r="P275" s="45"/>
      <c r="Q275" s="45"/>
      <c r="R275" s="45"/>
      <c r="S275" s="45"/>
      <c r="T275" s="93"/>
      <c r="AT275" s="22" t="s">
        <v>166</v>
      </c>
      <c r="AU275" s="22" t="s">
        <v>82</v>
      </c>
    </row>
    <row r="276" spans="2:51" s="11" customFormat="1" ht="13.5">
      <c r="B276" s="235"/>
      <c r="C276" s="236"/>
      <c r="D276" s="231" t="s">
        <v>180</v>
      </c>
      <c r="E276" s="237" t="s">
        <v>22</v>
      </c>
      <c r="F276" s="238" t="s">
        <v>2532</v>
      </c>
      <c r="G276" s="236"/>
      <c r="H276" s="239">
        <v>64.5</v>
      </c>
      <c r="I276" s="240"/>
      <c r="J276" s="236"/>
      <c r="K276" s="236"/>
      <c r="L276" s="241"/>
      <c r="M276" s="242"/>
      <c r="N276" s="243"/>
      <c r="O276" s="243"/>
      <c r="P276" s="243"/>
      <c r="Q276" s="243"/>
      <c r="R276" s="243"/>
      <c r="S276" s="243"/>
      <c r="T276" s="244"/>
      <c r="AT276" s="245" t="s">
        <v>180</v>
      </c>
      <c r="AU276" s="245" t="s">
        <v>82</v>
      </c>
      <c r="AV276" s="11" t="s">
        <v>82</v>
      </c>
      <c r="AW276" s="11" t="s">
        <v>37</v>
      </c>
      <c r="AX276" s="11" t="s">
        <v>73</v>
      </c>
      <c r="AY276" s="245" t="s">
        <v>153</v>
      </c>
    </row>
    <row r="277" spans="2:65" s="1" customFormat="1" ht="16.5" customHeight="1">
      <c r="B277" s="44"/>
      <c r="C277" s="219" t="s">
        <v>465</v>
      </c>
      <c r="D277" s="219" t="s">
        <v>155</v>
      </c>
      <c r="E277" s="220" t="s">
        <v>2533</v>
      </c>
      <c r="F277" s="221" t="s">
        <v>2534</v>
      </c>
      <c r="G277" s="222" t="s">
        <v>351</v>
      </c>
      <c r="H277" s="223">
        <v>122</v>
      </c>
      <c r="I277" s="224"/>
      <c r="J277" s="225">
        <f>ROUND(I277*H277,2)</f>
        <v>0</v>
      </c>
      <c r="K277" s="221" t="s">
        <v>159</v>
      </c>
      <c r="L277" s="70"/>
      <c r="M277" s="226" t="s">
        <v>22</v>
      </c>
      <c r="N277" s="227" t="s">
        <v>44</v>
      </c>
      <c r="O277" s="45"/>
      <c r="P277" s="228">
        <f>O277*H277</f>
        <v>0</v>
      </c>
      <c r="Q277" s="228">
        <v>0.00035</v>
      </c>
      <c r="R277" s="228">
        <f>Q277*H277</f>
        <v>0.0427</v>
      </c>
      <c r="S277" s="228">
        <v>0</v>
      </c>
      <c r="T277" s="229">
        <f>S277*H277</f>
        <v>0</v>
      </c>
      <c r="AR277" s="22" t="s">
        <v>266</v>
      </c>
      <c r="AT277" s="22" t="s">
        <v>155</v>
      </c>
      <c r="AU277" s="22" t="s">
        <v>82</v>
      </c>
      <c r="AY277" s="22" t="s">
        <v>153</v>
      </c>
      <c r="BE277" s="230">
        <f>IF(N277="základní",J277,0)</f>
        <v>0</v>
      </c>
      <c r="BF277" s="230">
        <f>IF(N277="snížená",J277,0)</f>
        <v>0</v>
      </c>
      <c r="BG277" s="230">
        <f>IF(N277="zákl. přenesená",J277,0)</f>
        <v>0</v>
      </c>
      <c r="BH277" s="230">
        <f>IF(N277="sníž. přenesená",J277,0)</f>
        <v>0</v>
      </c>
      <c r="BI277" s="230">
        <f>IF(N277="nulová",J277,0)</f>
        <v>0</v>
      </c>
      <c r="BJ277" s="22" t="s">
        <v>24</v>
      </c>
      <c r="BK277" s="230">
        <f>ROUND(I277*H277,2)</f>
        <v>0</v>
      </c>
      <c r="BL277" s="22" t="s">
        <v>266</v>
      </c>
      <c r="BM277" s="22" t="s">
        <v>2535</v>
      </c>
    </row>
    <row r="278" spans="2:47" s="1" customFormat="1" ht="13.5">
      <c r="B278" s="44"/>
      <c r="C278" s="72"/>
      <c r="D278" s="231" t="s">
        <v>162</v>
      </c>
      <c r="E278" s="72"/>
      <c r="F278" s="232" t="s">
        <v>2536</v>
      </c>
      <c r="G278" s="72"/>
      <c r="H278" s="72"/>
      <c r="I278" s="189"/>
      <c r="J278" s="72"/>
      <c r="K278" s="72"/>
      <c r="L278" s="70"/>
      <c r="M278" s="233"/>
      <c r="N278" s="45"/>
      <c r="O278" s="45"/>
      <c r="P278" s="45"/>
      <c r="Q278" s="45"/>
      <c r="R278" s="45"/>
      <c r="S278" s="45"/>
      <c r="T278" s="93"/>
      <c r="AT278" s="22" t="s">
        <v>162</v>
      </c>
      <c r="AU278" s="22" t="s">
        <v>82</v>
      </c>
    </row>
    <row r="279" spans="2:47" s="1" customFormat="1" ht="13.5">
      <c r="B279" s="44"/>
      <c r="C279" s="72"/>
      <c r="D279" s="231" t="s">
        <v>166</v>
      </c>
      <c r="E279" s="72"/>
      <c r="F279" s="234" t="s">
        <v>2469</v>
      </c>
      <c r="G279" s="72"/>
      <c r="H279" s="72"/>
      <c r="I279" s="189"/>
      <c r="J279" s="72"/>
      <c r="K279" s="72"/>
      <c r="L279" s="70"/>
      <c r="M279" s="233"/>
      <c r="N279" s="45"/>
      <c r="O279" s="45"/>
      <c r="P279" s="45"/>
      <c r="Q279" s="45"/>
      <c r="R279" s="45"/>
      <c r="S279" s="45"/>
      <c r="T279" s="93"/>
      <c r="AT279" s="22" t="s">
        <v>166</v>
      </c>
      <c r="AU279" s="22" t="s">
        <v>82</v>
      </c>
    </row>
    <row r="280" spans="2:51" s="11" customFormat="1" ht="13.5">
      <c r="B280" s="235"/>
      <c r="C280" s="236"/>
      <c r="D280" s="231" t="s">
        <v>180</v>
      </c>
      <c r="E280" s="237" t="s">
        <v>22</v>
      </c>
      <c r="F280" s="238" t="s">
        <v>2537</v>
      </c>
      <c r="G280" s="236"/>
      <c r="H280" s="239">
        <v>122</v>
      </c>
      <c r="I280" s="240"/>
      <c r="J280" s="236"/>
      <c r="K280" s="236"/>
      <c r="L280" s="241"/>
      <c r="M280" s="242"/>
      <c r="N280" s="243"/>
      <c r="O280" s="243"/>
      <c r="P280" s="243"/>
      <c r="Q280" s="243"/>
      <c r="R280" s="243"/>
      <c r="S280" s="243"/>
      <c r="T280" s="244"/>
      <c r="AT280" s="245" t="s">
        <v>180</v>
      </c>
      <c r="AU280" s="245" t="s">
        <v>82</v>
      </c>
      <c r="AV280" s="11" t="s">
        <v>82</v>
      </c>
      <c r="AW280" s="11" t="s">
        <v>37</v>
      </c>
      <c r="AX280" s="11" t="s">
        <v>73</v>
      </c>
      <c r="AY280" s="245" t="s">
        <v>153</v>
      </c>
    </row>
    <row r="281" spans="2:65" s="1" customFormat="1" ht="25.5" customHeight="1">
      <c r="B281" s="44"/>
      <c r="C281" s="246" t="s">
        <v>472</v>
      </c>
      <c r="D281" s="246" t="s">
        <v>252</v>
      </c>
      <c r="E281" s="247" t="s">
        <v>2538</v>
      </c>
      <c r="F281" s="248" t="s">
        <v>2539</v>
      </c>
      <c r="G281" s="249" t="s">
        <v>1567</v>
      </c>
      <c r="H281" s="250">
        <v>1</v>
      </c>
      <c r="I281" s="251"/>
      <c r="J281" s="252">
        <f>ROUND(I281*H281,2)</f>
        <v>0</v>
      </c>
      <c r="K281" s="248" t="s">
        <v>22</v>
      </c>
      <c r="L281" s="253"/>
      <c r="M281" s="254" t="s">
        <v>22</v>
      </c>
      <c r="N281" s="255" t="s">
        <v>44</v>
      </c>
      <c r="O281" s="45"/>
      <c r="P281" s="228">
        <f>O281*H281</f>
        <v>0</v>
      </c>
      <c r="Q281" s="228">
        <v>0</v>
      </c>
      <c r="R281" s="228">
        <f>Q281*H281</f>
        <v>0</v>
      </c>
      <c r="S281" s="228">
        <v>0</v>
      </c>
      <c r="T281" s="229">
        <f>S281*H281</f>
        <v>0</v>
      </c>
      <c r="AR281" s="22" t="s">
        <v>372</v>
      </c>
      <c r="AT281" s="22" t="s">
        <v>252</v>
      </c>
      <c r="AU281" s="22" t="s">
        <v>82</v>
      </c>
      <c r="AY281" s="22" t="s">
        <v>153</v>
      </c>
      <c r="BE281" s="230">
        <f>IF(N281="základní",J281,0)</f>
        <v>0</v>
      </c>
      <c r="BF281" s="230">
        <f>IF(N281="snížená",J281,0)</f>
        <v>0</v>
      </c>
      <c r="BG281" s="230">
        <f>IF(N281="zákl. přenesená",J281,0)</f>
        <v>0</v>
      </c>
      <c r="BH281" s="230">
        <f>IF(N281="sníž. přenesená",J281,0)</f>
        <v>0</v>
      </c>
      <c r="BI281" s="230">
        <f>IF(N281="nulová",J281,0)</f>
        <v>0</v>
      </c>
      <c r="BJ281" s="22" t="s">
        <v>24</v>
      </c>
      <c r="BK281" s="230">
        <f>ROUND(I281*H281,2)</f>
        <v>0</v>
      </c>
      <c r="BL281" s="22" t="s">
        <v>266</v>
      </c>
      <c r="BM281" s="22" t="s">
        <v>2540</v>
      </c>
    </row>
    <row r="282" spans="2:47" s="1" customFormat="1" ht="13.5">
      <c r="B282" s="44"/>
      <c r="C282" s="72"/>
      <c r="D282" s="231" t="s">
        <v>166</v>
      </c>
      <c r="E282" s="72"/>
      <c r="F282" s="234" t="s">
        <v>2469</v>
      </c>
      <c r="G282" s="72"/>
      <c r="H282" s="72"/>
      <c r="I282" s="189"/>
      <c r="J282" s="72"/>
      <c r="K282" s="72"/>
      <c r="L282" s="70"/>
      <c r="M282" s="233"/>
      <c r="N282" s="45"/>
      <c r="O282" s="45"/>
      <c r="P282" s="45"/>
      <c r="Q282" s="45"/>
      <c r="R282" s="45"/>
      <c r="S282" s="45"/>
      <c r="T282" s="93"/>
      <c r="AT282" s="22" t="s">
        <v>166</v>
      </c>
      <c r="AU282" s="22" t="s">
        <v>82</v>
      </c>
    </row>
    <row r="283" spans="2:65" s="1" customFormat="1" ht="25.5" customHeight="1">
      <c r="B283" s="44"/>
      <c r="C283" s="246" t="s">
        <v>477</v>
      </c>
      <c r="D283" s="246" t="s">
        <v>252</v>
      </c>
      <c r="E283" s="247" t="s">
        <v>2541</v>
      </c>
      <c r="F283" s="248" t="s">
        <v>2542</v>
      </c>
      <c r="G283" s="249" t="s">
        <v>1567</v>
      </c>
      <c r="H283" s="250">
        <v>1</v>
      </c>
      <c r="I283" s="251"/>
      <c r="J283" s="252">
        <f>ROUND(I283*H283,2)</f>
        <v>0</v>
      </c>
      <c r="K283" s="248" t="s">
        <v>22</v>
      </c>
      <c r="L283" s="253"/>
      <c r="M283" s="254" t="s">
        <v>22</v>
      </c>
      <c r="N283" s="255" t="s">
        <v>44</v>
      </c>
      <c r="O283" s="45"/>
      <c r="P283" s="228">
        <f>O283*H283</f>
        <v>0</v>
      </c>
      <c r="Q283" s="228">
        <v>0</v>
      </c>
      <c r="R283" s="228">
        <f>Q283*H283</f>
        <v>0</v>
      </c>
      <c r="S283" s="228">
        <v>0</v>
      </c>
      <c r="T283" s="229">
        <f>S283*H283</f>
        <v>0</v>
      </c>
      <c r="AR283" s="22" t="s">
        <v>372</v>
      </c>
      <c r="AT283" s="22" t="s">
        <v>252</v>
      </c>
      <c r="AU283" s="22" t="s">
        <v>82</v>
      </c>
      <c r="AY283" s="22" t="s">
        <v>153</v>
      </c>
      <c r="BE283" s="230">
        <f>IF(N283="základní",J283,0)</f>
        <v>0</v>
      </c>
      <c r="BF283" s="230">
        <f>IF(N283="snížená",J283,0)</f>
        <v>0</v>
      </c>
      <c r="BG283" s="230">
        <f>IF(N283="zákl. přenesená",J283,0)</f>
        <v>0</v>
      </c>
      <c r="BH283" s="230">
        <f>IF(N283="sníž. přenesená",J283,0)</f>
        <v>0</v>
      </c>
      <c r="BI283" s="230">
        <f>IF(N283="nulová",J283,0)</f>
        <v>0</v>
      </c>
      <c r="BJ283" s="22" t="s">
        <v>24</v>
      </c>
      <c r="BK283" s="230">
        <f>ROUND(I283*H283,2)</f>
        <v>0</v>
      </c>
      <c r="BL283" s="22" t="s">
        <v>266</v>
      </c>
      <c r="BM283" s="22" t="s">
        <v>2543</v>
      </c>
    </row>
    <row r="284" spans="2:47" s="1" customFormat="1" ht="13.5">
      <c r="B284" s="44"/>
      <c r="C284" s="72"/>
      <c r="D284" s="231" t="s">
        <v>166</v>
      </c>
      <c r="E284" s="72"/>
      <c r="F284" s="234" t="s">
        <v>2469</v>
      </c>
      <c r="G284" s="72"/>
      <c r="H284" s="72"/>
      <c r="I284" s="189"/>
      <c r="J284" s="72"/>
      <c r="K284" s="72"/>
      <c r="L284" s="70"/>
      <c r="M284" s="233"/>
      <c r="N284" s="45"/>
      <c r="O284" s="45"/>
      <c r="P284" s="45"/>
      <c r="Q284" s="45"/>
      <c r="R284" s="45"/>
      <c r="S284" s="45"/>
      <c r="T284" s="93"/>
      <c r="AT284" s="22" t="s">
        <v>166</v>
      </c>
      <c r="AU284" s="22" t="s">
        <v>82</v>
      </c>
    </row>
    <row r="285" spans="2:65" s="1" customFormat="1" ht="16.5" customHeight="1">
      <c r="B285" s="44"/>
      <c r="C285" s="219" t="s">
        <v>483</v>
      </c>
      <c r="D285" s="219" t="s">
        <v>155</v>
      </c>
      <c r="E285" s="220" t="s">
        <v>2544</v>
      </c>
      <c r="F285" s="221" t="s">
        <v>2545</v>
      </c>
      <c r="G285" s="222" t="s">
        <v>158</v>
      </c>
      <c r="H285" s="223">
        <v>14</v>
      </c>
      <c r="I285" s="224"/>
      <c r="J285" s="225">
        <f>ROUND(I285*H285,2)</f>
        <v>0</v>
      </c>
      <c r="K285" s="221" t="s">
        <v>159</v>
      </c>
      <c r="L285" s="70"/>
      <c r="M285" s="226" t="s">
        <v>22</v>
      </c>
      <c r="N285" s="227" t="s">
        <v>44</v>
      </c>
      <c r="O285" s="45"/>
      <c r="P285" s="228">
        <f>O285*H285</f>
        <v>0</v>
      </c>
      <c r="Q285" s="228">
        <v>0</v>
      </c>
      <c r="R285" s="228">
        <f>Q285*H285</f>
        <v>0</v>
      </c>
      <c r="S285" s="228">
        <v>0</v>
      </c>
      <c r="T285" s="229">
        <f>S285*H285</f>
        <v>0</v>
      </c>
      <c r="AR285" s="22" t="s">
        <v>266</v>
      </c>
      <c r="AT285" s="22" t="s">
        <v>155</v>
      </c>
      <c r="AU285" s="22" t="s">
        <v>82</v>
      </c>
      <c r="AY285" s="22" t="s">
        <v>153</v>
      </c>
      <c r="BE285" s="230">
        <f>IF(N285="základní",J285,0)</f>
        <v>0</v>
      </c>
      <c r="BF285" s="230">
        <f>IF(N285="snížená",J285,0)</f>
        <v>0</v>
      </c>
      <c r="BG285" s="230">
        <f>IF(N285="zákl. přenesená",J285,0)</f>
        <v>0</v>
      </c>
      <c r="BH285" s="230">
        <f>IF(N285="sníž. přenesená",J285,0)</f>
        <v>0</v>
      </c>
      <c r="BI285" s="230">
        <f>IF(N285="nulová",J285,0)</f>
        <v>0</v>
      </c>
      <c r="BJ285" s="22" t="s">
        <v>24</v>
      </c>
      <c r="BK285" s="230">
        <f>ROUND(I285*H285,2)</f>
        <v>0</v>
      </c>
      <c r="BL285" s="22" t="s">
        <v>266</v>
      </c>
      <c r="BM285" s="22" t="s">
        <v>2546</v>
      </c>
    </row>
    <row r="286" spans="2:47" s="1" customFormat="1" ht="13.5">
      <c r="B286" s="44"/>
      <c r="C286" s="72"/>
      <c r="D286" s="231" t="s">
        <v>162</v>
      </c>
      <c r="E286" s="72"/>
      <c r="F286" s="232" t="s">
        <v>2547</v>
      </c>
      <c r="G286" s="72"/>
      <c r="H286" s="72"/>
      <c r="I286" s="189"/>
      <c r="J286" s="72"/>
      <c r="K286" s="72"/>
      <c r="L286" s="70"/>
      <c r="M286" s="233"/>
      <c r="N286" s="45"/>
      <c r="O286" s="45"/>
      <c r="P286" s="45"/>
      <c r="Q286" s="45"/>
      <c r="R286" s="45"/>
      <c r="S286" s="45"/>
      <c r="T286" s="93"/>
      <c r="AT286" s="22" t="s">
        <v>162</v>
      </c>
      <c r="AU286" s="22" t="s">
        <v>82</v>
      </c>
    </row>
    <row r="287" spans="2:47" s="1" customFormat="1" ht="13.5">
      <c r="B287" s="44"/>
      <c r="C287" s="72"/>
      <c r="D287" s="231" t="s">
        <v>166</v>
      </c>
      <c r="E287" s="72"/>
      <c r="F287" s="234" t="s">
        <v>2469</v>
      </c>
      <c r="G287" s="72"/>
      <c r="H287" s="72"/>
      <c r="I287" s="189"/>
      <c r="J287" s="72"/>
      <c r="K287" s="72"/>
      <c r="L287" s="70"/>
      <c r="M287" s="233"/>
      <c r="N287" s="45"/>
      <c r="O287" s="45"/>
      <c r="P287" s="45"/>
      <c r="Q287" s="45"/>
      <c r="R287" s="45"/>
      <c r="S287" s="45"/>
      <c r="T287" s="93"/>
      <c r="AT287" s="22" t="s">
        <v>166</v>
      </c>
      <c r="AU287" s="22" t="s">
        <v>82</v>
      </c>
    </row>
    <row r="288" spans="2:51" s="11" customFormat="1" ht="13.5">
      <c r="B288" s="235"/>
      <c r="C288" s="236"/>
      <c r="D288" s="231" t="s">
        <v>180</v>
      </c>
      <c r="E288" s="237" t="s">
        <v>22</v>
      </c>
      <c r="F288" s="238" t="s">
        <v>2548</v>
      </c>
      <c r="G288" s="236"/>
      <c r="H288" s="239">
        <v>14</v>
      </c>
      <c r="I288" s="240"/>
      <c r="J288" s="236"/>
      <c r="K288" s="236"/>
      <c r="L288" s="241"/>
      <c r="M288" s="242"/>
      <c r="N288" s="243"/>
      <c r="O288" s="243"/>
      <c r="P288" s="243"/>
      <c r="Q288" s="243"/>
      <c r="R288" s="243"/>
      <c r="S288" s="243"/>
      <c r="T288" s="244"/>
      <c r="AT288" s="245" t="s">
        <v>180</v>
      </c>
      <c r="AU288" s="245" t="s">
        <v>82</v>
      </c>
      <c r="AV288" s="11" t="s">
        <v>82</v>
      </c>
      <c r="AW288" s="11" t="s">
        <v>37</v>
      </c>
      <c r="AX288" s="11" t="s">
        <v>73</v>
      </c>
      <c r="AY288" s="245" t="s">
        <v>153</v>
      </c>
    </row>
    <row r="289" spans="2:65" s="1" customFormat="1" ht="16.5" customHeight="1">
      <c r="B289" s="44"/>
      <c r="C289" s="219" t="s">
        <v>490</v>
      </c>
      <c r="D289" s="219" t="s">
        <v>155</v>
      </c>
      <c r="E289" s="220" t="s">
        <v>2549</v>
      </c>
      <c r="F289" s="221" t="s">
        <v>2550</v>
      </c>
      <c r="G289" s="222" t="s">
        <v>158</v>
      </c>
      <c r="H289" s="223">
        <v>11</v>
      </c>
      <c r="I289" s="224"/>
      <c r="J289" s="225">
        <f>ROUND(I289*H289,2)</f>
        <v>0</v>
      </c>
      <c r="K289" s="221" t="s">
        <v>159</v>
      </c>
      <c r="L289" s="70"/>
      <c r="M289" s="226" t="s">
        <v>22</v>
      </c>
      <c r="N289" s="227" t="s">
        <v>44</v>
      </c>
      <c r="O289" s="45"/>
      <c r="P289" s="228">
        <f>O289*H289</f>
        <v>0</v>
      </c>
      <c r="Q289" s="228">
        <v>0</v>
      </c>
      <c r="R289" s="228">
        <f>Q289*H289</f>
        <v>0</v>
      </c>
      <c r="S289" s="228">
        <v>0</v>
      </c>
      <c r="T289" s="229">
        <f>S289*H289</f>
        <v>0</v>
      </c>
      <c r="AR289" s="22" t="s">
        <v>266</v>
      </c>
      <c r="AT289" s="22" t="s">
        <v>155</v>
      </c>
      <c r="AU289" s="22" t="s">
        <v>82</v>
      </c>
      <c r="AY289" s="22" t="s">
        <v>153</v>
      </c>
      <c r="BE289" s="230">
        <f>IF(N289="základní",J289,0)</f>
        <v>0</v>
      </c>
      <c r="BF289" s="230">
        <f>IF(N289="snížená",J289,0)</f>
        <v>0</v>
      </c>
      <c r="BG289" s="230">
        <f>IF(N289="zákl. přenesená",J289,0)</f>
        <v>0</v>
      </c>
      <c r="BH289" s="230">
        <f>IF(N289="sníž. přenesená",J289,0)</f>
        <v>0</v>
      </c>
      <c r="BI289" s="230">
        <f>IF(N289="nulová",J289,0)</f>
        <v>0</v>
      </c>
      <c r="BJ289" s="22" t="s">
        <v>24</v>
      </c>
      <c r="BK289" s="230">
        <f>ROUND(I289*H289,2)</f>
        <v>0</v>
      </c>
      <c r="BL289" s="22" t="s">
        <v>266</v>
      </c>
      <c r="BM289" s="22" t="s">
        <v>2551</v>
      </c>
    </row>
    <row r="290" spans="2:47" s="1" customFormat="1" ht="13.5">
      <c r="B290" s="44"/>
      <c r="C290" s="72"/>
      <c r="D290" s="231" t="s">
        <v>162</v>
      </c>
      <c r="E290" s="72"/>
      <c r="F290" s="232" t="s">
        <v>2552</v>
      </c>
      <c r="G290" s="72"/>
      <c r="H290" s="72"/>
      <c r="I290" s="189"/>
      <c r="J290" s="72"/>
      <c r="K290" s="72"/>
      <c r="L290" s="70"/>
      <c r="M290" s="233"/>
      <c r="N290" s="45"/>
      <c r="O290" s="45"/>
      <c r="P290" s="45"/>
      <c r="Q290" s="45"/>
      <c r="R290" s="45"/>
      <c r="S290" s="45"/>
      <c r="T290" s="93"/>
      <c r="AT290" s="22" t="s">
        <v>162</v>
      </c>
      <c r="AU290" s="22" t="s">
        <v>82</v>
      </c>
    </row>
    <row r="291" spans="2:47" s="1" customFormat="1" ht="13.5">
      <c r="B291" s="44"/>
      <c r="C291" s="72"/>
      <c r="D291" s="231" t="s">
        <v>166</v>
      </c>
      <c r="E291" s="72"/>
      <c r="F291" s="234" t="s">
        <v>2469</v>
      </c>
      <c r="G291" s="72"/>
      <c r="H291" s="72"/>
      <c r="I291" s="189"/>
      <c r="J291" s="72"/>
      <c r="K291" s="72"/>
      <c r="L291" s="70"/>
      <c r="M291" s="233"/>
      <c r="N291" s="45"/>
      <c r="O291" s="45"/>
      <c r="P291" s="45"/>
      <c r="Q291" s="45"/>
      <c r="R291" s="45"/>
      <c r="S291" s="45"/>
      <c r="T291" s="93"/>
      <c r="AT291" s="22" t="s">
        <v>166</v>
      </c>
      <c r="AU291" s="22" t="s">
        <v>82</v>
      </c>
    </row>
    <row r="292" spans="2:51" s="11" customFormat="1" ht="13.5">
      <c r="B292" s="235"/>
      <c r="C292" s="236"/>
      <c r="D292" s="231" t="s">
        <v>180</v>
      </c>
      <c r="E292" s="237" t="s">
        <v>22</v>
      </c>
      <c r="F292" s="238" t="s">
        <v>2553</v>
      </c>
      <c r="G292" s="236"/>
      <c r="H292" s="239">
        <v>1</v>
      </c>
      <c r="I292" s="240"/>
      <c r="J292" s="236"/>
      <c r="K292" s="236"/>
      <c r="L292" s="241"/>
      <c r="M292" s="242"/>
      <c r="N292" s="243"/>
      <c r="O292" s="243"/>
      <c r="P292" s="243"/>
      <c r="Q292" s="243"/>
      <c r="R292" s="243"/>
      <c r="S292" s="243"/>
      <c r="T292" s="244"/>
      <c r="AT292" s="245" t="s">
        <v>180</v>
      </c>
      <c r="AU292" s="245" t="s">
        <v>82</v>
      </c>
      <c r="AV292" s="11" t="s">
        <v>82</v>
      </c>
      <c r="AW292" s="11" t="s">
        <v>37</v>
      </c>
      <c r="AX292" s="11" t="s">
        <v>73</v>
      </c>
      <c r="AY292" s="245" t="s">
        <v>153</v>
      </c>
    </row>
    <row r="293" spans="2:51" s="11" customFormat="1" ht="13.5">
      <c r="B293" s="235"/>
      <c r="C293" s="236"/>
      <c r="D293" s="231" t="s">
        <v>180</v>
      </c>
      <c r="E293" s="237" t="s">
        <v>22</v>
      </c>
      <c r="F293" s="238" t="s">
        <v>2554</v>
      </c>
      <c r="G293" s="236"/>
      <c r="H293" s="239">
        <v>6</v>
      </c>
      <c r="I293" s="240"/>
      <c r="J293" s="236"/>
      <c r="K293" s="236"/>
      <c r="L293" s="241"/>
      <c r="M293" s="242"/>
      <c r="N293" s="243"/>
      <c r="O293" s="243"/>
      <c r="P293" s="243"/>
      <c r="Q293" s="243"/>
      <c r="R293" s="243"/>
      <c r="S293" s="243"/>
      <c r="T293" s="244"/>
      <c r="AT293" s="245" t="s">
        <v>180</v>
      </c>
      <c r="AU293" s="245" t="s">
        <v>82</v>
      </c>
      <c r="AV293" s="11" t="s">
        <v>82</v>
      </c>
      <c r="AW293" s="11" t="s">
        <v>37</v>
      </c>
      <c r="AX293" s="11" t="s">
        <v>73</v>
      </c>
      <c r="AY293" s="245" t="s">
        <v>153</v>
      </c>
    </row>
    <row r="294" spans="2:51" s="11" customFormat="1" ht="13.5">
      <c r="B294" s="235"/>
      <c r="C294" s="236"/>
      <c r="D294" s="231" t="s">
        <v>180</v>
      </c>
      <c r="E294" s="237" t="s">
        <v>22</v>
      </c>
      <c r="F294" s="238" t="s">
        <v>2555</v>
      </c>
      <c r="G294" s="236"/>
      <c r="H294" s="239">
        <v>3</v>
      </c>
      <c r="I294" s="240"/>
      <c r="J294" s="236"/>
      <c r="K294" s="236"/>
      <c r="L294" s="241"/>
      <c r="M294" s="242"/>
      <c r="N294" s="243"/>
      <c r="O294" s="243"/>
      <c r="P294" s="243"/>
      <c r="Q294" s="243"/>
      <c r="R294" s="243"/>
      <c r="S294" s="243"/>
      <c r="T294" s="244"/>
      <c r="AT294" s="245" t="s">
        <v>180</v>
      </c>
      <c r="AU294" s="245" t="s">
        <v>82</v>
      </c>
      <c r="AV294" s="11" t="s">
        <v>82</v>
      </c>
      <c r="AW294" s="11" t="s">
        <v>37</v>
      </c>
      <c r="AX294" s="11" t="s">
        <v>73</v>
      </c>
      <c r="AY294" s="245" t="s">
        <v>153</v>
      </c>
    </row>
    <row r="295" spans="2:51" s="11" customFormat="1" ht="13.5">
      <c r="B295" s="235"/>
      <c r="C295" s="236"/>
      <c r="D295" s="231" t="s">
        <v>180</v>
      </c>
      <c r="E295" s="237" t="s">
        <v>22</v>
      </c>
      <c r="F295" s="238" t="s">
        <v>2556</v>
      </c>
      <c r="G295" s="236"/>
      <c r="H295" s="239">
        <v>1</v>
      </c>
      <c r="I295" s="240"/>
      <c r="J295" s="236"/>
      <c r="K295" s="236"/>
      <c r="L295" s="241"/>
      <c r="M295" s="242"/>
      <c r="N295" s="243"/>
      <c r="O295" s="243"/>
      <c r="P295" s="243"/>
      <c r="Q295" s="243"/>
      <c r="R295" s="243"/>
      <c r="S295" s="243"/>
      <c r="T295" s="244"/>
      <c r="AT295" s="245" t="s">
        <v>180</v>
      </c>
      <c r="AU295" s="245" t="s">
        <v>82</v>
      </c>
      <c r="AV295" s="11" t="s">
        <v>82</v>
      </c>
      <c r="AW295" s="11" t="s">
        <v>37</v>
      </c>
      <c r="AX295" s="11" t="s">
        <v>73</v>
      </c>
      <c r="AY295" s="245" t="s">
        <v>153</v>
      </c>
    </row>
    <row r="296" spans="2:65" s="1" customFormat="1" ht="16.5" customHeight="1">
      <c r="B296" s="44"/>
      <c r="C296" s="219" t="s">
        <v>498</v>
      </c>
      <c r="D296" s="219" t="s">
        <v>155</v>
      </c>
      <c r="E296" s="220" t="s">
        <v>2557</v>
      </c>
      <c r="F296" s="221" t="s">
        <v>2558</v>
      </c>
      <c r="G296" s="222" t="s">
        <v>158</v>
      </c>
      <c r="H296" s="223">
        <v>8</v>
      </c>
      <c r="I296" s="224"/>
      <c r="J296" s="225">
        <f>ROUND(I296*H296,2)</f>
        <v>0</v>
      </c>
      <c r="K296" s="221" t="s">
        <v>159</v>
      </c>
      <c r="L296" s="70"/>
      <c r="M296" s="226" t="s">
        <v>22</v>
      </c>
      <c r="N296" s="227" t="s">
        <v>44</v>
      </c>
      <c r="O296" s="45"/>
      <c r="P296" s="228">
        <f>O296*H296</f>
        <v>0</v>
      </c>
      <c r="Q296" s="228">
        <v>0</v>
      </c>
      <c r="R296" s="228">
        <f>Q296*H296</f>
        <v>0</v>
      </c>
      <c r="S296" s="228">
        <v>0</v>
      </c>
      <c r="T296" s="229">
        <f>S296*H296</f>
        <v>0</v>
      </c>
      <c r="AR296" s="22" t="s">
        <v>266</v>
      </c>
      <c r="AT296" s="22" t="s">
        <v>155</v>
      </c>
      <c r="AU296" s="22" t="s">
        <v>82</v>
      </c>
      <c r="AY296" s="22" t="s">
        <v>153</v>
      </c>
      <c r="BE296" s="230">
        <f>IF(N296="základní",J296,0)</f>
        <v>0</v>
      </c>
      <c r="BF296" s="230">
        <f>IF(N296="snížená",J296,0)</f>
        <v>0</v>
      </c>
      <c r="BG296" s="230">
        <f>IF(N296="zákl. přenesená",J296,0)</f>
        <v>0</v>
      </c>
      <c r="BH296" s="230">
        <f>IF(N296="sníž. přenesená",J296,0)</f>
        <v>0</v>
      </c>
      <c r="BI296" s="230">
        <f>IF(N296="nulová",J296,0)</f>
        <v>0</v>
      </c>
      <c r="BJ296" s="22" t="s">
        <v>24</v>
      </c>
      <c r="BK296" s="230">
        <f>ROUND(I296*H296,2)</f>
        <v>0</v>
      </c>
      <c r="BL296" s="22" t="s">
        <v>266</v>
      </c>
      <c r="BM296" s="22" t="s">
        <v>2559</v>
      </c>
    </row>
    <row r="297" spans="2:47" s="1" customFormat="1" ht="13.5">
      <c r="B297" s="44"/>
      <c r="C297" s="72"/>
      <c r="D297" s="231" t="s">
        <v>162</v>
      </c>
      <c r="E297" s="72"/>
      <c r="F297" s="232" t="s">
        <v>2560</v>
      </c>
      <c r="G297" s="72"/>
      <c r="H297" s="72"/>
      <c r="I297" s="189"/>
      <c r="J297" s="72"/>
      <c r="K297" s="72"/>
      <c r="L297" s="70"/>
      <c r="M297" s="233"/>
      <c r="N297" s="45"/>
      <c r="O297" s="45"/>
      <c r="P297" s="45"/>
      <c r="Q297" s="45"/>
      <c r="R297" s="45"/>
      <c r="S297" s="45"/>
      <c r="T297" s="93"/>
      <c r="AT297" s="22" t="s">
        <v>162</v>
      </c>
      <c r="AU297" s="22" t="s">
        <v>82</v>
      </c>
    </row>
    <row r="298" spans="2:47" s="1" customFormat="1" ht="13.5">
      <c r="B298" s="44"/>
      <c r="C298" s="72"/>
      <c r="D298" s="231" t="s">
        <v>166</v>
      </c>
      <c r="E298" s="72"/>
      <c r="F298" s="234" t="s">
        <v>2469</v>
      </c>
      <c r="G298" s="72"/>
      <c r="H298" s="72"/>
      <c r="I298" s="189"/>
      <c r="J298" s="72"/>
      <c r="K298" s="72"/>
      <c r="L298" s="70"/>
      <c r="M298" s="233"/>
      <c r="N298" s="45"/>
      <c r="O298" s="45"/>
      <c r="P298" s="45"/>
      <c r="Q298" s="45"/>
      <c r="R298" s="45"/>
      <c r="S298" s="45"/>
      <c r="T298" s="93"/>
      <c r="AT298" s="22" t="s">
        <v>166</v>
      </c>
      <c r="AU298" s="22" t="s">
        <v>82</v>
      </c>
    </row>
    <row r="299" spans="2:51" s="11" customFormat="1" ht="13.5">
      <c r="B299" s="235"/>
      <c r="C299" s="236"/>
      <c r="D299" s="231" t="s">
        <v>180</v>
      </c>
      <c r="E299" s="237" t="s">
        <v>22</v>
      </c>
      <c r="F299" s="238" t="s">
        <v>2561</v>
      </c>
      <c r="G299" s="236"/>
      <c r="H299" s="239">
        <v>7</v>
      </c>
      <c r="I299" s="240"/>
      <c r="J299" s="236"/>
      <c r="K299" s="236"/>
      <c r="L299" s="241"/>
      <c r="M299" s="242"/>
      <c r="N299" s="243"/>
      <c r="O299" s="243"/>
      <c r="P299" s="243"/>
      <c r="Q299" s="243"/>
      <c r="R299" s="243"/>
      <c r="S299" s="243"/>
      <c r="T299" s="244"/>
      <c r="AT299" s="245" t="s">
        <v>180</v>
      </c>
      <c r="AU299" s="245" t="s">
        <v>82</v>
      </c>
      <c r="AV299" s="11" t="s">
        <v>82</v>
      </c>
      <c r="AW299" s="11" t="s">
        <v>37</v>
      </c>
      <c r="AX299" s="11" t="s">
        <v>73</v>
      </c>
      <c r="AY299" s="245" t="s">
        <v>153</v>
      </c>
    </row>
    <row r="300" spans="2:51" s="11" customFormat="1" ht="13.5">
      <c r="B300" s="235"/>
      <c r="C300" s="236"/>
      <c r="D300" s="231" t="s">
        <v>180</v>
      </c>
      <c r="E300" s="237" t="s">
        <v>22</v>
      </c>
      <c r="F300" s="238" t="s">
        <v>2562</v>
      </c>
      <c r="G300" s="236"/>
      <c r="H300" s="239">
        <v>1</v>
      </c>
      <c r="I300" s="240"/>
      <c r="J300" s="236"/>
      <c r="K300" s="236"/>
      <c r="L300" s="241"/>
      <c r="M300" s="242"/>
      <c r="N300" s="243"/>
      <c r="O300" s="243"/>
      <c r="P300" s="243"/>
      <c r="Q300" s="243"/>
      <c r="R300" s="243"/>
      <c r="S300" s="243"/>
      <c r="T300" s="244"/>
      <c r="AT300" s="245" t="s">
        <v>180</v>
      </c>
      <c r="AU300" s="245" t="s">
        <v>82</v>
      </c>
      <c r="AV300" s="11" t="s">
        <v>82</v>
      </c>
      <c r="AW300" s="11" t="s">
        <v>37</v>
      </c>
      <c r="AX300" s="11" t="s">
        <v>73</v>
      </c>
      <c r="AY300" s="245" t="s">
        <v>153</v>
      </c>
    </row>
    <row r="301" spans="2:65" s="1" customFormat="1" ht="16.5" customHeight="1">
      <c r="B301" s="44"/>
      <c r="C301" s="219" t="s">
        <v>505</v>
      </c>
      <c r="D301" s="219" t="s">
        <v>155</v>
      </c>
      <c r="E301" s="220" t="s">
        <v>2563</v>
      </c>
      <c r="F301" s="221" t="s">
        <v>2564</v>
      </c>
      <c r="G301" s="222" t="s">
        <v>158</v>
      </c>
      <c r="H301" s="223">
        <v>1</v>
      </c>
      <c r="I301" s="224"/>
      <c r="J301" s="225">
        <f>ROUND(I301*H301,2)</f>
        <v>0</v>
      </c>
      <c r="K301" s="221" t="s">
        <v>159</v>
      </c>
      <c r="L301" s="70"/>
      <c r="M301" s="226" t="s">
        <v>22</v>
      </c>
      <c r="N301" s="227" t="s">
        <v>44</v>
      </c>
      <c r="O301" s="45"/>
      <c r="P301" s="228">
        <f>O301*H301</f>
        <v>0</v>
      </c>
      <c r="Q301" s="228">
        <v>0.00148</v>
      </c>
      <c r="R301" s="228">
        <f>Q301*H301</f>
        <v>0.00148</v>
      </c>
      <c r="S301" s="228">
        <v>0</v>
      </c>
      <c r="T301" s="229">
        <f>S301*H301</f>
        <v>0</v>
      </c>
      <c r="AR301" s="22" t="s">
        <v>266</v>
      </c>
      <c r="AT301" s="22" t="s">
        <v>155</v>
      </c>
      <c r="AU301" s="22" t="s">
        <v>82</v>
      </c>
      <c r="AY301" s="22" t="s">
        <v>153</v>
      </c>
      <c r="BE301" s="230">
        <f>IF(N301="základní",J301,0)</f>
        <v>0</v>
      </c>
      <c r="BF301" s="230">
        <f>IF(N301="snížená",J301,0)</f>
        <v>0</v>
      </c>
      <c r="BG301" s="230">
        <f>IF(N301="zákl. přenesená",J301,0)</f>
        <v>0</v>
      </c>
      <c r="BH301" s="230">
        <f>IF(N301="sníž. přenesená",J301,0)</f>
        <v>0</v>
      </c>
      <c r="BI301" s="230">
        <f>IF(N301="nulová",J301,0)</f>
        <v>0</v>
      </c>
      <c r="BJ301" s="22" t="s">
        <v>24</v>
      </c>
      <c r="BK301" s="230">
        <f>ROUND(I301*H301,2)</f>
        <v>0</v>
      </c>
      <c r="BL301" s="22" t="s">
        <v>266</v>
      </c>
      <c r="BM301" s="22" t="s">
        <v>2565</v>
      </c>
    </row>
    <row r="302" spans="2:47" s="1" customFormat="1" ht="13.5">
      <c r="B302" s="44"/>
      <c r="C302" s="72"/>
      <c r="D302" s="231" t="s">
        <v>162</v>
      </c>
      <c r="E302" s="72"/>
      <c r="F302" s="232" t="s">
        <v>2566</v>
      </c>
      <c r="G302" s="72"/>
      <c r="H302" s="72"/>
      <c r="I302" s="189"/>
      <c r="J302" s="72"/>
      <c r="K302" s="72"/>
      <c r="L302" s="70"/>
      <c r="M302" s="233"/>
      <c r="N302" s="45"/>
      <c r="O302" s="45"/>
      <c r="P302" s="45"/>
      <c r="Q302" s="45"/>
      <c r="R302" s="45"/>
      <c r="S302" s="45"/>
      <c r="T302" s="93"/>
      <c r="AT302" s="22" t="s">
        <v>162</v>
      </c>
      <c r="AU302" s="22" t="s">
        <v>82</v>
      </c>
    </row>
    <row r="303" spans="2:47" s="1" customFormat="1" ht="13.5">
      <c r="B303" s="44"/>
      <c r="C303" s="72"/>
      <c r="D303" s="231" t="s">
        <v>166</v>
      </c>
      <c r="E303" s="72"/>
      <c r="F303" s="234" t="s">
        <v>2469</v>
      </c>
      <c r="G303" s="72"/>
      <c r="H303" s="72"/>
      <c r="I303" s="189"/>
      <c r="J303" s="72"/>
      <c r="K303" s="72"/>
      <c r="L303" s="70"/>
      <c r="M303" s="233"/>
      <c r="N303" s="45"/>
      <c r="O303" s="45"/>
      <c r="P303" s="45"/>
      <c r="Q303" s="45"/>
      <c r="R303" s="45"/>
      <c r="S303" s="45"/>
      <c r="T303" s="93"/>
      <c r="AT303" s="22" t="s">
        <v>166</v>
      </c>
      <c r="AU303" s="22" t="s">
        <v>82</v>
      </c>
    </row>
    <row r="304" spans="2:51" s="11" customFormat="1" ht="13.5">
      <c r="B304" s="235"/>
      <c r="C304" s="236"/>
      <c r="D304" s="231" t="s">
        <v>180</v>
      </c>
      <c r="E304" s="237" t="s">
        <v>22</v>
      </c>
      <c r="F304" s="238" t="s">
        <v>2567</v>
      </c>
      <c r="G304" s="236"/>
      <c r="H304" s="239">
        <v>1</v>
      </c>
      <c r="I304" s="240"/>
      <c r="J304" s="236"/>
      <c r="K304" s="236"/>
      <c r="L304" s="241"/>
      <c r="M304" s="242"/>
      <c r="N304" s="243"/>
      <c r="O304" s="243"/>
      <c r="P304" s="243"/>
      <c r="Q304" s="243"/>
      <c r="R304" s="243"/>
      <c r="S304" s="243"/>
      <c r="T304" s="244"/>
      <c r="AT304" s="245" t="s">
        <v>180</v>
      </c>
      <c r="AU304" s="245" t="s">
        <v>82</v>
      </c>
      <c r="AV304" s="11" t="s">
        <v>82</v>
      </c>
      <c r="AW304" s="11" t="s">
        <v>37</v>
      </c>
      <c r="AX304" s="11" t="s">
        <v>73</v>
      </c>
      <c r="AY304" s="245" t="s">
        <v>153</v>
      </c>
    </row>
    <row r="305" spans="2:65" s="1" customFormat="1" ht="25.5" customHeight="1">
      <c r="B305" s="44"/>
      <c r="C305" s="219" t="s">
        <v>510</v>
      </c>
      <c r="D305" s="219" t="s">
        <v>155</v>
      </c>
      <c r="E305" s="220" t="s">
        <v>2568</v>
      </c>
      <c r="F305" s="221" t="s">
        <v>2569</v>
      </c>
      <c r="G305" s="222" t="s">
        <v>158</v>
      </c>
      <c r="H305" s="223">
        <v>1</v>
      </c>
      <c r="I305" s="224"/>
      <c r="J305" s="225">
        <f>ROUND(I305*H305,2)</f>
        <v>0</v>
      </c>
      <c r="K305" s="221" t="s">
        <v>159</v>
      </c>
      <c r="L305" s="70"/>
      <c r="M305" s="226" t="s">
        <v>22</v>
      </c>
      <c r="N305" s="227" t="s">
        <v>44</v>
      </c>
      <c r="O305" s="45"/>
      <c r="P305" s="228">
        <f>O305*H305</f>
        <v>0</v>
      </c>
      <c r="Q305" s="228">
        <v>0.0069</v>
      </c>
      <c r="R305" s="228">
        <f>Q305*H305</f>
        <v>0.0069</v>
      </c>
      <c r="S305" s="228">
        <v>0</v>
      </c>
      <c r="T305" s="229">
        <f>S305*H305</f>
        <v>0</v>
      </c>
      <c r="AR305" s="22" t="s">
        <v>266</v>
      </c>
      <c r="AT305" s="22" t="s">
        <v>155</v>
      </c>
      <c r="AU305" s="22" t="s">
        <v>82</v>
      </c>
      <c r="AY305" s="22" t="s">
        <v>153</v>
      </c>
      <c r="BE305" s="230">
        <f>IF(N305="základní",J305,0)</f>
        <v>0</v>
      </c>
      <c r="BF305" s="230">
        <f>IF(N305="snížená",J305,0)</f>
        <v>0</v>
      </c>
      <c r="BG305" s="230">
        <f>IF(N305="zákl. přenesená",J305,0)</f>
        <v>0</v>
      </c>
      <c r="BH305" s="230">
        <f>IF(N305="sníž. přenesená",J305,0)</f>
        <v>0</v>
      </c>
      <c r="BI305" s="230">
        <f>IF(N305="nulová",J305,0)</f>
        <v>0</v>
      </c>
      <c r="BJ305" s="22" t="s">
        <v>24</v>
      </c>
      <c r="BK305" s="230">
        <f>ROUND(I305*H305,2)</f>
        <v>0</v>
      </c>
      <c r="BL305" s="22" t="s">
        <v>266</v>
      </c>
      <c r="BM305" s="22" t="s">
        <v>2570</v>
      </c>
    </row>
    <row r="306" spans="2:47" s="1" customFormat="1" ht="13.5">
      <c r="B306" s="44"/>
      <c r="C306" s="72"/>
      <c r="D306" s="231" t="s">
        <v>162</v>
      </c>
      <c r="E306" s="72"/>
      <c r="F306" s="232" t="s">
        <v>2571</v>
      </c>
      <c r="G306" s="72"/>
      <c r="H306" s="72"/>
      <c r="I306" s="189"/>
      <c r="J306" s="72"/>
      <c r="K306" s="72"/>
      <c r="L306" s="70"/>
      <c r="M306" s="233"/>
      <c r="N306" s="45"/>
      <c r="O306" s="45"/>
      <c r="P306" s="45"/>
      <c r="Q306" s="45"/>
      <c r="R306" s="45"/>
      <c r="S306" s="45"/>
      <c r="T306" s="93"/>
      <c r="AT306" s="22" t="s">
        <v>162</v>
      </c>
      <c r="AU306" s="22" t="s">
        <v>82</v>
      </c>
    </row>
    <row r="307" spans="2:47" s="1" customFormat="1" ht="13.5">
      <c r="B307" s="44"/>
      <c r="C307" s="72"/>
      <c r="D307" s="231" t="s">
        <v>166</v>
      </c>
      <c r="E307" s="72"/>
      <c r="F307" s="234" t="s">
        <v>2469</v>
      </c>
      <c r="G307" s="72"/>
      <c r="H307" s="72"/>
      <c r="I307" s="189"/>
      <c r="J307" s="72"/>
      <c r="K307" s="72"/>
      <c r="L307" s="70"/>
      <c r="M307" s="233"/>
      <c r="N307" s="45"/>
      <c r="O307" s="45"/>
      <c r="P307" s="45"/>
      <c r="Q307" s="45"/>
      <c r="R307" s="45"/>
      <c r="S307" s="45"/>
      <c r="T307" s="93"/>
      <c r="AT307" s="22" t="s">
        <v>166</v>
      </c>
      <c r="AU307" s="22" t="s">
        <v>82</v>
      </c>
    </row>
    <row r="308" spans="2:51" s="11" customFormat="1" ht="13.5">
      <c r="B308" s="235"/>
      <c r="C308" s="236"/>
      <c r="D308" s="231" t="s">
        <v>180</v>
      </c>
      <c r="E308" s="237" t="s">
        <v>22</v>
      </c>
      <c r="F308" s="238" t="s">
        <v>2572</v>
      </c>
      <c r="G308" s="236"/>
      <c r="H308" s="239">
        <v>1</v>
      </c>
      <c r="I308" s="240"/>
      <c r="J308" s="236"/>
      <c r="K308" s="236"/>
      <c r="L308" s="241"/>
      <c r="M308" s="242"/>
      <c r="N308" s="243"/>
      <c r="O308" s="243"/>
      <c r="P308" s="243"/>
      <c r="Q308" s="243"/>
      <c r="R308" s="243"/>
      <c r="S308" s="243"/>
      <c r="T308" s="244"/>
      <c r="AT308" s="245" t="s">
        <v>180</v>
      </c>
      <c r="AU308" s="245" t="s">
        <v>82</v>
      </c>
      <c r="AV308" s="11" t="s">
        <v>82</v>
      </c>
      <c r="AW308" s="11" t="s">
        <v>37</v>
      </c>
      <c r="AX308" s="11" t="s">
        <v>73</v>
      </c>
      <c r="AY308" s="245" t="s">
        <v>153</v>
      </c>
    </row>
    <row r="309" spans="2:65" s="1" customFormat="1" ht="16.5" customHeight="1">
      <c r="B309" s="44"/>
      <c r="C309" s="219" t="s">
        <v>515</v>
      </c>
      <c r="D309" s="219" t="s">
        <v>155</v>
      </c>
      <c r="E309" s="220" t="s">
        <v>2573</v>
      </c>
      <c r="F309" s="221" t="s">
        <v>2574</v>
      </c>
      <c r="G309" s="222" t="s">
        <v>158</v>
      </c>
      <c r="H309" s="223">
        <v>3</v>
      </c>
      <c r="I309" s="224"/>
      <c r="J309" s="225">
        <f>ROUND(I309*H309,2)</f>
        <v>0</v>
      </c>
      <c r="K309" s="221" t="s">
        <v>159</v>
      </c>
      <c r="L309" s="70"/>
      <c r="M309" s="226" t="s">
        <v>22</v>
      </c>
      <c r="N309" s="227" t="s">
        <v>44</v>
      </c>
      <c r="O309" s="45"/>
      <c r="P309" s="228">
        <f>O309*H309</f>
        <v>0</v>
      </c>
      <c r="Q309" s="228">
        <v>0.00034</v>
      </c>
      <c r="R309" s="228">
        <f>Q309*H309</f>
        <v>0.00102</v>
      </c>
      <c r="S309" s="228">
        <v>0</v>
      </c>
      <c r="T309" s="229">
        <f>S309*H309</f>
        <v>0</v>
      </c>
      <c r="AR309" s="22" t="s">
        <v>266</v>
      </c>
      <c r="AT309" s="22" t="s">
        <v>155</v>
      </c>
      <c r="AU309" s="22" t="s">
        <v>82</v>
      </c>
      <c r="AY309" s="22" t="s">
        <v>153</v>
      </c>
      <c r="BE309" s="230">
        <f>IF(N309="základní",J309,0)</f>
        <v>0</v>
      </c>
      <c r="BF309" s="230">
        <f>IF(N309="snížená",J309,0)</f>
        <v>0</v>
      </c>
      <c r="BG309" s="230">
        <f>IF(N309="zákl. přenesená",J309,0)</f>
        <v>0</v>
      </c>
      <c r="BH309" s="230">
        <f>IF(N309="sníž. přenesená",J309,0)</f>
        <v>0</v>
      </c>
      <c r="BI309" s="230">
        <f>IF(N309="nulová",J309,0)</f>
        <v>0</v>
      </c>
      <c r="BJ309" s="22" t="s">
        <v>24</v>
      </c>
      <c r="BK309" s="230">
        <f>ROUND(I309*H309,2)</f>
        <v>0</v>
      </c>
      <c r="BL309" s="22" t="s">
        <v>266</v>
      </c>
      <c r="BM309" s="22" t="s">
        <v>2575</v>
      </c>
    </row>
    <row r="310" spans="2:47" s="1" customFormat="1" ht="13.5">
      <c r="B310" s="44"/>
      <c r="C310" s="72"/>
      <c r="D310" s="231" t="s">
        <v>162</v>
      </c>
      <c r="E310" s="72"/>
      <c r="F310" s="232" t="s">
        <v>2576</v>
      </c>
      <c r="G310" s="72"/>
      <c r="H310" s="72"/>
      <c r="I310" s="189"/>
      <c r="J310" s="72"/>
      <c r="K310" s="72"/>
      <c r="L310" s="70"/>
      <c r="M310" s="233"/>
      <c r="N310" s="45"/>
      <c r="O310" s="45"/>
      <c r="P310" s="45"/>
      <c r="Q310" s="45"/>
      <c r="R310" s="45"/>
      <c r="S310" s="45"/>
      <c r="T310" s="93"/>
      <c r="AT310" s="22" t="s">
        <v>162</v>
      </c>
      <c r="AU310" s="22" t="s">
        <v>82</v>
      </c>
    </row>
    <row r="311" spans="2:47" s="1" customFormat="1" ht="13.5">
      <c r="B311" s="44"/>
      <c r="C311" s="72"/>
      <c r="D311" s="231" t="s">
        <v>166</v>
      </c>
      <c r="E311" s="72"/>
      <c r="F311" s="234" t="s">
        <v>2469</v>
      </c>
      <c r="G311" s="72"/>
      <c r="H311" s="72"/>
      <c r="I311" s="189"/>
      <c r="J311" s="72"/>
      <c r="K311" s="72"/>
      <c r="L311" s="70"/>
      <c r="M311" s="233"/>
      <c r="N311" s="45"/>
      <c r="O311" s="45"/>
      <c r="P311" s="45"/>
      <c r="Q311" s="45"/>
      <c r="R311" s="45"/>
      <c r="S311" s="45"/>
      <c r="T311" s="93"/>
      <c r="AT311" s="22" t="s">
        <v>166</v>
      </c>
      <c r="AU311" s="22" t="s">
        <v>82</v>
      </c>
    </row>
    <row r="312" spans="2:51" s="11" customFormat="1" ht="13.5">
      <c r="B312" s="235"/>
      <c r="C312" s="236"/>
      <c r="D312" s="231" t="s">
        <v>180</v>
      </c>
      <c r="E312" s="237" t="s">
        <v>22</v>
      </c>
      <c r="F312" s="238" t="s">
        <v>2577</v>
      </c>
      <c r="G312" s="236"/>
      <c r="H312" s="239">
        <v>3</v>
      </c>
      <c r="I312" s="240"/>
      <c r="J312" s="236"/>
      <c r="K312" s="236"/>
      <c r="L312" s="241"/>
      <c r="M312" s="242"/>
      <c r="N312" s="243"/>
      <c r="O312" s="243"/>
      <c r="P312" s="243"/>
      <c r="Q312" s="243"/>
      <c r="R312" s="243"/>
      <c r="S312" s="243"/>
      <c r="T312" s="244"/>
      <c r="AT312" s="245" t="s">
        <v>180</v>
      </c>
      <c r="AU312" s="245" t="s">
        <v>82</v>
      </c>
      <c r="AV312" s="11" t="s">
        <v>82</v>
      </c>
      <c r="AW312" s="11" t="s">
        <v>37</v>
      </c>
      <c r="AX312" s="11" t="s">
        <v>73</v>
      </c>
      <c r="AY312" s="245" t="s">
        <v>153</v>
      </c>
    </row>
    <row r="313" spans="2:65" s="1" customFormat="1" ht="16.5" customHeight="1">
      <c r="B313" s="44"/>
      <c r="C313" s="219" t="s">
        <v>522</v>
      </c>
      <c r="D313" s="219" t="s">
        <v>155</v>
      </c>
      <c r="E313" s="220" t="s">
        <v>2578</v>
      </c>
      <c r="F313" s="221" t="s">
        <v>2579</v>
      </c>
      <c r="G313" s="222" t="s">
        <v>158</v>
      </c>
      <c r="H313" s="223">
        <v>4</v>
      </c>
      <c r="I313" s="224"/>
      <c r="J313" s="225">
        <f>ROUND(I313*H313,2)</f>
        <v>0</v>
      </c>
      <c r="K313" s="221" t="s">
        <v>159</v>
      </c>
      <c r="L313" s="70"/>
      <c r="M313" s="226" t="s">
        <v>22</v>
      </c>
      <c r="N313" s="227" t="s">
        <v>44</v>
      </c>
      <c r="O313" s="45"/>
      <c r="P313" s="228">
        <f>O313*H313</f>
        <v>0</v>
      </c>
      <c r="Q313" s="228">
        <v>9E-05</v>
      </c>
      <c r="R313" s="228">
        <f>Q313*H313</f>
        <v>0.00036</v>
      </c>
      <c r="S313" s="228">
        <v>0</v>
      </c>
      <c r="T313" s="229">
        <f>S313*H313</f>
        <v>0</v>
      </c>
      <c r="AR313" s="22" t="s">
        <v>266</v>
      </c>
      <c r="AT313" s="22" t="s">
        <v>155</v>
      </c>
      <c r="AU313" s="22" t="s">
        <v>82</v>
      </c>
      <c r="AY313" s="22" t="s">
        <v>153</v>
      </c>
      <c r="BE313" s="230">
        <f>IF(N313="základní",J313,0)</f>
        <v>0</v>
      </c>
      <c r="BF313" s="230">
        <f>IF(N313="snížená",J313,0)</f>
        <v>0</v>
      </c>
      <c r="BG313" s="230">
        <f>IF(N313="zákl. přenesená",J313,0)</f>
        <v>0</v>
      </c>
      <c r="BH313" s="230">
        <f>IF(N313="sníž. přenesená",J313,0)</f>
        <v>0</v>
      </c>
      <c r="BI313" s="230">
        <f>IF(N313="nulová",J313,0)</f>
        <v>0</v>
      </c>
      <c r="BJ313" s="22" t="s">
        <v>24</v>
      </c>
      <c r="BK313" s="230">
        <f>ROUND(I313*H313,2)</f>
        <v>0</v>
      </c>
      <c r="BL313" s="22" t="s">
        <v>266</v>
      </c>
      <c r="BM313" s="22" t="s">
        <v>2580</v>
      </c>
    </row>
    <row r="314" spans="2:47" s="1" customFormat="1" ht="13.5">
      <c r="B314" s="44"/>
      <c r="C314" s="72"/>
      <c r="D314" s="231" t="s">
        <v>162</v>
      </c>
      <c r="E314" s="72"/>
      <c r="F314" s="232" t="s">
        <v>2581</v>
      </c>
      <c r="G314" s="72"/>
      <c r="H314" s="72"/>
      <c r="I314" s="189"/>
      <c r="J314" s="72"/>
      <c r="K314" s="72"/>
      <c r="L314" s="70"/>
      <c r="M314" s="233"/>
      <c r="N314" s="45"/>
      <c r="O314" s="45"/>
      <c r="P314" s="45"/>
      <c r="Q314" s="45"/>
      <c r="R314" s="45"/>
      <c r="S314" s="45"/>
      <c r="T314" s="93"/>
      <c r="AT314" s="22" t="s">
        <v>162</v>
      </c>
      <c r="AU314" s="22" t="s">
        <v>82</v>
      </c>
    </row>
    <row r="315" spans="2:47" s="1" customFormat="1" ht="13.5">
      <c r="B315" s="44"/>
      <c r="C315" s="72"/>
      <c r="D315" s="231" t="s">
        <v>166</v>
      </c>
      <c r="E315" s="72"/>
      <c r="F315" s="234" t="s">
        <v>2469</v>
      </c>
      <c r="G315" s="72"/>
      <c r="H315" s="72"/>
      <c r="I315" s="189"/>
      <c r="J315" s="72"/>
      <c r="K315" s="72"/>
      <c r="L315" s="70"/>
      <c r="M315" s="233"/>
      <c r="N315" s="45"/>
      <c r="O315" s="45"/>
      <c r="P315" s="45"/>
      <c r="Q315" s="45"/>
      <c r="R315" s="45"/>
      <c r="S315" s="45"/>
      <c r="T315" s="93"/>
      <c r="AT315" s="22" t="s">
        <v>166</v>
      </c>
      <c r="AU315" s="22" t="s">
        <v>82</v>
      </c>
    </row>
    <row r="316" spans="2:51" s="11" customFormat="1" ht="13.5">
      <c r="B316" s="235"/>
      <c r="C316" s="236"/>
      <c r="D316" s="231" t="s">
        <v>180</v>
      </c>
      <c r="E316" s="237" t="s">
        <v>22</v>
      </c>
      <c r="F316" s="238" t="s">
        <v>2582</v>
      </c>
      <c r="G316" s="236"/>
      <c r="H316" s="239">
        <v>4</v>
      </c>
      <c r="I316" s="240"/>
      <c r="J316" s="236"/>
      <c r="K316" s="236"/>
      <c r="L316" s="241"/>
      <c r="M316" s="242"/>
      <c r="N316" s="243"/>
      <c r="O316" s="243"/>
      <c r="P316" s="243"/>
      <c r="Q316" s="243"/>
      <c r="R316" s="243"/>
      <c r="S316" s="243"/>
      <c r="T316" s="244"/>
      <c r="AT316" s="245" t="s">
        <v>180</v>
      </c>
      <c r="AU316" s="245" t="s">
        <v>82</v>
      </c>
      <c r="AV316" s="11" t="s">
        <v>82</v>
      </c>
      <c r="AW316" s="11" t="s">
        <v>37</v>
      </c>
      <c r="AX316" s="11" t="s">
        <v>73</v>
      </c>
      <c r="AY316" s="245" t="s">
        <v>153</v>
      </c>
    </row>
    <row r="317" spans="2:65" s="1" customFormat="1" ht="16.5" customHeight="1">
      <c r="B317" s="44"/>
      <c r="C317" s="219" t="s">
        <v>531</v>
      </c>
      <c r="D317" s="219" t="s">
        <v>155</v>
      </c>
      <c r="E317" s="220" t="s">
        <v>2583</v>
      </c>
      <c r="F317" s="221" t="s">
        <v>2584</v>
      </c>
      <c r="G317" s="222" t="s">
        <v>351</v>
      </c>
      <c r="H317" s="223">
        <v>242</v>
      </c>
      <c r="I317" s="224"/>
      <c r="J317" s="225">
        <f>ROUND(I317*H317,2)</f>
        <v>0</v>
      </c>
      <c r="K317" s="221" t="s">
        <v>159</v>
      </c>
      <c r="L317" s="70"/>
      <c r="M317" s="226" t="s">
        <v>22</v>
      </c>
      <c r="N317" s="227" t="s">
        <v>44</v>
      </c>
      <c r="O317" s="45"/>
      <c r="P317" s="228">
        <f>O317*H317</f>
        <v>0</v>
      </c>
      <c r="Q317" s="228">
        <v>0</v>
      </c>
      <c r="R317" s="228">
        <f>Q317*H317</f>
        <v>0</v>
      </c>
      <c r="S317" s="228">
        <v>0</v>
      </c>
      <c r="T317" s="229">
        <f>S317*H317</f>
        <v>0</v>
      </c>
      <c r="AR317" s="22" t="s">
        <v>266</v>
      </c>
      <c r="AT317" s="22" t="s">
        <v>155</v>
      </c>
      <c r="AU317" s="22" t="s">
        <v>82</v>
      </c>
      <c r="AY317" s="22" t="s">
        <v>153</v>
      </c>
      <c r="BE317" s="230">
        <f>IF(N317="základní",J317,0)</f>
        <v>0</v>
      </c>
      <c r="BF317" s="230">
        <f>IF(N317="snížená",J317,0)</f>
        <v>0</v>
      </c>
      <c r="BG317" s="230">
        <f>IF(N317="zákl. přenesená",J317,0)</f>
        <v>0</v>
      </c>
      <c r="BH317" s="230">
        <f>IF(N317="sníž. přenesená",J317,0)</f>
        <v>0</v>
      </c>
      <c r="BI317" s="230">
        <f>IF(N317="nulová",J317,0)</f>
        <v>0</v>
      </c>
      <c r="BJ317" s="22" t="s">
        <v>24</v>
      </c>
      <c r="BK317" s="230">
        <f>ROUND(I317*H317,2)</f>
        <v>0</v>
      </c>
      <c r="BL317" s="22" t="s">
        <v>266</v>
      </c>
      <c r="BM317" s="22" t="s">
        <v>2585</v>
      </c>
    </row>
    <row r="318" spans="2:47" s="1" customFormat="1" ht="13.5">
      <c r="B318" s="44"/>
      <c r="C318" s="72"/>
      <c r="D318" s="231" t="s">
        <v>162</v>
      </c>
      <c r="E318" s="72"/>
      <c r="F318" s="232" t="s">
        <v>2586</v>
      </c>
      <c r="G318" s="72"/>
      <c r="H318" s="72"/>
      <c r="I318" s="189"/>
      <c r="J318" s="72"/>
      <c r="K318" s="72"/>
      <c r="L318" s="70"/>
      <c r="M318" s="233"/>
      <c r="N318" s="45"/>
      <c r="O318" s="45"/>
      <c r="P318" s="45"/>
      <c r="Q318" s="45"/>
      <c r="R318" s="45"/>
      <c r="S318" s="45"/>
      <c r="T318" s="93"/>
      <c r="AT318" s="22" t="s">
        <v>162</v>
      </c>
      <c r="AU318" s="22" t="s">
        <v>82</v>
      </c>
    </row>
    <row r="319" spans="2:47" s="1" customFormat="1" ht="13.5">
      <c r="B319" s="44"/>
      <c r="C319" s="72"/>
      <c r="D319" s="231" t="s">
        <v>166</v>
      </c>
      <c r="E319" s="72"/>
      <c r="F319" s="234" t="s">
        <v>2469</v>
      </c>
      <c r="G319" s="72"/>
      <c r="H319" s="72"/>
      <c r="I319" s="189"/>
      <c r="J319" s="72"/>
      <c r="K319" s="72"/>
      <c r="L319" s="70"/>
      <c r="M319" s="233"/>
      <c r="N319" s="45"/>
      <c r="O319" s="45"/>
      <c r="P319" s="45"/>
      <c r="Q319" s="45"/>
      <c r="R319" s="45"/>
      <c r="S319" s="45"/>
      <c r="T319" s="93"/>
      <c r="AT319" s="22" t="s">
        <v>166</v>
      </c>
      <c r="AU319" s="22" t="s">
        <v>82</v>
      </c>
    </row>
    <row r="320" spans="2:65" s="1" customFormat="1" ht="16.5" customHeight="1">
      <c r="B320" s="44"/>
      <c r="C320" s="219" t="s">
        <v>537</v>
      </c>
      <c r="D320" s="219" t="s">
        <v>155</v>
      </c>
      <c r="E320" s="220" t="s">
        <v>2587</v>
      </c>
      <c r="F320" s="221" t="s">
        <v>2588</v>
      </c>
      <c r="G320" s="222" t="s">
        <v>351</v>
      </c>
      <c r="H320" s="223">
        <v>31.5</v>
      </c>
      <c r="I320" s="224"/>
      <c r="J320" s="225">
        <f>ROUND(I320*H320,2)</f>
        <v>0</v>
      </c>
      <c r="K320" s="221" t="s">
        <v>159</v>
      </c>
      <c r="L320" s="70"/>
      <c r="M320" s="226" t="s">
        <v>22</v>
      </c>
      <c r="N320" s="227" t="s">
        <v>44</v>
      </c>
      <c r="O320" s="45"/>
      <c r="P320" s="228">
        <f>O320*H320</f>
        <v>0</v>
      </c>
      <c r="Q320" s="228">
        <v>0</v>
      </c>
      <c r="R320" s="228">
        <f>Q320*H320</f>
        <v>0</v>
      </c>
      <c r="S320" s="228">
        <v>0</v>
      </c>
      <c r="T320" s="229">
        <f>S320*H320</f>
        <v>0</v>
      </c>
      <c r="AR320" s="22" t="s">
        <v>266</v>
      </c>
      <c r="AT320" s="22" t="s">
        <v>155</v>
      </c>
      <c r="AU320" s="22" t="s">
        <v>82</v>
      </c>
      <c r="AY320" s="22" t="s">
        <v>153</v>
      </c>
      <c r="BE320" s="230">
        <f>IF(N320="základní",J320,0)</f>
        <v>0</v>
      </c>
      <c r="BF320" s="230">
        <f>IF(N320="snížená",J320,0)</f>
        <v>0</v>
      </c>
      <c r="BG320" s="230">
        <f>IF(N320="zákl. přenesená",J320,0)</f>
        <v>0</v>
      </c>
      <c r="BH320" s="230">
        <f>IF(N320="sníž. přenesená",J320,0)</f>
        <v>0</v>
      </c>
      <c r="BI320" s="230">
        <f>IF(N320="nulová",J320,0)</f>
        <v>0</v>
      </c>
      <c r="BJ320" s="22" t="s">
        <v>24</v>
      </c>
      <c r="BK320" s="230">
        <f>ROUND(I320*H320,2)</f>
        <v>0</v>
      </c>
      <c r="BL320" s="22" t="s">
        <v>266</v>
      </c>
      <c r="BM320" s="22" t="s">
        <v>2589</v>
      </c>
    </row>
    <row r="321" spans="2:47" s="1" customFormat="1" ht="13.5">
      <c r="B321" s="44"/>
      <c r="C321" s="72"/>
      <c r="D321" s="231" t="s">
        <v>162</v>
      </c>
      <c r="E321" s="72"/>
      <c r="F321" s="232" t="s">
        <v>2590</v>
      </c>
      <c r="G321" s="72"/>
      <c r="H321" s="72"/>
      <c r="I321" s="189"/>
      <c r="J321" s="72"/>
      <c r="K321" s="72"/>
      <c r="L321" s="70"/>
      <c r="M321" s="233"/>
      <c r="N321" s="45"/>
      <c r="O321" s="45"/>
      <c r="P321" s="45"/>
      <c r="Q321" s="45"/>
      <c r="R321" s="45"/>
      <c r="S321" s="45"/>
      <c r="T321" s="93"/>
      <c r="AT321" s="22" t="s">
        <v>162</v>
      </c>
      <c r="AU321" s="22" t="s">
        <v>82</v>
      </c>
    </row>
    <row r="322" spans="2:47" s="1" customFormat="1" ht="13.5">
      <c r="B322" s="44"/>
      <c r="C322" s="72"/>
      <c r="D322" s="231" t="s">
        <v>166</v>
      </c>
      <c r="E322" s="72"/>
      <c r="F322" s="234" t="s">
        <v>2469</v>
      </c>
      <c r="G322" s="72"/>
      <c r="H322" s="72"/>
      <c r="I322" s="189"/>
      <c r="J322" s="72"/>
      <c r="K322" s="72"/>
      <c r="L322" s="70"/>
      <c r="M322" s="233"/>
      <c r="N322" s="45"/>
      <c r="O322" s="45"/>
      <c r="P322" s="45"/>
      <c r="Q322" s="45"/>
      <c r="R322" s="45"/>
      <c r="S322" s="45"/>
      <c r="T322" s="93"/>
      <c r="AT322" s="22" t="s">
        <v>166</v>
      </c>
      <c r="AU322" s="22" t="s">
        <v>82</v>
      </c>
    </row>
    <row r="323" spans="2:65" s="1" customFormat="1" ht="16.5" customHeight="1">
      <c r="B323" s="44"/>
      <c r="C323" s="219" t="s">
        <v>544</v>
      </c>
      <c r="D323" s="219" t="s">
        <v>155</v>
      </c>
      <c r="E323" s="220" t="s">
        <v>1605</v>
      </c>
      <c r="F323" s="221" t="s">
        <v>2591</v>
      </c>
      <c r="G323" s="222" t="s">
        <v>1567</v>
      </c>
      <c r="H323" s="223">
        <v>1</v>
      </c>
      <c r="I323" s="224"/>
      <c r="J323" s="225">
        <f>ROUND(I323*H323,2)</f>
        <v>0</v>
      </c>
      <c r="K323" s="221" t="s">
        <v>22</v>
      </c>
      <c r="L323" s="70"/>
      <c r="M323" s="226" t="s">
        <v>22</v>
      </c>
      <c r="N323" s="227" t="s">
        <v>44</v>
      </c>
      <c r="O323" s="45"/>
      <c r="P323" s="228">
        <f>O323*H323</f>
        <v>0</v>
      </c>
      <c r="Q323" s="228">
        <v>0</v>
      </c>
      <c r="R323" s="228">
        <f>Q323*H323</f>
        <v>0</v>
      </c>
      <c r="S323" s="228">
        <v>0</v>
      </c>
      <c r="T323" s="229">
        <f>S323*H323</f>
        <v>0</v>
      </c>
      <c r="AR323" s="22" t="s">
        <v>266</v>
      </c>
      <c r="AT323" s="22" t="s">
        <v>155</v>
      </c>
      <c r="AU323" s="22" t="s">
        <v>82</v>
      </c>
      <c r="AY323" s="22" t="s">
        <v>153</v>
      </c>
      <c r="BE323" s="230">
        <f>IF(N323="základní",J323,0)</f>
        <v>0</v>
      </c>
      <c r="BF323" s="230">
        <f>IF(N323="snížená",J323,0)</f>
        <v>0</v>
      </c>
      <c r="BG323" s="230">
        <f>IF(N323="zákl. přenesená",J323,0)</f>
        <v>0</v>
      </c>
      <c r="BH323" s="230">
        <f>IF(N323="sníž. přenesená",J323,0)</f>
        <v>0</v>
      </c>
      <c r="BI323" s="230">
        <f>IF(N323="nulová",J323,0)</f>
        <v>0</v>
      </c>
      <c r="BJ323" s="22" t="s">
        <v>24</v>
      </c>
      <c r="BK323" s="230">
        <f>ROUND(I323*H323,2)</f>
        <v>0</v>
      </c>
      <c r="BL323" s="22" t="s">
        <v>266</v>
      </c>
      <c r="BM323" s="22" t="s">
        <v>2592</v>
      </c>
    </row>
    <row r="324" spans="2:47" s="1" customFormat="1" ht="13.5">
      <c r="B324" s="44"/>
      <c r="C324" s="72"/>
      <c r="D324" s="231" t="s">
        <v>162</v>
      </c>
      <c r="E324" s="72"/>
      <c r="F324" s="232" t="s">
        <v>2593</v>
      </c>
      <c r="G324" s="72"/>
      <c r="H324" s="72"/>
      <c r="I324" s="189"/>
      <c r="J324" s="72"/>
      <c r="K324" s="72"/>
      <c r="L324" s="70"/>
      <c r="M324" s="233"/>
      <c r="N324" s="45"/>
      <c r="O324" s="45"/>
      <c r="P324" s="45"/>
      <c r="Q324" s="45"/>
      <c r="R324" s="45"/>
      <c r="S324" s="45"/>
      <c r="T324" s="93"/>
      <c r="AT324" s="22" t="s">
        <v>162</v>
      </c>
      <c r="AU324" s="22" t="s">
        <v>82</v>
      </c>
    </row>
    <row r="325" spans="2:65" s="1" customFormat="1" ht="16.5" customHeight="1">
      <c r="B325" s="44"/>
      <c r="C325" s="219" t="s">
        <v>549</v>
      </c>
      <c r="D325" s="219" t="s">
        <v>155</v>
      </c>
      <c r="E325" s="220" t="s">
        <v>1617</v>
      </c>
      <c r="F325" s="221" t="s">
        <v>1618</v>
      </c>
      <c r="G325" s="222" t="s">
        <v>1447</v>
      </c>
      <c r="H325" s="269"/>
      <c r="I325" s="224"/>
      <c r="J325" s="225">
        <f>ROUND(I325*H325,2)</f>
        <v>0</v>
      </c>
      <c r="K325" s="221" t="s">
        <v>159</v>
      </c>
      <c r="L325" s="70"/>
      <c r="M325" s="226" t="s">
        <v>22</v>
      </c>
      <c r="N325" s="227" t="s">
        <v>44</v>
      </c>
      <c r="O325" s="45"/>
      <c r="P325" s="228">
        <f>O325*H325</f>
        <v>0</v>
      </c>
      <c r="Q325" s="228">
        <v>0</v>
      </c>
      <c r="R325" s="228">
        <f>Q325*H325</f>
        <v>0</v>
      </c>
      <c r="S325" s="228">
        <v>0</v>
      </c>
      <c r="T325" s="229">
        <f>S325*H325</f>
        <v>0</v>
      </c>
      <c r="AR325" s="22" t="s">
        <v>266</v>
      </c>
      <c r="AT325" s="22" t="s">
        <v>155</v>
      </c>
      <c r="AU325" s="22" t="s">
        <v>82</v>
      </c>
      <c r="AY325" s="22" t="s">
        <v>153</v>
      </c>
      <c r="BE325" s="230">
        <f>IF(N325="základní",J325,0)</f>
        <v>0</v>
      </c>
      <c r="BF325" s="230">
        <f>IF(N325="snížená",J325,0)</f>
        <v>0</v>
      </c>
      <c r="BG325" s="230">
        <f>IF(N325="zákl. přenesená",J325,0)</f>
        <v>0</v>
      </c>
      <c r="BH325" s="230">
        <f>IF(N325="sníž. přenesená",J325,0)</f>
        <v>0</v>
      </c>
      <c r="BI325" s="230">
        <f>IF(N325="nulová",J325,0)</f>
        <v>0</v>
      </c>
      <c r="BJ325" s="22" t="s">
        <v>24</v>
      </c>
      <c r="BK325" s="230">
        <f>ROUND(I325*H325,2)</f>
        <v>0</v>
      </c>
      <c r="BL325" s="22" t="s">
        <v>266</v>
      </c>
      <c r="BM325" s="22" t="s">
        <v>2594</v>
      </c>
    </row>
    <row r="326" spans="2:47" s="1" customFormat="1" ht="13.5">
      <c r="B326" s="44"/>
      <c r="C326" s="72"/>
      <c r="D326" s="231" t="s">
        <v>162</v>
      </c>
      <c r="E326" s="72"/>
      <c r="F326" s="232" t="s">
        <v>1620</v>
      </c>
      <c r="G326" s="72"/>
      <c r="H326" s="72"/>
      <c r="I326" s="189"/>
      <c r="J326" s="72"/>
      <c r="K326" s="72"/>
      <c r="L326" s="70"/>
      <c r="M326" s="233"/>
      <c r="N326" s="45"/>
      <c r="O326" s="45"/>
      <c r="P326" s="45"/>
      <c r="Q326" s="45"/>
      <c r="R326" s="45"/>
      <c r="S326" s="45"/>
      <c r="T326" s="93"/>
      <c r="AT326" s="22" t="s">
        <v>162</v>
      </c>
      <c r="AU326" s="22" t="s">
        <v>82</v>
      </c>
    </row>
    <row r="327" spans="2:47" s="1" customFormat="1" ht="13.5">
      <c r="B327" s="44"/>
      <c r="C327" s="72"/>
      <c r="D327" s="231" t="s">
        <v>164</v>
      </c>
      <c r="E327" s="72"/>
      <c r="F327" s="234" t="s">
        <v>1450</v>
      </c>
      <c r="G327" s="72"/>
      <c r="H327" s="72"/>
      <c r="I327" s="189"/>
      <c r="J327" s="72"/>
      <c r="K327" s="72"/>
      <c r="L327" s="70"/>
      <c r="M327" s="233"/>
      <c r="N327" s="45"/>
      <c r="O327" s="45"/>
      <c r="P327" s="45"/>
      <c r="Q327" s="45"/>
      <c r="R327" s="45"/>
      <c r="S327" s="45"/>
      <c r="T327" s="93"/>
      <c r="AT327" s="22" t="s">
        <v>164</v>
      </c>
      <c r="AU327" s="22" t="s">
        <v>82</v>
      </c>
    </row>
    <row r="328" spans="2:63" s="10" customFormat="1" ht="29.85" customHeight="1">
      <c r="B328" s="203"/>
      <c r="C328" s="204"/>
      <c r="D328" s="205" t="s">
        <v>72</v>
      </c>
      <c r="E328" s="217" t="s">
        <v>2595</v>
      </c>
      <c r="F328" s="217" t="s">
        <v>2596</v>
      </c>
      <c r="G328" s="204"/>
      <c r="H328" s="204"/>
      <c r="I328" s="207"/>
      <c r="J328" s="218">
        <f>BK328</f>
        <v>0</v>
      </c>
      <c r="K328" s="204"/>
      <c r="L328" s="209"/>
      <c r="M328" s="210"/>
      <c r="N328" s="211"/>
      <c r="O328" s="211"/>
      <c r="P328" s="212">
        <f>SUM(P329:P400)</f>
        <v>0</v>
      </c>
      <c r="Q328" s="211"/>
      <c r="R328" s="212">
        <f>SUM(R329:R400)</f>
        <v>0.36024999999999996</v>
      </c>
      <c r="S328" s="211"/>
      <c r="T328" s="213">
        <f>SUM(T329:T400)</f>
        <v>0</v>
      </c>
      <c r="AR328" s="214" t="s">
        <v>82</v>
      </c>
      <c r="AT328" s="215" t="s">
        <v>72</v>
      </c>
      <c r="AU328" s="215" t="s">
        <v>24</v>
      </c>
      <c r="AY328" s="214" t="s">
        <v>153</v>
      </c>
      <c r="BK328" s="216">
        <f>SUM(BK329:BK400)</f>
        <v>0</v>
      </c>
    </row>
    <row r="329" spans="2:65" s="1" customFormat="1" ht="16.5" customHeight="1">
      <c r="B329" s="44"/>
      <c r="C329" s="219" t="s">
        <v>554</v>
      </c>
      <c r="D329" s="219" t="s">
        <v>155</v>
      </c>
      <c r="E329" s="220" t="s">
        <v>2597</v>
      </c>
      <c r="F329" s="221" t="s">
        <v>2598</v>
      </c>
      <c r="G329" s="222" t="s">
        <v>158</v>
      </c>
      <c r="H329" s="223">
        <v>1</v>
      </c>
      <c r="I329" s="224"/>
      <c r="J329" s="225">
        <f>ROUND(I329*H329,2)</f>
        <v>0</v>
      </c>
      <c r="K329" s="221" t="s">
        <v>159</v>
      </c>
      <c r="L329" s="70"/>
      <c r="M329" s="226" t="s">
        <v>22</v>
      </c>
      <c r="N329" s="227" t="s">
        <v>44</v>
      </c>
      <c r="O329" s="45"/>
      <c r="P329" s="228">
        <f>O329*H329</f>
        <v>0</v>
      </c>
      <c r="Q329" s="228">
        <v>5E-05</v>
      </c>
      <c r="R329" s="228">
        <f>Q329*H329</f>
        <v>5E-05</v>
      </c>
      <c r="S329" s="228">
        <v>0</v>
      </c>
      <c r="T329" s="229">
        <f>S329*H329</f>
        <v>0</v>
      </c>
      <c r="AR329" s="22" t="s">
        <v>266</v>
      </c>
      <c r="AT329" s="22" t="s">
        <v>155</v>
      </c>
      <c r="AU329" s="22" t="s">
        <v>82</v>
      </c>
      <c r="AY329" s="22" t="s">
        <v>153</v>
      </c>
      <c r="BE329" s="230">
        <f>IF(N329="základní",J329,0)</f>
        <v>0</v>
      </c>
      <c r="BF329" s="230">
        <f>IF(N329="snížená",J329,0)</f>
        <v>0</v>
      </c>
      <c r="BG329" s="230">
        <f>IF(N329="zákl. přenesená",J329,0)</f>
        <v>0</v>
      </c>
      <c r="BH329" s="230">
        <f>IF(N329="sníž. přenesená",J329,0)</f>
        <v>0</v>
      </c>
      <c r="BI329" s="230">
        <f>IF(N329="nulová",J329,0)</f>
        <v>0</v>
      </c>
      <c r="BJ329" s="22" t="s">
        <v>24</v>
      </c>
      <c r="BK329" s="230">
        <f>ROUND(I329*H329,2)</f>
        <v>0</v>
      </c>
      <c r="BL329" s="22" t="s">
        <v>266</v>
      </c>
      <c r="BM329" s="22" t="s">
        <v>2599</v>
      </c>
    </row>
    <row r="330" spans="2:47" s="1" customFormat="1" ht="13.5">
      <c r="B330" s="44"/>
      <c r="C330" s="72"/>
      <c r="D330" s="231" t="s">
        <v>162</v>
      </c>
      <c r="E330" s="72"/>
      <c r="F330" s="232" t="s">
        <v>2600</v>
      </c>
      <c r="G330" s="72"/>
      <c r="H330" s="72"/>
      <c r="I330" s="189"/>
      <c r="J330" s="72"/>
      <c r="K330" s="72"/>
      <c r="L330" s="70"/>
      <c r="M330" s="233"/>
      <c r="N330" s="45"/>
      <c r="O330" s="45"/>
      <c r="P330" s="45"/>
      <c r="Q330" s="45"/>
      <c r="R330" s="45"/>
      <c r="S330" s="45"/>
      <c r="T330" s="93"/>
      <c r="AT330" s="22" t="s">
        <v>162</v>
      </c>
      <c r="AU330" s="22" t="s">
        <v>82</v>
      </c>
    </row>
    <row r="331" spans="2:47" s="1" customFormat="1" ht="13.5">
      <c r="B331" s="44"/>
      <c r="C331" s="72"/>
      <c r="D331" s="231" t="s">
        <v>164</v>
      </c>
      <c r="E331" s="72"/>
      <c r="F331" s="234" t="s">
        <v>2601</v>
      </c>
      <c r="G331" s="72"/>
      <c r="H331" s="72"/>
      <c r="I331" s="189"/>
      <c r="J331" s="72"/>
      <c r="K331" s="72"/>
      <c r="L331" s="70"/>
      <c r="M331" s="233"/>
      <c r="N331" s="45"/>
      <c r="O331" s="45"/>
      <c r="P331" s="45"/>
      <c r="Q331" s="45"/>
      <c r="R331" s="45"/>
      <c r="S331" s="45"/>
      <c r="T331" s="93"/>
      <c r="AT331" s="22" t="s">
        <v>164</v>
      </c>
      <c r="AU331" s="22" t="s">
        <v>82</v>
      </c>
    </row>
    <row r="332" spans="2:47" s="1" customFormat="1" ht="13.5">
      <c r="B332" s="44"/>
      <c r="C332" s="72"/>
      <c r="D332" s="231" t="s">
        <v>166</v>
      </c>
      <c r="E332" s="72"/>
      <c r="F332" s="234" t="s">
        <v>2362</v>
      </c>
      <c r="G332" s="72"/>
      <c r="H332" s="72"/>
      <c r="I332" s="189"/>
      <c r="J332" s="72"/>
      <c r="K332" s="72"/>
      <c r="L332" s="70"/>
      <c r="M332" s="233"/>
      <c r="N332" s="45"/>
      <c r="O332" s="45"/>
      <c r="P332" s="45"/>
      <c r="Q332" s="45"/>
      <c r="R332" s="45"/>
      <c r="S332" s="45"/>
      <c r="T332" s="93"/>
      <c r="AT332" s="22" t="s">
        <v>166</v>
      </c>
      <c r="AU332" s="22" t="s">
        <v>82</v>
      </c>
    </row>
    <row r="333" spans="2:65" s="1" customFormat="1" ht="16.5" customHeight="1">
      <c r="B333" s="44"/>
      <c r="C333" s="219" t="s">
        <v>560</v>
      </c>
      <c r="D333" s="219" t="s">
        <v>155</v>
      </c>
      <c r="E333" s="220" t="s">
        <v>2602</v>
      </c>
      <c r="F333" s="221" t="s">
        <v>2603</v>
      </c>
      <c r="G333" s="222" t="s">
        <v>351</v>
      </c>
      <c r="H333" s="223">
        <v>109</v>
      </c>
      <c r="I333" s="224"/>
      <c r="J333" s="225">
        <f>ROUND(I333*H333,2)</f>
        <v>0</v>
      </c>
      <c r="K333" s="221" t="s">
        <v>159</v>
      </c>
      <c r="L333" s="70"/>
      <c r="M333" s="226" t="s">
        <v>22</v>
      </c>
      <c r="N333" s="227" t="s">
        <v>44</v>
      </c>
      <c r="O333" s="45"/>
      <c r="P333" s="228">
        <f>O333*H333</f>
        <v>0</v>
      </c>
      <c r="Q333" s="228">
        <v>0.00066</v>
      </c>
      <c r="R333" s="228">
        <f>Q333*H333</f>
        <v>0.07194</v>
      </c>
      <c r="S333" s="228">
        <v>0</v>
      </c>
      <c r="T333" s="229">
        <f>S333*H333</f>
        <v>0</v>
      </c>
      <c r="AR333" s="22" t="s">
        <v>266</v>
      </c>
      <c r="AT333" s="22" t="s">
        <v>155</v>
      </c>
      <c r="AU333" s="22" t="s">
        <v>82</v>
      </c>
      <c r="AY333" s="22" t="s">
        <v>153</v>
      </c>
      <c r="BE333" s="230">
        <f>IF(N333="základní",J333,0)</f>
        <v>0</v>
      </c>
      <c r="BF333" s="230">
        <f>IF(N333="snížená",J333,0)</f>
        <v>0</v>
      </c>
      <c r="BG333" s="230">
        <f>IF(N333="zákl. přenesená",J333,0)</f>
        <v>0</v>
      </c>
      <c r="BH333" s="230">
        <f>IF(N333="sníž. přenesená",J333,0)</f>
        <v>0</v>
      </c>
      <c r="BI333" s="230">
        <f>IF(N333="nulová",J333,0)</f>
        <v>0</v>
      </c>
      <c r="BJ333" s="22" t="s">
        <v>24</v>
      </c>
      <c r="BK333" s="230">
        <f>ROUND(I333*H333,2)</f>
        <v>0</v>
      </c>
      <c r="BL333" s="22" t="s">
        <v>266</v>
      </c>
      <c r="BM333" s="22" t="s">
        <v>2604</v>
      </c>
    </row>
    <row r="334" spans="2:47" s="1" customFormat="1" ht="13.5">
      <c r="B334" s="44"/>
      <c r="C334" s="72"/>
      <c r="D334" s="231" t="s">
        <v>162</v>
      </c>
      <c r="E334" s="72"/>
      <c r="F334" s="232" t="s">
        <v>2605</v>
      </c>
      <c r="G334" s="72"/>
      <c r="H334" s="72"/>
      <c r="I334" s="189"/>
      <c r="J334" s="72"/>
      <c r="K334" s="72"/>
      <c r="L334" s="70"/>
      <c r="M334" s="233"/>
      <c r="N334" s="45"/>
      <c r="O334" s="45"/>
      <c r="P334" s="45"/>
      <c r="Q334" s="45"/>
      <c r="R334" s="45"/>
      <c r="S334" s="45"/>
      <c r="T334" s="93"/>
      <c r="AT334" s="22" t="s">
        <v>162</v>
      </c>
      <c r="AU334" s="22" t="s">
        <v>82</v>
      </c>
    </row>
    <row r="335" spans="2:47" s="1" customFormat="1" ht="13.5">
      <c r="B335" s="44"/>
      <c r="C335" s="72"/>
      <c r="D335" s="231" t="s">
        <v>166</v>
      </c>
      <c r="E335" s="72"/>
      <c r="F335" s="234" t="s">
        <v>2362</v>
      </c>
      <c r="G335" s="72"/>
      <c r="H335" s="72"/>
      <c r="I335" s="189"/>
      <c r="J335" s="72"/>
      <c r="K335" s="72"/>
      <c r="L335" s="70"/>
      <c r="M335" s="233"/>
      <c r="N335" s="45"/>
      <c r="O335" s="45"/>
      <c r="P335" s="45"/>
      <c r="Q335" s="45"/>
      <c r="R335" s="45"/>
      <c r="S335" s="45"/>
      <c r="T335" s="93"/>
      <c r="AT335" s="22" t="s">
        <v>166</v>
      </c>
      <c r="AU335" s="22" t="s">
        <v>82</v>
      </c>
    </row>
    <row r="336" spans="2:51" s="11" customFormat="1" ht="13.5">
      <c r="B336" s="235"/>
      <c r="C336" s="236"/>
      <c r="D336" s="231" t="s">
        <v>180</v>
      </c>
      <c r="E336" s="237" t="s">
        <v>22</v>
      </c>
      <c r="F336" s="238" t="s">
        <v>2606</v>
      </c>
      <c r="G336" s="236"/>
      <c r="H336" s="239">
        <v>51</v>
      </c>
      <c r="I336" s="240"/>
      <c r="J336" s="236"/>
      <c r="K336" s="236"/>
      <c r="L336" s="241"/>
      <c r="M336" s="242"/>
      <c r="N336" s="243"/>
      <c r="O336" s="243"/>
      <c r="P336" s="243"/>
      <c r="Q336" s="243"/>
      <c r="R336" s="243"/>
      <c r="S336" s="243"/>
      <c r="T336" s="244"/>
      <c r="AT336" s="245" t="s">
        <v>180</v>
      </c>
      <c r="AU336" s="245" t="s">
        <v>82</v>
      </c>
      <c r="AV336" s="11" t="s">
        <v>82</v>
      </c>
      <c r="AW336" s="11" t="s">
        <v>37</v>
      </c>
      <c r="AX336" s="11" t="s">
        <v>73</v>
      </c>
      <c r="AY336" s="245" t="s">
        <v>153</v>
      </c>
    </row>
    <row r="337" spans="2:51" s="11" customFormat="1" ht="13.5">
      <c r="B337" s="235"/>
      <c r="C337" s="236"/>
      <c r="D337" s="231" t="s">
        <v>180</v>
      </c>
      <c r="E337" s="237" t="s">
        <v>22</v>
      </c>
      <c r="F337" s="238" t="s">
        <v>2607</v>
      </c>
      <c r="G337" s="236"/>
      <c r="H337" s="239">
        <v>58</v>
      </c>
      <c r="I337" s="240"/>
      <c r="J337" s="236"/>
      <c r="K337" s="236"/>
      <c r="L337" s="241"/>
      <c r="M337" s="242"/>
      <c r="N337" s="243"/>
      <c r="O337" s="243"/>
      <c r="P337" s="243"/>
      <c r="Q337" s="243"/>
      <c r="R337" s="243"/>
      <c r="S337" s="243"/>
      <c r="T337" s="244"/>
      <c r="AT337" s="245" t="s">
        <v>180</v>
      </c>
      <c r="AU337" s="245" t="s">
        <v>82</v>
      </c>
      <c r="AV337" s="11" t="s">
        <v>82</v>
      </c>
      <c r="AW337" s="11" t="s">
        <v>37</v>
      </c>
      <c r="AX337" s="11" t="s">
        <v>73</v>
      </c>
      <c r="AY337" s="245" t="s">
        <v>153</v>
      </c>
    </row>
    <row r="338" spans="2:65" s="1" customFormat="1" ht="16.5" customHeight="1">
      <c r="B338" s="44"/>
      <c r="C338" s="219" t="s">
        <v>566</v>
      </c>
      <c r="D338" s="219" t="s">
        <v>155</v>
      </c>
      <c r="E338" s="220" t="s">
        <v>2608</v>
      </c>
      <c r="F338" s="221" t="s">
        <v>2609</v>
      </c>
      <c r="G338" s="222" t="s">
        <v>351</v>
      </c>
      <c r="H338" s="223">
        <v>112</v>
      </c>
      <c r="I338" s="224"/>
      <c r="J338" s="225">
        <f>ROUND(I338*H338,2)</f>
        <v>0</v>
      </c>
      <c r="K338" s="221" t="s">
        <v>159</v>
      </c>
      <c r="L338" s="70"/>
      <c r="M338" s="226" t="s">
        <v>22</v>
      </c>
      <c r="N338" s="227" t="s">
        <v>44</v>
      </c>
      <c r="O338" s="45"/>
      <c r="P338" s="228">
        <f>O338*H338</f>
        <v>0</v>
      </c>
      <c r="Q338" s="228">
        <v>0.00091</v>
      </c>
      <c r="R338" s="228">
        <f>Q338*H338</f>
        <v>0.10192</v>
      </c>
      <c r="S338" s="228">
        <v>0</v>
      </c>
      <c r="T338" s="229">
        <f>S338*H338</f>
        <v>0</v>
      </c>
      <c r="AR338" s="22" t="s">
        <v>266</v>
      </c>
      <c r="AT338" s="22" t="s">
        <v>155</v>
      </c>
      <c r="AU338" s="22" t="s">
        <v>82</v>
      </c>
      <c r="AY338" s="22" t="s">
        <v>153</v>
      </c>
      <c r="BE338" s="230">
        <f>IF(N338="základní",J338,0)</f>
        <v>0</v>
      </c>
      <c r="BF338" s="230">
        <f>IF(N338="snížená",J338,0)</f>
        <v>0</v>
      </c>
      <c r="BG338" s="230">
        <f>IF(N338="zákl. přenesená",J338,0)</f>
        <v>0</v>
      </c>
      <c r="BH338" s="230">
        <f>IF(N338="sníž. přenesená",J338,0)</f>
        <v>0</v>
      </c>
      <c r="BI338" s="230">
        <f>IF(N338="nulová",J338,0)</f>
        <v>0</v>
      </c>
      <c r="BJ338" s="22" t="s">
        <v>24</v>
      </c>
      <c r="BK338" s="230">
        <f>ROUND(I338*H338,2)</f>
        <v>0</v>
      </c>
      <c r="BL338" s="22" t="s">
        <v>266</v>
      </c>
      <c r="BM338" s="22" t="s">
        <v>2610</v>
      </c>
    </row>
    <row r="339" spans="2:47" s="1" customFormat="1" ht="13.5">
      <c r="B339" s="44"/>
      <c r="C339" s="72"/>
      <c r="D339" s="231" t="s">
        <v>162</v>
      </c>
      <c r="E339" s="72"/>
      <c r="F339" s="232" t="s">
        <v>2611</v>
      </c>
      <c r="G339" s="72"/>
      <c r="H339" s="72"/>
      <c r="I339" s="189"/>
      <c r="J339" s="72"/>
      <c r="K339" s="72"/>
      <c r="L339" s="70"/>
      <c r="M339" s="233"/>
      <c r="N339" s="45"/>
      <c r="O339" s="45"/>
      <c r="P339" s="45"/>
      <c r="Q339" s="45"/>
      <c r="R339" s="45"/>
      <c r="S339" s="45"/>
      <c r="T339" s="93"/>
      <c r="AT339" s="22" t="s">
        <v>162</v>
      </c>
      <c r="AU339" s="22" t="s">
        <v>82</v>
      </c>
    </row>
    <row r="340" spans="2:47" s="1" customFormat="1" ht="13.5">
      <c r="B340" s="44"/>
      <c r="C340" s="72"/>
      <c r="D340" s="231" t="s">
        <v>166</v>
      </c>
      <c r="E340" s="72"/>
      <c r="F340" s="234" t="s">
        <v>2362</v>
      </c>
      <c r="G340" s="72"/>
      <c r="H340" s="72"/>
      <c r="I340" s="189"/>
      <c r="J340" s="72"/>
      <c r="K340" s="72"/>
      <c r="L340" s="70"/>
      <c r="M340" s="233"/>
      <c r="N340" s="45"/>
      <c r="O340" s="45"/>
      <c r="P340" s="45"/>
      <c r="Q340" s="45"/>
      <c r="R340" s="45"/>
      <c r="S340" s="45"/>
      <c r="T340" s="93"/>
      <c r="AT340" s="22" t="s">
        <v>166</v>
      </c>
      <c r="AU340" s="22" t="s">
        <v>82</v>
      </c>
    </row>
    <row r="341" spans="2:51" s="11" customFormat="1" ht="13.5">
      <c r="B341" s="235"/>
      <c r="C341" s="236"/>
      <c r="D341" s="231" t="s">
        <v>180</v>
      </c>
      <c r="E341" s="237" t="s">
        <v>22</v>
      </c>
      <c r="F341" s="238" t="s">
        <v>2612</v>
      </c>
      <c r="G341" s="236"/>
      <c r="H341" s="239">
        <v>48</v>
      </c>
      <c r="I341" s="240"/>
      <c r="J341" s="236"/>
      <c r="K341" s="236"/>
      <c r="L341" s="241"/>
      <c r="M341" s="242"/>
      <c r="N341" s="243"/>
      <c r="O341" s="243"/>
      <c r="P341" s="243"/>
      <c r="Q341" s="243"/>
      <c r="R341" s="243"/>
      <c r="S341" s="243"/>
      <c r="T341" s="244"/>
      <c r="AT341" s="245" t="s">
        <v>180</v>
      </c>
      <c r="AU341" s="245" t="s">
        <v>82</v>
      </c>
      <c r="AV341" s="11" t="s">
        <v>82</v>
      </c>
      <c r="AW341" s="11" t="s">
        <v>37</v>
      </c>
      <c r="AX341" s="11" t="s">
        <v>73</v>
      </c>
      <c r="AY341" s="245" t="s">
        <v>153</v>
      </c>
    </row>
    <row r="342" spans="2:51" s="11" customFormat="1" ht="13.5">
      <c r="B342" s="235"/>
      <c r="C342" s="236"/>
      <c r="D342" s="231" t="s">
        <v>180</v>
      </c>
      <c r="E342" s="237" t="s">
        <v>22</v>
      </c>
      <c r="F342" s="238" t="s">
        <v>2613</v>
      </c>
      <c r="G342" s="236"/>
      <c r="H342" s="239">
        <v>64</v>
      </c>
      <c r="I342" s="240"/>
      <c r="J342" s="236"/>
      <c r="K342" s="236"/>
      <c r="L342" s="241"/>
      <c r="M342" s="242"/>
      <c r="N342" s="243"/>
      <c r="O342" s="243"/>
      <c r="P342" s="243"/>
      <c r="Q342" s="243"/>
      <c r="R342" s="243"/>
      <c r="S342" s="243"/>
      <c r="T342" s="244"/>
      <c r="AT342" s="245" t="s">
        <v>180</v>
      </c>
      <c r="AU342" s="245" t="s">
        <v>82</v>
      </c>
      <c r="AV342" s="11" t="s">
        <v>82</v>
      </c>
      <c r="AW342" s="11" t="s">
        <v>37</v>
      </c>
      <c r="AX342" s="11" t="s">
        <v>73</v>
      </c>
      <c r="AY342" s="245" t="s">
        <v>153</v>
      </c>
    </row>
    <row r="343" spans="2:65" s="1" customFormat="1" ht="16.5" customHeight="1">
      <c r="B343" s="44"/>
      <c r="C343" s="219" t="s">
        <v>571</v>
      </c>
      <c r="D343" s="219" t="s">
        <v>155</v>
      </c>
      <c r="E343" s="220" t="s">
        <v>2614</v>
      </c>
      <c r="F343" s="221" t="s">
        <v>2615</v>
      </c>
      <c r="G343" s="222" t="s">
        <v>351</v>
      </c>
      <c r="H343" s="223">
        <v>65</v>
      </c>
      <c r="I343" s="224"/>
      <c r="J343" s="225">
        <f>ROUND(I343*H343,2)</f>
        <v>0</v>
      </c>
      <c r="K343" s="221" t="s">
        <v>159</v>
      </c>
      <c r="L343" s="70"/>
      <c r="M343" s="226" t="s">
        <v>22</v>
      </c>
      <c r="N343" s="227" t="s">
        <v>44</v>
      </c>
      <c r="O343" s="45"/>
      <c r="P343" s="228">
        <f>O343*H343</f>
        <v>0</v>
      </c>
      <c r="Q343" s="228">
        <v>0.00119</v>
      </c>
      <c r="R343" s="228">
        <f>Q343*H343</f>
        <v>0.07735</v>
      </c>
      <c r="S343" s="228">
        <v>0</v>
      </c>
      <c r="T343" s="229">
        <f>S343*H343</f>
        <v>0</v>
      </c>
      <c r="AR343" s="22" t="s">
        <v>266</v>
      </c>
      <c r="AT343" s="22" t="s">
        <v>155</v>
      </c>
      <c r="AU343" s="22" t="s">
        <v>82</v>
      </c>
      <c r="AY343" s="22" t="s">
        <v>153</v>
      </c>
      <c r="BE343" s="230">
        <f>IF(N343="základní",J343,0)</f>
        <v>0</v>
      </c>
      <c r="BF343" s="230">
        <f>IF(N343="snížená",J343,0)</f>
        <v>0</v>
      </c>
      <c r="BG343" s="230">
        <f>IF(N343="zákl. přenesená",J343,0)</f>
        <v>0</v>
      </c>
      <c r="BH343" s="230">
        <f>IF(N343="sníž. přenesená",J343,0)</f>
        <v>0</v>
      </c>
      <c r="BI343" s="230">
        <f>IF(N343="nulová",J343,0)</f>
        <v>0</v>
      </c>
      <c r="BJ343" s="22" t="s">
        <v>24</v>
      </c>
      <c r="BK343" s="230">
        <f>ROUND(I343*H343,2)</f>
        <v>0</v>
      </c>
      <c r="BL343" s="22" t="s">
        <v>266</v>
      </c>
      <c r="BM343" s="22" t="s">
        <v>2616</v>
      </c>
    </row>
    <row r="344" spans="2:47" s="1" customFormat="1" ht="13.5">
      <c r="B344" s="44"/>
      <c r="C344" s="72"/>
      <c r="D344" s="231" t="s">
        <v>162</v>
      </c>
      <c r="E344" s="72"/>
      <c r="F344" s="232" t="s">
        <v>2617</v>
      </c>
      <c r="G344" s="72"/>
      <c r="H344" s="72"/>
      <c r="I344" s="189"/>
      <c r="J344" s="72"/>
      <c r="K344" s="72"/>
      <c r="L344" s="70"/>
      <c r="M344" s="233"/>
      <c r="N344" s="45"/>
      <c r="O344" s="45"/>
      <c r="P344" s="45"/>
      <c r="Q344" s="45"/>
      <c r="R344" s="45"/>
      <c r="S344" s="45"/>
      <c r="T344" s="93"/>
      <c r="AT344" s="22" t="s">
        <v>162</v>
      </c>
      <c r="AU344" s="22" t="s">
        <v>82</v>
      </c>
    </row>
    <row r="345" spans="2:47" s="1" customFormat="1" ht="13.5">
      <c r="B345" s="44"/>
      <c r="C345" s="72"/>
      <c r="D345" s="231" t="s">
        <v>166</v>
      </c>
      <c r="E345" s="72"/>
      <c r="F345" s="234" t="s">
        <v>2362</v>
      </c>
      <c r="G345" s="72"/>
      <c r="H345" s="72"/>
      <c r="I345" s="189"/>
      <c r="J345" s="72"/>
      <c r="K345" s="72"/>
      <c r="L345" s="70"/>
      <c r="M345" s="233"/>
      <c r="N345" s="45"/>
      <c r="O345" s="45"/>
      <c r="P345" s="45"/>
      <c r="Q345" s="45"/>
      <c r="R345" s="45"/>
      <c r="S345" s="45"/>
      <c r="T345" s="93"/>
      <c r="AT345" s="22" t="s">
        <v>166</v>
      </c>
      <c r="AU345" s="22" t="s">
        <v>82</v>
      </c>
    </row>
    <row r="346" spans="2:51" s="11" customFormat="1" ht="13.5">
      <c r="B346" s="235"/>
      <c r="C346" s="236"/>
      <c r="D346" s="231" t="s">
        <v>180</v>
      </c>
      <c r="E346" s="237" t="s">
        <v>22</v>
      </c>
      <c r="F346" s="238" t="s">
        <v>2618</v>
      </c>
      <c r="G346" s="236"/>
      <c r="H346" s="239">
        <v>65</v>
      </c>
      <c r="I346" s="240"/>
      <c r="J346" s="236"/>
      <c r="K346" s="236"/>
      <c r="L346" s="241"/>
      <c r="M346" s="242"/>
      <c r="N346" s="243"/>
      <c r="O346" s="243"/>
      <c r="P346" s="243"/>
      <c r="Q346" s="243"/>
      <c r="R346" s="243"/>
      <c r="S346" s="243"/>
      <c r="T346" s="244"/>
      <c r="AT346" s="245" t="s">
        <v>180</v>
      </c>
      <c r="AU346" s="245" t="s">
        <v>82</v>
      </c>
      <c r="AV346" s="11" t="s">
        <v>82</v>
      </c>
      <c r="AW346" s="11" t="s">
        <v>37</v>
      </c>
      <c r="AX346" s="11" t="s">
        <v>73</v>
      </c>
      <c r="AY346" s="245" t="s">
        <v>153</v>
      </c>
    </row>
    <row r="347" spans="2:65" s="1" customFormat="1" ht="25.5" customHeight="1">
      <c r="B347" s="44"/>
      <c r="C347" s="246" t="s">
        <v>578</v>
      </c>
      <c r="D347" s="246" t="s">
        <v>252</v>
      </c>
      <c r="E347" s="247" t="s">
        <v>2619</v>
      </c>
      <c r="F347" s="248" t="s">
        <v>2620</v>
      </c>
      <c r="G347" s="249" t="s">
        <v>1567</v>
      </c>
      <c r="H347" s="250">
        <v>1</v>
      </c>
      <c r="I347" s="251"/>
      <c r="J347" s="252">
        <f>ROUND(I347*H347,2)</f>
        <v>0</v>
      </c>
      <c r="K347" s="248" t="s">
        <v>22</v>
      </c>
      <c r="L347" s="253"/>
      <c r="M347" s="254" t="s">
        <v>22</v>
      </c>
      <c r="N347" s="255" t="s">
        <v>44</v>
      </c>
      <c r="O347" s="45"/>
      <c r="P347" s="228">
        <f>O347*H347</f>
        <v>0</v>
      </c>
      <c r="Q347" s="228">
        <v>0</v>
      </c>
      <c r="R347" s="228">
        <f>Q347*H347</f>
        <v>0</v>
      </c>
      <c r="S347" s="228">
        <v>0</v>
      </c>
      <c r="T347" s="229">
        <f>S347*H347</f>
        <v>0</v>
      </c>
      <c r="AR347" s="22" t="s">
        <v>372</v>
      </c>
      <c r="AT347" s="22" t="s">
        <v>252</v>
      </c>
      <c r="AU347" s="22" t="s">
        <v>82</v>
      </c>
      <c r="AY347" s="22" t="s">
        <v>153</v>
      </c>
      <c r="BE347" s="230">
        <f>IF(N347="základní",J347,0)</f>
        <v>0</v>
      </c>
      <c r="BF347" s="230">
        <f>IF(N347="snížená",J347,0)</f>
        <v>0</v>
      </c>
      <c r="BG347" s="230">
        <f>IF(N347="zákl. přenesená",J347,0)</f>
        <v>0</v>
      </c>
      <c r="BH347" s="230">
        <f>IF(N347="sníž. přenesená",J347,0)</f>
        <v>0</v>
      </c>
      <c r="BI347" s="230">
        <f>IF(N347="nulová",J347,0)</f>
        <v>0</v>
      </c>
      <c r="BJ347" s="22" t="s">
        <v>24</v>
      </c>
      <c r="BK347" s="230">
        <f>ROUND(I347*H347,2)</f>
        <v>0</v>
      </c>
      <c r="BL347" s="22" t="s">
        <v>266</v>
      </c>
      <c r="BM347" s="22" t="s">
        <v>2621</v>
      </c>
    </row>
    <row r="348" spans="2:47" s="1" customFormat="1" ht="13.5">
      <c r="B348" s="44"/>
      <c r="C348" s="72"/>
      <c r="D348" s="231" t="s">
        <v>166</v>
      </c>
      <c r="E348" s="72"/>
      <c r="F348" s="234" t="s">
        <v>2362</v>
      </c>
      <c r="G348" s="72"/>
      <c r="H348" s="72"/>
      <c r="I348" s="189"/>
      <c r="J348" s="72"/>
      <c r="K348" s="72"/>
      <c r="L348" s="70"/>
      <c r="M348" s="233"/>
      <c r="N348" s="45"/>
      <c r="O348" s="45"/>
      <c r="P348" s="45"/>
      <c r="Q348" s="45"/>
      <c r="R348" s="45"/>
      <c r="S348" s="45"/>
      <c r="T348" s="93"/>
      <c r="AT348" s="22" t="s">
        <v>166</v>
      </c>
      <c r="AU348" s="22" t="s">
        <v>82</v>
      </c>
    </row>
    <row r="349" spans="2:65" s="1" customFormat="1" ht="25.5" customHeight="1">
      <c r="B349" s="44"/>
      <c r="C349" s="246" t="s">
        <v>1098</v>
      </c>
      <c r="D349" s="246" t="s">
        <v>252</v>
      </c>
      <c r="E349" s="247" t="s">
        <v>2622</v>
      </c>
      <c r="F349" s="248" t="s">
        <v>2623</v>
      </c>
      <c r="G349" s="249" t="s">
        <v>1567</v>
      </c>
      <c r="H349" s="250">
        <v>1</v>
      </c>
      <c r="I349" s="251"/>
      <c r="J349" s="252">
        <f>ROUND(I349*H349,2)</f>
        <v>0</v>
      </c>
      <c r="K349" s="248" t="s">
        <v>22</v>
      </c>
      <c r="L349" s="253"/>
      <c r="M349" s="254" t="s">
        <v>22</v>
      </c>
      <c r="N349" s="255" t="s">
        <v>44</v>
      </c>
      <c r="O349" s="45"/>
      <c r="P349" s="228">
        <f>O349*H349</f>
        <v>0</v>
      </c>
      <c r="Q349" s="228">
        <v>0</v>
      </c>
      <c r="R349" s="228">
        <f>Q349*H349</f>
        <v>0</v>
      </c>
      <c r="S349" s="228">
        <v>0</v>
      </c>
      <c r="T349" s="229">
        <f>S349*H349</f>
        <v>0</v>
      </c>
      <c r="AR349" s="22" t="s">
        <v>372</v>
      </c>
      <c r="AT349" s="22" t="s">
        <v>252</v>
      </c>
      <c r="AU349" s="22" t="s">
        <v>82</v>
      </c>
      <c r="AY349" s="22" t="s">
        <v>153</v>
      </c>
      <c r="BE349" s="230">
        <f>IF(N349="základní",J349,0)</f>
        <v>0</v>
      </c>
      <c r="BF349" s="230">
        <f>IF(N349="snížená",J349,0)</f>
        <v>0</v>
      </c>
      <c r="BG349" s="230">
        <f>IF(N349="zákl. přenesená",J349,0)</f>
        <v>0</v>
      </c>
      <c r="BH349" s="230">
        <f>IF(N349="sníž. přenesená",J349,0)</f>
        <v>0</v>
      </c>
      <c r="BI349" s="230">
        <f>IF(N349="nulová",J349,0)</f>
        <v>0</v>
      </c>
      <c r="BJ349" s="22" t="s">
        <v>24</v>
      </c>
      <c r="BK349" s="230">
        <f>ROUND(I349*H349,2)</f>
        <v>0</v>
      </c>
      <c r="BL349" s="22" t="s">
        <v>266</v>
      </c>
      <c r="BM349" s="22" t="s">
        <v>2624</v>
      </c>
    </row>
    <row r="350" spans="2:47" s="1" customFormat="1" ht="13.5">
      <c r="B350" s="44"/>
      <c r="C350" s="72"/>
      <c r="D350" s="231" t="s">
        <v>166</v>
      </c>
      <c r="E350" s="72"/>
      <c r="F350" s="234" t="s">
        <v>2362</v>
      </c>
      <c r="G350" s="72"/>
      <c r="H350" s="72"/>
      <c r="I350" s="189"/>
      <c r="J350" s="72"/>
      <c r="K350" s="72"/>
      <c r="L350" s="70"/>
      <c r="M350" s="233"/>
      <c r="N350" s="45"/>
      <c r="O350" s="45"/>
      <c r="P350" s="45"/>
      <c r="Q350" s="45"/>
      <c r="R350" s="45"/>
      <c r="S350" s="45"/>
      <c r="T350" s="93"/>
      <c r="AT350" s="22" t="s">
        <v>166</v>
      </c>
      <c r="AU350" s="22" t="s">
        <v>82</v>
      </c>
    </row>
    <row r="351" spans="2:65" s="1" customFormat="1" ht="25.5" customHeight="1">
      <c r="B351" s="44"/>
      <c r="C351" s="219" t="s">
        <v>1104</v>
      </c>
      <c r="D351" s="219" t="s">
        <v>155</v>
      </c>
      <c r="E351" s="220" t="s">
        <v>2625</v>
      </c>
      <c r="F351" s="221" t="s">
        <v>2626</v>
      </c>
      <c r="G351" s="222" t="s">
        <v>351</v>
      </c>
      <c r="H351" s="223">
        <v>51</v>
      </c>
      <c r="I351" s="224"/>
      <c r="J351" s="225">
        <f>ROUND(I351*H351,2)</f>
        <v>0</v>
      </c>
      <c r="K351" s="221" t="s">
        <v>159</v>
      </c>
      <c r="L351" s="70"/>
      <c r="M351" s="226" t="s">
        <v>22</v>
      </c>
      <c r="N351" s="227" t="s">
        <v>44</v>
      </c>
      <c r="O351" s="45"/>
      <c r="P351" s="228">
        <f>O351*H351</f>
        <v>0</v>
      </c>
      <c r="Q351" s="228">
        <v>3E-05</v>
      </c>
      <c r="R351" s="228">
        <f>Q351*H351</f>
        <v>0.0015300000000000001</v>
      </c>
      <c r="S351" s="228">
        <v>0</v>
      </c>
      <c r="T351" s="229">
        <f>S351*H351</f>
        <v>0</v>
      </c>
      <c r="AR351" s="22" t="s">
        <v>266</v>
      </c>
      <c r="AT351" s="22" t="s">
        <v>155</v>
      </c>
      <c r="AU351" s="22" t="s">
        <v>82</v>
      </c>
      <c r="AY351" s="22" t="s">
        <v>153</v>
      </c>
      <c r="BE351" s="230">
        <f>IF(N351="základní",J351,0)</f>
        <v>0</v>
      </c>
      <c r="BF351" s="230">
        <f>IF(N351="snížená",J351,0)</f>
        <v>0</v>
      </c>
      <c r="BG351" s="230">
        <f>IF(N351="zákl. přenesená",J351,0)</f>
        <v>0</v>
      </c>
      <c r="BH351" s="230">
        <f>IF(N351="sníž. přenesená",J351,0)</f>
        <v>0</v>
      </c>
      <c r="BI351" s="230">
        <f>IF(N351="nulová",J351,0)</f>
        <v>0</v>
      </c>
      <c r="BJ351" s="22" t="s">
        <v>24</v>
      </c>
      <c r="BK351" s="230">
        <f>ROUND(I351*H351,2)</f>
        <v>0</v>
      </c>
      <c r="BL351" s="22" t="s">
        <v>266</v>
      </c>
      <c r="BM351" s="22" t="s">
        <v>2627</v>
      </c>
    </row>
    <row r="352" spans="2:47" s="1" customFormat="1" ht="13.5">
      <c r="B352" s="44"/>
      <c r="C352" s="72"/>
      <c r="D352" s="231" t="s">
        <v>162</v>
      </c>
      <c r="E352" s="72"/>
      <c r="F352" s="232" t="s">
        <v>2628</v>
      </c>
      <c r="G352" s="72"/>
      <c r="H352" s="72"/>
      <c r="I352" s="189"/>
      <c r="J352" s="72"/>
      <c r="K352" s="72"/>
      <c r="L352" s="70"/>
      <c r="M352" s="233"/>
      <c r="N352" s="45"/>
      <c r="O352" s="45"/>
      <c r="P352" s="45"/>
      <c r="Q352" s="45"/>
      <c r="R352" s="45"/>
      <c r="S352" s="45"/>
      <c r="T352" s="93"/>
      <c r="AT352" s="22" t="s">
        <v>162</v>
      </c>
      <c r="AU352" s="22" t="s">
        <v>82</v>
      </c>
    </row>
    <row r="353" spans="2:47" s="1" customFormat="1" ht="13.5">
      <c r="B353" s="44"/>
      <c r="C353" s="72"/>
      <c r="D353" s="231" t="s">
        <v>166</v>
      </c>
      <c r="E353" s="72"/>
      <c r="F353" s="234" t="s">
        <v>2362</v>
      </c>
      <c r="G353" s="72"/>
      <c r="H353" s="72"/>
      <c r="I353" s="189"/>
      <c r="J353" s="72"/>
      <c r="K353" s="72"/>
      <c r="L353" s="70"/>
      <c r="M353" s="233"/>
      <c r="N353" s="45"/>
      <c r="O353" s="45"/>
      <c r="P353" s="45"/>
      <c r="Q353" s="45"/>
      <c r="R353" s="45"/>
      <c r="S353" s="45"/>
      <c r="T353" s="93"/>
      <c r="AT353" s="22" t="s">
        <v>166</v>
      </c>
      <c r="AU353" s="22" t="s">
        <v>82</v>
      </c>
    </row>
    <row r="354" spans="2:51" s="11" customFormat="1" ht="13.5">
      <c r="B354" s="235"/>
      <c r="C354" s="236"/>
      <c r="D354" s="231" t="s">
        <v>180</v>
      </c>
      <c r="E354" s="237" t="s">
        <v>22</v>
      </c>
      <c r="F354" s="238" t="s">
        <v>2629</v>
      </c>
      <c r="G354" s="236"/>
      <c r="H354" s="239">
        <v>51</v>
      </c>
      <c r="I354" s="240"/>
      <c r="J354" s="236"/>
      <c r="K354" s="236"/>
      <c r="L354" s="241"/>
      <c r="M354" s="242"/>
      <c r="N354" s="243"/>
      <c r="O354" s="243"/>
      <c r="P354" s="243"/>
      <c r="Q354" s="243"/>
      <c r="R354" s="243"/>
      <c r="S354" s="243"/>
      <c r="T354" s="244"/>
      <c r="AT354" s="245" t="s">
        <v>180</v>
      </c>
      <c r="AU354" s="245" t="s">
        <v>82</v>
      </c>
      <c r="AV354" s="11" t="s">
        <v>82</v>
      </c>
      <c r="AW354" s="11" t="s">
        <v>37</v>
      </c>
      <c r="AX354" s="11" t="s">
        <v>73</v>
      </c>
      <c r="AY354" s="245" t="s">
        <v>153</v>
      </c>
    </row>
    <row r="355" spans="2:65" s="1" customFormat="1" ht="25.5" customHeight="1">
      <c r="B355" s="44"/>
      <c r="C355" s="219" t="s">
        <v>1112</v>
      </c>
      <c r="D355" s="219" t="s">
        <v>155</v>
      </c>
      <c r="E355" s="220" t="s">
        <v>2630</v>
      </c>
      <c r="F355" s="221" t="s">
        <v>2631</v>
      </c>
      <c r="G355" s="222" t="s">
        <v>351</v>
      </c>
      <c r="H355" s="223">
        <v>113</v>
      </c>
      <c r="I355" s="224"/>
      <c r="J355" s="225">
        <f>ROUND(I355*H355,2)</f>
        <v>0</v>
      </c>
      <c r="K355" s="221" t="s">
        <v>159</v>
      </c>
      <c r="L355" s="70"/>
      <c r="M355" s="226" t="s">
        <v>22</v>
      </c>
      <c r="N355" s="227" t="s">
        <v>44</v>
      </c>
      <c r="O355" s="45"/>
      <c r="P355" s="228">
        <f>O355*H355</f>
        <v>0</v>
      </c>
      <c r="Q355" s="228">
        <v>4E-05</v>
      </c>
      <c r="R355" s="228">
        <f>Q355*H355</f>
        <v>0.004520000000000001</v>
      </c>
      <c r="S355" s="228">
        <v>0</v>
      </c>
      <c r="T355" s="229">
        <f>S355*H355</f>
        <v>0</v>
      </c>
      <c r="AR355" s="22" t="s">
        <v>266</v>
      </c>
      <c r="AT355" s="22" t="s">
        <v>155</v>
      </c>
      <c r="AU355" s="22" t="s">
        <v>82</v>
      </c>
      <c r="AY355" s="22" t="s">
        <v>153</v>
      </c>
      <c r="BE355" s="230">
        <f>IF(N355="základní",J355,0)</f>
        <v>0</v>
      </c>
      <c r="BF355" s="230">
        <f>IF(N355="snížená",J355,0)</f>
        <v>0</v>
      </c>
      <c r="BG355" s="230">
        <f>IF(N355="zákl. přenesená",J355,0)</f>
        <v>0</v>
      </c>
      <c r="BH355" s="230">
        <f>IF(N355="sníž. přenesená",J355,0)</f>
        <v>0</v>
      </c>
      <c r="BI355" s="230">
        <f>IF(N355="nulová",J355,0)</f>
        <v>0</v>
      </c>
      <c r="BJ355" s="22" t="s">
        <v>24</v>
      </c>
      <c r="BK355" s="230">
        <f>ROUND(I355*H355,2)</f>
        <v>0</v>
      </c>
      <c r="BL355" s="22" t="s">
        <v>266</v>
      </c>
      <c r="BM355" s="22" t="s">
        <v>2632</v>
      </c>
    </row>
    <row r="356" spans="2:47" s="1" customFormat="1" ht="13.5">
      <c r="B356" s="44"/>
      <c r="C356" s="72"/>
      <c r="D356" s="231" t="s">
        <v>162</v>
      </c>
      <c r="E356" s="72"/>
      <c r="F356" s="232" t="s">
        <v>2633</v>
      </c>
      <c r="G356" s="72"/>
      <c r="H356" s="72"/>
      <c r="I356" s="189"/>
      <c r="J356" s="72"/>
      <c r="K356" s="72"/>
      <c r="L356" s="70"/>
      <c r="M356" s="233"/>
      <c r="N356" s="45"/>
      <c r="O356" s="45"/>
      <c r="P356" s="45"/>
      <c r="Q356" s="45"/>
      <c r="R356" s="45"/>
      <c r="S356" s="45"/>
      <c r="T356" s="93"/>
      <c r="AT356" s="22" t="s">
        <v>162</v>
      </c>
      <c r="AU356" s="22" t="s">
        <v>82</v>
      </c>
    </row>
    <row r="357" spans="2:47" s="1" customFormat="1" ht="13.5">
      <c r="B357" s="44"/>
      <c r="C357" s="72"/>
      <c r="D357" s="231" t="s">
        <v>166</v>
      </c>
      <c r="E357" s="72"/>
      <c r="F357" s="234" t="s">
        <v>2362</v>
      </c>
      <c r="G357" s="72"/>
      <c r="H357" s="72"/>
      <c r="I357" s="189"/>
      <c r="J357" s="72"/>
      <c r="K357" s="72"/>
      <c r="L357" s="70"/>
      <c r="M357" s="233"/>
      <c r="N357" s="45"/>
      <c r="O357" s="45"/>
      <c r="P357" s="45"/>
      <c r="Q357" s="45"/>
      <c r="R357" s="45"/>
      <c r="S357" s="45"/>
      <c r="T357" s="93"/>
      <c r="AT357" s="22" t="s">
        <v>166</v>
      </c>
      <c r="AU357" s="22" t="s">
        <v>82</v>
      </c>
    </row>
    <row r="358" spans="2:51" s="11" customFormat="1" ht="13.5">
      <c r="B358" s="235"/>
      <c r="C358" s="236"/>
      <c r="D358" s="231" t="s">
        <v>180</v>
      </c>
      <c r="E358" s="237" t="s">
        <v>22</v>
      </c>
      <c r="F358" s="238" t="s">
        <v>2634</v>
      </c>
      <c r="G358" s="236"/>
      <c r="H358" s="239">
        <v>113</v>
      </c>
      <c r="I358" s="240"/>
      <c r="J358" s="236"/>
      <c r="K358" s="236"/>
      <c r="L358" s="241"/>
      <c r="M358" s="242"/>
      <c r="N358" s="243"/>
      <c r="O358" s="243"/>
      <c r="P358" s="243"/>
      <c r="Q358" s="243"/>
      <c r="R358" s="243"/>
      <c r="S358" s="243"/>
      <c r="T358" s="244"/>
      <c r="AT358" s="245" t="s">
        <v>180</v>
      </c>
      <c r="AU358" s="245" t="s">
        <v>82</v>
      </c>
      <c r="AV358" s="11" t="s">
        <v>82</v>
      </c>
      <c r="AW358" s="11" t="s">
        <v>37</v>
      </c>
      <c r="AX358" s="11" t="s">
        <v>73</v>
      </c>
      <c r="AY358" s="245" t="s">
        <v>153</v>
      </c>
    </row>
    <row r="359" spans="2:65" s="1" customFormat="1" ht="25.5" customHeight="1">
      <c r="B359" s="44"/>
      <c r="C359" s="219" t="s">
        <v>1118</v>
      </c>
      <c r="D359" s="219" t="s">
        <v>155</v>
      </c>
      <c r="E359" s="220" t="s">
        <v>2635</v>
      </c>
      <c r="F359" s="221" t="s">
        <v>2636</v>
      </c>
      <c r="G359" s="222" t="s">
        <v>351</v>
      </c>
      <c r="H359" s="223">
        <v>58</v>
      </c>
      <c r="I359" s="224"/>
      <c r="J359" s="225">
        <f>ROUND(I359*H359,2)</f>
        <v>0</v>
      </c>
      <c r="K359" s="221" t="s">
        <v>159</v>
      </c>
      <c r="L359" s="70"/>
      <c r="M359" s="226" t="s">
        <v>22</v>
      </c>
      <c r="N359" s="227" t="s">
        <v>44</v>
      </c>
      <c r="O359" s="45"/>
      <c r="P359" s="228">
        <f>O359*H359</f>
        <v>0</v>
      </c>
      <c r="Q359" s="228">
        <v>5E-05</v>
      </c>
      <c r="R359" s="228">
        <f>Q359*H359</f>
        <v>0.0029000000000000002</v>
      </c>
      <c r="S359" s="228">
        <v>0</v>
      </c>
      <c r="T359" s="229">
        <f>S359*H359</f>
        <v>0</v>
      </c>
      <c r="AR359" s="22" t="s">
        <v>266</v>
      </c>
      <c r="AT359" s="22" t="s">
        <v>155</v>
      </c>
      <c r="AU359" s="22" t="s">
        <v>82</v>
      </c>
      <c r="AY359" s="22" t="s">
        <v>153</v>
      </c>
      <c r="BE359" s="230">
        <f>IF(N359="základní",J359,0)</f>
        <v>0</v>
      </c>
      <c r="BF359" s="230">
        <f>IF(N359="snížená",J359,0)</f>
        <v>0</v>
      </c>
      <c r="BG359" s="230">
        <f>IF(N359="zákl. přenesená",J359,0)</f>
        <v>0</v>
      </c>
      <c r="BH359" s="230">
        <f>IF(N359="sníž. přenesená",J359,0)</f>
        <v>0</v>
      </c>
      <c r="BI359" s="230">
        <f>IF(N359="nulová",J359,0)</f>
        <v>0</v>
      </c>
      <c r="BJ359" s="22" t="s">
        <v>24</v>
      </c>
      <c r="BK359" s="230">
        <f>ROUND(I359*H359,2)</f>
        <v>0</v>
      </c>
      <c r="BL359" s="22" t="s">
        <v>266</v>
      </c>
      <c r="BM359" s="22" t="s">
        <v>2637</v>
      </c>
    </row>
    <row r="360" spans="2:47" s="1" customFormat="1" ht="13.5">
      <c r="B360" s="44"/>
      <c r="C360" s="72"/>
      <c r="D360" s="231" t="s">
        <v>162</v>
      </c>
      <c r="E360" s="72"/>
      <c r="F360" s="232" t="s">
        <v>2638</v>
      </c>
      <c r="G360" s="72"/>
      <c r="H360" s="72"/>
      <c r="I360" s="189"/>
      <c r="J360" s="72"/>
      <c r="K360" s="72"/>
      <c r="L360" s="70"/>
      <c r="M360" s="233"/>
      <c r="N360" s="45"/>
      <c r="O360" s="45"/>
      <c r="P360" s="45"/>
      <c r="Q360" s="45"/>
      <c r="R360" s="45"/>
      <c r="S360" s="45"/>
      <c r="T360" s="93"/>
      <c r="AT360" s="22" t="s">
        <v>162</v>
      </c>
      <c r="AU360" s="22" t="s">
        <v>82</v>
      </c>
    </row>
    <row r="361" spans="2:47" s="1" customFormat="1" ht="13.5">
      <c r="B361" s="44"/>
      <c r="C361" s="72"/>
      <c r="D361" s="231" t="s">
        <v>166</v>
      </c>
      <c r="E361" s="72"/>
      <c r="F361" s="234" t="s">
        <v>2362</v>
      </c>
      <c r="G361" s="72"/>
      <c r="H361" s="72"/>
      <c r="I361" s="189"/>
      <c r="J361" s="72"/>
      <c r="K361" s="72"/>
      <c r="L361" s="70"/>
      <c r="M361" s="233"/>
      <c r="N361" s="45"/>
      <c r="O361" s="45"/>
      <c r="P361" s="45"/>
      <c r="Q361" s="45"/>
      <c r="R361" s="45"/>
      <c r="S361" s="45"/>
      <c r="T361" s="93"/>
      <c r="AT361" s="22" t="s">
        <v>166</v>
      </c>
      <c r="AU361" s="22" t="s">
        <v>82</v>
      </c>
    </row>
    <row r="362" spans="2:51" s="11" customFormat="1" ht="13.5">
      <c r="B362" s="235"/>
      <c r="C362" s="236"/>
      <c r="D362" s="231" t="s">
        <v>180</v>
      </c>
      <c r="E362" s="237" t="s">
        <v>22</v>
      </c>
      <c r="F362" s="238" t="s">
        <v>2639</v>
      </c>
      <c r="G362" s="236"/>
      <c r="H362" s="239">
        <v>58</v>
      </c>
      <c r="I362" s="240"/>
      <c r="J362" s="236"/>
      <c r="K362" s="236"/>
      <c r="L362" s="241"/>
      <c r="M362" s="242"/>
      <c r="N362" s="243"/>
      <c r="O362" s="243"/>
      <c r="P362" s="243"/>
      <c r="Q362" s="243"/>
      <c r="R362" s="243"/>
      <c r="S362" s="243"/>
      <c r="T362" s="244"/>
      <c r="AT362" s="245" t="s">
        <v>180</v>
      </c>
      <c r="AU362" s="245" t="s">
        <v>82</v>
      </c>
      <c r="AV362" s="11" t="s">
        <v>82</v>
      </c>
      <c r="AW362" s="11" t="s">
        <v>37</v>
      </c>
      <c r="AX362" s="11" t="s">
        <v>73</v>
      </c>
      <c r="AY362" s="245" t="s">
        <v>153</v>
      </c>
    </row>
    <row r="363" spans="2:65" s="1" customFormat="1" ht="25.5" customHeight="1">
      <c r="B363" s="44"/>
      <c r="C363" s="219" t="s">
        <v>1124</v>
      </c>
      <c r="D363" s="219" t="s">
        <v>155</v>
      </c>
      <c r="E363" s="220" t="s">
        <v>2640</v>
      </c>
      <c r="F363" s="221" t="s">
        <v>2641</v>
      </c>
      <c r="G363" s="222" t="s">
        <v>351</v>
      </c>
      <c r="H363" s="223">
        <v>64</v>
      </c>
      <c r="I363" s="224"/>
      <c r="J363" s="225">
        <f>ROUND(I363*H363,2)</f>
        <v>0</v>
      </c>
      <c r="K363" s="221" t="s">
        <v>159</v>
      </c>
      <c r="L363" s="70"/>
      <c r="M363" s="226" t="s">
        <v>22</v>
      </c>
      <c r="N363" s="227" t="s">
        <v>44</v>
      </c>
      <c r="O363" s="45"/>
      <c r="P363" s="228">
        <f>O363*H363</f>
        <v>0</v>
      </c>
      <c r="Q363" s="228">
        <v>7E-05</v>
      </c>
      <c r="R363" s="228">
        <f>Q363*H363</f>
        <v>0.00448</v>
      </c>
      <c r="S363" s="228">
        <v>0</v>
      </c>
      <c r="T363" s="229">
        <f>S363*H363</f>
        <v>0</v>
      </c>
      <c r="AR363" s="22" t="s">
        <v>266</v>
      </c>
      <c r="AT363" s="22" t="s">
        <v>155</v>
      </c>
      <c r="AU363" s="22" t="s">
        <v>82</v>
      </c>
      <c r="AY363" s="22" t="s">
        <v>153</v>
      </c>
      <c r="BE363" s="230">
        <f>IF(N363="základní",J363,0)</f>
        <v>0</v>
      </c>
      <c r="BF363" s="230">
        <f>IF(N363="snížená",J363,0)</f>
        <v>0</v>
      </c>
      <c r="BG363" s="230">
        <f>IF(N363="zákl. přenesená",J363,0)</f>
        <v>0</v>
      </c>
      <c r="BH363" s="230">
        <f>IF(N363="sníž. přenesená",J363,0)</f>
        <v>0</v>
      </c>
      <c r="BI363" s="230">
        <f>IF(N363="nulová",J363,0)</f>
        <v>0</v>
      </c>
      <c r="BJ363" s="22" t="s">
        <v>24</v>
      </c>
      <c r="BK363" s="230">
        <f>ROUND(I363*H363,2)</f>
        <v>0</v>
      </c>
      <c r="BL363" s="22" t="s">
        <v>266</v>
      </c>
      <c r="BM363" s="22" t="s">
        <v>2642</v>
      </c>
    </row>
    <row r="364" spans="2:47" s="1" customFormat="1" ht="13.5">
      <c r="B364" s="44"/>
      <c r="C364" s="72"/>
      <c r="D364" s="231" t="s">
        <v>162</v>
      </c>
      <c r="E364" s="72"/>
      <c r="F364" s="232" t="s">
        <v>2643</v>
      </c>
      <c r="G364" s="72"/>
      <c r="H364" s="72"/>
      <c r="I364" s="189"/>
      <c r="J364" s="72"/>
      <c r="K364" s="72"/>
      <c r="L364" s="70"/>
      <c r="M364" s="233"/>
      <c r="N364" s="45"/>
      <c r="O364" s="45"/>
      <c r="P364" s="45"/>
      <c r="Q364" s="45"/>
      <c r="R364" s="45"/>
      <c r="S364" s="45"/>
      <c r="T364" s="93"/>
      <c r="AT364" s="22" t="s">
        <v>162</v>
      </c>
      <c r="AU364" s="22" t="s">
        <v>82</v>
      </c>
    </row>
    <row r="365" spans="2:47" s="1" customFormat="1" ht="13.5">
      <c r="B365" s="44"/>
      <c r="C365" s="72"/>
      <c r="D365" s="231" t="s">
        <v>166</v>
      </c>
      <c r="E365" s="72"/>
      <c r="F365" s="234" t="s">
        <v>2362</v>
      </c>
      <c r="G365" s="72"/>
      <c r="H365" s="72"/>
      <c r="I365" s="189"/>
      <c r="J365" s="72"/>
      <c r="K365" s="72"/>
      <c r="L365" s="70"/>
      <c r="M365" s="233"/>
      <c r="N365" s="45"/>
      <c r="O365" s="45"/>
      <c r="P365" s="45"/>
      <c r="Q365" s="45"/>
      <c r="R365" s="45"/>
      <c r="S365" s="45"/>
      <c r="T365" s="93"/>
      <c r="AT365" s="22" t="s">
        <v>166</v>
      </c>
      <c r="AU365" s="22" t="s">
        <v>82</v>
      </c>
    </row>
    <row r="366" spans="2:51" s="11" customFormat="1" ht="13.5">
      <c r="B366" s="235"/>
      <c r="C366" s="236"/>
      <c r="D366" s="231" t="s">
        <v>180</v>
      </c>
      <c r="E366" s="237" t="s">
        <v>22</v>
      </c>
      <c r="F366" s="238" t="s">
        <v>2644</v>
      </c>
      <c r="G366" s="236"/>
      <c r="H366" s="239">
        <v>64</v>
      </c>
      <c r="I366" s="240"/>
      <c r="J366" s="236"/>
      <c r="K366" s="236"/>
      <c r="L366" s="241"/>
      <c r="M366" s="242"/>
      <c r="N366" s="243"/>
      <c r="O366" s="243"/>
      <c r="P366" s="243"/>
      <c r="Q366" s="243"/>
      <c r="R366" s="243"/>
      <c r="S366" s="243"/>
      <c r="T366" s="244"/>
      <c r="AT366" s="245" t="s">
        <v>180</v>
      </c>
      <c r="AU366" s="245" t="s">
        <v>82</v>
      </c>
      <c r="AV366" s="11" t="s">
        <v>82</v>
      </c>
      <c r="AW366" s="11" t="s">
        <v>37</v>
      </c>
      <c r="AX366" s="11" t="s">
        <v>73</v>
      </c>
      <c r="AY366" s="245" t="s">
        <v>153</v>
      </c>
    </row>
    <row r="367" spans="2:65" s="1" customFormat="1" ht="16.5" customHeight="1">
      <c r="B367" s="44"/>
      <c r="C367" s="219" t="s">
        <v>1131</v>
      </c>
      <c r="D367" s="219" t="s">
        <v>155</v>
      </c>
      <c r="E367" s="220" t="s">
        <v>2645</v>
      </c>
      <c r="F367" s="221" t="s">
        <v>2646</v>
      </c>
      <c r="G367" s="222" t="s">
        <v>158</v>
      </c>
      <c r="H367" s="223">
        <v>1</v>
      </c>
      <c r="I367" s="224"/>
      <c r="J367" s="225">
        <f>ROUND(I367*H367,2)</f>
        <v>0</v>
      </c>
      <c r="K367" s="221" t="s">
        <v>159</v>
      </c>
      <c r="L367" s="70"/>
      <c r="M367" s="226" t="s">
        <v>22</v>
      </c>
      <c r="N367" s="227" t="s">
        <v>44</v>
      </c>
      <c r="O367" s="45"/>
      <c r="P367" s="228">
        <f>O367*H367</f>
        <v>0</v>
      </c>
      <c r="Q367" s="228">
        <v>0.00027</v>
      </c>
      <c r="R367" s="228">
        <f>Q367*H367</f>
        <v>0.00027</v>
      </c>
      <c r="S367" s="228">
        <v>0</v>
      </c>
      <c r="T367" s="229">
        <f>S367*H367</f>
        <v>0</v>
      </c>
      <c r="AR367" s="22" t="s">
        <v>266</v>
      </c>
      <c r="AT367" s="22" t="s">
        <v>155</v>
      </c>
      <c r="AU367" s="22" t="s">
        <v>82</v>
      </c>
      <c r="AY367" s="22" t="s">
        <v>153</v>
      </c>
      <c r="BE367" s="230">
        <f>IF(N367="základní",J367,0)</f>
        <v>0</v>
      </c>
      <c r="BF367" s="230">
        <f>IF(N367="snížená",J367,0)</f>
        <v>0</v>
      </c>
      <c r="BG367" s="230">
        <f>IF(N367="zákl. přenesená",J367,0)</f>
        <v>0</v>
      </c>
      <c r="BH367" s="230">
        <f>IF(N367="sníž. přenesená",J367,0)</f>
        <v>0</v>
      </c>
      <c r="BI367" s="230">
        <f>IF(N367="nulová",J367,0)</f>
        <v>0</v>
      </c>
      <c r="BJ367" s="22" t="s">
        <v>24</v>
      </c>
      <c r="BK367" s="230">
        <f>ROUND(I367*H367,2)</f>
        <v>0</v>
      </c>
      <c r="BL367" s="22" t="s">
        <v>266</v>
      </c>
      <c r="BM367" s="22" t="s">
        <v>2647</v>
      </c>
    </row>
    <row r="368" spans="2:47" s="1" customFormat="1" ht="13.5">
      <c r="B368" s="44"/>
      <c r="C368" s="72"/>
      <c r="D368" s="231" t="s">
        <v>162</v>
      </c>
      <c r="E368" s="72"/>
      <c r="F368" s="232" t="s">
        <v>2648</v>
      </c>
      <c r="G368" s="72"/>
      <c r="H368" s="72"/>
      <c r="I368" s="189"/>
      <c r="J368" s="72"/>
      <c r="K368" s="72"/>
      <c r="L368" s="70"/>
      <c r="M368" s="233"/>
      <c r="N368" s="45"/>
      <c r="O368" s="45"/>
      <c r="P368" s="45"/>
      <c r="Q368" s="45"/>
      <c r="R368" s="45"/>
      <c r="S368" s="45"/>
      <c r="T368" s="93"/>
      <c r="AT368" s="22" t="s">
        <v>162</v>
      </c>
      <c r="AU368" s="22" t="s">
        <v>82</v>
      </c>
    </row>
    <row r="369" spans="2:47" s="1" customFormat="1" ht="13.5">
      <c r="B369" s="44"/>
      <c r="C369" s="72"/>
      <c r="D369" s="231" t="s">
        <v>166</v>
      </c>
      <c r="E369" s="72"/>
      <c r="F369" s="234" t="s">
        <v>2362</v>
      </c>
      <c r="G369" s="72"/>
      <c r="H369" s="72"/>
      <c r="I369" s="189"/>
      <c r="J369" s="72"/>
      <c r="K369" s="72"/>
      <c r="L369" s="70"/>
      <c r="M369" s="233"/>
      <c r="N369" s="45"/>
      <c r="O369" s="45"/>
      <c r="P369" s="45"/>
      <c r="Q369" s="45"/>
      <c r="R369" s="45"/>
      <c r="S369" s="45"/>
      <c r="T369" s="93"/>
      <c r="AT369" s="22" t="s">
        <v>166</v>
      </c>
      <c r="AU369" s="22" t="s">
        <v>82</v>
      </c>
    </row>
    <row r="370" spans="2:51" s="11" customFormat="1" ht="13.5">
      <c r="B370" s="235"/>
      <c r="C370" s="236"/>
      <c r="D370" s="231" t="s">
        <v>180</v>
      </c>
      <c r="E370" s="237" t="s">
        <v>22</v>
      </c>
      <c r="F370" s="238" t="s">
        <v>2649</v>
      </c>
      <c r="G370" s="236"/>
      <c r="H370" s="239">
        <v>1</v>
      </c>
      <c r="I370" s="240"/>
      <c r="J370" s="236"/>
      <c r="K370" s="236"/>
      <c r="L370" s="241"/>
      <c r="M370" s="242"/>
      <c r="N370" s="243"/>
      <c r="O370" s="243"/>
      <c r="P370" s="243"/>
      <c r="Q370" s="243"/>
      <c r="R370" s="243"/>
      <c r="S370" s="243"/>
      <c r="T370" s="244"/>
      <c r="AT370" s="245" t="s">
        <v>180</v>
      </c>
      <c r="AU370" s="245" t="s">
        <v>82</v>
      </c>
      <c r="AV370" s="11" t="s">
        <v>82</v>
      </c>
      <c r="AW370" s="11" t="s">
        <v>37</v>
      </c>
      <c r="AX370" s="11" t="s">
        <v>73</v>
      </c>
      <c r="AY370" s="245" t="s">
        <v>153</v>
      </c>
    </row>
    <row r="371" spans="2:65" s="1" customFormat="1" ht="25.5" customHeight="1">
      <c r="B371" s="44"/>
      <c r="C371" s="219" t="s">
        <v>1137</v>
      </c>
      <c r="D371" s="219" t="s">
        <v>155</v>
      </c>
      <c r="E371" s="220" t="s">
        <v>2650</v>
      </c>
      <c r="F371" s="221" t="s">
        <v>2651</v>
      </c>
      <c r="G371" s="222" t="s">
        <v>158</v>
      </c>
      <c r="H371" s="223">
        <v>3</v>
      </c>
      <c r="I371" s="224"/>
      <c r="J371" s="225">
        <f>ROUND(I371*H371,2)</f>
        <v>0</v>
      </c>
      <c r="K371" s="221" t="s">
        <v>159</v>
      </c>
      <c r="L371" s="70"/>
      <c r="M371" s="226" t="s">
        <v>22</v>
      </c>
      <c r="N371" s="227" t="s">
        <v>44</v>
      </c>
      <c r="O371" s="45"/>
      <c r="P371" s="228">
        <f>O371*H371</f>
        <v>0</v>
      </c>
      <c r="Q371" s="228">
        <v>3E-05</v>
      </c>
      <c r="R371" s="228">
        <f>Q371*H371</f>
        <v>9E-05</v>
      </c>
      <c r="S371" s="228">
        <v>0</v>
      </c>
      <c r="T371" s="229">
        <f>S371*H371</f>
        <v>0</v>
      </c>
      <c r="AR371" s="22" t="s">
        <v>266</v>
      </c>
      <c r="AT371" s="22" t="s">
        <v>155</v>
      </c>
      <c r="AU371" s="22" t="s">
        <v>82</v>
      </c>
      <c r="AY371" s="22" t="s">
        <v>153</v>
      </c>
      <c r="BE371" s="230">
        <f>IF(N371="základní",J371,0)</f>
        <v>0</v>
      </c>
      <c r="BF371" s="230">
        <f>IF(N371="snížená",J371,0)</f>
        <v>0</v>
      </c>
      <c r="BG371" s="230">
        <f>IF(N371="zákl. přenesená",J371,0)</f>
        <v>0</v>
      </c>
      <c r="BH371" s="230">
        <f>IF(N371="sníž. přenesená",J371,0)</f>
        <v>0</v>
      </c>
      <c r="BI371" s="230">
        <f>IF(N371="nulová",J371,0)</f>
        <v>0</v>
      </c>
      <c r="BJ371" s="22" t="s">
        <v>24</v>
      </c>
      <c r="BK371" s="230">
        <f>ROUND(I371*H371,2)</f>
        <v>0</v>
      </c>
      <c r="BL371" s="22" t="s">
        <v>266</v>
      </c>
      <c r="BM371" s="22" t="s">
        <v>2652</v>
      </c>
    </row>
    <row r="372" spans="2:47" s="1" customFormat="1" ht="13.5">
      <c r="B372" s="44"/>
      <c r="C372" s="72"/>
      <c r="D372" s="231" t="s">
        <v>162</v>
      </c>
      <c r="E372" s="72"/>
      <c r="F372" s="232" t="s">
        <v>2653</v>
      </c>
      <c r="G372" s="72"/>
      <c r="H372" s="72"/>
      <c r="I372" s="189"/>
      <c r="J372" s="72"/>
      <c r="K372" s="72"/>
      <c r="L372" s="70"/>
      <c r="M372" s="233"/>
      <c r="N372" s="45"/>
      <c r="O372" s="45"/>
      <c r="P372" s="45"/>
      <c r="Q372" s="45"/>
      <c r="R372" s="45"/>
      <c r="S372" s="45"/>
      <c r="T372" s="93"/>
      <c r="AT372" s="22" t="s">
        <v>162</v>
      </c>
      <c r="AU372" s="22" t="s">
        <v>82</v>
      </c>
    </row>
    <row r="373" spans="2:47" s="1" customFormat="1" ht="13.5">
      <c r="B373" s="44"/>
      <c r="C373" s="72"/>
      <c r="D373" s="231" t="s">
        <v>166</v>
      </c>
      <c r="E373" s="72"/>
      <c r="F373" s="234" t="s">
        <v>2362</v>
      </c>
      <c r="G373" s="72"/>
      <c r="H373" s="72"/>
      <c r="I373" s="189"/>
      <c r="J373" s="72"/>
      <c r="K373" s="72"/>
      <c r="L373" s="70"/>
      <c r="M373" s="233"/>
      <c r="N373" s="45"/>
      <c r="O373" s="45"/>
      <c r="P373" s="45"/>
      <c r="Q373" s="45"/>
      <c r="R373" s="45"/>
      <c r="S373" s="45"/>
      <c r="T373" s="93"/>
      <c r="AT373" s="22" t="s">
        <v>166</v>
      </c>
      <c r="AU373" s="22" t="s">
        <v>82</v>
      </c>
    </row>
    <row r="374" spans="2:51" s="11" customFormat="1" ht="13.5">
      <c r="B374" s="235"/>
      <c r="C374" s="236"/>
      <c r="D374" s="231" t="s">
        <v>180</v>
      </c>
      <c r="E374" s="237" t="s">
        <v>22</v>
      </c>
      <c r="F374" s="238" t="s">
        <v>2654</v>
      </c>
      <c r="G374" s="236"/>
      <c r="H374" s="239">
        <v>3</v>
      </c>
      <c r="I374" s="240"/>
      <c r="J374" s="236"/>
      <c r="K374" s="236"/>
      <c r="L374" s="241"/>
      <c r="M374" s="242"/>
      <c r="N374" s="243"/>
      <c r="O374" s="243"/>
      <c r="P374" s="243"/>
      <c r="Q374" s="243"/>
      <c r="R374" s="243"/>
      <c r="S374" s="243"/>
      <c r="T374" s="244"/>
      <c r="AT374" s="245" t="s">
        <v>180</v>
      </c>
      <c r="AU374" s="245" t="s">
        <v>82</v>
      </c>
      <c r="AV374" s="11" t="s">
        <v>82</v>
      </c>
      <c r="AW374" s="11" t="s">
        <v>37</v>
      </c>
      <c r="AX374" s="11" t="s">
        <v>73</v>
      </c>
      <c r="AY374" s="245" t="s">
        <v>153</v>
      </c>
    </row>
    <row r="375" spans="2:65" s="1" customFormat="1" ht="16.5" customHeight="1">
      <c r="B375" s="44"/>
      <c r="C375" s="219" t="s">
        <v>1143</v>
      </c>
      <c r="D375" s="219" t="s">
        <v>155</v>
      </c>
      <c r="E375" s="220" t="s">
        <v>2655</v>
      </c>
      <c r="F375" s="221" t="s">
        <v>2656</v>
      </c>
      <c r="G375" s="222" t="s">
        <v>158</v>
      </c>
      <c r="H375" s="223">
        <v>1</v>
      </c>
      <c r="I375" s="224"/>
      <c r="J375" s="225">
        <f>ROUND(I375*H375,2)</f>
        <v>0</v>
      </c>
      <c r="K375" s="221" t="s">
        <v>159</v>
      </c>
      <c r="L375" s="70"/>
      <c r="M375" s="226" t="s">
        <v>22</v>
      </c>
      <c r="N375" s="227" t="s">
        <v>44</v>
      </c>
      <c r="O375" s="45"/>
      <c r="P375" s="228">
        <f>O375*H375</f>
        <v>0</v>
      </c>
      <c r="Q375" s="228">
        <v>0.00238</v>
      </c>
      <c r="R375" s="228">
        <f>Q375*H375</f>
        <v>0.00238</v>
      </c>
      <c r="S375" s="228">
        <v>0</v>
      </c>
      <c r="T375" s="229">
        <f>S375*H375</f>
        <v>0</v>
      </c>
      <c r="AR375" s="22" t="s">
        <v>266</v>
      </c>
      <c r="AT375" s="22" t="s">
        <v>155</v>
      </c>
      <c r="AU375" s="22" t="s">
        <v>82</v>
      </c>
      <c r="AY375" s="22" t="s">
        <v>153</v>
      </c>
      <c r="BE375" s="230">
        <f>IF(N375="základní",J375,0)</f>
        <v>0</v>
      </c>
      <c r="BF375" s="230">
        <f>IF(N375="snížená",J375,0)</f>
        <v>0</v>
      </c>
      <c r="BG375" s="230">
        <f>IF(N375="zákl. přenesená",J375,0)</f>
        <v>0</v>
      </c>
      <c r="BH375" s="230">
        <f>IF(N375="sníž. přenesená",J375,0)</f>
        <v>0</v>
      </c>
      <c r="BI375" s="230">
        <f>IF(N375="nulová",J375,0)</f>
        <v>0</v>
      </c>
      <c r="BJ375" s="22" t="s">
        <v>24</v>
      </c>
      <c r="BK375" s="230">
        <f>ROUND(I375*H375,2)</f>
        <v>0</v>
      </c>
      <c r="BL375" s="22" t="s">
        <v>266</v>
      </c>
      <c r="BM375" s="22" t="s">
        <v>2657</v>
      </c>
    </row>
    <row r="376" spans="2:47" s="1" customFormat="1" ht="13.5">
      <c r="B376" s="44"/>
      <c r="C376" s="72"/>
      <c r="D376" s="231" t="s">
        <v>162</v>
      </c>
      <c r="E376" s="72"/>
      <c r="F376" s="232" t="s">
        <v>2658</v>
      </c>
      <c r="G376" s="72"/>
      <c r="H376" s="72"/>
      <c r="I376" s="189"/>
      <c r="J376" s="72"/>
      <c r="K376" s="72"/>
      <c r="L376" s="70"/>
      <c r="M376" s="233"/>
      <c r="N376" s="45"/>
      <c r="O376" s="45"/>
      <c r="P376" s="45"/>
      <c r="Q376" s="45"/>
      <c r="R376" s="45"/>
      <c r="S376" s="45"/>
      <c r="T376" s="93"/>
      <c r="AT376" s="22" t="s">
        <v>162</v>
      </c>
      <c r="AU376" s="22" t="s">
        <v>82</v>
      </c>
    </row>
    <row r="377" spans="2:47" s="1" customFormat="1" ht="13.5">
      <c r="B377" s="44"/>
      <c r="C377" s="72"/>
      <c r="D377" s="231" t="s">
        <v>166</v>
      </c>
      <c r="E377" s="72"/>
      <c r="F377" s="234" t="s">
        <v>2362</v>
      </c>
      <c r="G377" s="72"/>
      <c r="H377" s="72"/>
      <c r="I377" s="189"/>
      <c r="J377" s="72"/>
      <c r="K377" s="72"/>
      <c r="L377" s="70"/>
      <c r="M377" s="233"/>
      <c r="N377" s="45"/>
      <c r="O377" s="45"/>
      <c r="P377" s="45"/>
      <c r="Q377" s="45"/>
      <c r="R377" s="45"/>
      <c r="S377" s="45"/>
      <c r="T377" s="93"/>
      <c r="AT377" s="22" t="s">
        <v>166</v>
      </c>
      <c r="AU377" s="22" t="s">
        <v>82</v>
      </c>
    </row>
    <row r="378" spans="2:51" s="11" customFormat="1" ht="13.5">
      <c r="B378" s="235"/>
      <c r="C378" s="236"/>
      <c r="D378" s="231" t="s">
        <v>180</v>
      </c>
      <c r="E378" s="237" t="s">
        <v>22</v>
      </c>
      <c r="F378" s="238" t="s">
        <v>2659</v>
      </c>
      <c r="G378" s="236"/>
      <c r="H378" s="239">
        <v>1</v>
      </c>
      <c r="I378" s="240"/>
      <c r="J378" s="236"/>
      <c r="K378" s="236"/>
      <c r="L378" s="241"/>
      <c r="M378" s="242"/>
      <c r="N378" s="243"/>
      <c r="O378" s="243"/>
      <c r="P378" s="243"/>
      <c r="Q378" s="243"/>
      <c r="R378" s="243"/>
      <c r="S378" s="243"/>
      <c r="T378" s="244"/>
      <c r="AT378" s="245" t="s">
        <v>180</v>
      </c>
      <c r="AU378" s="245" t="s">
        <v>82</v>
      </c>
      <c r="AV378" s="11" t="s">
        <v>82</v>
      </c>
      <c r="AW378" s="11" t="s">
        <v>37</v>
      </c>
      <c r="AX378" s="11" t="s">
        <v>73</v>
      </c>
      <c r="AY378" s="245" t="s">
        <v>153</v>
      </c>
    </row>
    <row r="379" spans="2:65" s="1" customFormat="1" ht="16.5" customHeight="1">
      <c r="B379" s="44"/>
      <c r="C379" s="219" t="s">
        <v>1148</v>
      </c>
      <c r="D379" s="219" t="s">
        <v>155</v>
      </c>
      <c r="E379" s="220" t="s">
        <v>2660</v>
      </c>
      <c r="F379" s="221" t="s">
        <v>2661</v>
      </c>
      <c r="G379" s="222" t="s">
        <v>158</v>
      </c>
      <c r="H379" s="223">
        <v>1</v>
      </c>
      <c r="I379" s="224"/>
      <c r="J379" s="225">
        <f>ROUND(I379*H379,2)</f>
        <v>0</v>
      </c>
      <c r="K379" s="221" t="s">
        <v>159</v>
      </c>
      <c r="L379" s="70"/>
      <c r="M379" s="226" t="s">
        <v>22</v>
      </c>
      <c r="N379" s="227" t="s">
        <v>44</v>
      </c>
      <c r="O379" s="45"/>
      <c r="P379" s="228">
        <f>O379*H379</f>
        <v>0</v>
      </c>
      <c r="Q379" s="228">
        <v>0.03014</v>
      </c>
      <c r="R379" s="228">
        <f>Q379*H379</f>
        <v>0.03014</v>
      </c>
      <c r="S379" s="228">
        <v>0</v>
      </c>
      <c r="T379" s="229">
        <f>S379*H379</f>
        <v>0</v>
      </c>
      <c r="AR379" s="22" t="s">
        <v>266</v>
      </c>
      <c r="AT379" s="22" t="s">
        <v>155</v>
      </c>
      <c r="AU379" s="22" t="s">
        <v>82</v>
      </c>
      <c r="AY379" s="22" t="s">
        <v>153</v>
      </c>
      <c r="BE379" s="230">
        <f>IF(N379="základní",J379,0)</f>
        <v>0</v>
      </c>
      <c r="BF379" s="230">
        <f>IF(N379="snížená",J379,0)</f>
        <v>0</v>
      </c>
      <c r="BG379" s="230">
        <f>IF(N379="zákl. přenesená",J379,0)</f>
        <v>0</v>
      </c>
      <c r="BH379" s="230">
        <f>IF(N379="sníž. přenesená",J379,0)</f>
        <v>0</v>
      </c>
      <c r="BI379" s="230">
        <f>IF(N379="nulová",J379,0)</f>
        <v>0</v>
      </c>
      <c r="BJ379" s="22" t="s">
        <v>24</v>
      </c>
      <c r="BK379" s="230">
        <f>ROUND(I379*H379,2)</f>
        <v>0</v>
      </c>
      <c r="BL379" s="22" t="s">
        <v>266</v>
      </c>
      <c r="BM379" s="22" t="s">
        <v>2662</v>
      </c>
    </row>
    <row r="380" spans="2:47" s="1" customFormat="1" ht="13.5">
      <c r="B380" s="44"/>
      <c r="C380" s="72"/>
      <c r="D380" s="231" t="s">
        <v>162</v>
      </c>
      <c r="E380" s="72"/>
      <c r="F380" s="232" t="s">
        <v>2663</v>
      </c>
      <c r="G380" s="72"/>
      <c r="H380" s="72"/>
      <c r="I380" s="189"/>
      <c r="J380" s="72"/>
      <c r="K380" s="72"/>
      <c r="L380" s="70"/>
      <c r="M380" s="233"/>
      <c r="N380" s="45"/>
      <c r="O380" s="45"/>
      <c r="P380" s="45"/>
      <c r="Q380" s="45"/>
      <c r="R380" s="45"/>
      <c r="S380" s="45"/>
      <c r="T380" s="93"/>
      <c r="AT380" s="22" t="s">
        <v>162</v>
      </c>
      <c r="AU380" s="22" t="s">
        <v>82</v>
      </c>
    </row>
    <row r="381" spans="2:47" s="1" customFormat="1" ht="13.5">
      <c r="B381" s="44"/>
      <c r="C381" s="72"/>
      <c r="D381" s="231" t="s">
        <v>166</v>
      </c>
      <c r="E381" s="72"/>
      <c r="F381" s="234" t="s">
        <v>2362</v>
      </c>
      <c r="G381" s="72"/>
      <c r="H381" s="72"/>
      <c r="I381" s="189"/>
      <c r="J381" s="72"/>
      <c r="K381" s="72"/>
      <c r="L381" s="70"/>
      <c r="M381" s="233"/>
      <c r="N381" s="45"/>
      <c r="O381" s="45"/>
      <c r="P381" s="45"/>
      <c r="Q381" s="45"/>
      <c r="R381" s="45"/>
      <c r="S381" s="45"/>
      <c r="T381" s="93"/>
      <c r="AT381" s="22" t="s">
        <v>166</v>
      </c>
      <c r="AU381" s="22" t="s">
        <v>82</v>
      </c>
    </row>
    <row r="382" spans="2:65" s="1" customFormat="1" ht="25.5" customHeight="1">
      <c r="B382" s="44"/>
      <c r="C382" s="219" t="s">
        <v>1156</v>
      </c>
      <c r="D382" s="219" t="s">
        <v>155</v>
      </c>
      <c r="E382" s="220" t="s">
        <v>2664</v>
      </c>
      <c r="F382" s="221" t="s">
        <v>2665</v>
      </c>
      <c r="G382" s="222" t="s">
        <v>158</v>
      </c>
      <c r="H382" s="223">
        <v>1</v>
      </c>
      <c r="I382" s="224"/>
      <c r="J382" s="225">
        <f>ROUND(I382*H382,2)</f>
        <v>0</v>
      </c>
      <c r="K382" s="221" t="s">
        <v>159</v>
      </c>
      <c r="L382" s="70"/>
      <c r="M382" s="226" t="s">
        <v>22</v>
      </c>
      <c r="N382" s="227" t="s">
        <v>44</v>
      </c>
      <c r="O382" s="45"/>
      <c r="P382" s="228">
        <f>O382*H382</f>
        <v>0</v>
      </c>
      <c r="Q382" s="228">
        <v>0.00348</v>
      </c>
      <c r="R382" s="228">
        <f>Q382*H382</f>
        <v>0.00348</v>
      </c>
      <c r="S382" s="228">
        <v>0</v>
      </c>
      <c r="T382" s="229">
        <f>S382*H382</f>
        <v>0</v>
      </c>
      <c r="AR382" s="22" t="s">
        <v>266</v>
      </c>
      <c r="AT382" s="22" t="s">
        <v>155</v>
      </c>
      <c r="AU382" s="22" t="s">
        <v>82</v>
      </c>
      <c r="AY382" s="22" t="s">
        <v>153</v>
      </c>
      <c r="BE382" s="230">
        <f>IF(N382="základní",J382,0)</f>
        <v>0</v>
      </c>
      <c r="BF382" s="230">
        <f>IF(N382="snížená",J382,0)</f>
        <v>0</v>
      </c>
      <c r="BG382" s="230">
        <f>IF(N382="zákl. přenesená",J382,0)</f>
        <v>0</v>
      </c>
      <c r="BH382" s="230">
        <f>IF(N382="sníž. přenesená",J382,0)</f>
        <v>0</v>
      </c>
      <c r="BI382" s="230">
        <f>IF(N382="nulová",J382,0)</f>
        <v>0</v>
      </c>
      <c r="BJ382" s="22" t="s">
        <v>24</v>
      </c>
      <c r="BK382" s="230">
        <f>ROUND(I382*H382,2)</f>
        <v>0</v>
      </c>
      <c r="BL382" s="22" t="s">
        <v>266</v>
      </c>
      <c r="BM382" s="22" t="s">
        <v>2666</v>
      </c>
    </row>
    <row r="383" spans="2:47" s="1" customFormat="1" ht="13.5">
      <c r="B383" s="44"/>
      <c r="C383" s="72"/>
      <c r="D383" s="231" t="s">
        <v>162</v>
      </c>
      <c r="E383" s="72"/>
      <c r="F383" s="232" t="s">
        <v>2667</v>
      </c>
      <c r="G383" s="72"/>
      <c r="H383" s="72"/>
      <c r="I383" s="189"/>
      <c r="J383" s="72"/>
      <c r="K383" s="72"/>
      <c r="L383" s="70"/>
      <c r="M383" s="233"/>
      <c r="N383" s="45"/>
      <c r="O383" s="45"/>
      <c r="P383" s="45"/>
      <c r="Q383" s="45"/>
      <c r="R383" s="45"/>
      <c r="S383" s="45"/>
      <c r="T383" s="93"/>
      <c r="AT383" s="22" t="s">
        <v>162</v>
      </c>
      <c r="AU383" s="22" t="s">
        <v>82</v>
      </c>
    </row>
    <row r="384" spans="2:47" s="1" customFormat="1" ht="13.5">
      <c r="B384" s="44"/>
      <c r="C384" s="72"/>
      <c r="D384" s="231" t="s">
        <v>166</v>
      </c>
      <c r="E384" s="72"/>
      <c r="F384" s="234" t="s">
        <v>2362</v>
      </c>
      <c r="G384" s="72"/>
      <c r="H384" s="72"/>
      <c r="I384" s="189"/>
      <c r="J384" s="72"/>
      <c r="K384" s="72"/>
      <c r="L384" s="70"/>
      <c r="M384" s="233"/>
      <c r="N384" s="45"/>
      <c r="O384" s="45"/>
      <c r="P384" s="45"/>
      <c r="Q384" s="45"/>
      <c r="R384" s="45"/>
      <c r="S384" s="45"/>
      <c r="T384" s="93"/>
      <c r="AT384" s="22" t="s">
        <v>166</v>
      </c>
      <c r="AU384" s="22" t="s">
        <v>82</v>
      </c>
    </row>
    <row r="385" spans="2:51" s="11" customFormat="1" ht="13.5">
      <c r="B385" s="235"/>
      <c r="C385" s="236"/>
      <c r="D385" s="231" t="s">
        <v>180</v>
      </c>
      <c r="E385" s="237" t="s">
        <v>22</v>
      </c>
      <c r="F385" s="238" t="s">
        <v>1985</v>
      </c>
      <c r="G385" s="236"/>
      <c r="H385" s="239">
        <v>1</v>
      </c>
      <c r="I385" s="240"/>
      <c r="J385" s="236"/>
      <c r="K385" s="236"/>
      <c r="L385" s="241"/>
      <c r="M385" s="242"/>
      <c r="N385" s="243"/>
      <c r="O385" s="243"/>
      <c r="P385" s="243"/>
      <c r="Q385" s="243"/>
      <c r="R385" s="243"/>
      <c r="S385" s="243"/>
      <c r="T385" s="244"/>
      <c r="AT385" s="245" t="s">
        <v>180</v>
      </c>
      <c r="AU385" s="245" t="s">
        <v>82</v>
      </c>
      <c r="AV385" s="11" t="s">
        <v>82</v>
      </c>
      <c r="AW385" s="11" t="s">
        <v>37</v>
      </c>
      <c r="AX385" s="11" t="s">
        <v>73</v>
      </c>
      <c r="AY385" s="245" t="s">
        <v>153</v>
      </c>
    </row>
    <row r="386" spans="2:65" s="1" customFormat="1" ht="16.5" customHeight="1">
      <c r="B386" s="44"/>
      <c r="C386" s="219" t="s">
        <v>1163</v>
      </c>
      <c r="D386" s="219" t="s">
        <v>155</v>
      </c>
      <c r="E386" s="220" t="s">
        <v>2668</v>
      </c>
      <c r="F386" s="221" t="s">
        <v>2669</v>
      </c>
      <c r="G386" s="222" t="s">
        <v>158</v>
      </c>
      <c r="H386" s="223">
        <v>1</v>
      </c>
      <c r="I386" s="224"/>
      <c r="J386" s="225">
        <f>ROUND(I386*H386,2)</f>
        <v>0</v>
      </c>
      <c r="K386" s="221" t="s">
        <v>159</v>
      </c>
      <c r="L386" s="70"/>
      <c r="M386" s="226" t="s">
        <v>22</v>
      </c>
      <c r="N386" s="227" t="s">
        <v>44</v>
      </c>
      <c r="O386" s="45"/>
      <c r="P386" s="228">
        <f>O386*H386</f>
        <v>0</v>
      </c>
      <c r="Q386" s="228">
        <v>0.002</v>
      </c>
      <c r="R386" s="228">
        <f>Q386*H386</f>
        <v>0.002</v>
      </c>
      <c r="S386" s="228">
        <v>0</v>
      </c>
      <c r="T386" s="229">
        <f>S386*H386</f>
        <v>0</v>
      </c>
      <c r="AR386" s="22" t="s">
        <v>266</v>
      </c>
      <c r="AT386" s="22" t="s">
        <v>155</v>
      </c>
      <c r="AU386" s="22" t="s">
        <v>82</v>
      </c>
      <c r="AY386" s="22" t="s">
        <v>153</v>
      </c>
      <c r="BE386" s="230">
        <f>IF(N386="základní",J386,0)</f>
        <v>0</v>
      </c>
      <c r="BF386" s="230">
        <f>IF(N386="snížená",J386,0)</f>
        <v>0</v>
      </c>
      <c r="BG386" s="230">
        <f>IF(N386="zákl. přenesená",J386,0)</f>
        <v>0</v>
      </c>
      <c r="BH386" s="230">
        <f>IF(N386="sníž. přenesená",J386,0)</f>
        <v>0</v>
      </c>
      <c r="BI386" s="230">
        <f>IF(N386="nulová",J386,0)</f>
        <v>0</v>
      </c>
      <c r="BJ386" s="22" t="s">
        <v>24</v>
      </c>
      <c r="BK386" s="230">
        <f>ROUND(I386*H386,2)</f>
        <v>0</v>
      </c>
      <c r="BL386" s="22" t="s">
        <v>266</v>
      </c>
      <c r="BM386" s="22" t="s">
        <v>2670</v>
      </c>
    </row>
    <row r="387" spans="2:47" s="1" customFormat="1" ht="13.5">
      <c r="B387" s="44"/>
      <c r="C387" s="72"/>
      <c r="D387" s="231" t="s">
        <v>162</v>
      </c>
      <c r="E387" s="72"/>
      <c r="F387" s="232" t="s">
        <v>2671</v>
      </c>
      <c r="G387" s="72"/>
      <c r="H387" s="72"/>
      <c r="I387" s="189"/>
      <c r="J387" s="72"/>
      <c r="K387" s="72"/>
      <c r="L387" s="70"/>
      <c r="M387" s="233"/>
      <c r="N387" s="45"/>
      <c r="O387" s="45"/>
      <c r="P387" s="45"/>
      <c r="Q387" s="45"/>
      <c r="R387" s="45"/>
      <c r="S387" s="45"/>
      <c r="T387" s="93"/>
      <c r="AT387" s="22" t="s">
        <v>162</v>
      </c>
      <c r="AU387" s="22" t="s">
        <v>82</v>
      </c>
    </row>
    <row r="388" spans="2:47" s="1" customFormat="1" ht="13.5">
      <c r="B388" s="44"/>
      <c r="C388" s="72"/>
      <c r="D388" s="231" t="s">
        <v>166</v>
      </c>
      <c r="E388" s="72"/>
      <c r="F388" s="234" t="s">
        <v>2362</v>
      </c>
      <c r="G388" s="72"/>
      <c r="H388" s="72"/>
      <c r="I388" s="189"/>
      <c r="J388" s="72"/>
      <c r="K388" s="72"/>
      <c r="L388" s="70"/>
      <c r="M388" s="233"/>
      <c r="N388" s="45"/>
      <c r="O388" s="45"/>
      <c r="P388" s="45"/>
      <c r="Q388" s="45"/>
      <c r="R388" s="45"/>
      <c r="S388" s="45"/>
      <c r="T388" s="93"/>
      <c r="AT388" s="22" t="s">
        <v>166</v>
      </c>
      <c r="AU388" s="22" t="s">
        <v>82</v>
      </c>
    </row>
    <row r="389" spans="2:51" s="11" customFormat="1" ht="13.5">
      <c r="B389" s="235"/>
      <c r="C389" s="236"/>
      <c r="D389" s="231" t="s">
        <v>180</v>
      </c>
      <c r="E389" s="237" t="s">
        <v>22</v>
      </c>
      <c r="F389" s="238" t="s">
        <v>2672</v>
      </c>
      <c r="G389" s="236"/>
      <c r="H389" s="239">
        <v>1</v>
      </c>
      <c r="I389" s="240"/>
      <c r="J389" s="236"/>
      <c r="K389" s="236"/>
      <c r="L389" s="241"/>
      <c r="M389" s="242"/>
      <c r="N389" s="243"/>
      <c r="O389" s="243"/>
      <c r="P389" s="243"/>
      <c r="Q389" s="243"/>
      <c r="R389" s="243"/>
      <c r="S389" s="243"/>
      <c r="T389" s="244"/>
      <c r="AT389" s="245" t="s">
        <v>180</v>
      </c>
      <c r="AU389" s="245" t="s">
        <v>82</v>
      </c>
      <c r="AV389" s="11" t="s">
        <v>82</v>
      </c>
      <c r="AW389" s="11" t="s">
        <v>37</v>
      </c>
      <c r="AX389" s="11" t="s">
        <v>73</v>
      </c>
      <c r="AY389" s="245" t="s">
        <v>153</v>
      </c>
    </row>
    <row r="390" spans="2:65" s="1" customFormat="1" ht="16.5" customHeight="1">
      <c r="B390" s="44"/>
      <c r="C390" s="219" t="s">
        <v>1174</v>
      </c>
      <c r="D390" s="219" t="s">
        <v>155</v>
      </c>
      <c r="E390" s="220" t="s">
        <v>2673</v>
      </c>
      <c r="F390" s="221" t="s">
        <v>2674</v>
      </c>
      <c r="G390" s="222" t="s">
        <v>351</v>
      </c>
      <c r="H390" s="223">
        <v>286</v>
      </c>
      <c r="I390" s="224"/>
      <c r="J390" s="225">
        <f>ROUND(I390*H390,2)</f>
        <v>0</v>
      </c>
      <c r="K390" s="221" t="s">
        <v>159</v>
      </c>
      <c r="L390" s="70"/>
      <c r="M390" s="226" t="s">
        <v>22</v>
      </c>
      <c r="N390" s="227" t="s">
        <v>44</v>
      </c>
      <c r="O390" s="45"/>
      <c r="P390" s="228">
        <f>O390*H390</f>
        <v>0</v>
      </c>
      <c r="Q390" s="228">
        <v>0.00019</v>
      </c>
      <c r="R390" s="228">
        <f>Q390*H390</f>
        <v>0.054340000000000006</v>
      </c>
      <c r="S390" s="228">
        <v>0</v>
      </c>
      <c r="T390" s="229">
        <f>S390*H390</f>
        <v>0</v>
      </c>
      <c r="AR390" s="22" t="s">
        <v>266</v>
      </c>
      <c r="AT390" s="22" t="s">
        <v>155</v>
      </c>
      <c r="AU390" s="22" t="s">
        <v>82</v>
      </c>
      <c r="AY390" s="22" t="s">
        <v>153</v>
      </c>
      <c r="BE390" s="230">
        <f>IF(N390="základní",J390,0)</f>
        <v>0</v>
      </c>
      <c r="BF390" s="230">
        <f>IF(N390="snížená",J390,0)</f>
        <v>0</v>
      </c>
      <c r="BG390" s="230">
        <f>IF(N390="zákl. přenesená",J390,0)</f>
        <v>0</v>
      </c>
      <c r="BH390" s="230">
        <f>IF(N390="sníž. přenesená",J390,0)</f>
        <v>0</v>
      </c>
      <c r="BI390" s="230">
        <f>IF(N390="nulová",J390,0)</f>
        <v>0</v>
      </c>
      <c r="BJ390" s="22" t="s">
        <v>24</v>
      </c>
      <c r="BK390" s="230">
        <f>ROUND(I390*H390,2)</f>
        <v>0</v>
      </c>
      <c r="BL390" s="22" t="s">
        <v>266</v>
      </c>
      <c r="BM390" s="22" t="s">
        <v>2675</v>
      </c>
    </row>
    <row r="391" spans="2:47" s="1" customFormat="1" ht="13.5">
      <c r="B391" s="44"/>
      <c r="C391" s="72"/>
      <c r="D391" s="231" t="s">
        <v>162</v>
      </c>
      <c r="E391" s="72"/>
      <c r="F391" s="232" t="s">
        <v>2676</v>
      </c>
      <c r="G391" s="72"/>
      <c r="H391" s="72"/>
      <c r="I391" s="189"/>
      <c r="J391" s="72"/>
      <c r="K391" s="72"/>
      <c r="L391" s="70"/>
      <c r="M391" s="233"/>
      <c r="N391" s="45"/>
      <c r="O391" s="45"/>
      <c r="P391" s="45"/>
      <c r="Q391" s="45"/>
      <c r="R391" s="45"/>
      <c r="S391" s="45"/>
      <c r="T391" s="93"/>
      <c r="AT391" s="22" t="s">
        <v>162</v>
      </c>
      <c r="AU391" s="22" t="s">
        <v>82</v>
      </c>
    </row>
    <row r="392" spans="2:47" s="1" customFormat="1" ht="13.5">
      <c r="B392" s="44"/>
      <c r="C392" s="72"/>
      <c r="D392" s="231" t="s">
        <v>166</v>
      </c>
      <c r="E392" s="72"/>
      <c r="F392" s="234" t="s">
        <v>2362</v>
      </c>
      <c r="G392" s="72"/>
      <c r="H392" s="72"/>
      <c r="I392" s="189"/>
      <c r="J392" s="72"/>
      <c r="K392" s="72"/>
      <c r="L392" s="70"/>
      <c r="M392" s="233"/>
      <c r="N392" s="45"/>
      <c r="O392" s="45"/>
      <c r="P392" s="45"/>
      <c r="Q392" s="45"/>
      <c r="R392" s="45"/>
      <c r="S392" s="45"/>
      <c r="T392" s="93"/>
      <c r="AT392" s="22" t="s">
        <v>166</v>
      </c>
      <c r="AU392" s="22" t="s">
        <v>82</v>
      </c>
    </row>
    <row r="393" spans="2:65" s="1" customFormat="1" ht="16.5" customHeight="1">
      <c r="B393" s="44"/>
      <c r="C393" s="219" t="s">
        <v>1184</v>
      </c>
      <c r="D393" s="219" t="s">
        <v>155</v>
      </c>
      <c r="E393" s="220" t="s">
        <v>2677</v>
      </c>
      <c r="F393" s="221" t="s">
        <v>2678</v>
      </c>
      <c r="G393" s="222" t="s">
        <v>351</v>
      </c>
      <c r="H393" s="223">
        <v>286</v>
      </c>
      <c r="I393" s="224"/>
      <c r="J393" s="225">
        <f>ROUND(I393*H393,2)</f>
        <v>0</v>
      </c>
      <c r="K393" s="221" t="s">
        <v>159</v>
      </c>
      <c r="L393" s="70"/>
      <c r="M393" s="226" t="s">
        <v>22</v>
      </c>
      <c r="N393" s="227" t="s">
        <v>44</v>
      </c>
      <c r="O393" s="45"/>
      <c r="P393" s="228">
        <f>O393*H393</f>
        <v>0</v>
      </c>
      <c r="Q393" s="228">
        <v>1E-05</v>
      </c>
      <c r="R393" s="228">
        <f>Q393*H393</f>
        <v>0.00286</v>
      </c>
      <c r="S393" s="228">
        <v>0</v>
      </c>
      <c r="T393" s="229">
        <f>S393*H393</f>
        <v>0</v>
      </c>
      <c r="AR393" s="22" t="s">
        <v>266</v>
      </c>
      <c r="AT393" s="22" t="s">
        <v>155</v>
      </c>
      <c r="AU393" s="22" t="s">
        <v>82</v>
      </c>
      <c r="AY393" s="22" t="s">
        <v>153</v>
      </c>
      <c r="BE393" s="230">
        <f>IF(N393="základní",J393,0)</f>
        <v>0</v>
      </c>
      <c r="BF393" s="230">
        <f>IF(N393="snížená",J393,0)</f>
        <v>0</v>
      </c>
      <c r="BG393" s="230">
        <f>IF(N393="zákl. přenesená",J393,0)</f>
        <v>0</v>
      </c>
      <c r="BH393" s="230">
        <f>IF(N393="sníž. přenesená",J393,0)</f>
        <v>0</v>
      </c>
      <c r="BI393" s="230">
        <f>IF(N393="nulová",J393,0)</f>
        <v>0</v>
      </c>
      <c r="BJ393" s="22" t="s">
        <v>24</v>
      </c>
      <c r="BK393" s="230">
        <f>ROUND(I393*H393,2)</f>
        <v>0</v>
      </c>
      <c r="BL393" s="22" t="s">
        <v>266</v>
      </c>
      <c r="BM393" s="22" t="s">
        <v>2679</v>
      </c>
    </row>
    <row r="394" spans="2:47" s="1" customFormat="1" ht="13.5">
      <c r="B394" s="44"/>
      <c r="C394" s="72"/>
      <c r="D394" s="231" t="s">
        <v>162</v>
      </c>
      <c r="E394" s="72"/>
      <c r="F394" s="232" t="s">
        <v>2680</v>
      </c>
      <c r="G394" s="72"/>
      <c r="H394" s="72"/>
      <c r="I394" s="189"/>
      <c r="J394" s="72"/>
      <c r="K394" s="72"/>
      <c r="L394" s="70"/>
      <c r="M394" s="233"/>
      <c r="N394" s="45"/>
      <c r="O394" s="45"/>
      <c r="P394" s="45"/>
      <c r="Q394" s="45"/>
      <c r="R394" s="45"/>
      <c r="S394" s="45"/>
      <c r="T394" s="93"/>
      <c r="AT394" s="22" t="s">
        <v>162</v>
      </c>
      <c r="AU394" s="22" t="s">
        <v>82</v>
      </c>
    </row>
    <row r="395" spans="2:47" s="1" customFormat="1" ht="13.5">
      <c r="B395" s="44"/>
      <c r="C395" s="72"/>
      <c r="D395" s="231" t="s">
        <v>166</v>
      </c>
      <c r="E395" s="72"/>
      <c r="F395" s="234" t="s">
        <v>2362</v>
      </c>
      <c r="G395" s="72"/>
      <c r="H395" s="72"/>
      <c r="I395" s="189"/>
      <c r="J395" s="72"/>
      <c r="K395" s="72"/>
      <c r="L395" s="70"/>
      <c r="M395" s="233"/>
      <c r="N395" s="45"/>
      <c r="O395" s="45"/>
      <c r="P395" s="45"/>
      <c r="Q395" s="45"/>
      <c r="R395" s="45"/>
      <c r="S395" s="45"/>
      <c r="T395" s="93"/>
      <c r="AT395" s="22" t="s">
        <v>166</v>
      </c>
      <c r="AU395" s="22" t="s">
        <v>82</v>
      </c>
    </row>
    <row r="396" spans="2:65" s="1" customFormat="1" ht="16.5" customHeight="1">
      <c r="B396" s="44"/>
      <c r="C396" s="219" t="s">
        <v>1189</v>
      </c>
      <c r="D396" s="219" t="s">
        <v>155</v>
      </c>
      <c r="E396" s="220" t="s">
        <v>2681</v>
      </c>
      <c r="F396" s="221" t="s">
        <v>2682</v>
      </c>
      <c r="G396" s="222" t="s">
        <v>1567</v>
      </c>
      <c r="H396" s="223">
        <v>1</v>
      </c>
      <c r="I396" s="224"/>
      <c r="J396" s="225">
        <f>ROUND(I396*H396,2)</f>
        <v>0</v>
      </c>
      <c r="K396" s="221" t="s">
        <v>22</v>
      </c>
      <c r="L396" s="70"/>
      <c r="M396" s="226" t="s">
        <v>22</v>
      </c>
      <c r="N396" s="227" t="s">
        <v>44</v>
      </c>
      <c r="O396" s="45"/>
      <c r="P396" s="228">
        <f>O396*H396</f>
        <v>0</v>
      </c>
      <c r="Q396" s="228">
        <v>0</v>
      </c>
      <c r="R396" s="228">
        <f>Q396*H396</f>
        <v>0</v>
      </c>
      <c r="S396" s="228">
        <v>0</v>
      </c>
      <c r="T396" s="229">
        <f>S396*H396</f>
        <v>0</v>
      </c>
      <c r="AR396" s="22" t="s">
        <v>266</v>
      </c>
      <c r="AT396" s="22" t="s">
        <v>155</v>
      </c>
      <c r="AU396" s="22" t="s">
        <v>82</v>
      </c>
      <c r="AY396" s="22" t="s">
        <v>153</v>
      </c>
      <c r="BE396" s="230">
        <f>IF(N396="základní",J396,0)</f>
        <v>0</v>
      </c>
      <c r="BF396" s="230">
        <f>IF(N396="snížená",J396,0)</f>
        <v>0</v>
      </c>
      <c r="BG396" s="230">
        <f>IF(N396="zákl. přenesená",J396,0)</f>
        <v>0</v>
      </c>
      <c r="BH396" s="230">
        <f>IF(N396="sníž. přenesená",J396,0)</f>
        <v>0</v>
      </c>
      <c r="BI396" s="230">
        <f>IF(N396="nulová",J396,0)</f>
        <v>0</v>
      </c>
      <c r="BJ396" s="22" t="s">
        <v>24</v>
      </c>
      <c r="BK396" s="230">
        <f>ROUND(I396*H396,2)</f>
        <v>0</v>
      </c>
      <c r="BL396" s="22" t="s">
        <v>266</v>
      </c>
      <c r="BM396" s="22" t="s">
        <v>2683</v>
      </c>
    </row>
    <row r="397" spans="2:47" s="1" customFormat="1" ht="13.5">
      <c r="B397" s="44"/>
      <c r="C397" s="72"/>
      <c r="D397" s="231" t="s">
        <v>162</v>
      </c>
      <c r="E397" s="72"/>
      <c r="F397" s="232" t="s">
        <v>2684</v>
      </c>
      <c r="G397" s="72"/>
      <c r="H397" s="72"/>
      <c r="I397" s="189"/>
      <c r="J397" s="72"/>
      <c r="K397" s="72"/>
      <c r="L397" s="70"/>
      <c r="M397" s="233"/>
      <c r="N397" s="45"/>
      <c r="O397" s="45"/>
      <c r="P397" s="45"/>
      <c r="Q397" s="45"/>
      <c r="R397" s="45"/>
      <c r="S397" s="45"/>
      <c r="T397" s="93"/>
      <c r="AT397" s="22" t="s">
        <v>162</v>
      </c>
      <c r="AU397" s="22" t="s">
        <v>82</v>
      </c>
    </row>
    <row r="398" spans="2:65" s="1" customFormat="1" ht="16.5" customHeight="1">
      <c r="B398" s="44"/>
      <c r="C398" s="219" t="s">
        <v>1196</v>
      </c>
      <c r="D398" s="219" t="s">
        <v>155</v>
      </c>
      <c r="E398" s="220" t="s">
        <v>2685</v>
      </c>
      <c r="F398" s="221" t="s">
        <v>2686</v>
      </c>
      <c r="G398" s="222" t="s">
        <v>1447</v>
      </c>
      <c r="H398" s="269"/>
      <c r="I398" s="224"/>
      <c r="J398" s="225">
        <f>ROUND(I398*H398,2)</f>
        <v>0</v>
      </c>
      <c r="K398" s="221" t="s">
        <v>159</v>
      </c>
      <c r="L398" s="70"/>
      <c r="M398" s="226" t="s">
        <v>22</v>
      </c>
      <c r="N398" s="227" t="s">
        <v>44</v>
      </c>
      <c r="O398" s="45"/>
      <c r="P398" s="228">
        <f>O398*H398</f>
        <v>0</v>
      </c>
      <c r="Q398" s="228">
        <v>0</v>
      </c>
      <c r="R398" s="228">
        <f>Q398*H398</f>
        <v>0</v>
      </c>
      <c r="S398" s="228">
        <v>0</v>
      </c>
      <c r="T398" s="229">
        <f>S398*H398</f>
        <v>0</v>
      </c>
      <c r="AR398" s="22" t="s">
        <v>266</v>
      </c>
      <c r="AT398" s="22" t="s">
        <v>155</v>
      </c>
      <c r="AU398" s="22" t="s">
        <v>82</v>
      </c>
      <c r="AY398" s="22" t="s">
        <v>153</v>
      </c>
      <c r="BE398" s="230">
        <f>IF(N398="základní",J398,0)</f>
        <v>0</v>
      </c>
      <c r="BF398" s="230">
        <f>IF(N398="snížená",J398,0)</f>
        <v>0</v>
      </c>
      <c r="BG398" s="230">
        <f>IF(N398="zákl. přenesená",J398,0)</f>
        <v>0</v>
      </c>
      <c r="BH398" s="230">
        <f>IF(N398="sníž. přenesená",J398,0)</f>
        <v>0</v>
      </c>
      <c r="BI398" s="230">
        <f>IF(N398="nulová",J398,0)</f>
        <v>0</v>
      </c>
      <c r="BJ398" s="22" t="s">
        <v>24</v>
      </c>
      <c r="BK398" s="230">
        <f>ROUND(I398*H398,2)</f>
        <v>0</v>
      </c>
      <c r="BL398" s="22" t="s">
        <v>266</v>
      </c>
      <c r="BM398" s="22" t="s">
        <v>2687</v>
      </c>
    </row>
    <row r="399" spans="2:47" s="1" customFormat="1" ht="13.5">
      <c r="B399" s="44"/>
      <c r="C399" s="72"/>
      <c r="D399" s="231" t="s">
        <v>162</v>
      </c>
      <c r="E399" s="72"/>
      <c r="F399" s="232" t="s">
        <v>2688</v>
      </c>
      <c r="G399" s="72"/>
      <c r="H399" s="72"/>
      <c r="I399" s="189"/>
      <c r="J399" s="72"/>
      <c r="K399" s="72"/>
      <c r="L399" s="70"/>
      <c r="M399" s="233"/>
      <c r="N399" s="45"/>
      <c r="O399" s="45"/>
      <c r="P399" s="45"/>
      <c r="Q399" s="45"/>
      <c r="R399" s="45"/>
      <c r="S399" s="45"/>
      <c r="T399" s="93"/>
      <c r="AT399" s="22" t="s">
        <v>162</v>
      </c>
      <c r="AU399" s="22" t="s">
        <v>82</v>
      </c>
    </row>
    <row r="400" spans="2:47" s="1" customFormat="1" ht="13.5">
      <c r="B400" s="44"/>
      <c r="C400" s="72"/>
      <c r="D400" s="231" t="s">
        <v>164</v>
      </c>
      <c r="E400" s="72"/>
      <c r="F400" s="234" t="s">
        <v>1502</v>
      </c>
      <c r="G400" s="72"/>
      <c r="H400" s="72"/>
      <c r="I400" s="189"/>
      <c r="J400" s="72"/>
      <c r="K400" s="72"/>
      <c r="L400" s="70"/>
      <c r="M400" s="233"/>
      <c r="N400" s="45"/>
      <c r="O400" s="45"/>
      <c r="P400" s="45"/>
      <c r="Q400" s="45"/>
      <c r="R400" s="45"/>
      <c r="S400" s="45"/>
      <c r="T400" s="93"/>
      <c r="AT400" s="22" t="s">
        <v>164</v>
      </c>
      <c r="AU400" s="22" t="s">
        <v>82</v>
      </c>
    </row>
    <row r="401" spans="2:63" s="10" customFormat="1" ht="29.85" customHeight="1">
      <c r="B401" s="203"/>
      <c r="C401" s="204"/>
      <c r="D401" s="205" t="s">
        <v>72</v>
      </c>
      <c r="E401" s="217" t="s">
        <v>2689</v>
      </c>
      <c r="F401" s="217" t="s">
        <v>2690</v>
      </c>
      <c r="G401" s="204"/>
      <c r="H401" s="204"/>
      <c r="I401" s="207"/>
      <c r="J401" s="218">
        <f>BK401</f>
        <v>0</v>
      </c>
      <c r="K401" s="204"/>
      <c r="L401" s="209"/>
      <c r="M401" s="210"/>
      <c r="N401" s="211"/>
      <c r="O401" s="211"/>
      <c r="P401" s="212">
        <f>SUM(P402:P503)</f>
        <v>0</v>
      </c>
      <c r="Q401" s="211"/>
      <c r="R401" s="212">
        <f>SUM(R402:R503)</f>
        <v>0.79877</v>
      </c>
      <c r="S401" s="211"/>
      <c r="T401" s="213">
        <f>SUM(T402:T503)</f>
        <v>0</v>
      </c>
      <c r="AR401" s="214" t="s">
        <v>82</v>
      </c>
      <c r="AT401" s="215" t="s">
        <v>72</v>
      </c>
      <c r="AU401" s="215" t="s">
        <v>24</v>
      </c>
      <c r="AY401" s="214" t="s">
        <v>153</v>
      </c>
      <c r="BK401" s="216">
        <f>SUM(BK402:BK503)</f>
        <v>0</v>
      </c>
    </row>
    <row r="402" spans="2:65" s="1" customFormat="1" ht="16.5" customHeight="1">
      <c r="B402" s="44"/>
      <c r="C402" s="219" t="s">
        <v>1202</v>
      </c>
      <c r="D402" s="219" t="s">
        <v>155</v>
      </c>
      <c r="E402" s="220" t="s">
        <v>2691</v>
      </c>
      <c r="F402" s="221" t="s">
        <v>2692</v>
      </c>
      <c r="G402" s="222" t="s">
        <v>158</v>
      </c>
      <c r="H402" s="223">
        <v>6</v>
      </c>
      <c r="I402" s="224"/>
      <c r="J402" s="225">
        <f>ROUND(I402*H402,2)</f>
        <v>0</v>
      </c>
      <c r="K402" s="221" t="s">
        <v>159</v>
      </c>
      <c r="L402" s="70"/>
      <c r="M402" s="226" t="s">
        <v>22</v>
      </c>
      <c r="N402" s="227" t="s">
        <v>44</v>
      </c>
      <c r="O402" s="45"/>
      <c r="P402" s="228">
        <f>O402*H402</f>
        <v>0</v>
      </c>
      <c r="Q402" s="228">
        <v>0.0232</v>
      </c>
      <c r="R402" s="228">
        <f>Q402*H402</f>
        <v>0.1392</v>
      </c>
      <c r="S402" s="228">
        <v>0</v>
      </c>
      <c r="T402" s="229">
        <f>S402*H402</f>
        <v>0</v>
      </c>
      <c r="AR402" s="22" t="s">
        <v>266</v>
      </c>
      <c r="AT402" s="22" t="s">
        <v>155</v>
      </c>
      <c r="AU402" s="22" t="s">
        <v>82</v>
      </c>
      <c r="AY402" s="22" t="s">
        <v>153</v>
      </c>
      <c r="BE402" s="230">
        <f>IF(N402="základní",J402,0)</f>
        <v>0</v>
      </c>
      <c r="BF402" s="230">
        <f>IF(N402="snížená",J402,0)</f>
        <v>0</v>
      </c>
      <c r="BG402" s="230">
        <f>IF(N402="zákl. přenesená",J402,0)</f>
        <v>0</v>
      </c>
      <c r="BH402" s="230">
        <f>IF(N402="sníž. přenesená",J402,0)</f>
        <v>0</v>
      </c>
      <c r="BI402" s="230">
        <f>IF(N402="nulová",J402,0)</f>
        <v>0</v>
      </c>
      <c r="BJ402" s="22" t="s">
        <v>24</v>
      </c>
      <c r="BK402" s="230">
        <f>ROUND(I402*H402,2)</f>
        <v>0</v>
      </c>
      <c r="BL402" s="22" t="s">
        <v>266</v>
      </c>
      <c r="BM402" s="22" t="s">
        <v>2693</v>
      </c>
    </row>
    <row r="403" spans="2:47" s="1" customFormat="1" ht="13.5">
      <c r="B403" s="44"/>
      <c r="C403" s="72"/>
      <c r="D403" s="231" t="s">
        <v>162</v>
      </c>
      <c r="E403" s="72"/>
      <c r="F403" s="232" t="s">
        <v>2694</v>
      </c>
      <c r="G403" s="72"/>
      <c r="H403" s="72"/>
      <c r="I403" s="189"/>
      <c r="J403" s="72"/>
      <c r="K403" s="72"/>
      <c r="L403" s="70"/>
      <c r="M403" s="233"/>
      <c r="N403" s="45"/>
      <c r="O403" s="45"/>
      <c r="P403" s="45"/>
      <c r="Q403" s="45"/>
      <c r="R403" s="45"/>
      <c r="S403" s="45"/>
      <c r="T403" s="93"/>
      <c r="AT403" s="22" t="s">
        <v>162</v>
      </c>
      <c r="AU403" s="22" t="s">
        <v>82</v>
      </c>
    </row>
    <row r="404" spans="2:47" s="1" customFormat="1" ht="13.5">
      <c r="B404" s="44"/>
      <c r="C404" s="72"/>
      <c r="D404" s="231" t="s">
        <v>166</v>
      </c>
      <c r="E404" s="72"/>
      <c r="F404" s="234" t="s">
        <v>2350</v>
      </c>
      <c r="G404" s="72"/>
      <c r="H404" s="72"/>
      <c r="I404" s="189"/>
      <c r="J404" s="72"/>
      <c r="K404" s="72"/>
      <c r="L404" s="70"/>
      <c r="M404" s="233"/>
      <c r="N404" s="45"/>
      <c r="O404" s="45"/>
      <c r="P404" s="45"/>
      <c r="Q404" s="45"/>
      <c r="R404" s="45"/>
      <c r="S404" s="45"/>
      <c r="T404" s="93"/>
      <c r="AT404" s="22" t="s">
        <v>166</v>
      </c>
      <c r="AU404" s="22" t="s">
        <v>82</v>
      </c>
    </row>
    <row r="405" spans="2:51" s="11" customFormat="1" ht="13.5">
      <c r="B405" s="235"/>
      <c r="C405" s="236"/>
      <c r="D405" s="231" t="s">
        <v>180</v>
      </c>
      <c r="E405" s="237" t="s">
        <v>22</v>
      </c>
      <c r="F405" s="238" t="s">
        <v>2695</v>
      </c>
      <c r="G405" s="236"/>
      <c r="H405" s="239">
        <v>6</v>
      </c>
      <c r="I405" s="240"/>
      <c r="J405" s="236"/>
      <c r="K405" s="236"/>
      <c r="L405" s="241"/>
      <c r="M405" s="242"/>
      <c r="N405" s="243"/>
      <c r="O405" s="243"/>
      <c r="P405" s="243"/>
      <c r="Q405" s="243"/>
      <c r="R405" s="243"/>
      <c r="S405" s="243"/>
      <c r="T405" s="244"/>
      <c r="AT405" s="245" t="s">
        <v>180</v>
      </c>
      <c r="AU405" s="245" t="s">
        <v>82</v>
      </c>
      <c r="AV405" s="11" t="s">
        <v>82</v>
      </c>
      <c r="AW405" s="11" t="s">
        <v>37</v>
      </c>
      <c r="AX405" s="11" t="s">
        <v>73</v>
      </c>
      <c r="AY405" s="245" t="s">
        <v>153</v>
      </c>
    </row>
    <row r="406" spans="2:65" s="1" customFormat="1" ht="16.5" customHeight="1">
      <c r="B406" s="44"/>
      <c r="C406" s="219" t="s">
        <v>1210</v>
      </c>
      <c r="D406" s="219" t="s">
        <v>155</v>
      </c>
      <c r="E406" s="220" t="s">
        <v>2696</v>
      </c>
      <c r="F406" s="221" t="s">
        <v>2697</v>
      </c>
      <c r="G406" s="222" t="s">
        <v>158</v>
      </c>
      <c r="H406" s="223">
        <v>1</v>
      </c>
      <c r="I406" s="224"/>
      <c r="J406" s="225">
        <f>ROUND(I406*H406,2)</f>
        <v>0</v>
      </c>
      <c r="K406" s="221" t="s">
        <v>159</v>
      </c>
      <c r="L406" s="70"/>
      <c r="M406" s="226" t="s">
        <v>22</v>
      </c>
      <c r="N406" s="227" t="s">
        <v>44</v>
      </c>
      <c r="O406" s="45"/>
      <c r="P406" s="228">
        <f>O406*H406</f>
        <v>0</v>
      </c>
      <c r="Q406" s="228">
        <v>0.00178</v>
      </c>
      <c r="R406" s="228">
        <f>Q406*H406</f>
        <v>0.00178</v>
      </c>
      <c r="S406" s="228">
        <v>0</v>
      </c>
      <c r="T406" s="229">
        <f>S406*H406</f>
        <v>0</v>
      </c>
      <c r="AR406" s="22" t="s">
        <v>266</v>
      </c>
      <c r="AT406" s="22" t="s">
        <v>155</v>
      </c>
      <c r="AU406" s="22" t="s">
        <v>82</v>
      </c>
      <c r="AY406" s="22" t="s">
        <v>153</v>
      </c>
      <c r="BE406" s="230">
        <f>IF(N406="základní",J406,0)</f>
        <v>0</v>
      </c>
      <c r="BF406" s="230">
        <f>IF(N406="snížená",J406,0)</f>
        <v>0</v>
      </c>
      <c r="BG406" s="230">
        <f>IF(N406="zákl. přenesená",J406,0)</f>
        <v>0</v>
      </c>
      <c r="BH406" s="230">
        <f>IF(N406="sníž. přenesená",J406,0)</f>
        <v>0</v>
      </c>
      <c r="BI406" s="230">
        <f>IF(N406="nulová",J406,0)</f>
        <v>0</v>
      </c>
      <c r="BJ406" s="22" t="s">
        <v>24</v>
      </c>
      <c r="BK406" s="230">
        <f>ROUND(I406*H406,2)</f>
        <v>0</v>
      </c>
      <c r="BL406" s="22" t="s">
        <v>266</v>
      </c>
      <c r="BM406" s="22" t="s">
        <v>2698</v>
      </c>
    </row>
    <row r="407" spans="2:47" s="1" customFormat="1" ht="13.5">
      <c r="B407" s="44"/>
      <c r="C407" s="72"/>
      <c r="D407" s="231" t="s">
        <v>162</v>
      </c>
      <c r="E407" s="72"/>
      <c r="F407" s="232" t="s">
        <v>2699</v>
      </c>
      <c r="G407" s="72"/>
      <c r="H407" s="72"/>
      <c r="I407" s="189"/>
      <c r="J407" s="72"/>
      <c r="K407" s="72"/>
      <c r="L407" s="70"/>
      <c r="M407" s="233"/>
      <c r="N407" s="45"/>
      <c r="O407" s="45"/>
      <c r="P407" s="45"/>
      <c r="Q407" s="45"/>
      <c r="R407" s="45"/>
      <c r="S407" s="45"/>
      <c r="T407" s="93"/>
      <c r="AT407" s="22" t="s">
        <v>162</v>
      </c>
      <c r="AU407" s="22" t="s">
        <v>82</v>
      </c>
    </row>
    <row r="408" spans="2:47" s="1" customFormat="1" ht="13.5">
      <c r="B408" s="44"/>
      <c r="C408" s="72"/>
      <c r="D408" s="231" t="s">
        <v>166</v>
      </c>
      <c r="E408" s="72"/>
      <c r="F408" s="234" t="s">
        <v>2350</v>
      </c>
      <c r="G408" s="72"/>
      <c r="H408" s="72"/>
      <c r="I408" s="189"/>
      <c r="J408" s="72"/>
      <c r="K408" s="72"/>
      <c r="L408" s="70"/>
      <c r="M408" s="233"/>
      <c r="N408" s="45"/>
      <c r="O408" s="45"/>
      <c r="P408" s="45"/>
      <c r="Q408" s="45"/>
      <c r="R408" s="45"/>
      <c r="S408" s="45"/>
      <c r="T408" s="93"/>
      <c r="AT408" s="22" t="s">
        <v>166</v>
      </c>
      <c r="AU408" s="22" t="s">
        <v>82</v>
      </c>
    </row>
    <row r="409" spans="2:65" s="1" customFormat="1" ht="25.5" customHeight="1">
      <c r="B409" s="44"/>
      <c r="C409" s="246" t="s">
        <v>1217</v>
      </c>
      <c r="D409" s="246" t="s">
        <v>252</v>
      </c>
      <c r="E409" s="247" t="s">
        <v>2700</v>
      </c>
      <c r="F409" s="248" t="s">
        <v>2701</v>
      </c>
      <c r="G409" s="249" t="s">
        <v>158</v>
      </c>
      <c r="H409" s="250">
        <v>1</v>
      </c>
      <c r="I409" s="251"/>
      <c r="J409" s="252">
        <f>ROUND(I409*H409,2)</f>
        <v>0</v>
      </c>
      <c r="K409" s="248" t="s">
        <v>22</v>
      </c>
      <c r="L409" s="253"/>
      <c r="M409" s="254" t="s">
        <v>22</v>
      </c>
      <c r="N409" s="255" t="s">
        <v>44</v>
      </c>
      <c r="O409" s="45"/>
      <c r="P409" s="228">
        <f>O409*H409</f>
        <v>0</v>
      </c>
      <c r="Q409" s="228">
        <v>0.021</v>
      </c>
      <c r="R409" s="228">
        <f>Q409*H409</f>
        <v>0.021</v>
      </c>
      <c r="S409" s="228">
        <v>0</v>
      </c>
      <c r="T409" s="229">
        <f>S409*H409</f>
        <v>0</v>
      </c>
      <c r="AR409" s="22" t="s">
        <v>372</v>
      </c>
      <c r="AT409" s="22" t="s">
        <v>252</v>
      </c>
      <c r="AU409" s="22" t="s">
        <v>82</v>
      </c>
      <c r="AY409" s="22" t="s">
        <v>153</v>
      </c>
      <c r="BE409" s="230">
        <f>IF(N409="základní",J409,0)</f>
        <v>0</v>
      </c>
      <c r="BF409" s="230">
        <f>IF(N409="snížená",J409,0)</f>
        <v>0</v>
      </c>
      <c r="BG409" s="230">
        <f>IF(N409="zákl. přenesená",J409,0)</f>
        <v>0</v>
      </c>
      <c r="BH409" s="230">
        <f>IF(N409="sníž. přenesená",J409,0)</f>
        <v>0</v>
      </c>
      <c r="BI409" s="230">
        <f>IF(N409="nulová",J409,0)</f>
        <v>0</v>
      </c>
      <c r="BJ409" s="22" t="s">
        <v>24</v>
      </c>
      <c r="BK409" s="230">
        <f>ROUND(I409*H409,2)</f>
        <v>0</v>
      </c>
      <c r="BL409" s="22" t="s">
        <v>266</v>
      </c>
      <c r="BM409" s="22" t="s">
        <v>2702</v>
      </c>
    </row>
    <row r="410" spans="2:47" s="1" customFormat="1" ht="13.5">
      <c r="B410" s="44"/>
      <c r="C410" s="72"/>
      <c r="D410" s="231" t="s">
        <v>162</v>
      </c>
      <c r="E410" s="72"/>
      <c r="F410" s="232" t="s">
        <v>2703</v>
      </c>
      <c r="G410" s="72"/>
      <c r="H410" s="72"/>
      <c r="I410" s="189"/>
      <c r="J410" s="72"/>
      <c r="K410" s="72"/>
      <c r="L410" s="70"/>
      <c r="M410" s="233"/>
      <c r="N410" s="45"/>
      <c r="O410" s="45"/>
      <c r="P410" s="45"/>
      <c r="Q410" s="45"/>
      <c r="R410" s="45"/>
      <c r="S410" s="45"/>
      <c r="T410" s="93"/>
      <c r="AT410" s="22" t="s">
        <v>162</v>
      </c>
      <c r="AU410" s="22" t="s">
        <v>82</v>
      </c>
    </row>
    <row r="411" spans="2:47" s="1" customFormat="1" ht="13.5">
      <c r="B411" s="44"/>
      <c r="C411" s="72"/>
      <c r="D411" s="231" t="s">
        <v>166</v>
      </c>
      <c r="E411" s="72"/>
      <c r="F411" s="234" t="s">
        <v>2350</v>
      </c>
      <c r="G411" s="72"/>
      <c r="H411" s="72"/>
      <c r="I411" s="189"/>
      <c r="J411" s="72"/>
      <c r="K411" s="72"/>
      <c r="L411" s="70"/>
      <c r="M411" s="233"/>
      <c r="N411" s="45"/>
      <c r="O411" s="45"/>
      <c r="P411" s="45"/>
      <c r="Q411" s="45"/>
      <c r="R411" s="45"/>
      <c r="S411" s="45"/>
      <c r="T411" s="93"/>
      <c r="AT411" s="22" t="s">
        <v>166</v>
      </c>
      <c r="AU411" s="22" t="s">
        <v>82</v>
      </c>
    </row>
    <row r="412" spans="2:51" s="11" customFormat="1" ht="13.5">
      <c r="B412" s="235"/>
      <c r="C412" s="236"/>
      <c r="D412" s="231" t="s">
        <v>180</v>
      </c>
      <c r="E412" s="237" t="s">
        <v>22</v>
      </c>
      <c r="F412" s="238" t="s">
        <v>2567</v>
      </c>
      <c r="G412" s="236"/>
      <c r="H412" s="239">
        <v>1</v>
      </c>
      <c r="I412" s="240"/>
      <c r="J412" s="236"/>
      <c r="K412" s="236"/>
      <c r="L412" s="241"/>
      <c r="M412" s="242"/>
      <c r="N412" s="243"/>
      <c r="O412" s="243"/>
      <c r="P412" s="243"/>
      <c r="Q412" s="243"/>
      <c r="R412" s="243"/>
      <c r="S412" s="243"/>
      <c r="T412" s="244"/>
      <c r="AT412" s="245" t="s">
        <v>180</v>
      </c>
      <c r="AU412" s="245" t="s">
        <v>82</v>
      </c>
      <c r="AV412" s="11" t="s">
        <v>82</v>
      </c>
      <c r="AW412" s="11" t="s">
        <v>37</v>
      </c>
      <c r="AX412" s="11" t="s">
        <v>73</v>
      </c>
      <c r="AY412" s="245" t="s">
        <v>153</v>
      </c>
    </row>
    <row r="413" spans="2:65" s="1" customFormat="1" ht="16.5" customHeight="1">
      <c r="B413" s="44"/>
      <c r="C413" s="219" t="s">
        <v>1225</v>
      </c>
      <c r="D413" s="219" t="s">
        <v>155</v>
      </c>
      <c r="E413" s="220" t="s">
        <v>2704</v>
      </c>
      <c r="F413" s="221" t="s">
        <v>2705</v>
      </c>
      <c r="G413" s="222" t="s">
        <v>158</v>
      </c>
      <c r="H413" s="223">
        <v>1</v>
      </c>
      <c r="I413" s="224"/>
      <c r="J413" s="225">
        <f>ROUND(I413*H413,2)</f>
        <v>0</v>
      </c>
      <c r="K413" s="221" t="s">
        <v>159</v>
      </c>
      <c r="L413" s="70"/>
      <c r="M413" s="226" t="s">
        <v>22</v>
      </c>
      <c r="N413" s="227" t="s">
        <v>44</v>
      </c>
      <c r="O413" s="45"/>
      <c r="P413" s="228">
        <f>O413*H413</f>
        <v>0</v>
      </c>
      <c r="Q413" s="228">
        <v>0.00234</v>
      </c>
      <c r="R413" s="228">
        <f>Q413*H413</f>
        <v>0.00234</v>
      </c>
      <c r="S413" s="228">
        <v>0</v>
      </c>
      <c r="T413" s="229">
        <f>S413*H413</f>
        <v>0</v>
      </c>
      <c r="AR413" s="22" t="s">
        <v>266</v>
      </c>
      <c r="AT413" s="22" t="s">
        <v>155</v>
      </c>
      <c r="AU413" s="22" t="s">
        <v>82</v>
      </c>
      <c r="AY413" s="22" t="s">
        <v>153</v>
      </c>
      <c r="BE413" s="230">
        <f>IF(N413="základní",J413,0)</f>
        <v>0</v>
      </c>
      <c r="BF413" s="230">
        <f>IF(N413="snížená",J413,0)</f>
        <v>0</v>
      </c>
      <c r="BG413" s="230">
        <f>IF(N413="zákl. přenesená",J413,0)</f>
        <v>0</v>
      </c>
      <c r="BH413" s="230">
        <f>IF(N413="sníž. přenesená",J413,0)</f>
        <v>0</v>
      </c>
      <c r="BI413" s="230">
        <f>IF(N413="nulová",J413,0)</f>
        <v>0</v>
      </c>
      <c r="BJ413" s="22" t="s">
        <v>24</v>
      </c>
      <c r="BK413" s="230">
        <f>ROUND(I413*H413,2)</f>
        <v>0</v>
      </c>
      <c r="BL413" s="22" t="s">
        <v>266</v>
      </c>
      <c r="BM413" s="22" t="s">
        <v>2706</v>
      </c>
    </row>
    <row r="414" spans="2:47" s="1" customFormat="1" ht="13.5">
      <c r="B414" s="44"/>
      <c r="C414" s="72"/>
      <c r="D414" s="231" t="s">
        <v>162</v>
      </c>
      <c r="E414" s="72"/>
      <c r="F414" s="232" t="s">
        <v>2707</v>
      </c>
      <c r="G414" s="72"/>
      <c r="H414" s="72"/>
      <c r="I414" s="189"/>
      <c r="J414" s="72"/>
      <c r="K414" s="72"/>
      <c r="L414" s="70"/>
      <c r="M414" s="233"/>
      <c r="N414" s="45"/>
      <c r="O414" s="45"/>
      <c r="P414" s="45"/>
      <c r="Q414" s="45"/>
      <c r="R414" s="45"/>
      <c r="S414" s="45"/>
      <c r="T414" s="93"/>
      <c r="AT414" s="22" t="s">
        <v>162</v>
      </c>
      <c r="AU414" s="22" t="s">
        <v>82</v>
      </c>
    </row>
    <row r="415" spans="2:47" s="1" customFormat="1" ht="13.5">
      <c r="B415" s="44"/>
      <c r="C415" s="72"/>
      <c r="D415" s="231" t="s">
        <v>166</v>
      </c>
      <c r="E415" s="72"/>
      <c r="F415" s="234" t="s">
        <v>2350</v>
      </c>
      <c r="G415" s="72"/>
      <c r="H415" s="72"/>
      <c r="I415" s="189"/>
      <c r="J415" s="72"/>
      <c r="K415" s="72"/>
      <c r="L415" s="70"/>
      <c r="M415" s="233"/>
      <c r="N415" s="45"/>
      <c r="O415" s="45"/>
      <c r="P415" s="45"/>
      <c r="Q415" s="45"/>
      <c r="R415" s="45"/>
      <c r="S415" s="45"/>
      <c r="T415" s="93"/>
      <c r="AT415" s="22" t="s">
        <v>166</v>
      </c>
      <c r="AU415" s="22" t="s">
        <v>82</v>
      </c>
    </row>
    <row r="416" spans="2:65" s="1" customFormat="1" ht="16.5" customHeight="1">
      <c r="B416" s="44"/>
      <c r="C416" s="246" t="s">
        <v>1231</v>
      </c>
      <c r="D416" s="246" t="s">
        <v>252</v>
      </c>
      <c r="E416" s="247" t="s">
        <v>2708</v>
      </c>
      <c r="F416" s="248" t="s">
        <v>2709</v>
      </c>
      <c r="G416" s="249" t="s">
        <v>158</v>
      </c>
      <c r="H416" s="250">
        <v>1</v>
      </c>
      <c r="I416" s="251"/>
      <c r="J416" s="252">
        <f>ROUND(I416*H416,2)</f>
        <v>0</v>
      </c>
      <c r="K416" s="248" t="s">
        <v>159</v>
      </c>
      <c r="L416" s="253"/>
      <c r="M416" s="254" t="s">
        <v>22</v>
      </c>
      <c r="N416" s="255" t="s">
        <v>44</v>
      </c>
      <c r="O416" s="45"/>
      <c r="P416" s="228">
        <f>O416*H416</f>
        <v>0</v>
      </c>
      <c r="Q416" s="228">
        <v>0.018</v>
      </c>
      <c r="R416" s="228">
        <f>Q416*H416</f>
        <v>0.018</v>
      </c>
      <c r="S416" s="228">
        <v>0</v>
      </c>
      <c r="T416" s="229">
        <f>S416*H416</f>
        <v>0</v>
      </c>
      <c r="AR416" s="22" t="s">
        <v>372</v>
      </c>
      <c r="AT416" s="22" t="s">
        <v>252</v>
      </c>
      <c r="AU416" s="22" t="s">
        <v>82</v>
      </c>
      <c r="AY416" s="22" t="s">
        <v>153</v>
      </c>
      <c r="BE416" s="230">
        <f>IF(N416="základní",J416,0)</f>
        <v>0</v>
      </c>
      <c r="BF416" s="230">
        <f>IF(N416="snížená",J416,0)</f>
        <v>0</v>
      </c>
      <c r="BG416" s="230">
        <f>IF(N416="zákl. přenesená",J416,0)</f>
        <v>0</v>
      </c>
      <c r="BH416" s="230">
        <f>IF(N416="sníž. přenesená",J416,0)</f>
        <v>0</v>
      </c>
      <c r="BI416" s="230">
        <f>IF(N416="nulová",J416,0)</f>
        <v>0</v>
      </c>
      <c r="BJ416" s="22" t="s">
        <v>24</v>
      </c>
      <c r="BK416" s="230">
        <f>ROUND(I416*H416,2)</f>
        <v>0</v>
      </c>
      <c r="BL416" s="22" t="s">
        <v>266</v>
      </c>
      <c r="BM416" s="22" t="s">
        <v>2710</v>
      </c>
    </row>
    <row r="417" spans="2:47" s="1" customFormat="1" ht="13.5">
      <c r="B417" s="44"/>
      <c r="C417" s="72"/>
      <c r="D417" s="231" t="s">
        <v>162</v>
      </c>
      <c r="E417" s="72"/>
      <c r="F417" s="232" t="s">
        <v>2711</v>
      </c>
      <c r="G417" s="72"/>
      <c r="H417" s="72"/>
      <c r="I417" s="189"/>
      <c r="J417" s="72"/>
      <c r="K417" s="72"/>
      <c r="L417" s="70"/>
      <c r="M417" s="233"/>
      <c r="N417" s="45"/>
      <c r="O417" s="45"/>
      <c r="P417" s="45"/>
      <c r="Q417" s="45"/>
      <c r="R417" s="45"/>
      <c r="S417" s="45"/>
      <c r="T417" s="93"/>
      <c r="AT417" s="22" t="s">
        <v>162</v>
      </c>
      <c r="AU417" s="22" t="s">
        <v>82</v>
      </c>
    </row>
    <row r="418" spans="2:47" s="1" customFormat="1" ht="13.5">
      <c r="B418" s="44"/>
      <c r="C418" s="72"/>
      <c r="D418" s="231" t="s">
        <v>166</v>
      </c>
      <c r="E418" s="72"/>
      <c r="F418" s="234" t="s">
        <v>2350</v>
      </c>
      <c r="G418" s="72"/>
      <c r="H418" s="72"/>
      <c r="I418" s="189"/>
      <c r="J418" s="72"/>
      <c r="K418" s="72"/>
      <c r="L418" s="70"/>
      <c r="M418" s="233"/>
      <c r="N418" s="45"/>
      <c r="O418" s="45"/>
      <c r="P418" s="45"/>
      <c r="Q418" s="45"/>
      <c r="R418" s="45"/>
      <c r="S418" s="45"/>
      <c r="T418" s="93"/>
      <c r="AT418" s="22" t="s">
        <v>166</v>
      </c>
      <c r="AU418" s="22" t="s">
        <v>82</v>
      </c>
    </row>
    <row r="419" spans="2:51" s="11" customFormat="1" ht="13.5">
      <c r="B419" s="235"/>
      <c r="C419" s="236"/>
      <c r="D419" s="231" t="s">
        <v>180</v>
      </c>
      <c r="E419" s="237" t="s">
        <v>22</v>
      </c>
      <c r="F419" s="238" t="s">
        <v>2567</v>
      </c>
      <c r="G419" s="236"/>
      <c r="H419" s="239">
        <v>1</v>
      </c>
      <c r="I419" s="240"/>
      <c r="J419" s="236"/>
      <c r="K419" s="236"/>
      <c r="L419" s="241"/>
      <c r="M419" s="242"/>
      <c r="N419" s="243"/>
      <c r="O419" s="243"/>
      <c r="P419" s="243"/>
      <c r="Q419" s="243"/>
      <c r="R419" s="243"/>
      <c r="S419" s="243"/>
      <c r="T419" s="244"/>
      <c r="AT419" s="245" t="s">
        <v>180</v>
      </c>
      <c r="AU419" s="245" t="s">
        <v>82</v>
      </c>
      <c r="AV419" s="11" t="s">
        <v>82</v>
      </c>
      <c r="AW419" s="11" t="s">
        <v>37</v>
      </c>
      <c r="AX419" s="11" t="s">
        <v>73</v>
      </c>
      <c r="AY419" s="245" t="s">
        <v>153</v>
      </c>
    </row>
    <row r="420" spans="2:65" s="1" customFormat="1" ht="25.5" customHeight="1">
      <c r="B420" s="44"/>
      <c r="C420" s="219" t="s">
        <v>1236</v>
      </c>
      <c r="D420" s="219" t="s">
        <v>155</v>
      </c>
      <c r="E420" s="220" t="s">
        <v>2712</v>
      </c>
      <c r="F420" s="221" t="s">
        <v>2713</v>
      </c>
      <c r="G420" s="222" t="s">
        <v>158</v>
      </c>
      <c r="H420" s="223">
        <v>8</v>
      </c>
      <c r="I420" s="224"/>
      <c r="J420" s="225">
        <f>ROUND(I420*H420,2)</f>
        <v>0</v>
      </c>
      <c r="K420" s="221" t="s">
        <v>159</v>
      </c>
      <c r="L420" s="70"/>
      <c r="M420" s="226" t="s">
        <v>22</v>
      </c>
      <c r="N420" s="227" t="s">
        <v>44</v>
      </c>
      <c r="O420" s="45"/>
      <c r="P420" s="228">
        <f>O420*H420</f>
        <v>0</v>
      </c>
      <c r="Q420" s="228">
        <v>0.02869</v>
      </c>
      <c r="R420" s="228">
        <f>Q420*H420</f>
        <v>0.22952</v>
      </c>
      <c r="S420" s="228">
        <v>0</v>
      </c>
      <c r="T420" s="229">
        <f>S420*H420</f>
        <v>0</v>
      </c>
      <c r="AR420" s="22" t="s">
        <v>266</v>
      </c>
      <c r="AT420" s="22" t="s">
        <v>155</v>
      </c>
      <c r="AU420" s="22" t="s">
        <v>82</v>
      </c>
      <c r="AY420" s="22" t="s">
        <v>153</v>
      </c>
      <c r="BE420" s="230">
        <f>IF(N420="základní",J420,0)</f>
        <v>0</v>
      </c>
      <c r="BF420" s="230">
        <f>IF(N420="snížená",J420,0)</f>
        <v>0</v>
      </c>
      <c r="BG420" s="230">
        <f>IF(N420="zákl. přenesená",J420,0)</f>
        <v>0</v>
      </c>
      <c r="BH420" s="230">
        <f>IF(N420="sníž. přenesená",J420,0)</f>
        <v>0</v>
      </c>
      <c r="BI420" s="230">
        <f>IF(N420="nulová",J420,0)</f>
        <v>0</v>
      </c>
      <c r="BJ420" s="22" t="s">
        <v>24</v>
      </c>
      <c r="BK420" s="230">
        <f>ROUND(I420*H420,2)</f>
        <v>0</v>
      </c>
      <c r="BL420" s="22" t="s">
        <v>266</v>
      </c>
      <c r="BM420" s="22" t="s">
        <v>2714</v>
      </c>
    </row>
    <row r="421" spans="2:47" s="1" customFormat="1" ht="13.5">
      <c r="B421" s="44"/>
      <c r="C421" s="72"/>
      <c r="D421" s="231" t="s">
        <v>162</v>
      </c>
      <c r="E421" s="72"/>
      <c r="F421" s="232" t="s">
        <v>2715</v>
      </c>
      <c r="G421" s="72"/>
      <c r="H421" s="72"/>
      <c r="I421" s="189"/>
      <c r="J421" s="72"/>
      <c r="K421" s="72"/>
      <c r="L421" s="70"/>
      <c r="M421" s="233"/>
      <c r="N421" s="45"/>
      <c r="O421" s="45"/>
      <c r="P421" s="45"/>
      <c r="Q421" s="45"/>
      <c r="R421" s="45"/>
      <c r="S421" s="45"/>
      <c r="T421" s="93"/>
      <c r="AT421" s="22" t="s">
        <v>162</v>
      </c>
      <c r="AU421" s="22" t="s">
        <v>82</v>
      </c>
    </row>
    <row r="422" spans="2:47" s="1" customFormat="1" ht="13.5">
      <c r="B422" s="44"/>
      <c r="C422" s="72"/>
      <c r="D422" s="231" t="s">
        <v>166</v>
      </c>
      <c r="E422" s="72"/>
      <c r="F422" s="234" t="s">
        <v>2350</v>
      </c>
      <c r="G422" s="72"/>
      <c r="H422" s="72"/>
      <c r="I422" s="189"/>
      <c r="J422" s="72"/>
      <c r="K422" s="72"/>
      <c r="L422" s="70"/>
      <c r="M422" s="233"/>
      <c r="N422" s="45"/>
      <c r="O422" s="45"/>
      <c r="P422" s="45"/>
      <c r="Q422" s="45"/>
      <c r="R422" s="45"/>
      <c r="S422" s="45"/>
      <c r="T422" s="93"/>
      <c r="AT422" s="22" t="s">
        <v>166</v>
      </c>
      <c r="AU422" s="22" t="s">
        <v>82</v>
      </c>
    </row>
    <row r="423" spans="2:51" s="11" customFormat="1" ht="13.5">
      <c r="B423" s="235"/>
      <c r="C423" s="236"/>
      <c r="D423" s="231" t="s">
        <v>180</v>
      </c>
      <c r="E423" s="237" t="s">
        <v>22</v>
      </c>
      <c r="F423" s="238" t="s">
        <v>2716</v>
      </c>
      <c r="G423" s="236"/>
      <c r="H423" s="239">
        <v>8</v>
      </c>
      <c r="I423" s="240"/>
      <c r="J423" s="236"/>
      <c r="K423" s="236"/>
      <c r="L423" s="241"/>
      <c r="M423" s="242"/>
      <c r="N423" s="243"/>
      <c r="O423" s="243"/>
      <c r="P423" s="243"/>
      <c r="Q423" s="243"/>
      <c r="R423" s="243"/>
      <c r="S423" s="243"/>
      <c r="T423" s="244"/>
      <c r="AT423" s="245" t="s">
        <v>180</v>
      </c>
      <c r="AU423" s="245" t="s">
        <v>82</v>
      </c>
      <c r="AV423" s="11" t="s">
        <v>82</v>
      </c>
      <c r="AW423" s="11" t="s">
        <v>37</v>
      </c>
      <c r="AX423" s="11" t="s">
        <v>73</v>
      </c>
      <c r="AY423" s="245" t="s">
        <v>153</v>
      </c>
    </row>
    <row r="424" spans="2:65" s="1" customFormat="1" ht="16.5" customHeight="1">
      <c r="B424" s="44"/>
      <c r="C424" s="219" t="s">
        <v>1242</v>
      </c>
      <c r="D424" s="219" t="s">
        <v>155</v>
      </c>
      <c r="E424" s="220" t="s">
        <v>2717</v>
      </c>
      <c r="F424" s="221" t="s">
        <v>2718</v>
      </c>
      <c r="G424" s="222" t="s">
        <v>158</v>
      </c>
      <c r="H424" s="223">
        <v>4</v>
      </c>
      <c r="I424" s="224"/>
      <c r="J424" s="225">
        <f>ROUND(I424*H424,2)</f>
        <v>0</v>
      </c>
      <c r="K424" s="221" t="s">
        <v>159</v>
      </c>
      <c r="L424" s="70"/>
      <c r="M424" s="226" t="s">
        <v>22</v>
      </c>
      <c r="N424" s="227" t="s">
        <v>44</v>
      </c>
      <c r="O424" s="45"/>
      <c r="P424" s="228">
        <f>O424*H424</f>
        <v>0</v>
      </c>
      <c r="Q424" s="228">
        <v>0.00976</v>
      </c>
      <c r="R424" s="228">
        <f>Q424*H424</f>
        <v>0.03904</v>
      </c>
      <c r="S424" s="228">
        <v>0</v>
      </c>
      <c r="T424" s="229">
        <f>S424*H424</f>
        <v>0</v>
      </c>
      <c r="AR424" s="22" t="s">
        <v>266</v>
      </c>
      <c r="AT424" s="22" t="s">
        <v>155</v>
      </c>
      <c r="AU424" s="22" t="s">
        <v>82</v>
      </c>
      <c r="AY424" s="22" t="s">
        <v>153</v>
      </c>
      <c r="BE424" s="230">
        <f>IF(N424="základní",J424,0)</f>
        <v>0</v>
      </c>
      <c r="BF424" s="230">
        <f>IF(N424="snížená",J424,0)</f>
        <v>0</v>
      </c>
      <c r="BG424" s="230">
        <f>IF(N424="zákl. přenesená",J424,0)</f>
        <v>0</v>
      </c>
      <c r="BH424" s="230">
        <f>IF(N424="sníž. přenesená",J424,0)</f>
        <v>0</v>
      </c>
      <c r="BI424" s="230">
        <f>IF(N424="nulová",J424,0)</f>
        <v>0</v>
      </c>
      <c r="BJ424" s="22" t="s">
        <v>24</v>
      </c>
      <c r="BK424" s="230">
        <f>ROUND(I424*H424,2)</f>
        <v>0</v>
      </c>
      <c r="BL424" s="22" t="s">
        <v>266</v>
      </c>
      <c r="BM424" s="22" t="s">
        <v>2719</v>
      </c>
    </row>
    <row r="425" spans="2:47" s="1" customFormat="1" ht="13.5">
      <c r="B425" s="44"/>
      <c r="C425" s="72"/>
      <c r="D425" s="231" t="s">
        <v>162</v>
      </c>
      <c r="E425" s="72"/>
      <c r="F425" s="232" t="s">
        <v>2720</v>
      </c>
      <c r="G425" s="72"/>
      <c r="H425" s="72"/>
      <c r="I425" s="189"/>
      <c r="J425" s="72"/>
      <c r="K425" s="72"/>
      <c r="L425" s="70"/>
      <c r="M425" s="233"/>
      <c r="N425" s="45"/>
      <c r="O425" s="45"/>
      <c r="P425" s="45"/>
      <c r="Q425" s="45"/>
      <c r="R425" s="45"/>
      <c r="S425" s="45"/>
      <c r="T425" s="93"/>
      <c r="AT425" s="22" t="s">
        <v>162</v>
      </c>
      <c r="AU425" s="22" t="s">
        <v>82</v>
      </c>
    </row>
    <row r="426" spans="2:47" s="1" customFormat="1" ht="13.5">
      <c r="B426" s="44"/>
      <c r="C426" s="72"/>
      <c r="D426" s="231" t="s">
        <v>166</v>
      </c>
      <c r="E426" s="72"/>
      <c r="F426" s="234" t="s">
        <v>2350</v>
      </c>
      <c r="G426" s="72"/>
      <c r="H426" s="72"/>
      <c r="I426" s="189"/>
      <c r="J426" s="72"/>
      <c r="K426" s="72"/>
      <c r="L426" s="70"/>
      <c r="M426" s="233"/>
      <c r="N426" s="45"/>
      <c r="O426" s="45"/>
      <c r="P426" s="45"/>
      <c r="Q426" s="45"/>
      <c r="R426" s="45"/>
      <c r="S426" s="45"/>
      <c r="T426" s="93"/>
      <c r="AT426" s="22" t="s">
        <v>166</v>
      </c>
      <c r="AU426" s="22" t="s">
        <v>82</v>
      </c>
    </row>
    <row r="427" spans="2:51" s="11" customFormat="1" ht="13.5">
      <c r="B427" s="235"/>
      <c r="C427" s="236"/>
      <c r="D427" s="231" t="s">
        <v>180</v>
      </c>
      <c r="E427" s="237" t="s">
        <v>22</v>
      </c>
      <c r="F427" s="238" t="s">
        <v>2582</v>
      </c>
      <c r="G427" s="236"/>
      <c r="H427" s="239">
        <v>4</v>
      </c>
      <c r="I427" s="240"/>
      <c r="J427" s="236"/>
      <c r="K427" s="236"/>
      <c r="L427" s="241"/>
      <c r="M427" s="242"/>
      <c r="N427" s="243"/>
      <c r="O427" s="243"/>
      <c r="P427" s="243"/>
      <c r="Q427" s="243"/>
      <c r="R427" s="243"/>
      <c r="S427" s="243"/>
      <c r="T427" s="244"/>
      <c r="AT427" s="245" t="s">
        <v>180</v>
      </c>
      <c r="AU427" s="245" t="s">
        <v>82</v>
      </c>
      <c r="AV427" s="11" t="s">
        <v>82</v>
      </c>
      <c r="AW427" s="11" t="s">
        <v>37</v>
      </c>
      <c r="AX427" s="11" t="s">
        <v>73</v>
      </c>
      <c r="AY427" s="245" t="s">
        <v>153</v>
      </c>
    </row>
    <row r="428" spans="2:65" s="1" customFormat="1" ht="16.5" customHeight="1">
      <c r="B428" s="44"/>
      <c r="C428" s="219" t="s">
        <v>1250</v>
      </c>
      <c r="D428" s="219" t="s">
        <v>155</v>
      </c>
      <c r="E428" s="220" t="s">
        <v>2721</v>
      </c>
      <c r="F428" s="221" t="s">
        <v>2722</v>
      </c>
      <c r="G428" s="222" t="s">
        <v>158</v>
      </c>
      <c r="H428" s="223">
        <v>1</v>
      </c>
      <c r="I428" s="224"/>
      <c r="J428" s="225">
        <f>ROUND(I428*H428,2)</f>
        <v>0</v>
      </c>
      <c r="K428" s="221" t="s">
        <v>159</v>
      </c>
      <c r="L428" s="70"/>
      <c r="M428" s="226" t="s">
        <v>22</v>
      </c>
      <c r="N428" s="227" t="s">
        <v>44</v>
      </c>
      <c r="O428" s="45"/>
      <c r="P428" s="228">
        <f>O428*H428</f>
        <v>0</v>
      </c>
      <c r="Q428" s="228">
        <v>0.01879</v>
      </c>
      <c r="R428" s="228">
        <f>Q428*H428</f>
        <v>0.01879</v>
      </c>
      <c r="S428" s="228">
        <v>0</v>
      </c>
      <c r="T428" s="229">
        <f>S428*H428</f>
        <v>0</v>
      </c>
      <c r="AR428" s="22" t="s">
        <v>266</v>
      </c>
      <c r="AT428" s="22" t="s">
        <v>155</v>
      </c>
      <c r="AU428" s="22" t="s">
        <v>82</v>
      </c>
      <c r="AY428" s="22" t="s">
        <v>153</v>
      </c>
      <c r="BE428" s="230">
        <f>IF(N428="základní",J428,0)</f>
        <v>0</v>
      </c>
      <c r="BF428" s="230">
        <f>IF(N428="snížená",J428,0)</f>
        <v>0</v>
      </c>
      <c r="BG428" s="230">
        <f>IF(N428="zákl. přenesená",J428,0)</f>
        <v>0</v>
      </c>
      <c r="BH428" s="230">
        <f>IF(N428="sníž. přenesená",J428,0)</f>
        <v>0</v>
      </c>
      <c r="BI428" s="230">
        <f>IF(N428="nulová",J428,0)</f>
        <v>0</v>
      </c>
      <c r="BJ428" s="22" t="s">
        <v>24</v>
      </c>
      <c r="BK428" s="230">
        <f>ROUND(I428*H428,2)</f>
        <v>0</v>
      </c>
      <c r="BL428" s="22" t="s">
        <v>266</v>
      </c>
      <c r="BM428" s="22" t="s">
        <v>2723</v>
      </c>
    </row>
    <row r="429" spans="2:47" s="1" customFormat="1" ht="13.5">
      <c r="B429" s="44"/>
      <c r="C429" s="72"/>
      <c r="D429" s="231" t="s">
        <v>162</v>
      </c>
      <c r="E429" s="72"/>
      <c r="F429" s="232" t="s">
        <v>2724</v>
      </c>
      <c r="G429" s="72"/>
      <c r="H429" s="72"/>
      <c r="I429" s="189"/>
      <c r="J429" s="72"/>
      <c r="K429" s="72"/>
      <c r="L429" s="70"/>
      <c r="M429" s="233"/>
      <c r="N429" s="45"/>
      <c r="O429" s="45"/>
      <c r="P429" s="45"/>
      <c r="Q429" s="45"/>
      <c r="R429" s="45"/>
      <c r="S429" s="45"/>
      <c r="T429" s="93"/>
      <c r="AT429" s="22" t="s">
        <v>162</v>
      </c>
      <c r="AU429" s="22" t="s">
        <v>82</v>
      </c>
    </row>
    <row r="430" spans="2:47" s="1" customFormat="1" ht="13.5">
      <c r="B430" s="44"/>
      <c r="C430" s="72"/>
      <c r="D430" s="231" t="s">
        <v>166</v>
      </c>
      <c r="E430" s="72"/>
      <c r="F430" s="234" t="s">
        <v>2350</v>
      </c>
      <c r="G430" s="72"/>
      <c r="H430" s="72"/>
      <c r="I430" s="189"/>
      <c r="J430" s="72"/>
      <c r="K430" s="72"/>
      <c r="L430" s="70"/>
      <c r="M430" s="233"/>
      <c r="N430" s="45"/>
      <c r="O430" s="45"/>
      <c r="P430" s="45"/>
      <c r="Q430" s="45"/>
      <c r="R430" s="45"/>
      <c r="S430" s="45"/>
      <c r="T430" s="93"/>
      <c r="AT430" s="22" t="s">
        <v>166</v>
      </c>
      <c r="AU430" s="22" t="s">
        <v>82</v>
      </c>
    </row>
    <row r="431" spans="2:51" s="11" customFormat="1" ht="13.5">
      <c r="B431" s="235"/>
      <c r="C431" s="236"/>
      <c r="D431" s="231" t="s">
        <v>180</v>
      </c>
      <c r="E431" s="237" t="s">
        <v>22</v>
      </c>
      <c r="F431" s="238" t="s">
        <v>2567</v>
      </c>
      <c r="G431" s="236"/>
      <c r="H431" s="239">
        <v>1</v>
      </c>
      <c r="I431" s="240"/>
      <c r="J431" s="236"/>
      <c r="K431" s="236"/>
      <c r="L431" s="241"/>
      <c r="M431" s="242"/>
      <c r="N431" s="243"/>
      <c r="O431" s="243"/>
      <c r="P431" s="243"/>
      <c r="Q431" s="243"/>
      <c r="R431" s="243"/>
      <c r="S431" s="243"/>
      <c r="T431" s="244"/>
      <c r="AT431" s="245" t="s">
        <v>180</v>
      </c>
      <c r="AU431" s="245" t="s">
        <v>82</v>
      </c>
      <c r="AV431" s="11" t="s">
        <v>82</v>
      </c>
      <c r="AW431" s="11" t="s">
        <v>37</v>
      </c>
      <c r="AX431" s="11" t="s">
        <v>73</v>
      </c>
      <c r="AY431" s="245" t="s">
        <v>153</v>
      </c>
    </row>
    <row r="432" spans="2:65" s="1" customFormat="1" ht="16.5" customHeight="1">
      <c r="B432" s="44"/>
      <c r="C432" s="219" t="s">
        <v>1257</v>
      </c>
      <c r="D432" s="219" t="s">
        <v>155</v>
      </c>
      <c r="E432" s="220" t="s">
        <v>2725</v>
      </c>
      <c r="F432" s="221" t="s">
        <v>2726</v>
      </c>
      <c r="G432" s="222" t="s">
        <v>158</v>
      </c>
      <c r="H432" s="223">
        <v>1</v>
      </c>
      <c r="I432" s="224"/>
      <c r="J432" s="225">
        <f>ROUND(I432*H432,2)</f>
        <v>0</v>
      </c>
      <c r="K432" s="221" t="s">
        <v>159</v>
      </c>
      <c r="L432" s="70"/>
      <c r="M432" s="226" t="s">
        <v>22</v>
      </c>
      <c r="N432" s="227" t="s">
        <v>44</v>
      </c>
      <c r="O432" s="45"/>
      <c r="P432" s="228">
        <f>O432*H432</f>
        <v>0</v>
      </c>
      <c r="Q432" s="228">
        <v>0.01076</v>
      </c>
      <c r="R432" s="228">
        <f>Q432*H432</f>
        <v>0.01076</v>
      </c>
      <c r="S432" s="228">
        <v>0</v>
      </c>
      <c r="T432" s="229">
        <f>S432*H432</f>
        <v>0</v>
      </c>
      <c r="AR432" s="22" t="s">
        <v>266</v>
      </c>
      <c r="AT432" s="22" t="s">
        <v>155</v>
      </c>
      <c r="AU432" s="22" t="s">
        <v>82</v>
      </c>
      <c r="AY432" s="22" t="s">
        <v>153</v>
      </c>
      <c r="BE432" s="230">
        <f>IF(N432="základní",J432,0)</f>
        <v>0</v>
      </c>
      <c r="BF432" s="230">
        <f>IF(N432="snížená",J432,0)</f>
        <v>0</v>
      </c>
      <c r="BG432" s="230">
        <f>IF(N432="zákl. přenesená",J432,0)</f>
        <v>0</v>
      </c>
      <c r="BH432" s="230">
        <f>IF(N432="sníž. přenesená",J432,0)</f>
        <v>0</v>
      </c>
      <c r="BI432" s="230">
        <f>IF(N432="nulová",J432,0)</f>
        <v>0</v>
      </c>
      <c r="BJ432" s="22" t="s">
        <v>24</v>
      </c>
      <c r="BK432" s="230">
        <f>ROUND(I432*H432,2)</f>
        <v>0</v>
      </c>
      <c r="BL432" s="22" t="s">
        <v>266</v>
      </c>
      <c r="BM432" s="22" t="s">
        <v>2727</v>
      </c>
    </row>
    <row r="433" spans="2:47" s="1" customFormat="1" ht="13.5">
      <c r="B433" s="44"/>
      <c r="C433" s="72"/>
      <c r="D433" s="231" t="s">
        <v>162</v>
      </c>
      <c r="E433" s="72"/>
      <c r="F433" s="232" t="s">
        <v>2728</v>
      </c>
      <c r="G433" s="72"/>
      <c r="H433" s="72"/>
      <c r="I433" s="189"/>
      <c r="J433" s="72"/>
      <c r="K433" s="72"/>
      <c r="L433" s="70"/>
      <c r="M433" s="233"/>
      <c r="N433" s="45"/>
      <c r="O433" s="45"/>
      <c r="P433" s="45"/>
      <c r="Q433" s="45"/>
      <c r="R433" s="45"/>
      <c r="S433" s="45"/>
      <c r="T433" s="93"/>
      <c r="AT433" s="22" t="s">
        <v>162</v>
      </c>
      <c r="AU433" s="22" t="s">
        <v>82</v>
      </c>
    </row>
    <row r="434" spans="2:47" s="1" customFormat="1" ht="13.5">
      <c r="B434" s="44"/>
      <c r="C434" s="72"/>
      <c r="D434" s="231" t="s">
        <v>166</v>
      </c>
      <c r="E434" s="72"/>
      <c r="F434" s="234" t="s">
        <v>2350</v>
      </c>
      <c r="G434" s="72"/>
      <c r="H434" s="72"/>
      <c r="I434" s="189"/>
      <c r="J434" s="72"/>
      <c r="K434" s="72"/>
      <c r="L434" s="70"/>
      <c r="M434" s="233"/>
      <c r="N434" s="45"/>
      <c r="O434" s="45"/>
      <c r="P434" s="45"/>
      <c r="Q434" s="45"/>
      <c r="R434" s="45"/>
      <c r="S434" s="45"/>
      <c r="T434" s="93"/>
      <c r="AT434" s="22" t="s">
        <v>166</v>
      </c>
      <c r="AU434" s="22" t="s">
        <v>82</v>
      </c>
    </row>
    <row r="435" spans="2:51" s="11" customFormat="1" ht="13.5">
      <c r="B435" s="235"/>
      <c r="C435" s="236"/>
      <c r="D435" s="231" t="s">
        <v>180</v>
      </c>
      <c r="E435" s="237" t="s">
        <v>22</v>
      </c>
      <c r="F435" s="238" t="s">
        <v>2567</v>
      </c>
      <c r="G435" s="236"/>
      <c r="H435" s="239">
        <v>1</v>
      </c>
      <c r="I435" s="240"/>
      <c r="J435" s="236"/>
      <c r="K435" s="236"/>
      <c r="L435" s="241"/>
      <c r="M435" s="242"/>
      <c r="N435" s="243"/>
      <c r="O435" s="243"/>
      <c r="P435" s="243"/>
      <c r="Q435" s="243"/>
      <c r="R435" s="243"/>
      <c r="S435" s="243"/>
      <c r="T435" s="244"/>
      <c r="AT435" s="245" t="s">
        <v>180</v>
      </c>
      <c r="AU435" s="245" t="s">
        <v>82</v>
      </c>
      <c r="AV435" s="11" t="s">
        <v>82</v>
      </c>
      <c r="AW435" s="11" t="s">
        <v>37</v>
      </c>
      <c r="AX435" s="11" t="s">
        <v>73</v>
      </c>
      <c r="AY435" s="245" t="s">
        <v>153</v>
      </c>
    </row>
    <row r="436" spans="2:65" s="1" customFormat="1" ht="16.5" customHeight="1">
      <c r="B436" s="44"/>
      <c r="C436" s="219" t="s">
        <v>1263</v>
      </c>
      <c r="D436" s="219" t="s">
        <v>155</v>
      </c>
      <c r="E436" s="220" t="s">
        <v>2729</v>
      </c>
      <c r="F436" s="221" t="s">
        <v>2730</v>
      </c>
      <c r="G436" s="222" t="s">
        <v>158</v>
      </c>
      <c r="H436" s="223">
        <v>3</v>
      </c>
      <c r="I436" s="224"/>
      <c r="J436" s="225">
        <f>ROUND(I436*H436,2)</f>
        <v>0</v>
      </c>
      <c r="K436" s="221" t="s">
        <v>159</v>
      </c>
      <c r="L436" s="70"/>
      <c r="M436" s="226" t="s">
        <v>22</v>
      </c>
      <c r="N436" s="227" t="s">
        <v>44</v>
      </c>
      <c r="O436" s="45"/>
      <c r="P436" s="228">
        <f>O436*H436</f>
        <v>0</v>
      </c>
      <c r="Q436" s="228">
        <v>0.01188</v>
      </c>
      <c r="R436" s="228">
        <f>Q436*H436</f>
        <v>0.03564</v>
      </c>
      <c r="S436" s="228">
        <v>0</v>
      </c>
      <c r="T436" s="229">
        <f>S436*H436</f>
        <v>0</v>
      </c>
      <c r="AR436" s="22" t="s">
        <v>266</v>
      </c>
      <c r="AT436" s="22" t="s">
        <v>155</v>
      </c>
      <c r="AU436" s="22" t="s">
        <v>82</v>
      </c>
      <c r="AY436" s="22" t="s">
        <v>153</v>
      </c>
      <c r="BE436" s="230">
        <f>IF(N436="základní",J436,0)</f>
        <v>0</v>
      </c>
      <c r="BF436" s="230">
        <f>IF(N436="snížená",J436,0)</f>
        <v>0</v>
      </c>
      <c r="BG436" s="230">
        <f>IF(N436="zákl. přenesená",J436,0)</f>
        <v>0</v>
      </c>
      <c r="BH436" s="230">
        <f>IF(N436="sníž. přenesená",J436,0)</f>
        <v>0</v>
      </c>
      <c r="BI436" s="230">
        <f>IF(N436="nulová",J436,0)</f>
        <v>0</v>
      </c>
      <c r="BJ436" s="22" t="s">
        <v>24</v>
      </c>
      <c r="BK436" s="230">
        <f>ROUND(I436*H436,2)</f>
        <v>0</v>
      </c>
      <c r="BL436" s="22" t="s">
        <v>266</v>
      </c>
      <c r="BM436" s="22" t="s">
        <v>2731</v>
      </c>
    </row>
    <row r="437" spans="2:47" s="1" customFormat="1" ht="13.5">
      <c r="B437" s="44"/>
      <c r="C437" s="72"/>
      <c r="D437" s="231" t="s">
        <v>162</v>
      </c>
      <c r="E437" s="72"/>
      <c r="F437" s="232" t="s">
        <v>2732</v>
      </c>
      <c r="G437" s="72"/>
      <c r="H437" s="72"/>
      <c r="I437" s="189"/>
      <c r="J437" s="72"/>
      <c r="K437" s="72"/>
      <c r="L437" s="70"/>
      <c r="M437" s="233"/>
      <c r="N437" s="45"/>
      <c r="O437" s="45"/>
      <c r="P437" s="45"/>
      <c r="Q437" s="45"/>
      <c r="R437" s="45"/>
      <c r="S437" s="45"/>
      <c r="T437" s="93"/>
      <c r="AT437" s="22" t="s">
        <v>162</v>
      </c>
      <c r="AU437" s="22" t="s">
        <v>82</v>
      </c>
    </row>
    <row r="438" spans="2:47" s="1" customFormat="1" ht="13.5">
      <c r="B438" s="44"/>
      <c r="C438" s="72"/>
      <c r="D438" s="231" t="s">
        <v>166</v>
      </c>
      <c r="E438" s="72"/>
      <c r="F438" s="234" t="s">
        <v>2350</v>
      </c>
      <c r="G438" s="72"/>
      <c r="H438" s="72"/>
      <c r="I438" s="189"/>
      <c r="J438" s="72"/>
      <c r="K438" s="72"/>
      <c r="L438" s="70"/>
      <c r="M438" s="233"/>
      <c r="N438" s="45"/>
      <c r="O438" s="45"/>
      <c r="P438" s="45"/>
      <c r="Q438" s="45"/>
      <c r="R438" s="45"/>
      <c r="S438" s="45"/>
      <c r="T438" s="93"/>
      <c r="AT438" s="22" t="s">
        <v>166</v>
      </c>
      <c r="AU438" s="22" t="s">
        <v>82</v>
      </c>
    </row>
    <row r="439" spans="2:51" s="11" customFormat="1" ht="13.5">
      <c r="B439" s="235"/>
      <c r="C439" s="236"/>
      <c r="D439" s="231" t="s">
        <v>180</v>
      </c>
      <c r="E439" s="237" t="s">
        <v>22</v>
      </c>
      <c r="F439" s="238" t="s">
        <v>2577</v>
      </c>
      <c r="G439" s="236"/>
      <c r="H439" s="239">
        <v>3</v>
      </c>
      <c r="I439" s="240"/>
      <c r="J439" s="236"/>
      <c r="K439" s="236"/>
      <c r="L439" s="241"/>
      <c r="M439" s="242"/>
      <c r="N439" s="243"/>
      <c r="O439" s="243"/>
      <c r="P439" s="243"/>
      <c r="Q439" s="243"/>
      <c r="R439" s="243"/>
      <c r="S439" s="243"/>
      <c r="T439" s="244"/>
      <c r="AT439" s="245" t="s">
        <v>180</v>
      </c>
      <c r="AU439" s="245" t="s">
        <v>82</v>
      </c>
      <c r="AV439" s="11" t="s">
        <v>82</v>
      </c>
      <c r="AW439" s="11" t="s">
        <v>37</v>
      </c>
      <c r="AX439" s="11" t="s">
        <v>73</v>
      </c>
      <c r="AY439" s="245" t="s">
        <v>153</v>
      </c>
    </row>
    <row r="440" spans="2:65" s="1" customFormat="1" ht="16.5" customHeight="1">
      <c r="B440" s="44"/>
      <c r="C440" s="219" t="s">
        <v>1270</v>
      </c>
      <c r="D440" s="219" t="s">
        <v>155</v>
      </c>
      <c r="E440" s="220" t="s">
        <v>2733</v>
      </c>
      <c r="F440" s="221" t="s">
        <v>2734</v>
      </c>
      <c r="G440" s="222" t="s">
        <v>158</v>
      </c>
      <c r="H440" s="223">
        <v>3</v>
      </c>
      <c r="I440" s="224"/>
      <c r="J440" s="225">
        <f>ROUND(I440*H440,2)</f>
        <v>0</v>
      </c>
      <c r="K440" s="221" t="s">
        <v>159</v>
      </c>
      <c r="L440" s="70"/>
      <c r="M440" s="226" t="s">
        <v>22</v>
      </c>
      <c r="N440" s="227" t="s">
        <v>44</v>
      </c>
      <c r="O440" s="45"/>
      <c r="P440" s="228">
        <f>O440*H440</f>
        <v>0</v>
      </c>
      <c r="Q440" s="228">
        <v>0.02034</v>
      </c>
      <c r="R440" s="228">
        <f>Q440*H440</f>
        <v>0.061020000000000005</v>
      </c>
      <c r="S440" s="228">
        <v>0</v>
      </c>
      <c r="T440" s="229">
        <f>S440*H440</f>
        <v>0</v>
      </c>
      <c r="AR440" s="22" t="s">
        <v>266</v>
      </c>
      <c r="AT440" s="22" t="s">
        <v>155</v>
      </c>
      <c r="AU440" s="22" t="s">
        <v>82</v>
      </c>
      <c r="AY440" s="22" t="s">
        <v>153</v>
      </c>
      <c r="BE440" s="230">
        <f>IF(N440="základní",J440,0)</f>
        <v>0</v>
      </c>
      <c r="BF440" s="230">
        <f>IF(N440="snížená",J440,0)</f>
        <v>0</v>
      </c>
      <c r="BG440" s="230">
        <f>IF(N440="zákl. přenesená",J440,0)</f>
        <v>0</v>
      </c>
      <c r="BH440" s="230">
        <f>IF(N440="sníž. přenesená",J440,0)</f>
        <v>0</v>
      </c>
      <c r="BI440" s="230">
        <f>IF(N440="nulová",J440,0)</f>
        <v>0</v>
      </c>
      <c r="BJ440" s="22" t="s">
        <v>24</v>
      </c>
      <c r="BK440" s="230">
        <f>ROUND(I440*H440,2)</f>
        <v>0</v>
      </c>
      <c r="BL440" s="22" t="s">
        <v>266</v>
      </c>
      <c r="BM440" s="22" t="s">
        <v>2735</v>
      </c>
    </row>
    <row r="441" spans="2:47" s="1" customFormat="1" ht="13.5">
      <c r="B441" s="44"/>
      <c r="C441" s="72"/>
      <c r="D441" s="231" t="s">
        <v>162</v>
      </c>
      <c r="E441" s="72"/>
      <c r="F441" s="232" t="s">
        <v>2736</v>
      </c>
      <c r="G441" s="72"/>
      <c r="H441" s="72"/>
      <c r="I441" s="189"/>
      <c r="J441" s="72"/>
      <c r="K441" s="72"/>
      <c r="L441" s="70"/>
      <c r="M441" s="233"/>
      <c r="N441" s="45"/>
      <c r="O441" s="45"/>
      <c r="P441" s="45"/>
      <c r="Q441" s="45"/>
      <c r="R441" s="45"/>
      <c r="S441" s="45"/>
      <c r="T441" s="93"/>
      <c r="AT441" s="22" t="s">
        <v>162</v>
      </c>
      <c r="AU441" s="22" t="s">
        <v>82</v>
      </c>
    </row>
    <row r="442" spans="2:47" s="1" customFormat="1" ht="13.5">
      <c r="B442" s="44"/>
      <c r="C442" s="72"/>
      <c r="D442" s="231" t="s">
        <v>166</v>
      </c>
      <c r="E442" s="72"/>
      <c r="F442" s="234" t="s">
        <v>2350</v>
      </c>
      <c r="G442" s="72"/>
      <c r="H442" s="72"/>
      <c r="I442" s="189"/>
      <c r="J442" s="72"/>
      <c r="K442" s="72"/>
      <c r="L442" s="70"/>
      <c r="M442" s="233"/>
      <c r="N442" s="45"/>
      <c r="O442" s="45"/>
      <c r="P442" s="45"/>
      <c r="Q442" s="45"/>
      <c r="R442" s="45"/>
      <c r="S442" s="45"/>
      <c r="T442" s="93"/>
      <c r="AT442" s="22" t="s">
        <v>166</v>
      </c>
      <c r="AU442" s="22" t="s">
        <v>82</v>
      </c>
    </row>
    <row r="443" spans="2:51" s="11" customFormat="1" ht="13.5">
      <c r="B443" s="235"/>
      <c r="C443" s="236"/>
      <c r="D443" s="231" t="s">
        <v>180</v>
      </c>
      <c r="E443" s="237" t="s">
        <v>22</v>
      </c>
      <c r="F443" s="238" t="s">
        <v>2577</v>
      </c>
      <c r="G443" s="236"/>
      <c r="H443" s="239">
        <v>3</v>
      </c>
      <c r="I443" s="240"/>
      <c r="J443" s="236"/>
      <c r="K443" s="236"/>
      <c r="L443" s="241"/>
      <c r="M443" s="242"/>
      <c r="N443" s="243"/>
      <c r="O443" s="243"/>
      <c r="P443" s="243"/>
      <c r="Q443" s="243"/>
      <c r="R443" s="243"/>
      <c r="S443" s="243"/>
      <c r="T443" s="244"/>
      <c r="AT443" s="245" t="s">
        <v>180</v>
      </c>
      <c r="AU443" s="245" t="s">
        <v>82</v>
      </c>
      <c r="AV443" s="11" t="s">
        <v>82</v>
      </c>
      <c r="AW443" s="11" t="s">
        <v>37</v>
      </c>
      <c r="AX443" s="11" t="s">
        <v>73</v>
      </c>
      <c r="AY443" s="245" t="s">
        <v>153</v>
      </c>
    </row>
    <row r="444" spans="2:65" s="1" customFormat="1" ht="25.5" customHeight="1">
      <c r="B444" s="44"/>
      <c r="C444" s="219" t="s">
        <v>1277</v>
      </c>
      <c r="D444" s="219" t="s">
        <v>155</v>
      </c>
      <c r="E444" s="220" t="s">
        <v>2737</v>
      </c>
      <c r="F444" s="221" t="s">
        <v>2738</v>
      </c>
      <c r="G444" s="222" t="s">
        <v>158</v>
      </c>
      <c r="H444" s="223">
        <v>1</v>
      </c>
      <c r="I444" s="224"/>
      <c r="J444" s="225">
        <f>ROUND(I444*H444,2)</f>
        <v>0</v>
      </c>
      <c r="K444" s="221" t="s">
        <v>159</v>
      </c>
      <c r="L444" s="70"/>
      <c r="M444" s="226" t="s">
        <v>22</v>
      </c>
      <c r="N444" s="227" t="s">
        <v>44</v>
      </c>
      <c r="O444" s="45"/>
      <c r="P444" s="228">
        <f>O444*H444</f>
        <v>0</v>
      </c>
      <c r="Q444" s="228">
        <v>0.00075</v>
      </c>
      <c r="R444" s="228">
        <f>Q444*H444</f>
        <v>0.00075</v>
      </c>
      <c r="S444" s="228">
        <v>0</v>
      </c>
      <c r="T444" s="229">
        <f>S444*H444</f>
        <v>0</v>
      </c>
      <c r="AR444" s="22" t="s">
        <v>266</v>
      </c>
      <c r="AT444" s="22" t="s">
        <v>155</v>
      </c>
      <c r="AU444" s="22" t="s">
        <v>82</v>
      </c>
      <c r="AY444" s="22" t="s">
        <v>153</v>
      </c>
      <c r="BE444" s="230">
        <f>IF(N444="základní",J444,0)</f>
        <v>0</v>
      </c>
      <c r="BF444" s="230">
        <f>IF(N444="snížená",J444,0)</f>
        <v>0</v>
      </c>
      <c r="BG444" s="230">
        <f>IF(N444="zákl. přenesená",J444,0)</f>
        <v>0</v>
      </c>
      <c r="BH444" s="230">
        <f>IF(N444="sníž. přenesená",J444,0)</f>
        <v>0</v>
      </c>
      <c r="BI444" s="230">
        <f>IF(N444="nulová",J444,0)</f>
        <v>0</v>
      </c>
      <c r="BJ444" s="22" t="s">
        <v>24</v>
      </c>
      <c r="BK444" s="230">
        <f>ROUND(I444*H444,2)</f>
        <v>0</v>
      </c>
      <c r="BL444" s="22" t="s">
        <v>266</v>
      </c>
      <c r="BM444" s="22" t="s">
        <v>2739</v>
      </c>
    </row>
    <row r="445" spans="2:47" s="1" customFormat="1" ht="13.5">
      <c r="B445" s="44"/>
      <c r="C445" s="72"/>
      <c r="D445" s="231" t="s">
        <v>162</v>
      </c>
      <c r="E445" s="72"/>
      <c r="F445" s="232" t="s">
        <v>2740</v>
      </c>
      <c r="G445" s="72"/>
      <c r="H445" s="72"/>
      <c r="I445" s="189"/>
      <c r="J445" s="72"/>
      <c r="K445" s="72"/>
      <c r="L445" s="70"/>
      <c r="M445" s="233"/>
      <c r="N445" s="45"/>
      <c r="O445" s="45"/>
      <c r="P445" s="45"/>
      <c r="Q445" s="45"/>
      <c r="R445" s="45"/>
      <c r="S445" s="45"/>
      <c r="T445" s="93"/>
      <c r="AT445" s="22" t="s">
        <v>162</v>
      </c>
      <c r="AU445" s="22" t="s">
        <v>82</v>
      </c>
    </row>
    <row r="446" spans="2:47" s="1" customFormat="1" ht="13.5">
      <c r="B446" s="44"/>
      <c r="C446" s="72"/>
      <c r="D446" s="231" t="s">
        <v>166</v>
      </c>
      <c r="E446" s="72"/>
      <c r="F446" s="234" t="s">
        <v>2350</v>
      </c>
      <c r="G446" s="72"/>
      <c r="H446" s="72"/>
      <c r="I446" s="189"/>
      <c r="J446" s="72"/>
      <c r="K446" s="72"/>
      <c r="L446" s="70"/>
      <c r="M446" s="233"/>
      <c r="N446" s="45"/>
      <c r="O446" s="45"/>
      <c r="P446" s="45"/>
      <c r="Q446" s="45"/>
      <c r="R446" s="45"/>
      <c r="S446" s="45"/>
      <c r="T446" s="93"/>
      <c r="AT446" s="22" t="s">
        <v>166</v>
      </c>
      <c r="AU446" s="22" t="s">
        <v>82</v>
      </c>
    </row>
    <row r="447" spans="2:51" s="11" customFormat="1" ht="13.5">
      <c r="B447" s="235"/>
      <c r="C447" s="236"/>
      <c r="D447" s="231" t="s">
        <v>180</v>
      </c>
      <c r="E447" s="237" t="s">
        <v>22</v>
      </c>
      <c r="F447" s="238" t="s">
        <v>2741</v>
      </c>
      <c r="G447" s="236"/>
      <c r="H447" s="239">
        <v>1</v>
      </c>
      <c r="I447" s="240"/>
      <c r="J447" s="236"/>
      <c r="K447" s="236"/>
      <c r="L447" s="241"/>
      <c r="M447" s="242"/>
      <c r="N447" s="243"/>
      <c r="O447" s="243"/>
      <c r="P447" s="243"/>
      <c r="Q447" s="243"/>
      <c r="R447" s="243"/>
      <c r="S447" s="243"/>
      <c r="T447" s="244"/>
      <c r="AT447" s="245" t="s">
        <v>180</v>
      </c>
      <c r="AU447" s="245" t="s">
        <v>82</v>
      </c>
      <c r="AV447" s="11" t="s">
        <v>82</v>
      </c>
      <c r="AW447" s="11" t="s">
        <v>37</v>
      </c>
      <c r="AX447" s="11" t="s">
        <v>73</v>
      </c>
      <c r="AY447" s="245" t="s">
        <v>153</v>
      </c>
    </row>
    <row r="448" spans="2:65" s="1" customFormat="1" ht="25.5" customHeight="1">
      <c r="B448" s="44"/>
      <c r="C448" s="219" t="s">
        <v>1283</v>
      </c>
      <c r="D448" s="219" t="s">
        <v>155</v>
      </c>
      <c r="E448" s="220" t="s">
        <v>2742</v>
      </c>
      <c r="F448" s="221" t="s">
        <v>2743</v>
      </c>
      <c r="G448" s="222" t="s">
        <v>158</v>
      </c>
      <c r="H448" s="223">
        <v>1</v>
      </c>
      <c r="I448" s="224"/>
      <c r="J448" s="225">
        <f>ROUND(I448*H448,2)</f>
        <v>0</v>
      </c>
      <c r="K448" s="221" t="s">
        <v>159</v>
      </c>
      <c r="L448" s="70"/>
      <c r="M448" s="226" t="s">
        <v>22</v>
      </c>
      <c r="N448" s="227" t="s">
        <v>44</v>
      </c>
      <c r="O448" s="45"/>
      <c r="P448" s="228">
        <f>O448*H448</f>
        <v>0</v>
      </c>
      <c r="Q448" s="228">
        <v>0.00085</v>
      </c>
      <c r="R448" s="228">
        <f>Q448*H448</f>
        <v>0.00085</v>
      </c>
      <c r="S448" s="228">
        <v>0</v>
      </c>
      <c r="T448" s="229">
        <f>S448*H448</f>
        <v>0</v>
      </c>
      <c r="AR448" s="22" t="s">
        <v>266</v>
      </c>
      <c r="AT448" s="22" t="s">
        <v>155</v>
      </c>
      <c r="AU448" s="22" t="s">
        <v>82</v>
      </c>
      <c r="AY448" s="22" t="s">
        <v>153</v>
      </c>
      <c r="BE448" s="230">
        <f>IF(N448="základní",J448,0)</f>
        <v>0</v>
      </c>
      <c r="BF448" s="230">
        <f>IF(N448="snížená",J448,0)</f>
        <v>0</v>
      </c>
      <c r="BG448" s="230">
        <f>IF(N448="zákl. přenesená",J448,0)</f>
        <v>0</v>
      </c>
      <c r="BH448" s="230">
        <f>IF(N448="sníž. přenesená",J448,0)</f>
        <v>0</v>
      </c>
      <c r="BI448" s="230">
        <f>IF(N448="nulová",J448,0)</f>
        <v>0</v>
      </c>
      <c r="BJ448" s="22" t="s">
        <v>24</v>
      </c>
      <c r="BK448" s="230">
        <f>ROUND(I448*H448,2)</f>
        <v>0</v>
      </c>
      <c r="BL448" s="22" t="s">
        <v>266</v>
      </c>
      <c r="BM448" s="22" t="s">
        <v>2744</v>
      </c>
    </row>
    <row r="449" spans="2:47" s="1" customFormat="1" ht="13.5">
      <c r="B449" s="44"/>
      <c r="C449" s="72"/>
      <c r="D449" s="231" t="s">
        <v>162</v>
      </c>
      <c r="E449" s="72"/>
      <c r="F449" s="232" t="s">
        <v>2745</v>
      </c>
      <c r="G449" s="72"/>
      <c r="H449" s="72"/>
      <c r="I449" s="189"/>
      <c r="J449" s="72"/>
      <c r="K449" s="72"/>
      <c r="L449" s="70"/>
      <c r="M449" s="233"/>
      <c r="N449" s="45"/>
      <c r="O449" s="45"/>
      <c r="P449" s="45"/>
      <c r="Q449" s="45"/>
      <c r="R449" s="45"/>
      <c r="S449" s="45"/>
      <c r="T449" s="93"/>
      <c r="AT449" s="22" t="s">
        <v>162</v>
      </c>
      <c r="AU449" s="22" t="s">
        <v>82</v>
      </c>
    </row>
    <row r="450" spans="2:47" s="1" customFormat="1" ht="13.5">
      <c r="B450" s="44"/>
      <c r="C450" s="72"/>
      <c r="D450" s="231" t="s">
        <v>166</v>
      </c>
      <c r="E450" s="72"/>
      <c r="F450" s="234" t="s">
        <v>2350</v>
      </c>
      <c r="G450" s="72"/>
      <c r="H450" s="72"/>
      <c r="I450" s="189"/>
      <c r="J450" s="72"/>
      <c r="K450" s="72"/>
      <c r="L450" s="70"/>
      <c r="M450" s="233"/>
      <c r="N450" s="45"/>
      <c r="O450" s="45"/>
      <c r="P450" s="45"/>
      <c r="Q450" s="45"/>
      <c r="R450" s="45"/>
      <c r="S450" s="45"/>
      <c r="T450" s="93"/>
      <c r="AT450" s="22" t="s">
        <v>166</v>
      </c>
      <c r="AU450" s="22" t="s">
        <v>82</v>
      </c>
    </row>
    <row r="451" spans="2:51" s="11" customFormat="1" ht="13.5">
      <c r="B451" s="235"/>
      <c r="C451" s="236"/>
      <c r="D451" s="231" t="s">
        <v>180</v>
      </c>
      <c r="E451" s="237" t="s">
        <v>22</v>
      </c>
      <c r="F451" s="238" t="s">
        <v>2741</v>
      </c>
      <c r="G451" s="236"/>
      <c r="H451" s="239">
        <v>1</v>
      </c>
      <c r="I451" s="240"/>
      <c r="J451" s="236"/>
      <c r="K451" s="236"/>
      <c r="L451" s="241"/>
      <c r="M451" s="242"/>
      <c r="N451" s="243"/>
      <c r="O451" s="243"/>
      <c r="P451" s="243"/>
      <c r="Q451" s="243"/>
      <c r="R451" s="243"/>
      <c r="S451" s="243"/>
      <c r="T451" s="244"/>
      <c r="AT451" s="245" t="s">
        <v>180</v>
      </c>
      <c r="AU451" s="245" t="s">
        <v>82</v>
      </c>
      <c r="AV451" s="11" t="s">
        <v>82</v>
      </c>
      <c r="AW451" s="11" t="s">
        <v>37</v>
      </c>
      <c r="AX451" s="11" t="s">
        <v>73</v>
      </c>
      <c r="AY451" s="245" t="s">
        <v>153</v>
      </c>
    </row>
    <row r="452" spans="2:65" s="1" customFormat="1" ht="25.5" customHeight="1">
      <c r="B452" s="44"/>
      <c r="C452" s="219" t="s">
        <v>1289</v>
      </c>
      <c r="D452" s="219" t="s">
        <v>155</v>
      </c>
      <c r="E452" s="220" t="s">
        <v>2746</v>
      </c>
      <c r="F452" s="221" t="s">
        <v>2747</v>
      </c>
      <c r="G452" s="222" t="s">
        <v>158</v>
      </c>
      <c r="H452" s="223">
        <v>1</v>
      </c>
      <c r="I452" s="224"/>
      <c r="J452" s="225">
        <f>ROUND(I452*H452,2)</f>
        <v>0</v>
      </c>
      <c r="K452" s="221" t="s">
        <v>159</v>
      </c>
      <c r="L452" s="70"/>
      <c r="M452" s="226" t="s">
        <v>22</v>
      </c>
      <c r="N452" s="227" t="s">
        <v>44</v>
      </c>
      <c r="O452" s="45"/>
      <c r="P452" s="228">
        <f>O452*H452</f>
        <v>0</v>
      </c>
      <c r="Q452" s="228">
        <v>0.00085</v>
      </c>
      <c r="R452" s="228">
        <f>Q452*H452</f>
        <v>0.00085</v>
      </c>
      <c r="S452" s="228">
        <v>0</v>
      </c>
      <c r="T452" s="229">
        <f>S452*H452</f>
        <v>0</v>
      </c>
      <c r="AR452" s="22" t="s">
        <v>266</v>
      </c>
      <c r="AT452" s="22" t="s">
        <v>155</v>
      </c>
      <c r="AU452" s="22" t="s">
        <v>82</v>
      </c>
      <c r="AY452" s="22" t="s">
        <v>153</v>
      </c>
      <c r="BE452" s="230">
        <f>IF(N452="základní",J452,0)</f>
        <v>0</v>
      </c>
      <c r="BF452" s="230">
        <f>IF(N452="snížená",J452,0)</f>
        <v>0</v>
      </c>
      <c r="BG452" s="230">
        <f>IF(N452="zákl. přenesená",J452,0)</f>
        <v>0</v>
      </c>
      <c r="BH452" s="230">
        <f>IF(N452="sníž. přenesená",J452,0)</f>
        <v>0</v>
      </c>
      <c r="BI452" s="230">
        <f>IF(N452="nulová",J452,0)</f>
        <v>0</v>
      </c>
      <c r="BJ452" s="22" t="s">
        <v>24</v>
      </c>
      <c r="BK452" s="230">
        <f>ROUND(I452*H452,2)</f>
        <v>0</v>
      </c>
      <c r="BL452" s="22" t="s">
        <v>266</v>
      </c>
      <c r="BM452" s="22" t="s">
        <v>2748</v>
      </c>
    </row>
    <row r="453" spans="2:47" s="1" customFormat="1" ht="13.5">
      <c r="B453" s="44"/>
      <c r="C453" s="72"/>
      <c r="D453" s="231" t="s">
        <v>162</v>
      </c>
      <c r="E453" s="72"/>
      <c r="F453" s="232" t="s">
        <v>2749</v>
      </c>
      <c r="G453" s="72"/>
      <c r="H453" s="72"/>
      <c r="I453" s="189"/>
      <c r="J453" s="72"/>
      <c r="K453" s="72"/>
      <c r="L453" s="70"/>
      <c r="M453" s="233"/>
      <c r="N453" s="45"/>
      <c r="O453" s="45"/>
      <c r="P453" s="45"/>
      <c r="Q453" s="45"/>
      <c r="R453" s="45"/>
      <c r="S453" s="45"/>
      <c r="T453" s="93"/>
      <c r="AT453" s="22" t="s">
        <v>162</v>
      </c>
      <c r="AU453" s="22" t="s">
        <v>82</v>
      </c>
    </row>
    <row r="454" spans="2:47" s="1" customFormat="1" ht="13.5">
      <c r="B454" s="44"/>
      <c r="C454" s="72"/>
      <c r="D454" s="231" t="s">
        <v>166</v>
      </c>
      <c r="E454" s="72"/>
      <c r="F454" s="234" t="s">
        <v>2350</v>
      </c>
      <c r="G454" s="72"/>
      <c r="H454" s="72"/>
      <c r="I454" s="189"/>
      <c r="J454" s="72"/>
      <c r="K454" s="72"/>
      <c r="L454" s="70"/>
      <c r="M454" s="233"/>
      <c r="N454" s="45"/>
      <c r="O454" s="45"/>
      <c r="P454" s="45"/>
      <c r="Q454" s="45"/>
      <c r="R454" s="45"/>
      <c r="S454" s="45"/>
      <c r="T454" s="93"/>
      <c r="AT454" s="22" t="s">
        <v>166</v>
      </c>
      <c r="AU454" s="22" t="s">
        <v>82</v>
      </c>
    </row>
    <row r="455" spans="2:51" s="11" customFormat="1" ht="13.5">
      <c r="B455" s="235"/>
      <c r="C455" s="236"/>
      <c r="D455" s="231" t="s">
        <v>180</v>
      </c>
      <c r="E455" s="237" t="s">
        <v>22</v>
      </c>
      <c r="F455" s="238" t="s">
        <v>2741</v>
      </c>
      <c r="G455" s="236"/>
      <c r="H455" s="239">
        <v>1</v>
      </c>
      <c r="I455" s="240"/>
      <c r="J455" s="236"/>
      <c r="K455" s="236"/>
      <c r="L455" s="241"/>
      <c r="M455" s="242"/>
      <c r="N455" s="243"/>
      <c r="O455" s="243"/>
      <c r="P455" s="243"/>
      <c r="Q455" s="243"/>
      <c r="R455" s="243"/>
      <c r="S455" s="243"/>
      <c r="T455" s="244"/>
      <c r="AT455" s="245" t="s">
        <v>180</v>
      </c>
      <c r="AU455" s="245" t="s">
        <v>82</v>
      </c>
      <c r="AV455" s="11" t="s">
        <v>82</v>
      </c>
      <c r="AW455" s="11" t="s">
        <v>37</v>
      </c>
      <c r="AX455" s="11" t="s">
        <v>73</v>
      </c>
      <c r="AY455" s="245" t="s">
        <v>153</v>
      </c>
    </row>
    <row r="456" spans="2:65" s="1" customFormat="1" ht="25.5" customHeight="1">
      <c r="B456" s="44"/>
      <c r="C456" s="219" t="s">
        <v>496</v>
      </c>
      <c r="D456" s="219" t="s">
        <v>155</v>
      </c>
      <c r="E456" s="220" t="s">
        <v>2750</v>
      </c>
      <c r="F456" s="221" t="s">
        <v>2751</v>
      </c>
      <c r="G456" s="222" t="s">
        <v>158</v>
      </c>
      <c r="H456" s="223">
        <v>6</v>
      </c>
      <c r="I456" s="224"/>
      <c r="J456" s="225">
        <f>ROUND(I456*H456,2)</f>
        <v>0</v>
      </c>
      <c r="K456" s="221" t="s">
        <v>159</v>
      </c>
      <c r="L456" s="70"/>
      <c r="M456" s="226" t="s">
        <v>22</v>
      </c>
      <c r="N456" s="227" t="s">
        <v>44</v>
      </c>
      <c r="O456" s="45"/>
      <c r="P456" s="228">
        <f>O456*H456</f>
        <v>0</v>
      </c>
      <c r="Q456" s="228">
        <v>0.00494</v>
      </c>
      <c r="R456" s="228">
        <f>Q456*H456</f>
        <v>0.02964</v>
      </c>
      <c r="S456" s="228">
        <v>0</v>
      </c>
      <c r="T456" s="229">
        <f>S456*H456</f>
        <v>0</v>
      </c>
      <c r="AR456" s="22" t="s">
        <v>266</v>
      </c>
      <c r="AT456" s="22" t="s">
        <v>155</v>
      </c>
      <c r="AU456" s="22" t="s">
        <v>82</v>
      </c>
      <c r="AY456" s="22" t="s">
        <v>153</v>
      </c>
      <c r="BE456" s="230">
        <f>IF(N456="základní",J456,0)</f>
        <v>0</v>
      </c>
      <c r="BF456" s="230">
        <f>IF(N456="snížená",J456,0)</f>
        <v>0</v>
      </c>
      <c r="BG456" s="230">
        <f>IF(N456="zákl. přenesená",J456,0)</f>
        <v>0</v>
      </c>
      <c r="BH456" s="230">
        <f>IF(N456="sníž. přenesená",J456,0)</f>
        <v>0</v>
      </c>
      <c r="BI456" s="230">
        <f>IF(N456="nulová",J456,0)</f>
        <v>0</v>
      </c>
      <c r="BJ456" s="22" t="s">
        <v>24</v>
      </c>
      <c r="BK456" s="230">
        <f>ROUND(I456*H456,2)</f>
        <v>0</v>
      </c>
      <c r="BL456" s="22" t="s">
        <v>266</v>
      </c>
      <c r="BM456" s="22" t="s">
        <v>2752</v>
      </c>
    </row>
    <row r="457" spans="2:47" s="1" customFormat="1" ht="13.5">
      <c r="B457" s="44"/>
      <c r="C457" s="72"/>
      <c r="D457" s="231" t="s">
        <v>162</v>
      </c>
      <c r="E457" s="72"/>
      <c r="F457" s="232" t="s">
        <v>2753</v>
      </c>
      <c r="G457" s="72"/>
      <c r="H457" s="72"/>
      <c r="I457" s="189"/>
      <c r="J457" s="72"/>
      <c r="K457" s="72"/>
      <c r="L457" s="70"/>
      <c r="M457" s="233"/>
      <c r="N457" s="45"/>
      <c r="O457" s="45"/>
      <c r="P457" s="45"/>
      <c r="Q457" s="45"/>
      <c r="R457" s="45"/>
      <c r="S457" s="45"/>
      <c r="T457" s="93"/>
      <c r="AT457" s="22" t="s">
        <v>162</v>
      </c>
      <c r="AU457" s="22" t="s">
        <v>82</v>
      </c>
    </row>
    <row r="458" spans="2:47" s="1" customFormat="1" ht="13.5">
      <c r="B458" s="44"/>
      <c r="C458" s="72"/>
      <c r="D458" s="231" t="s">
        <v>166</v>
      </c>
      <c r="E458" s="72"/>
      <c r="F458" s="234" t="s">
        <v>2350</v>
      </c>
      <c r="G458" s="72"/>
      <c r="H458" s="72"/>
      <c r="I458" s="189"/>
      <c r="J458" s="72"/>
      <c r="K458" s="72"/>
      <c r="L458" s="70"/>
      <c r="M458" s="233"/>
      <c r="N458" s="45"/>
      <c r="O458" s="45"/>
      <c r="P458" s="45"/>
      <c r="Q458" s="45"/>
      <c r="R458" s="45"/>
      <c r="S458" s="45"/>
      <c r="T458" s="93"/>
      <c r="AT458" s="22" t="s">
        <v>166</v>
      </c>
      <c r="AU458" s="22" t="s">
        <v>82</v>
      </c>
    </row>
    <row r="459" spans="2:51" s="11" customFormat="1" ht="13.5">
      <c r="B459" s="235"/>
      <c r="C459" s="236"/>
      <c r="D459" s="231" t="s">
        <v>180</v>
      </c>
      <c r="E459" s="237" t="s">
        <v>22</v>
      </c>
      <c r="F459" s="238" t="s">
        <v>2695</v>
      </c>
      <c r="G459" s="236"/>
      <c r="H459" s="239">
        <v>6</v>
      </c>
      <c r="I459" s="240"/>
      <c r="J459" s="236"/>
      <c r="K459" s="236"/>
      <c r="L459" s="241"/>
      <c r="M459" s="242"/>
      <c r="N459" s="243"/>
      <c r="O459" s="243"/>
      <c r="P459" s="243"/>
      <c r="Q459" s="243"/>
      <c r="R459" s="243"/>
      <c r="S459" s="243"/>
      <c r="T459" s="244"/>
      <c r="AT459" s="245" t="s">
        <v>180</v>
      </c>
      <c r="AU459" s="245" t="s">
        <v>82</v>
      </c>
      <c r="AV459" s="11" t="s">
        <v>82</v>
      </c>
      <c r="AW459" s="11" t="s">
        <v>37</v>
      </c>
      <c r="AX459" s="11" t="s">
        <v>73</v>
      </c>
      <c r="AY459" s="245" t="s">
        <v>153</v>
      </c>
    </row>
    <row r="460" spans="2:65" s="1" customFormat="1" ht="16.5" customHeight="1">
      <c r="B460" s="44"/>
      <c r="C460" s="219" t="s">
        <v>1302</v>
      </c>
      <c r="D460" s="219" t="s">
        <v>155</v>
      </c>
      <c r="E460" s="220" t="s">
        <v>2754</v>
      </c>
      <c r="F460" s="221" t="s">
        <v>2755</v>
      </c>
      <c r="G460" s="222" t="s">
        <v>158</v>
      </c>
      <c r="H460" s="223">
        <v>1</v>
      </c>
      <c r="I460" s="224"/>
      <c r="J460" s="225">
        <f>ROUND(I460*H460,2)</f>
        <v>0</v>
      </c>
      <c r="K460" s="221" t="s">
        <v>159</v>
      </c>
      <c r="L460" s="70"/>
      <c r="M460" s="226" t="s">
        <v>22</v>
      </c>
      <c r="N460" s="227" t="s">
        <v>44</v>
      </c>
      <c r="O460" s="45"/>
      <c r="P460" s="228">
        <f>O460*H460</f>
        <v>0</v>
      </c>
      <c r="Q460" s="228">
        <v>0.03025</v>
      </c>
      <c r="R460" s="228">
        <f>Q460*H460</f>
        <v>0.03025</v>
      </c>
      <c r="S460" s="228">
        <v>0</v>
      </c>
      <c r="T460" s="229">
        <f>S460*H460</f>
        <v>0</v>
      </c>
      <c r="AR460" s="22" t="s">
        <v>266</v>
      </c>
      <c r="AT460" s="22" t="s">
        <v>155</v>
      </c>
      <c r="AU460" s="22" t="s">
        <v>82</v>
      </c>
      <c r="AY460" s="22" t="s">
        <v>153</v>
      </c>
      <c r="BE460" s="230">
        <f>IF(N460="základní",J460,0)</f>
        <v>0</v>
      </c>
      <c r="BF460" s="230">
        <f>IF(N460="snížená",J460,0)</f>
        <v>0</v>
      </c>
      <c r="BG460" s="230">
        <f>IF(N460="zákl. přenesená",J460,0)</f>
        <v>0</v>
      </c>
      <c r="BH460" s="230">
        <f>IF(N460="sníž. přenesená",J460,0)</f>
        <v>0</v>
      </c>
      <c r="BI460" s="230">
        <f>IF(N460="nulová",J460,0)</f>
        <v>0</v>
      </c>
      <c r="BJ460" s="22" t="s">
        <v>24</v>
      </c>
      <c r="BK460" s="230">
        <f>ROUND(I460*H460,2)</f>
        <v>0</v>
      </c>
      <c r="BL460" s="22" t="s">
        <v>266</v>
      </c>
      <c r="BM460" s="22" t="s">
        <v>2756</v>
      </c>
    </row>
    <row r="461" spans="2:47" s="1" customFormat="1" ht="13.5">
      <c r="B461" s="44"/>
      <c r="C461" s="72"/>
      <c r="D461" s="231" t="s">
        <v>162</v>
      </c>
      <c r="E461" s="72"/>
      <c r="F461" s="232" t="s">
        <v>2757</v>
      </c>
      <c r="G461" s="72"/>
      <c r="H461" s="72"/>
      <c r="I461" s="189"/>
      <c r="J461" s="72"/>
      <c r="K461" s="72"/>
      <c r="L461" s="70"/>
      <c r="M461" s="233"/>
      <c r="N461" s="45"/>
      <c r="O461" s="45"/>
      <c r="P461" s="45"/>
      <c r="Q461" s="45"/>
      <c r="R461" s="45"/>
      <c r="S461" s="45"/>
      <c r="T461" s="93"/>
      <c r="AT461" s="22" t="s">
        <v>162</v>
      </c>
      <c r="AU461" s="22" t="s">
        <v>82</v>
      </c>
    </row>
    <row r="462" spans="2:47" s="1" customFormat="1" ht="13.5">
      <c r="B462" s="44"/>
      <c r="C462" s="72"/>
      <c r="D462" s="231" t="s">
        <v>166</v>
      </c>
      <c r="E462" s="72"/>
      <c r="F462" s="234" t="s">
        <v>2350</v>
      </c>
      <c r="G462" s="72"/>
      <c r="H462" s="72"/>
      <c r="I462" s="189"/>
      <c r="J462" s="72"/>
      <c r="K462" s="72"/>
      <c r="L462" s="70"/>
      <c r="M462" s="233"/>
      <c r="N462" s="45"/>
      <c r="O462" s="45"/>
      <c r="P462" s="45"/>
      <c r="Q462" s="45"/>
      <c r="R462" s="45"/>
      <c r="S462" s="45"/>
      <c r="T462" s="93"/>
      <c r="AT462" s="22" t="s">
        <v>166</v>
      </c>
      <c r="AU462" s="22" t="s">
        <v>82</v>
      </c>
    </row>
    <row r="463" spans="2:51" s="11" customFormat="1" ht="13.5">
      <c r="B463" s="235"/>
      <c r="C463" s="236"/>
      <c r="D463" s="231" t="s">
        <v>180</v>
      </c>
      <c r="E463" s="237" t="s">
        <v>22</v>
      </c>
      <c r="F463" s="238" t="s">
        <v>2567</v>
      </c>
      <c r="G463" s="236"/>
      <c r="H463" s="239">
        <v>1</v>
      </c>
      <c r="I463" s="240"/>
      <c r="J463" s="236"/>
      <c r="K463" s="236"/>
      <c r="L463" s="241"/>
      <c r="M463" s="242"/>
      <c r="N463" s="243"/>
      <c r="O463" s="243"/>
      <c r="P463" s="243"/>
      <c r="Q463" s="243"/>
      <c r="R463" s="243"/>
      <c r="S463" s="243"/>
      <c r="T463" s="244"/>
      <c r="AT463" s="245" t="s">
        <v>180</v>
      </c>
      <c r="AU463" s="245" t="s">
        <v>82</v>
      </c>
      <c r="AV463" s="11" t="s">
        <v>82</v>
      </c>
      <c r="AW463" s="11" t="s">
        <v>37</v>
      </c>
      <c r="AX463" s="11" t="s">
        <v>73</v>
      </c>
      <c r="AY463" s="245" t="s">
        <v>153</v>
      </c>
    </row>
    <row r="464" spans="2:65" s="1" customFormat="1" ht="16.5" customHeight="1">
      <c r="B464" s="44"/>
      <c r="C464" s="219" t="s">
        <v>1309</v>
      </c>
      <c r="D464" s="219" t="s">
        <v>155</v>
      </c>
      <c r="E464" s="220" t="s">
        <v>2758</v>
      </c>
      <c r="F464" s="221" t="s">
        <v>2759</v>
      </c>
      <c r="G464" s="222" t="s">
        <v>158</v>
      </c>
      <c r="H464" s="223">
        <v>2</v>
      </c>
      <c r="I464" s="224"/>
      <c r="J464" s="225">
        <f>ROUND(I464*H464,2)</f>
        <v>0</v>
      </c>
      <c r="K464" s="221" t="s">
        <v>159</v>
      </c>
      <c r="L464" s="70"/>
      <c r="M464" s="226" t="s">
        <v>22</v>
      </c>
      <c r="N464" s="227" t="s">
        <v>44</v>
      </c>
      <c r="O464" s="45"/>
      <c r="P464" s="228">
        <f>O464*H464</f>
        <v>0</v>
      </c>
      <c r="Q464" s="228">
        <v>0.04625</v>
      </c>
      <c r="R464" s="228">
        <f>Q464*H464</f>
        <v>0.0925</v>
      </c>
      <c r="S464" s="228">
        <v>0</v>
      </c>
      <c r="T464" s="229">
        <f>S464*H464</f>
        <v>0</v>
      </c>
      <c r="AR464" s="22" t="s">
        <v>266</v>
      </c>
      <c r="AT464" s="22" t="s">
        <v>155</v>
      </c>
      <c r="AU464" s="22" t="s">
        <v>82</v>
      </c>
      <c r="AY464" s="22" t="s">
        <v>153</v>
      </c>
      <c r="BE464" s="230">
        <f>IF(N464="základní",J464,0)</f>
        <v>0</v>
      </c>
      <c r="BF464" s="230">
        <f>IF(N464="snížená",J464,0)</f>
        <v>0</v>
      </c>
      <c r="BG464" s="230">
        <f>IF(N464="zákl. přenesená",J464,0)</f>
        <v>0</v>
      </c>
      <c r="BH464" s="230">
        <f>IF(N464="sníž. přenesená",J464,0)</f>
        <v>0</v>
      </c>
      <c r="BI464" s="230">
        <f>IF(N464="nulová",J464,0)</f>
        <v>0</v>
      </c>
      <c r="BJ464" s="22" t="s">
        <v>24</v>
      </c>
      <c r="BK464" s="230">
        <f>ROUND(I464*H464,2)</f>
        <v>0</v>
      </c>
      <c r="BL464" s="22" t="s">
        <v>266</v>
      </c>
      <c r="BM464" s="22" t="s">
        <v>2760</v>
      </c>
    </row>
    <row r="465" spans="2:47" s="1" customFormat="1" ht="13.5">
      <c r="B465" s="44"/>
      <c r="C465" s="72"/>
      <c r="D465" s="231" t="s">
        <v>162</v>
      </c>
      <c r="E465" s="72"/>
      <c r="F465" s="232" t="s">
        <v>2761</v>
      </c>
      <c r="G465" s="72"/>
      <c r="H465" s="72"/>
      <c r="I465" s="189"/>
      <c r="J465" s="72"/>
      <c r="K465" s="72"/>
      <c r="L465" s="70"/>
      <c r="M465" s="233"/>
      <c r="N465" s="45"/>
      <c r="O465" s="45"/>
      <c r="P465" s="45"/>
      <c r="Q465" s="45"/>
      <c r="R465" s="45"/>
      <c r="S465" s="45"/>
      <c r="T465" s="93"/>
      <c r="AT465" s="22" t="s">
        <v>162</v>
      </c>
      <c r="AU465" s="22" t="s">
        <v>82</v>
      </c>
    </row>
    <row r="466" spans="2:47" s="1" customFormat="1" ht="13.5">
      <c r="B466" s="44"/>
      <c r="C466" s="72"/>
      <c r="D466" s="231" t="s">
        <v>166</v>
      </c>
      <c r="E466" s="72"/>
      <c r="F466" s="234" t="s">
        <v>2350</v>
      </c>
      <c r="G466" s="72"/>
      <c r="H466" s="72"/>
      <c r="I466" s="189"/>
      <c r="J466" s="72"/>
      <c r="K466" s="72"/>
      <c r="L466" s="70"/>
      <c r="M466" s="233"/>
      <c r="N466" s="45"/>
      <c r="O466" s="45"/>
      <c r="P466" s="45"/>
      <c r="Q466" s="45"/>
      <c r="R466" s="45"/>
      <c r="S466" s="45"/>
      <c r="T466" s="93"/>
      <c r="AT466" s="22" t="s">
        <v>166</v>
      </c>
      <c r="AU466" s="22" t="s">
        <v>82</v>
      </c>
    </row>
    <row r="467" spans="2:51" s="11" customFormat="1" ht="13.5">
      <c r="B467" s="235"/>
      <c r="C467" s="236"/>
      <c r="D467" s="231" t="s">
        <v>180</v>
      </c>
      <c r="E467" s="237" t="s">
        <v>22</v>
      </c>
      <c r="F467" s="238" t="s">
        <v>2762</v>
      </c>
      <c r="G467" s="236"/>
      <c r="H467" s="239">
        <v>2</v>
      </c>
      <c r="I467" s="240"/>
      <c r="J467" s="236"/>
      <c r="K467" s="236"/>
      <c r="L467" s="241"/>
      <c r="M467" s="242"/>
      <c r="N467" s="243"/>
      <c r="O467" s="243"/>
      <c r="P467" s="243"/>
      <c r="Q467" s="243"/>
      <c r="R467" s="243"/>
      <c r="S467" s="243"/>
      <c r="T467" s="244"/>
      <c r="AT467" s="245" t="s">
        <v>180</v>
      </c>
      <c r="AU467" s="245" t="s">
        <v>82</v>
      </c>
      <c r="AV467" s="11" t="s">
        <v>82</v>
      </c>
      <c r="AW467" s="11" t="s">
        <v>37</v>
      </c>
      <c r="AX467" s="11" t="s">
        <v>73</v>
      </c>
      <c r="AY467" s="245" t="s">
        <v>153</v>
      </c>
    </row>
    <row r="468" spans="2:65" s="1" customFormat="1" ht="16.5" customHeight="1">
      <c r="B468" s="44"/>
      <c r="C468" s="219" t="s">
        <v>1316</v>
      </c>
      <c r="D468" s="219" t="s">
        <v>155</v>
      </c>
      <c r="E468" s="220" t="s">
        <v>2763</v>
      </c>
      <c r="F468" s="221" t="s">
        <v>2764</v>
      </c>
      <c r="G468" s="222" t="s">
        <v>158</v>
      </c>
      <c r="H468" s="223">
        <v>55</v>
      </c>
      <c r="I468" s="224"/>
      <c r="J468" s="225">
        <f>ROUND(I468*H468,2)</f>
        <v>0</v>
      </c>
      <c r="K468" s="221" t="s">
        <v>159</v>
      </c>
      <c r="L468" s="70"/>
      <c r="M468" s="226" t="s">
        <v>22</v>
      </c>
      <c r="N468" s="227" t="s">
        <v>44</v>
      </c>
      <c r="O468" s="45"/>
      <c r="P468" s="228">
        <f>O468*H468</f>
        <v>0</v>
      </c>
      <c r="Q468" s="228">
        <v>0.0003</v>
      </c>
      <c r="R468" s="228">
        <f>Q468*H468</f>
        <v>0.016499999999999997</v>
      </c>
      <c r="S468" s="228">
        <v>0</v>
      </c>
      <c r="T468" s="229">
        <f>S468*H468</f>
        <v>0</v>
      </c>
      <c r="AR468" s="22" t="s">
        <v>266</v>
      </c>
      <c r="AT468" s="22" t="s">
        <v>155</v>
      </c>
      <c r="AU468" s="22" t="s">
        <v>82</v>
      </c>
      <c r="AY468" s="22" t="s">
        <v>153</v>
      </c>
      <c r="BE468" s="230">
        <f>IF(N468="základní",J468,0)</f>
        <v>0</v>
      </c>
      <c r="BF468" s="230">
        <f>IF(N468="snížená",J468,0)</f>
        <v>0</v>
      </c>
      <c r="BG468" s="230">
        <f>IF(N468="zákl. přenesená",J468,0)</f>
        <v>0</v>
      </c>
      <c r="BH468" s="230">
        <f>IF(N468="sníž. přenesená",J468,0)</f>
        <v>0</v>
      </c>
      <c r="BI468" s="230">
        <f>IF(N468="nulová",J468,0)</f>
        <v>0</v>
      </c>
      <c r="BJ468" s="22" t="s">
        <v>24</v>
      </c>
      <c r="BK468" s="230">
        <f>ROUND(I468*H468,2)</f>
        <v>0</v>
      </c>
      <c r="BL468" s="22" t="s">
        <v>266</v>
      </c>
      <c r="BM468" s="22" t="s">
        <v>2765</v>
      </c>
    </row>
    <row r="469" spans="2:47" s="1" customFormat="1" ht="13.5">
      <c r="B469" s="44"/>
      <c r="C469" s="72"/>
      <c r="D469" s="231" t="s">
        <v>162</v>
      </c>
      <c r="E469" s="72"/>
      <c r="F469" s="232" t="s">
        <v>2766</v>
      </c>
      <c r="G469" s="72"/>
      <c r="H469" s="72"/>
      <c r="I469" s="189"/>
      <c r="J469" s="72"/>
      <c r="K469" s="72"/>
      <c r="L469" s="70"/>
      <c r="M469" s="233"/>
      <c r="N469" s="45"/>
      <c r="O469" s="45"/>
      <c r="P469" s="45"/>
      <c r="Q469" s="45"/>
      <c r="R469" s="45"/>
      <c r="S469" s="45"/>
      <c r="T469" s="93"/>
      <c r="AT469" s="22" t="s">
        <v>162</v>
      </c>
      <c r="AU469" s="22" t="s">
        <v>82</v>
      </c>
    </row>
    <row r="470" spans="2:47" s="1" customFormat="1" ht="13.5">
      <c r="B470" s="44"/>
      <c r="C470" s="72"/>
      <c r="D470" s="231" t="s">
        <v>166</v>
      </c>
      <c r="E470" s="72"/>
      <c r="F470" s="234" t="s">
        <v>2350</v>
      </c>
      <c r="G470" s="72"/>
      <c r="H470" s="72"/>
      <c r="I470" s="189"/>
      <c r="J470" s="72"/>
      <c r="K470" s="72"/>
      <c r="L470" s="70"/>
      <c r="M470" s="233"/>
      <c r="N470" s="45"/>
      <c r="O470" s="45"/>
      <c r="P470" s="45"/>
      <c r="Q470" s="45"/>
      <c r="R470" s="45"/>
      <c r="S470" s="45"/>
      <c r="T470" s="93"/>
      <c r="AT470" s="22" t="s">
        <v>166</v>
      </c>
      <c r="AU470" s="22" t="s">
        <v>82</v>
      </c>
    </row>
    <row r="471" spans="2:51" s="11" customFormat="1" ht="13.5">
      <c r="B471" s="235"/>
      <c r="C471" s="236"/>
      <c r="D471" s="231" t="s">
        <v>180</v>
      </c>
      <c r="E471" s="237" t="s">
        <v>22</v>
      </c>
      <c r="F471" s="238" t="s">
        <v>2767</v>
      </c>
      <c r="G471" s="236"/>
      <c r="H471" s="239">
        <v>7</v>
      </c>
      <c r="I471" s="240"/>
      <c r="J471" s="236"/>
      <c r="K471" s="236"/>
      <c r="L471" s="241"/>
      <c r="M471" s="242"/>
      <c r="N471" s="243"/>
      <c r="O471" s="243"/>
      <c r="P471" s="243"/>
      <c r="Q471" s="243"/>
      <c r="R471" s="243"/>
      <c r="S471" s="243"/>
      <c r="T471" s="244"/>
      <c r="AT471" s="245" t="s">
        <v>180</v>
      </c>
      <c r="AU471" s="245" t="s">
        <v>82</v>
      </c>
      <c r="AV471" s="11" t="s">
        <v>82</v>
      </c>
      <c r="AW471" s="11" t="s">
        <v>37</v>
      </c>
      <c r="AX471" s="11" t="s">
        <v>73</v>
      </c>
      <c r="AY471" s="245" t="s">
        <v>153</v>
      </c>
    </row>
    <row r="472" spans="2:51" s="11" customFormat="1" ht="13.5">
      <c r="B472" s="235"/>
      <c r="C472" s="236"/>
      <c r="D472" s="231" t="s">
        <v>180</v>
      </c>
      <c r="E472" s="237" t="s">
        <v>22</v>
      </c>
      <c r="F472" s="238" t="s">
        <v>2768</v>
      </c>
      <c r="G472" s="236"/>
      <c r="H472" s="239">
        <v>48</v>
      </c>
      <c r="I472" s="240"/>
      <c r="J472" s="236"/>
      <c r="K472" s="236"/>
      <c r="L472" s="241"/>
      <c r="M472" s="242"/>
      <c r="N472" s="243"/>
      <c r="O472" s="243"/>
      <c r="P472" s="243"/>
      <c r="Q472" s="243"/>
      <c r="R472" s="243"/>
      <c r="S472" s="243"/>
      <c r="T472" s="244"/>
      <c r="AT472" s="245" t="s">
        <v>180</v>
      </c>
      <c r="AU472" s="245" t="s">
        <v>82</v>
      </c>
      <c r="AV472" s="11" t="s">
        <v>82</v>
      </c>
      <c r="AW472" s="11" t="s">
        <v>37</v>
      </c>
      <c r="AX472" s="11" t="s">
        <v>73</v>
      </c>
      <c r="AY472" s="245" t="s">
        <v>153</v>
      </c>
    </row>
    <row r="473" spans="2:65" s="1" customFormat="1" ht="25.5" customHeight="1">
      <c r="B473" s="44"/>
      <c r="C473" s="219" t="s">
        <v>30</v>
      </c>
      <c r="D473" s="219" t="s">
        <v>155</v>
      </c>
      <c r="E473" s="220" t="s">
        <v>2769</v>
      </c>
      <c r="F473" s="221" t="s">
        <v>2770</v>
      </c>
      <c r="G473" s="222" t="s">
        <v>158</v>
      </c>
      <c r="H473" s="223">
        <v>6</v>
      </c>
      <c r="I473" s="224"/>
      <c r="J473" s="225">
        <f>ROUND(I473*H473,2)</f>
        <v>0</v>
      </c>
      <c r="K473" s="221" t="s">
        <v>159</v>
      </c>
      <c r="L473" s="70"/>
      <c r="M473" s="226" t="s">
        <v>22</v>
      </c>
      <c r="N473" s="227" t="s">
        <v>44</v>
      </c>
      <c r="O473" s="45"/>
      <c r="P473" s="228">
        <f>O473*H473</f>
        <v>0</v>
      </c>
      <c r="Q473" s="228">
        <v>0.0018</v>
      </c>
      <c r="R473" s="228">
        <f>Q473*H473</f>
        <v>0.0108</v>
      </c>
      <c r="S473" s="228">
        <v>0</v>
      </c>
      <c r="T473" s="229">
        <f>S473*H473</f>
        <v>0</v>
      </c>
      <c r="AR473" s="22" t="s">
        <v>266</v>
      </c>
      <c r="AT473" s="22" t="s">
        <v>155</v>
      </c>
      <c r="AU473" s="22" t="s">
        <v>82</v>
      </c>
      <c r="AY473" s="22" t="s">
        <v>153</v>
      </c>
      <c r="BE473" s="230">
        <f>IF(N473="základní",J473,0)</f>
        <v>0</v>
      </c>
      <c r="BF473" s="230">
        <f>IF(N473="snížená",J473,0)</f>
        <v>0</v>
      </c>
      <c r="BG473" s="230">
        <f>IF(N473="zákl. přenesená",J473,0)</f>
        <v>0</v>
      </c>
      <c r="BH473" s="230">
        <f>IF(N473="sníž. přenesená",J473,0)</f>
        <v>0</v>
      </c>
      <c r="BI473" s="230">
        <f>IF(N473="nulová",J473,0)</f>
        <v>0</v>
      </c>
      <c r="BJ473" s="22" t="s">
        <v>24</v>
      </c>
      <c r="BK473" s="230">
        <f>ROUND(I473*H473,2)</f>
        <v>0</v>
      </c>
      <c r="BL473" s="22" t="s">
        <v>266</v>
      </c>
      <c r="BM473" s="22" t="s">
        <v>2771</v>
      </c>
    </row>
    <row r="474" spans="2:47" s="1" customFormat="1" ht="13.5">
      <c r="B474" s="44"/>
      <c r="C474" s="72"/>
      <c r="D474" s="231" t="s">
        <v>162</v>
      </c>
      <c r="E474" s="72"/>
      <c r="F474" s="232" t="s">
        <v>2772</v>
      </c>
      <c r="G474" s="72"/>
      <c r="H474" s="72"/>
      <c r="I474" s="189"/>
      <c r="J474" s="72"/>
      <c r="K474" s="72"/>
      <c r="L474" s="70"/>
      <c r="M474" s="233"/>
      <c r="N474" s="45"/>
      <c r="O474" s="45"/>
      <c r="P474" s="45"/>
      <c r="Q474" s="45"/>
      <c r="R474" s="45"/>
      <c r="S474" s="45"/>
      <c r="T474" s="93"/>
      <c r="AT474" s="22" t="s">
        <v>162</v>
      </c>
      <c r="AU474" s="22" t="s">
        <v>82</v>
      </c>
    </row>
    <row r="475" spans="2:47" s="1" customFormat="1" ht="13.5">
      <c r="B475" s="44"/>
      <c r="C475" s="72"/>
      <c r="D475" s="231" t="s">
        <v>166</v>
      </c>
      <c r="E475" s="72"/>
      <c r="F475" s="234" t="s">
        <v>2350</v>
      </c>
      <c r="G475" s="72"/>
      <c r="H475" s="72"/>
      <c r="I475" s="189"/>
      <c r="J475" s="72"/>
      <c r="K475" s="72"/>
      <c r="L475" s="70"/>
      <c r="M475" s="233"/>
      <c r="N475" s="45"/>
      <c r="O475" s="45"/>
      <c r="P475" s="45"/>
      <c r="Q475" s="45"/>
      <c r="R475" s="45"/>
      <c r="S475" s="45"/>
      <c r="T475" s="93"/>
      <c r="AT475" s="22" t="s">
        <v>166</v>
      </c>
      <c r="AU475" s="22" t="s">
        <v>82</v>
      </c>
    </row>
    <row r="476" spans="2:51" s="11" customFormat="1" ht="13.5">
      <c r="B476" s="235"/>
      <c r="C476" s="236"/>
      <c r="D476" s="231" t="s">
        <v>180</v>
      </c>
      <c r="E476" s="237" t="s">
        <v>22</v>
      </c>
      <c r="F476" s="238" t="s">
        <v>2695</v>
      </c>
      <c r="G476" s="236"/>
      <c r="H476" s="239">
        <v>6</v>
      </c>
      <c r="I476" s="240"/>
      <c r="J476" s="236"/>
      <c r="K476" s="236"/>
      <c r="L476" s="241"/>
      <c r="M476" s="242"/>
      <c r="N476" s="243"/>
      <c r="O476" s="243"/>
      <c r="P476" s="243"/>
      <c r="Q476" s="243"/>
      <c r="R476" s="243"/>
      <c r="S476" s="243"/>
      <c r="T476" s="244"/>
      <c r="AT476" s="245" t="s">
        <v>180</v>
      </c>
      <c r="AU476" s="245" t="s">
        <v>82</v>
      </c>
      <c r="AV476" s="11" t="s">
        <v>82</v>
      </c>
      <c r="AW476" s="11" t="s">
        <v>37</v>
      </c>
      <c r="AX476" s="11" t="s">
        <v>73</v>
      </c>
      <c r="AY476" s="245" t="s">
        <v>153</v>
      </c>
    </row>
    <row r="477" spans="2:65" s="1" customFormat="1" ht="16.5" customHeight="1">
      <c r="B477" s="44"/>
      <c r="C477" s="219" t="s">
        <v>1328</v>
      </c>
      <c r="D477" s="219" t="s">
        <v>155</v>
      </c>
      <c r="E477" s="220" t="s">
        <v>2773</v>
      </c>
      <c r="F477" s="221" t="s">
        <v>2774</v>
      </c>
      <c r="G477" s="222" t="s">
        <v>158</v>
      </c>
      <c r="H477" s="223">
        <v>14</v>
      </c>
      <c r="I477" s="224"/>
      <c r="J477" s="225">
        <f>ROUND(I477*H477,2)</f>
        <v>0</v>
      </c>
      <c r="K477" s="221" t="s">
        <v>159</v>
      </c>
      <c r="L477" s="70"/>
      <c r="M477" s="226" t="s">
        <v>22</v>
      </c>
      <c r="N477" s="227" t="s">
        <v>44</v>
      </c>
      <c r="O477" s="45"/>
      <c r="P477" s="228">
        <f>O477*H477</f>
        <v>0</v>
      </c>
      <c r="Q477" s="228">
        <v>0.0018</v>
      </c>
      <c r="R477" s="228">
        <f>Q477*H477</f>
        <v>0.0252</v>
      </c>
      <c r="S477" s="228">
        <v>0</v>
      </c>
      <c r="T477" s="229">
        <f>S477*H477</f>
        <v>0</v>
      </c>
      <c r="AR477" s="22" t="s">
        <v>266</v>
      </c>
      <c r="AT477" s="22" t="s">
        <v>155</v>
      </c>
      <c r="AU477" s="22" t="s">
        <v>82</v>
      </c>
      <c r="AY477" s="22" t="s">
        <v>153</v>
      </c>
      <c r="BE477" s="230">
        <f>IF(N477="základní",J477,0)</f>
        <v>0</v>
      </c>
      <c r="BF477" s="230">
        <f>IF(N477="snížená",J477,0)</f>
        <v>0</v>
      </c>
      <c r="BG477" s="230">
        <f>IF(N477="zákl. přenesená",J477,0)</f>
        <v>0</v>
      </c>
      <c r="BH477" s="230">
        <f>IF(N477="sníž. přenesená",J477,0)</f>
        <v>0</v>
      </c>
      <c r="BI477" s="230">
        <f>IF(N477="nulová",J477,0)</f>
        <v>0</v>
      </c>
      <c r="BJ477" s="22" t="s">
        <v>24</v>
      </c>
      <c r="BK477" s="230">
        <f>ROUND(I477*H477,2)</f>
        <v>0</v>
      </c>
      <c r="BL477" s="22" t="s">
        <v>266</v>
      </c>
      <c r="BM477" s="22" t="s">
        <v>2775</v>
      </c>
    </row>
    <row r="478" spans="2:47" s="1" customFormat="1" ht="13.5">
      <c r="B478" s="44"/>
      <c r="C478" s="72"/>
      <c r="D478" s="231" t="s">
        <v>162</v>
      </c>
      <c r="E478" s="72"/>
      <c r="F478" s="232" t="s">
        <v>2774</v>
      </c>
      <c r="G478" s="72"/>
      <c r="H478" s="72"/>
      <c r="I478" s="189"/>
      <c r="J478" s="72"/>
      <c r="K478" s="72"/>
      <c r="L478" s="70"/>
      <c r="M478" s="233"/>
      <c r="N478" s="45"/>
      <c r="O478" s="45"/>
      <c r="P478" s="45"/>
      <c r="Q478" s="45"/>
      <c r="R478" s="45"/>
      <c r="S478" s="45"/>
      <c r="T478" s="93"/>
      <c r="AT478" s="22" t="s">
        <v>162</v>
      </c>
      <c r="AU478" s="22" t="s">
        <v>82</v>
      </c>
    </row>
    <row r="479" spans="2:47" s="1" customFormat="1" ht="13.5">
      <c r="B479" s="44"/>
      <c r="C479" s="72"/>
      <c r="D479" s="231" t="s">
        <v>166</v>
      </c>
      <c r="E479" s="72"/>
      <c r="F479" s="234" t="s">
        <v>2350</v>
      </c>
      <c r="G479" s="72"/>
      <c r="H479" s="72"/>
      <c r="I479" s="189"/>
      <c r="J479" s="72"/>
      <c r="K479" s="72"/>
      <c r="L479" s="70"/>
      <c r="M479" s="233"/>
      <c r="N479" s="45"/>
      <c r="O479" s="45"/>
      <c r="P479" s="45"/>
      <c r="Q479" s="45"/>
      <c r="R479" s="45"/>
      <c r="S479" s="45"/>
      <c r="T479" s="93"/>
      <c r="AT479" s="22" t="s">
        <v>166</v>
      </c>
      <c r="AU479" s="22" t="s">
        <v>82</v>
      </c>
    </row>
    <row r="480" spans="2:51" s="11" customFormat="1" ht="13.5">
      <c r="B480" s="235"/>
      <c r="C480" s="236"/>
      <c r="D480" s="231" t="s">
        <v>180</v>
      </c>
      <c r="E480" s="237" t="s">
        <v>22</v>
      </c>
      <c r="F480" s="238" t="s">
        <v>2776</v>
      </c>
      <c r="G480" s="236"/>
      <c r="H480" s="239">
        <v>14</v>
      </c>
      <c r="I480" s="240"/>
      <c r="J480" s="236"/>
      <c r="K480" s="236"/>
      <c r="L480" s="241"/>
      <c r="M480" s="242"/>
      <c r="N480" s="243"/>
      <c r="O480" s="243"/>
      <c r="P480" s="243"/>
      <c r="Q480" s="243"/>
      <c r="R480" s="243"/>
      <c r="S480" s="243"/>
      <c r="T480" s="244"/>
      <c r="AT480" s="245" t="s">
        <v>180</v>
      </c>
      <c r="AU480" s="245" t="s">
        <v>82</v>
      </c>
      <c r="AV480" s="11" t="s">
        <v>82</v>
      </c>
      <c r="AW480" s="11" t="s">
        <v>37</v>
      </c>
      <c r="AX480" s="11" t="s">
        <v>73</v>
      </c>
      <c r="AY480" s="245" t="s">
        <v>153</v>
      </c>
    </row>
    <row r="481" spans="2:65" s="1" customFormat="1" ht="16.5" customHeight="1">
      <c r="B481" s="44"/>
      <c r="C481" s="219" t="s">
        <v>1334</v>
      </c>
      <c r="D481" s="219" t="s">
        <v>155</v>
      </c>
      <c r="E481" s="220" t="s">
        <v>2777</v>
      </c>
      <c r="F481" s="221" t="s">
        <v>2778</v>
      </c>
      <c r="G481" s="222" t="s">
        <v>158</v>
      </c>
      <c r="H481" s="223">
        <v>4</v>
      </c>
      <c r="I481" s="224"/>
      <c r="J481" s="225">
        <f>ROUND(I481*H481,2)</f>
        <v>0</v>
      </c>
      <c r="K481" s="221" t="s">
        <v>159</v>
      </c>
      <c r="L481" s="70"/>
      <c r="M481" s="226" t="s">
        <v>22</v>
      </c>
      <c r="N481" s="227" t="s">
        <v>44</v>
      </c>
      <c r="O481" s="45"/>
      <c r="P481" s="228">
        <f>O481*H481</f>
        <v>0</v>
      </c>
      <c r="Q481" s="228">
        <v>0.00185</v>
      </c>
      <c r="R481" s="228">
        <f>Q481*H481</f>
        <v>0.0074</v>
      </c>
      <c r="S481" s="228">
        <v>0</v>
      </c>
      <c r="T481" s="229">
        <f>S481*H481</f>
        <v>0</v>
      </c>
      <c r="AR481" s="22" t="s">
        <v>266</v>
      </c>
      <c r="AT481" s="22" t="s">
        <v>155</v>
      </c>
      <c r="AU481" s="22" t="s">
        <v>82</v>
      </c>
      <c r="AY481" s="22" t="s">
        <v>153</v>
      </c>
      <c r="BE481" s="230">
        <f>IF(N481="základní",J481,0)</f>
        <v>0</v>
      </c>
      <c r="BF481" s="230">
        <f>IF(N481="snížená",J481,0)</f>
        <v>0</v>
      </c>
      <c r="BG481" s="230">
        <f>IF(N481="zákl. přenesená",J481,0)</f>
        <v>0</v>
      </c>
      <c r="BH481" s="230">
        <f>IF(N481="sníž. přenesená",J481,0)</f>
        <v>0</v>
      </c>
      <c r="BI481" s="230">
        <f>IF(N481="nulová",J481,0)</f>
        <v>0</v>
      </c>
      <c r="BJ481" s="22" t="s">
        <v>24</v>
      </c>
      <c r="BK481" s="230">
        <f>ROUND(I481*H481,2)</f>
        <v>0</v>
      </c>
      <c r="BL481" s="22" t="s">
        <v>266</v>
      </c>
      <c r="BM481" s="22" t="s">
        <v>2779</v>
      </c>
    </row>
    <row r="482" spans="2:47" s="1" customFormat="1" ht="13.5">
      <c r="B482" s="44"/>
      <c r="C482" s="72"/>
      <c r="D482" s="231" t="s">
        <v>162</v>
      </c>
      <c r="E482" s="72"/>
      <c r="F482" s="232" t="s">
        <v>2780</v>
      </c>
      <c r="G482" s="72"/>
      <c r="H482" s="72"/>
      <c r="I482" s="189"/>
      <c r="J482" s="72"/>
      <c r="K482" s="72"/>
      <c r="L482" s="70"/>
      <c r="M482" s="233"/>
      <c r="N482" s="45"/>
      <c r="O482" s="45"/>
      <c r="P482" s="45"/>
      <c r="Q482" s="45"/>
      <c r="R482" s="45"/>
      <c r="S482" s="45"/>
      <c r="T482" s="93"/>
      <c r="AT482" s="22" t="s">
        <v>162</v>
      </c>
      <c r="AU482" s="22" t="s">
        <v>82</v>
      </c>
    </row>
    <row r="483" spans="2:47" s="1" customFormat="1" ht="13.5">
      <c r="B483" s="44"/>
      <c r="C483" s="72"/>
      <c r="D483" s="231" t="s">
        <v>166</v>
      </c>
      <c r="E483" s="72"/>
      <c r="F483" s="234" t="s">
        <v>2350</v>
      </c>
      <c r="G483" s="72"/>
      <c r="H483" s="72"/>
      <c r="I483" s="189"/>
      <c r="J483" s="72"/>
      <c r="K483" s="72"/>
      <c r="L483" s="70"/>
      <c r="M483" s="233"/>
      <c r="N483" s="45"/>
      <c r="O483" s="45"/>
      <c r="P483" s="45"/>
      <c r="Q483" s="45"/>
      <c r="R483" s="45"/>
      <c r="S483" s="45"/>
      <c r="T483" s="93"/>
      <c r="AT483" s="22" t="s">
        <v>166</v>
      </c>
      <c r="AU483" s="22" t="s">
        <v>82</v>
      </c>
    </row>
    <row r="484" spans="2:51" s="11" customFormat="1" ht="13.5">
      <c r="B484" s="235"/>
      <c r="C484" s="236"/>
      <c r="D484" s="231" t="s">
        <v>180</v>
      </c>
      <c r="E484" s="237" t="s">
        <v>22</v>
      </c>
      <c r="F484" s="238" t="s">
        <v>2582</v>
      </c>
      <c r="G484" s="236"/>
      <c r="H484" s="239">
        <v>4</v>
      </c>
      <c r="I484" s="240"/>
      <c r="J484" s="236"/>
      <c r="K484" s="236"/>
      <c r="L484" s="241"/>
      <c r="M484" s="242"/>
      <c r="N484" s="243"/>
      <c r="O484" s="243"/>
      <c r="P484" s="243"/>
      <c r="Q484" s="243"/>
      <c r="R484" s="243"/>
      <c r="S484" s="243"/>
      <c r="T484" s="244"/>
      <c r="AT484" s="245" t="s">
        <v>180</v>
      </c>
      <c r="AU484" s="245" t="s">
        <v>82</v>
      </c>
      <c r="AV484" s="11" t="s">
        <v>82</v>
      </c>
      <c r="AW484" s="11" t="s">
        <v>37</v>
      </c>
      <c r="AX484" s="11" t="s">
        <v>73</v>
      </c>
      <c r="AY484" s="245" t="s">
        <v>153</v>
      </c>
    </row>
    <row r="485" spans="2:65" s="1" customFormat="1" ht="16.5" customHeight="1">
      <c r="B485" s="44"/>
      <c r="C485" s="219" t="s">
        <v>1338</v>
      </c>
      <c r="D485" s="219" t="s">
        <v>155</v>
      </c>
      <c r="E485" s="220" t="s">
        <v>2781</v>
      </c>
      <c r="F485" s="221" t="s">
        <v>2782</v>
      </c>
      <c r="G485" s="222" t="s">
        <v>158</v>
      </c>
      <c r="H485" s="223">
        <v>12</v>
      </c>
      <c r="I485" s="224"/>
      <c r="J485" s="225">
        <f>ROUND(I485*H485,2)</f>
        <v>0</v>
      </c>
      <c r="K485" s="221" t="s">
        <v>159</v>
      </c>
      <c r="L485" s="70"/>
      <c r="M485" s="226" t="s">
        <v>22</v>
      </c>
      <c r="N485" s="227" t="s">
        <v>44</v>
      </c>
      <c r="O485" s="45"/>
      <c r="P485" s="228">
        <f>O485*H485</f>
        <v>0</v>
      </c>
      <c r="Q485" s="228">
        <v>0.00023</v>
      </c>
      <c r="R485" s="228">
        <f>Q485*H485</f>
        <v>0.0027600000000000003</v>
      </c>
      <c r="S485" s="228">
        <v>0</v>
      </c>
      <c r="T485" s="229">
        <f>S485*H485</f>
        <v>0</v>
      </c>
      <c r="AR485" s="22" t="s">
        <v>266</v>
      </c>
      <c r="AT485" s="22" t="s">
        <v>155</v>
      </c>
      <c r="AU485" s="22" t="s">
        <v>82</v>
      </c>
      <c r="AY485" s="22" t="s">
        <v>153</v>
      </c>
      <c r="BE485" s="230">
        <f>IF(N485="základní",J485,0)</f>
        <v>0</v>
      </c>
      <c r="BF485" s="230">
        <f>IF(N485="snížená",J485,0)</f>
        <v>0</v>
      </c>
      <c r="BG485" s="230">
        <f>IF(N485="zákl. přenesená",J485,0)</f>
        <v>0</v>
      </c>
      <c r="BH485" s="230">
        <f>IF(N485="sníž. přenesená",J485,0)</f>
        <v>0</v>
      </c>
      <c r="BI485" s="230">
        <f>IF(N485="nulová",J485,0)</f>
        <v>0</v>
      </c>
      <c r="BJ485" s="22" t="s">
        <v>24</v>
      </c>
      <c r="BK485" s="230">
        <f>ROUND(I485*H485,2)</f>
        <v>0</v>
      </c>
      <c r="BL485" s="22" t="s">
        <v>266</v>
      </c>
      <c r="BM485" s="22" t="s">
        <v>2783</v>
      </c>
    </row>
    <row r="486" spans="2:47" s="1" customFormat="1" ht="13.5">
      <c r="B486" s="44"/>
      <c r="C486" s="72"/>
      <c r="D486" s="231" t="s">
        <v>162</v>
      </c>
      <c r="E486" s="72"/>
      <c r="F486" s="232" t="s">
        <v>2784</v>
      </c>
      <c r="G486" s="72"/>
      <c r="H486" s="72"/>
      <c r="I486" s="189"/>
      <c r="J486" s="72"/>
      <c r="K486" s="72"/>
      <c r="L486" s="70"/>
      <c r="M486" s="233"/>
      <c r="N486" s="45"/>
      <c r="O486" s="45"/>
      <c r="P486" s="45"/>
      <c r="Q486" s="45"/>
      <c r="R486" s="45"/>
      <c r="S486" s="45"/>
      <c r="T486" s="93"/>
      <c r="AT486" s="22" t="s">
        <v>162</v>
      </c>
      <c r="AU486" s="22" t="s">
        <v>82</v>
      </c>
    </row>
    <row r="487" spans="2:47" s="1" customFormat="1" ht="13.5">
      <c r="B487" s="44"/>
      <c r="C487" s="72"/>
      <c r="D487" s="231" t="s">
        <v>166</v>
      </c>
      <c r="E487" s="72"/>
      <c r="F487" s="234" t="s">
        <v>2350</v>
      </c>
      <c r="G487" s="72"/>
      <c r="H487" s="72"/>
      <c r="I487" s="189"/>
      <c r="J487" s="72"/>
      <c r="K487" s="72"/>
      <c r="L487" s="70"/>
      <c r="M487" s="233"/>
      <c r="N487" s="45"/>
      <c r="O487" s="45"/>
      <c r="P487" s="45"/>
      <c r="Q487" s="45"/>
      <c r="R487" s="45"/>
      <c r="S487" s="45"/>
      <c r="T487" s="93"/>
      <c r="AT487" s="22" t="s">
        <v>166</v>
      </c>
      <c r="AU487" s="22" t="s">
        <v>82</v>
      </c>
    </row>
    <row r="488" spans="2:51" s="11" customFormat="1" ht="13.5">
      <c r="B488" s="235"/>
      <c r="C488" s="236"/>
      <c r="D488" s="231" t="s">
        <v>180</v>
      </c>
      <c r="E488" s="237" t="s">
        <v>22</v>
      </c>
      <c r="F488" s="238" t="s">
        <v>2785</v>
      </c>
      <c r="G488" s="236"/>
      <c r="H488" s="239">
        <v>12</v>
      </c>
      <c r="I488" s="240"/>
      <c r="J488" s="236"/>
      <c r="K488" s="236"/>
      <c r="L488" s="241"/>
      <c r="M488" s="242"/>
      <c r="N488" s="243"/>
      <c r="O488" s="243"/>
      <c r="P488" s="243"/>
      <c r="Q488" s="243"/>
      <c r="R488" s="243"/>
      <c r="S488" s="243"/>
      <c r="T488" s="244"/>
      <c r="AT488" s="245" t="s">
        <v>180</v>
      </c>
      <c r="AU488" s="245" t="s">
        <v>82</v>
      </c>
      <c r="AV488" s="11" t="s">
        <v>82</v>
      </c>
      <c r="AW488" s="11" t="s">
        <v>37</v>
      </c>
      <c r="AX488" s="11" t="s">
        <v>73</v>
      </c>
      <c r="AY488" s="245" t="s">
        <v>153</v>
      </c>
    </row>
    <row r="489" spans="2:65" s="1" customFormat="1" ht="16.5" customHeight="1">
      <c r="B489" s="44"/>
      <c r="C489" s="219" t="s">
        <v>1343</v>
      </c>
      <c r="D489" s="219" t="s">
        <v>155</v>
      </c>
      <c r="E489" s="220" t="s">
        <v>2786</v>
      </c>
      <c r="F489" s="221" t="s">
        <v>2787</v>
      </c>
      <c r="G489" s="222" t="s">
        <v>158</v>
      </c>
      <c r="H489" s="223">
        <v>6</v>
      </c>
      <c r="I489" s="224"/>
      <c r="J489" s="225">
        <f>ROUND(I489*H489,2)</f>
        <v>0</v>
      </c>
      <c r="K489" s="221" t="s">
        <v>159</v>
      </c>
      <c r="L489" s="70"/>
      <c r="M489" s="226" t="s">
        <v>22</v>
      </c>
      <c r="N489" s="227" t="s">
        <v>44</v>
      </c>
      <c r="O489" s="45"/>
      <c r="P489" s="228">
        <f>O489*H489</f>
        <v>0</v>
      </c>
      <c r="Q489" s="228">
        <v>0.00028</v>
      </c>
      <c r="R489" s="228">
        <f>Q489*H489</f>
        <v>0.0016799999999999999</v>
      </c>
      <c r="S489" s="228">
        <v>0</v>
      </c>
      <c r="T489" s="229">
        <f>S489*H489</f>
        <v>0</v>
      </c>
      <c r="AR489" s="22" t="s">
        <v>266</v>
      </c>
      <c r="AT489" s="22" t="s">
        <v>155</v>
      </c>
      <c r="AU489" s="22" t="s">
        <v>82</v>
      </c>
      <c r="AY489" s="22" t="s">
        <v>153</v>
      </c>
      <c r="BE489" s="230">
        <f>IF(N489="základní",J489,0)</f>
        <v>0</v>
      </c>
      <c r="BF489" s="230">
        <f>IF(N489="snížená",J489,0)</f>
        <v>0</v>
      </c>
      <c r="BG489" s="230">
        <f>IF(N489="zákl. přenesená",J489,0)</f>
        <v>0</v>
      </c>
      <c r="BH489" s="230">
        <f>IF(N489="sníž. přenesená",J489,0)</f>
        <v>0</v>
      </c>
      <c r="BI489" s="230">
        <f>IF(N489="nulová",J489,0)</f>
        <v>0</v>
      </c>
      <c r="BJ489" s="22" t="s">
        <v>24</v>
      </c>
      <c r="BK489" s="230">
        <f>ROUND(I489*H489,2)</f>
        <v>0</v>
      </c>
      <c r="BL489" s="22" t="s">
        <v>266</v>
      </c>
      <c r="BM489" s="22" t="s">
        <v>2788</v>
      </c>
    </row>
    <row r="490" spans="2:47" s="1" customFormat="1" ht="13.5">
      <c r="B490" s="44"/>
      <c r="C490" s="72"/>
      <c r="D490" s="231" t="s">
        <v>162</v>
      </c>
      <c r="E490" s="72"/>
      <c r="F490" s="232" t="s">
        <v>2789</v>
      </c>
      <c r="G490" s="72"/>
      <c r="H490" s="72"/>
      <c r="I490" s="189"/>
      <c r="J490" s="72"/>
      <c r="K490" s="72"/>
      <c r="L490" s="70"/>
      <c r="M490" s="233"/>
      <c r="N490" s="45"/>
      <c r="O490" s="45"/>
      <c r="P490" s="45"/>
      <c r="Q490" s="45"/>
      <c r="R490" s="45"/>
      <c r="S490" s="45"/>
      <c r="T490" s="93"/>
      <c r="AT490" s="22" t="s">
        <v>162</v>
      </c>
      <c r="AU490" s="22" t="s">
        <v>82</v>
      </c>
    </row>
    <row r="491" spans="2:47" s="1" customFormat="1" ht="13.5">
      <c r="B491" s="44"/>
      <c r="C491" s="72"/>
      <c r="D491" s="231" t="s">
        <v>166</v>
      </c>
      <c r="E491" s="72"/>
      <c r="F491" s="234" t="s">
        <v>2350</v>
      </c>
      <c r="G491" s="72"/>
      <c r="H491" s="72"/>
      <c r="I491" s="189"/>
      <c r="J491" s="72"/>
      <c r="K491" s="72"/>
      <c r="L491" s="70"/>
      <c r="M491" s="233"/>
      <c r="N491" s="45"/>
      <c r="O491" s="45"/>
      <c r="P491" s="45"/>
      <c r="Q491" s="45"/>
      <c r="R491" s="45"/>
      <c r="S491" s="45"/>
      <c r="T491" s="93"/>
      <c r="AT491" s="22" t="s">
        <v>166</v>
      </c>
      <c r="AU491" s="22" t="s">
        <v>82</v>
      </c>
    </row>
    <row r="492" spans="2:51" s="11" customFormat="1" ht="13.5">
      <c r="B492" s="235"/>
      <c r="C492" s="236"/>
      <c r="D492" s="231" t="s">
        <v>180</v>
      </c>
      <c r="E492" s="237" t="s">
        <v>22</v>
      </c>
      <c r="F492" s="238" t="s">
        <v>2695</v>
      </c>
      <c r="G492" s="236"/>
      <c r="H492" s="239">
        <v>6</v>
      </c>
      <c r="I492" s="240"/>
      <c r="J492" s="236"/>
      <c r="K492" s="236"/>
      <c r="L492" s="241"/>
      <c r="M492" s="242"/>
      <c r="N492" s="243"/>
      <c r="O492" s="243"/>
      <c r="P492" s="243"/>
      <c r="Q492" s="243"/>
      <c r="R492" s="243"/>
      <c r="S492" s="243"/>
      <c r="T492" s="244"/>
      <c r="AT492" s="245" t="s">
        <v>180</v>
      </c>
      <c r="AU492" s="245" t="s">
        <v>82</v>
      </c>
      <c r="AV492" s="11" t="s">
        <v>82</v>
      </c>
      <c r="AW492" s="11" t="s">
        <v>37</v>
      </c>
      <c r="AX492" s="11" t="s">
        <v>73</v>
      </c>
      <c r="AY492" s="245" t="s">
        <v>153</v>
      </c>
    </row>
    <row r="493" spans="2:65" s="1" customFormat="1" ht="25.5" customHeight="1">
      <c r="B493" s="44"/>
      <c r="C493" s="219" t="s">
        <v>1349</v>
      </c>
      <c r="D493" s="219" t="s">
        <v>155</v>
      </c>
      <c r="E493" s="220" t="s">
        <v>2790</v>
      </c>
      <c r="F493" s="221" t="s">
        <v>2791</v>
      </c>
      <c r="G493" s="222" t="s">
        <v>158</v>
      </c>
      <c r="H493" s="223">
        <v>3</v>
      </c>
      <c r="I493" s="224"/>
      <c r="J493" s="225">
        <f>ROUND(I493*H493,2)</f>
        <v>0</v>
      </c>
      <c r="K493" s="221" t="s">
        <v>159</v>
      </c>
      <c r="L493" s="70"/>
      <c r="M493" s="226" t="s">
        <v>22</v>
      </c>
      <c r="N493" s="227" t="s">
        <v>44</v>
      </c>
      <c r="O493" s="45"/>
      <c r="P493" s="228">
        <f>O493*H493</f>
        <v>0</v>
      </c>
      <c r="Q493" s="228">
        <v>0.00074</v>
      </c>
      <c r="R493" s="228">
        <f>Q493*H493</f>
        <v>0.0022199999999999998</v>
      </c>
      <c r="S493" s="228">
        <v>0</v>
      </c>
      <c r="T493" s="229">
        <f>S493*H493</f>
        <v>0</v>
      </c>
      <c r="AR493" s="22" t="s">
        <v>266</v>
      </c>
      <c r="AT493" s="22" t="s">
        <v>155</v>
      </c>
      <c r="AU493" s="22" t="s">
        <v>82</v>
      </c>
      <c r="AY493" s="22" t="s">
        <v>153</v>
      </c>
      <c r="BE493" s="230">
        <f>IF(N493="základní",J493,0)</f>
        <v>0</v>
      </c>
      <c r="BF493" s="230">
        <f>IF(N493="snížená",J493,0)</f>
        <v>0</v>
      </c>
      <c r="BG493" s="230">
        <f>IF(N493="zákl. přenesená",J493,0)</f>
        <v>0</v>
      </c>
      <c r="BH493" s="230">
        <f>IF(N493="sníž. přenesená",J493,0)</f>
        <v>0</v>
      </c>
      <c r="BI493" s="230">
        <f>IF(N493="nulová",J493,0)</f>
        <v>0</v>
      </c>
      <c r="BJ493" s="22" t="s">
        <v>24</v>
      </c>
      <c r="BK493" s="230">
        <f>ROUND(I493*H493,2)</f>
        <v>0</v>
      </c>
      <c r="BL493" s="22" t="s">
        <v>266</v>
      </c>
      <c r="BM493" s="22" t="s">
        <v>2792</v>
      </c>
    </row>
    <row r="494" spans="2:47" s="1" customFormat="1" ht="13.5">
      <c r="B494" s="44"/>
      <c r="C494" s="72"/>
      <c r="D494" s="231" t="s">
        <v>162</v>
      </c>
      <c r="E494" s="72"/>
      <c r="F494" s="232" t="s">
        <v>2793</v>
      </c>
      <c r="G494" s="72"/>
      <c r="H494" s="72"/>
      <c r="I494" s="189"/>
      <c r="J494" s="72"/>
      <c r="K494" s="72"/>
      <c r="L494" s="70"/>
      <c r="M494" s="233"/>
      <c r="N494" s="45"/>
      <c r="O494" s="45"/>
      <c r="P494" s="45"/>
      <c r="Q494" s="45"/>
      <c r="R494" s="45"/>
      <c r="S494" s="45"/>
      <c r="T494" s="93"/>
      <c r="AT494" s="22" t="s">
        <v>162</v>
      </c>
      <c r="AU494" s="22" t="s">
        <v>82</v>
      </c>
    </row>
    <row r="495" spans="2:47" s="1" customFormat="1" ht="13.5">
      <c r="B495" s="44"/>
      <c r="C495" s="72"/>
      <c r="D495" s="231" t="s">
        <v>166</v>
      </c>
      <c r="E495" s="72"/>
      <c r="F495" s="234" t="s">
        <v>2350</v>
      </c>
      <c r="G495" s="72"/>
      <c r="H495" s="72"/>
      <c r="I495" s="189"/>
      <c r="J495" s="72"/>
      <c r="K495" s="72"/>
      <c r="L495" s="70"/>
      <c r="M495" s="233"/>
      <c r="N495" s="45"/>
      <c r="O495" s="45"/>
      <c r="P495" s="45"/>
      <c r="Q495" s="45"/>
      <c r="R495" s="45"/>
      <c r="S495" s="45"/>
      <c r="T495" s="93"/>
      <c r="AT495" s="22" t="s">
        <v>166</v>
      </c>
      <c r="AU495" s="22" t="s">
        <v>82</v>
      </c>
    </row>
    <row r="496" spans="2:51" s="11" customFormat="1" ht="13.5">
      <c r="B496" s="235"/>
      <c r="C496" s="236"/>
      <c r="D496" s="231" t="s">
        <v>180</v>
      </c>
      <c r="E496" s="237" t="s">
        <v>22</v>
      </c>
      <c r="F496" s="238" t="s">
        <v>2577</v>
      </c>
      <c r="G496" s="236"/>
      <c r="H496" s="239">
        <v>3</v>
      </c>
      <c r="I496" s="240"/>
      <c r="J496" s="236"/>
      <c r="K496" s="236"/>
      <c r="L496" s="241"/>
      <c r="M496" s="242"/>
      <c r="N496" s="243"/>
      <c r="O496" s="243"/>
      <c r="P496" s="243"/>
      <c r="Q496" s="243"/>
      <c r="R496" s="243"/>
      <c r="S496" s="243"/>
      <c r="T496" s="244"/>
      <c r="AT496" s="245" t="s">
        <v>180</v>
      </c>
      <c r="AU496" s="245" t="s">
        <v>82</v>
      </c>
      <c r="AV496" s="11" t="s">
        <v>82</v>
      </c>
      <c r="AW496" s="11" t="s">
        <v>37</v>
      </c>
      <c r="AX496" s="11" t="s">
        <v>73</v>
      </c>
      <c r="AY496" s="245" t="s">
        <v>153</v>
      </c>
    </row>
    <row r="497" spans="2:65" s="1" customFormat="1" ht="16.5" customHeight="1">
      <c r="B497" s="44"/>
      <c r="C497" s="219" t="s">
        <v>1354</v>
      </c>
      <c r="D497" s="219" t="s">
        <v>155</v>
      </c>
      <c r="E497" s="220" t="s">
        <v>2794</v>
      </c>
      <c r="F497" s="221" t="s">
        <v>2795</v>
      </c>
      <c r="G497" s="222" t="s">
        <v>158</v>
      </c>
      <c r="H497" s="223">
        <v>1</v>
      </c>
      <c r="I497" s="224"/>
      <c r="J497" s="225">
        <f>ROUND(I497*H497,2)</f>
        <v>0</v>
      </c>
      <c r="K497" s="221" t="s">
        <v>159</v>
      </c>
      <c r="L497" s="70"/>
      <c r="M497" s="226" t="s">
        <v>22</v>
      </c>
      <c r="N497" s="227" t="s">
        <v>44</v>
      </c>
      <c r="O497" s="45"/>
      <c r="P497" s="228">
        <f>O497*H497</f>
        <v>0</v>
      </c>
      <c r="Q497" s="228">
        <v>0.00028</v>
      </c>
      <c r="R497" s="228">
        <f>Q497*H497</f>
        <v>0.00028</v>
      </c>
      <c r="S497" s="228">
        <v>0</v>
      </c>
      <c r="T497" s="229">
        <f>S497*H497</f>
        <v>0</v>
      </c>
      <c r="AR497" s="22" t="s">
        <v>266</v>
      </c>
      <c r="AT497" s="22" t="s">
        <v>155</v>
      </c>
      <c r="AU497" s="22" t="s">
        <v>82</v>
      </c>
      <c r="AY497" s="22" t="s">
        <v>153</v>
      </c>
      <c r="BE497" s="230">
        <f>IF(N497="základní",J497,0)</f>
        <v>0</v>
      </c>
      <c r="BF497" s="230">
        <f>IF(N497="snížená",J497,0)</f>
        <v>0</v>
      </c>
      <c r="BG497" s="230">
        <f>IF(N497="zákl. přenesená",J497,0)</f>
        <v>0</v>
      </c>
      <c r="BH497" s="230">
        <f>IF(N497="sníž. přenesená",J497,0)</f>
        <v>0</v>
      </c>
      <c r="BI497" s="230">
        <f>IF(N497="nulová",J497,0)</f>
        <v>0</v>
      </c>
      <c r="BJ497" s="22" t="s">
        <v>24</v>
      </c>
      <c r="BK497" s="230">
        <f>ROUND(I497*H497,2)</f>
        <v>0</v>
      </c>
      <c r="BL497" s="22" t="s">
        <v>266</v>
      </c>
      <c r="BM497" s="22" t="s">
        <v>2796</v>
      </c>
    </row>
    <row r="498" spans="2:47" s="1" customFormat="1" ht="13.5">
      <c r="B498" s="44"/>
      <c r="C498" s="72"/>
      <c r="D498" s="231" t="s">
        <v>162</v>
      </c>
      <c r="E498" s="72"/>
      <c r="F498" s="232" t="s">
        <v>2797</v>
      </c>
      <c r="G498" s="72"/>
      <c r="H498" s="72"/>
      <c r="I498" s="189"/>
      <c r="J498" s="72"/>
      <c r="K498" s="72"/>
      <c r="L498" s="70"/>
      <c r="M498" s="233"/>
      <c r="N498" s="45"/>
      <c r="O498" s="45"/>
      <c r="P498" s="45"/>
      <c r="Q498" s="45"/>
      <c r="R498" s="45"/>
      <c r="S498" s="45"/>
      <c r="T498" s="93"/>
      <c r="AT498" s="22" t="s">
        <v>162</v>
      </c>
      <c r="AU498" s="22" t="s">
        <v>82</v>
      </c>
    </row>
    <row r="499" spans="2:47" s="1" customFormat="1" ht="13.5">
      <c r="B499" s="44"/>
      <c r="C499" s="72"/>
      <c r="D499" s="231" t="s">
        <v>166</v>
      </c>
      <c r="E499" s="72"/>
      <c r="F499" s="234" t="s">
        <v>2350</v>
      </c>
      <c r="G499" s="72"/>
      <c r="H499" s="72"/>
      <c r="I499" s="189"/>
      <c r="J499" s="72"/>
      <c r="K499" s="72"/>
      <c r="L499" s="70"/>
      <c r="M499" s="233"/>
      <c r="N499" s="45"/>
      <c r="O499" s="45"/>
      <c r="P499" s="45"/>
      <c r="Q499" s="45"/>
      <c r="R499" s="45"/>
      <c r="S499" s="45"/>
      <c r="T499" s="93"/>
      <c r="AT499" s="22" t="s">
        <v>166</v>
      </c>
      <c r="AU499" s="22" t="s">
        <v>82</v>
      </c>
    </row>
    <row r="500" spans="2:51" s="11" customFormat="1" ht="13.5">
      <c r="B500" s="235"/>
      <c r="C500" s="236"/>
      <c r="D500" s="231" t="s">
        <v>180</v>
      </c>
      <c r="E500" s="237" t="s">
        <v>22</v>
      </c>
      <c r="F500" s="238" t="s">
        <v>2567</v>
      </c>
      <c r="G500" s="236"/>
      <c r="H500" s="239">
        <v>1</v>
      </c>
      <c r="I500" s="240"/>
      <c r="J500" s="236"/>
      <c r="K500" s="236"/>
      <c r="L500" s="241"/>
      <c r="M500" s="242"/>
      <c r="N500" s="243"/>
      <c r="O500" s="243"/>
      <c r="P500" s="243"/>
      <c r="Q500" s="243"/>
      <c r="R500" s="243"/>
      <c r="S500" s="243"/>
      <c r="T500" s="244"/>
      <c r="AT500" s="245" t="s">
        <v>180</v>
      </c>
      <c r="AU500" s="245" t="s">
        <v>82</v>
      </c>
      <c r="AV500" s="11" t="s">
        <v>82</v>
      </c>
      <c r="AW500" s="11" t="s">
        <v>37</v>
      </c>
      <c r="AX500" s="11" t="s">
        <v>73</v>
      </c>
      <c r="AY500" s="245" t="s">
        <v>153</v>
      </c>
    </row>
    <row r="501" spans="2:65" s="1" customFormat="1" ht="16.5" customHeight="1">
      <c r="B501" s="44"/>
      <c r="C501" s="219" t="s">
        <v>1360</v>
      </c>
      <c r="D501" s="219" t="s">
        <v>155</v>
      </c>
      <c r="E501" s="220" t="s">
        <v>2798</v>
      </c>
      <c r="F501" s="221" t="s">
        <v>2799</v>
      </c>
      <c r="G501" s="222" t="s">
        <v>1447</v>
      </c>
      <c r="H501" s="269"/>
      <c r="I501" s="224"/>
      <c r="J501" s="225">
        <f>ROUND(I501*H501,2)</f>
        <v>0</v>
      </c>
      <c r="K501" s="221" t="s">
        <v>159</v>
      </c>
      <c r="L501" s="70"/>
      <c r="M501" s="226" t="s">
        <v>22</v>
      </c>
      <c r="N501" s="227" t="s">
        <v>44</v>
      </c>
      <c r="O501" s="45"/>
      <c r="P501" s="228">
        <f>O501*H501</f>
        <v>0</v>
      </c>
      <c r="Q501" s="228">
        <v>0</v>
      </c>
      <c r="R501" s="228">
        <f>Q501*H501</f>
        <v>0</v>
      </c>
      <c r="S501" s="228">
        <v>0</v>
      </c>
      <c r="T501" s="229">
        <f>S501*H501</f>
        <v>0</v>
      </c>
      <c r="AR501" s="22" t="s">
        <v>266</v>
      </c>
      <c r="AT501" s="22" t="s">
        <v>155</v>
      </c>
      <c r="AU501" s="22" t="s">
        <v>82</v>
      </c>
      <c r="AY501" s="22" t="s">
        <v>153</v>
      </c>
      <c r="BE501" s="230">
        <f>IF(N501="základní",J501,0)</f>
        <v>0</v>
      </c>
      <c r="BF501" s="230">
        <f>IF(N501="snížená",J501,0)</f>
        <v>0</v>
      </c>
      <c r="BG501" s="230">
        <f>IF(N501="zákl. přenesená",J501,0)</f>
        <v>0</v>
      </c>
      <c r="BH501" s="230">
        <f>IF(N501="sníž. přenesená",J501,0)</f>
        <v>0</v>
      </c>
      <c r="BI501" s="230">
        <f>IF(N501="nulová",J501,0)</f>
        <v>0</v>
      </c>
      <c r="BJ501" s="22" t="s">
        <v>24</v>
      </c>
      <c r="BK501" s="230">
        <f>ROUND(I501*H501,2)</f>
        <v>0</v>
      </c>
      <c r="BL501" s="22" t="s">
        <v>266</v>
      </c>
      <c r="BM501" s="22" t="s">
        <v>2800</v>
      </c>
    </row>
    <row r="502" spans="2:47" s="1" customFormat="1" ht="13.5">
      <c r="B502" s="44"/>
      <c r="C502" s="72"/>
      <c r="D502" s="231" t="s">
        <v>162</v>
      </c>
      <c r="E502" s="72"/>
      <c r="F502" s="232" t="s">
        <v>2801</v>
      </c>
      <c r="G502" s="72"/>
      <c r="H502" s="72"/>
      <c r="I502" s="189"/>
      <c r="J502" s="72"/>
      <c r="K502" s="72"/>
      <c r="L502" s="70"/>
      <c r="M502" s="233"/>
      <c r="N502" s="45"/>
      <c r="O502" s="45"/>
      <c r="P502" s="45"/>
      <c r="Q502" s="45"/>
      <c r="R502" s="45"/>
      <c r="S502" s="45"/>
      <c r="T502" s="93"/>
      <c r="AT502" s="22" t="s">
        <v>162</v>
      </c>
      <c r="AU502" s="22" t="s">
        <v>82</v>
      </c>
    </row>
    <row r="503" spans="2:47" s="1" customFormat="1" ht="13.5">
      <c r="B503" s="44"/>
      <c r="C503" s="72"/>
      <c r="D503" s="231" t="s">
        <v>164</v>
      </c>
      <c r="E503" s="72"/>
      <c r="F503" s="234" t="s">
        <v>2802</v>
      </c>
      <c r="G503" s="72"/>
      <c r="H503" s="72"/>
      <c r="I503" s="189"/>
      <c r="J503" s="72"/>
      <c r="K503" s="72"/>
      <c r="L503" s="70"/>
      <c r="M503" s="256"/>
      <c r="N503" s="257"/>
      <c r="O503" s="257"/>
      <c r="P503" s="257"/>
      <c r="Q503" s="257"/>
      <c r="R503" s="257"/>
      <c r="S503" s="257"/>
      <c r="T503" s="258"/>
      <c r="AT503" s="22" t="s">
        <v>164</v>
      </c>
      <c r="AU503" s="22" t="s">
        <v>82</v>
      </c>
    </row>
    <row r="504" spans="2:12" s="1" customFormat="1" ht="6.95" customHeight="1">
      <c r="B504" s="65"/>
      <c r="C504" s="66"/>
      <c r="D504" s="66"/>
      <c r="E504" s="66"/>
      <c r="F504" s="66"/>
      <c r="G504" s="66"/>
      <c r="H504" s="66"/>
      <c r="I504" s="164"/>
      <c r="J504" s="66"/>
      <c r="K504" s="66"/>
      <c r="L504" s="70"/>
    </row>
  </sheetData>
  <sheetProtection password="CC35" sheet="1" objects="1" scenarios="1" formatColumns="0" formatRows="0" autoFilter="0"/>
  <autoFilter ref="C88:K503"/>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4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95</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2803</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ROUND(J91,2)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ROUND(SUM(BE91:BE339),2)</f>
        <v>0</v>
      </c>
      <c r="G30" s="45"/>
      <c r="H30" s="45"/>
      <c r="I30" s="156">
        <v>0.21</v>
      </c>
      <c r="J30" s="155">
        <f>ROUND(ROUND((SUM(BE91:BE339)),2)*I30,2)</f>
        <v>0</v>
      </c>
      <c r="K30" s="49"/>
    </row>
    <row r="31" spans="2:11" s="1" customFormat="1" ht="14.4" customHeight="1">
      <c r="B31" s="44"/>
      <c r="C31" s="45"/>
      <c r="D31" s="45"/>
      <c r="E31" s="53" t="s">
        <v>45</v>
      </c>
      <c r="F31" s="155">
        <f>ROUND(SUM(BF91:BF339),2)</f>
        <v>0</v>
      </c>
      <c r="G31" s="45"/>
      <c r="H31" s="45"/>
      <c r="I31" s="156">
        <v>0.15</v>
      </c>
      <c r="J31" s="155">
        <f>ROUND(ROUND((SUM(BF91:BF339)),2)*I31,2)</f>
        <v>0</v>
      </c>
      <c r="K31" s="49"/>
    </row>
    <row r="32" spans="2:11" s="1" customFormat="1" ht="14.4" customHeight="1" hidden="1">
      <c r="B32" s="44"/>
      <c r="C32" s="45"/>
      <c r="D32" s="45"/>
      <c r="E32" s="53" t="s">
        <v>46</v>
      </c>
      <c r="F32" s="155">
        <f>ROUND(SUM(BG91:BG339),2)</f>
        <v>0</v>
      </c>
      <c r="G32" s="45"/>
      <c r="H32" s="45"/>
      <c r="I32" s="156">
        <v>0.21</v>
      </c>
      <c r="J32" s="155">
        <v>0</v>
      </c>
      <c r="K32" s="49"/>
    </row>
    <row r="33" spans="2:11" s="1" customFormat="1" ht="14.4" customHeight="1" hidden="1">
      <c r="B33" s="44"/>
      <c r="C33" s="45"/>
      <c r="D33" s="45"/>
      <c r="E33" s="53" t="s">
        <v>47</v>
      </c>
      <c r="F33" s="155">
        <f>ROUND(SUM(BH91:BH339),2)</f>
        <v>0</v>
      </c>
      <c r="G33" s="45"/>
      <c r="H33" s="45"/>
      <c r="I33" s="156">
        <v>0.15</v>
      </c>
      <c r="J33" s="155">
        <v>0</v>
      </c>
      <c r="K33" s="49"/>
    </row>
    <row r="34" spans="2:11" s="1" customFormat="1" ht="14.4" customHeight="1" hidden="1">
      <c r="B34" s="44"/>
      <c r="C34" s="45"/>
      <c r="D34" s="45"/>
      <c r="E34" s="53" t="s">
        <v>48</v>
      </c>
      <c r="F34" s="155">
        <f>ROUND(SUM(BI91:BI339),2)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101.05 - Přípojka topné vody, vytápění a zdroj tepla</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J91</f>
        <v>0</v>
      </c>
      <c r="K56" s="49"/>
      <c r="AU56" s="22" t="s">
        <v>126</v>
      </c>
    </row>
    <row r="57" spans="2:11" s="7" customFormat="1" ht="24.95" customHeight="1">
      <c r="B57" s="175"/>
      <c r="C57" s="176"/>
      <c r="D57" s="177" t="s">
        <v>2804</v>
      </c>
      <c r="E57" s="178"/>
      <c r="F57" s="178"/>
      <c r="G57" s="178"/>
      <c r="H57" s="178"/>
      <c r="I57" s="179"/>
      <c r="J57" s="180">
        <f>J92</f>
        <v>0</v>
      </c>
      <c r="K57" s="181"/>
    </row>
    <row r="58" spans="2:11" s="8" customFormat="1" ht="19.9" customHeight="1">
      <c r="B58" s="182"/>
      <c r="C58" s="183"/>
      <c r="D58" s="184" t="s">
        <v>2805</v>
      </c>
      <c r="E58" s="185"/>
      <c r="F58" s="185"/>
      <c r="G58" s="185"/>
      <c r="H58" s="185"/>
      <c r="I58" s="186"/>
      <c r="J58" s="187">
        <f>J93</f>
        <v>0</v>
      </c>
      <c r="K58" s="188"/>
    </row>
    <row r="59" spans="2:11" s="8" customFormat="1" ht="19.9" customHeight="1">
      <c r="B59" s="182"/>
      <c r="C59" s="183"/>
      <c r="D59" s="184" t="s">
        <v>2806</v>
      </c>
      <c r="E59" s="185"/>
      <c r="F59" s="185"/>
      <c r="G59" s="185"/>
      <c r="H59" s="185"/>
      <c r="I59" s="186"/>
      <c r="J59" s="187">
        <f>J113</f>
        <v>0</v>
      </c>
      <c r="K59" s="188"/>
    </row>
    <row r="60" spans="2:11" s="8" customFormat="1" ht="19.9" customHeight="1">
      <c r="B60" s="182"/>
      <c r="C60" s="183"/>
      <c r="D60" s="184" t="s">
        <v>2807</v>
      </c>
      <c r="E60" s="185"/>
      <c r="F60" s="185"/>
      <c r="G60" s="185"/>
      <c r="H60" s="185"/>
      <c r="I60" s="186"/>
      <c r="J60" s="187">
        <f>J117</f>
        <v>0</v>
      </c>
      <c r="K60" s="188"/>
    </row>
    <row r="61" spans="2:11" s="8" customFormat="1" ht="19.9" customHeight="1">
      <c r="B61" s="182"/>
      <c r="C61" s="183"/>
      <c r="D61" s="184" t="s">
        <v>2808</v>
      </c>
      <c r="E61" s="185"/>
      <c r="F61" s="185"/>
      <c r="G61" s="185"/>
      <c r="H61" s="185"/>
      <c r="I61" s="186"/>
      <c r="J61" s="187">
        <f>J121</f>
        <v>0</v>
      </c>
      <c r="K61" s="188"/>
    </row>
    <row r="62" spans="2:11" s="8" customFormat="1" ht="19.9" customHeight="1">
      <c r="B62" s="182"/>
      <c r="C62" s="183"/>
      <c r="D62" s="184" t="s">
        <v>2809</v>
      </c>
      <c r="E62" s="185"/>
      <c r="F62" s="185"/>
      <c r="G62" s="185"/>
      <c r="H62" s="185"/>
      <c r="I62" s="186"/>
      <c r="J62" s="187">
        <f>J134</f>
        <v>0</v>
      </c>
      <c r="K62" s="188"/>
    </row>
    <row r="63" spans="2:11" s="8" customFormat="1" ht="19.9" customHeight="1">
      <c r="B63" s="182"/>
      <c r="C63" s="183"/>
      <c r="D63" s="184" t="s">
        <v>2810</v>
      </c>
      <c r="E63" s="185"/>
      <c r="F63" s="185"/>
      <c r="G63" s="185"/>
      <c r="H63" s="185"/>
      <c r="I63" s="186"/>
      <c r="J63" s="187">
        <f>J152</f>
        <v>0</v>
      </c>
      <c r="K63" s="188"/>
    </row>
    <row r="64" spans="2:11" s="7" customFormat="1" ht="24.95" customHeight="1">
      <c r="B64" s="175"/>
      <c r="C64" s="176"/>
      <c r="D64" s="177" t="s">
        <v>2811</v>
      </c>
      <c r="E64" s="178"/>
      <c r="F64" s="178"/>
      <c r="G64" s="178"/>
      <c r="H64" s="178"/>
      <c r="I64" s="179"/>
      <c r="J64" s="180">
        <f>J155</f>
        <v>0</v>
      </c>
      <c r="K64" s="181"/>
    </row>
    <row r="65" spans="2:11" s="8" customFormat="1" ht="19.9" customHeight="1">
      <c r="B65" s="182"/>
      <c r="C65" s="183"/>
      <c r="D65" s="184" t="s">
        <v>2812</v>
      </c>
      <c r="E65" s="185"/>
      <c r="F65" s="185"/>
      <c r="G65" s="185"/>
      <c r="H65" s="185"/>
      <c r="I65" s="186"/>
      <c r="J65" s="187">
        <f>J156</f>
        <v>0</v>
      </c>
      <c r="K65" s="188"/>
    </row>
    <row r="66" spans="2:11" s="8" customFormat="1" ht="19.9" customHeight="1">
      <c r="B66" s="182"/>
      <c r="C66" s="183"/>
      <c r="D66" s="184" t="s">
        <v>2813</v>
      </c>
      <c r="E66" s="185"/>
      <c r="F66" s="185"/>
      <c r="G66" s="185"/>
      <c r="H66" s="185"/>
      <c r="I66" s="186"/>
      <c r="J66" s="187">
        <f>J186</f>
        <v>0</v>
      </c>
      <c r="K66" s="188"/>
    </row>
    <row r="67" spans="2:11" s="8" customFormat="1" ht="19.9" customHeight="1">
      <c r="B67" s="182"/>
      <c r="C67" s="183"/>
      <c r="D67" s="184" t="s">
        <v>2814</v>
      </c>
      <c r="E67" s="185"/>
      <c r="F67" s="185"/>
      <c r="G67" s="185"/>
      <c r="H67" s="185"/>
      <c r="I67" s="186"/>
      <c r="J67" s="187">
        <f>J201</f>
        <v>0</v>
      </c>
      <c r="K67" s="188"/>
    </row>
    <row r="68" spans="2:11" s="8" customFormat="1" ht="19.9" customHeight="1">
      <c r="B68" s="182"/>
      <c r="C68" s="183"/>
      <c r="D68" s="184" t="s">
        <v>2815</v>
      </c>
      <c r="E68" s="185"/>
      <c r="F68" s="185"/>
      <c r="G68" s="185"/>
      <c r="H68" s="185"/>
      <c r="I68" s="186"/>
      <c r="J68" s="187">
        <f>J248</f>
        <v>0</v>
      </c>
      <c r="K68" s="188"/>
    </row>
    <row r="69" spans="2:11" s="8" customFormat="1" ht="19.9" customHeight="1">
      <c r="B69" s="182"/>
      <c r="C69" s="183"/>
      <c r="D69" s="184" t="s">
        <v>2816</v>
      </c>
      <c r="E69" s="185"/>
      <c r="F69" s="185"/>
      <c r="G69" s="185"/>
      <c r="H69" s="185"/>
      <c r="I69" s="186"/>
      <c r="J69" s="187">
        <f>J292</f>
        <v>0</v>
      </c>
      <c r="K69" s="188"/>
    </row>
    <row r="70" spans="2:11" s="7" customFormat="1" ht="24.95" customHeight="1">
      <c r="B70" s="175"/>
      <c r="C70" s="176"/>
      <c r="D70" s="177" t="s">
        <v>2817</v>
      </c>
      <c r="E70" s="178"/>
      <c r="F70" s="178"/>
      <c r="G70" s="178"/>
      <c r="H70" s="178"/>
      <c r="I70" s="179"/>
      <c r="J70" s="180">
        <f>J334</f>
        <v>0</v>
      </c>
      <c r="K70" s="181"/>
    </row>
    <row r="71" spans="2:11" s="8" customFormat="1" ht="19.9" customHeight="1">
      <c r="B71" s="182"/>
      <c r="C71" s="183"/>
      <c r="D71" s="184" t="s">
        <v>2818</v>
      </c>
      <c r="E71" s="185"/>
      <c r="F71" s="185"/>
      <c r="G71" s="185"/>
      <c r="H71" s="185"/>
      <c r="I71" s="186"/>
      <c r="J71" s="187">
        <f>J335</f>
        <v>0</v>
      </c>
      <c r="K71" s="188"/>
    </row>
    <row r="72" spans="2:11" s="1" customFormat="1" ht="21.8" customHeight="1">
      <c r="B72" s="44"/>
      <c r="C72" s="45"/>
      <c r="D72" s="45"/>
      <c r="E72" s="45"/>
      <c r="F72" s="45"/>
      <c r="G72" s="45"/>
      <c r="H72" s="45"/>
      <c r="I72" s="142"/>
      <c r="J72" s="45"/>
      <c r="K72" s="49"/>
    </row>
    <row r="73" spans="2:11" s="1" customFormat="1" ht="6.95" customHeight="1">
      <c r="B73" s="65"/>
      <c r="C73" s="66"/>
      <c r="D73" s="66"/>
      <c r="E73" s="66"/>
      <c r="F73" s="66"/>
      <c r="G73" s="66"/>
      <c r="H73" s="66"/>
      <c r="I73" s="164"/>
      <c r="J73" s="66"/>
      <c r="K73" s="67"/>
    </row>
    <row r="77" spans="2:12" s="1" customFormat="1" ht="6.95" customHeight="1">
      <c r="B77" s="68"/>
      <c r="C77" s="69"/>
      <c r="D77" s="69"/>
      <c r="E77" s="69"/>
      <c r="F77" s="69"/>
      <c r="G77" s="69"/>
      <c r="H77" s="69"/>
      <c r="I77" s="167"/>
      <c r="J77" s="69"/>
      <c r="K77" s="69"/>
      <c r="L77" s="70"/>
    </row>
    <row r="78" spans="2:12" s="1" customFormat="1" ht="36.95" customHeight="1">
      <c r="B78" s="44"/>
      <c r="C78" s="71" t="s">
        <v>137</v>
      </c>
      <c r="D78" s="72"/>
      <c r="E78" s="72"/>
      <c r="F78" s="72"/>
      <c r="G78" s="72"/>
      <c r="H78" s="72"/>
      <c r="I78" s="189"/>
      <c r="J78" s="72"/>
      <c r="K78" s="72"/>
      <c r="L78" s="70"/>
    </row>
    <row r="79" spans="2:12" s="1" customFormat="1" ht="6.95" customHeight="1">
      <c r="B79" s="44"/>
      <c r="C79" s="72"/>
      <c r="D79" s="72"/>
      <c r="E79" s="72"/>
      <c r="F79" s="72"/>
      <c r="G79" s="72"/>
      <c r="H79" s="72"/>
      <c r="I79" s="189"/>
      <c r="J79" s="72"/>
      <c r="K79" s="72"/>
      <c r="L79" s="70"/>
    </row>
    <row r="80" spans="2:12" s="1" customFormat="1" ht="14.4" customHeight="1">
      <c r="B80" s="44"/>
      <c r="C80" s="74" t="s">
        <v>18</v>
      </c>
      <c r="D80" s="72"/>
      <c r="E80" s="72"/>
      <c r="F80" s="72"/>
      <c r="G80" s="72"/>
      <c r="H80" s="72"/>
      <c r="I80" s="189"/>
      <c r="J80" s="72"/>
      <c r="K80" s="72"/>
      <c r="L80" s="70"/>
    </row>
    <row r="81" spans="2:12" s="1" customFormat="1" ht="16.5" customHeight="1">
      <c r="B81" s="44"/>
      <c r="C81" s="72"/>
      <c r="D81" s="72"/>
      <c r="E81" s="190" t="str">
        <f>E7</f>
        <v>Nemocnice Teplice - nízkoprahový urgentní příjem</v>
      </c>
      <c r="F81" s="74"/>
      <c r="G81" s="74"/>
      <c r="H81" s="74"/>
      <c r="I81" s="189"/>
      <c r="J81" s="72"/>
      <c r="K81" s="72"/>
      <c r="L81" s="70"/>
    </row>
    <row r="82" spans="2:12" s="1" customFormat="1" ht="14.4" customHeight="1">
      <c r="B82" s="44"/>
      <c r="C82" s="74" t="s">
        <v>120</v>
      </c>
      <c r="D82" s="72"/>
      <c r="E82" s="72"/>
      <c r="F82" s="72"/>
      <c r="G82" s="72"/>
      <c r="H82" s="72"/>
      <c r="I82" s="189"/>
      <c r="J82" s="72"/>
      <c r="K82" s="72"/>
      <c r="L82" s="70"/>
    </row>
    <row r="83" spans="2:12" s="1" customFormat="1" ht="17.25" customHeight="1">
      <c r="B83" s="44"/>
      <c r="C83" s="72"/>
      <c r="D83" s="72"/>
      <c r="E83" s="80" t="str">
        <f>E9</f>
        <v>SO 101.05 - Přípojka topné vody, vytápění a zdroj tepla</v>
      </c>
      <c r="F83" s="72"/>
      <c r="G83" s="72"/>
      <c r="H83" s="72"/>
      <c r="I83" s="189"/>
      <c r="J83" s="72"/>
      <c r="K83" s="72"/>
      <c r="L83" s="70"/>
    </row>
    <row r="84" spans="2:12" s="1" customFormat="1" ht="6.95" customHeight="1">
      <c r="B84" s="44"/>
      <c r="C84" s="72"/>
      <c r="D84" s="72"/>
      <c r="E84" s="72"/>
      <c r="F84" s="72"/>
      <c r="G84" s="72"/>
      <c r="H84" s="72"/>
      <c r="I84" s="189"/>
      <c r="J84" s="72"/>
      <c r="K84" s="72"/>
      <c r="L84" s="70"/>
    </row>
    <row r="85" spans="2:12" s="1" customFormat="1" ht="18" customHeight="1">
      <c r="B85" s="44"/>
      <c r="C85" s="74" t="s">
        <v>25</v>
      </c>
      <c r="D85" s="72"/>
      <c r="E85" s="72"/>
      <c r="F85" s="191" t="str">
        <f>F12</f>
        <v xml:space="preserve"> </v>
      </c>
      <c r="G85" s="72"/>
      <c r="H85" s="72"/>
      <c r="I85" s="192" t="s">
        <v>27</v>
      </c>
      <c r="J85" s="83" t="str">
        <f>IF(J12="","",J12)</f>
        <v>21. 3. 2016</v>
      </c>
      <c r="K85" s="72"/>
      <c r="L85" s="70"/>
    </row>
    <row r="86" spans="2:12" s="1" customFormat="1" ht="6.95" customHeight="1">
      <c r="B86" s="44"/>
      <c r="C86" s="72"/>
      <c r="D86" s="72"/>
      <c r="E86" s="72"/>
      <c r="F86" s="72"/>
      <c r="G86" s="72"/>
      <c r="H86" s="72"/>
      <c r="I86" s="189"/>
      <c r="J86" s="72"/>
      <c r="K86" s="72"/>
      <c r="L86" s="70"/>
    </row>
    <row r="87" spans="2:12" s="1" customFormat="1" ht="13.5">
      <c r="B87" s="44"/>
      <c r="C87" s="74" t="s">
        <v>31</v>
      </c>
      <c r="D87" s="72"/>
      <c r="E87" s="72"/>
      <c r="F87" s="191" t="str">
        <f>E15</f>
        <v xml:space="preserve"> </v>
      </c>
      <c r="G87" s="72"/>
      <c r="H87" s="72"/>
      <c r="I87" s="192" t="s">
        <v>36</v>
      </c>
      <c r="J87" s="191" t="str">
        <f>E21</f>
        <v xml:space="preserve"> </v>
      </c>
      <c r="K87" s="72"/>
      <c r="L87" s="70"/>
    </row>
    <row r="88" spans="2:12" s="1" customFormat="1" ht="14.4" customHeight="1">
      <c r="B88" s="44"/>
      <c r="C88" s="74" t="s">
        <v>34</v>
      </c>
      <c r="D88" s="72"/>
      <c r="E88" s="72"/>
      <c r="F88" s="191" t="str">
        <f>IF(E18="","",E18)</f>
        <v/>
      </c>
      <c r="G88" s="72"/>
      <c r="H88" s="72"/>
      <c r="I88" s="189"/>
      <c r="J88" s="72"/>
      <c r="K88" s="72"/>
      <c r="L88" s="70"/>
    </row>
    <row r="89" spans="2:12" s="1" customFormat="1" ht="10.3" customHeight="1">
      <c r="B89" s="44"/>
      <c r="C89" s="72"/>
      <c r="D89" s="72"/>
      <c r="E89" s="72"/>
      <c r="F89" s="72"/>
      <c r="G89" s="72"/>
      <c r="H89" s="72"/>
      <c r="I89" s="189"/>
      <c r="J89" s="72"/>
      <c r="K89" s="72"/>
      <c r="L89" s="70"/>
    </row>
    <row r="90" spans="2:20" s="9" customFormat="1" ht="29.25" customHeight="1">
      <c r="B90" s="193"/>
      <c r="C90" s="194" t="s">
        <v>138</v>
      </c>
      <c r="D90" s="195" t="s">
        <v>58</v>
      </c>
      <c r="E90" s="195" t="s">
        <v>54</v>
      </c>
      <c r="F90" s="195" t="s">
        <v>139</v>
      </c>
      <c r="G90" s="195" t="s">
        <v>140</v>
      </c>
      <c r="H90" s="195" t="s">
        <v>141</v>
      </c>
      <c r="I90" s="196" t="s">
        <v>142</v>
      </c>
      <c r="J90" s="195" t="s">
        <v>124</v>
      </c>
      <c r="K90" s="197" t="s">
        <v>143</v>
      </c>
      <c r="L90" s="198"/>
      <c r="M90" s="100" t="s">
        <v>144</v>
      </c>
      <c r="N90" s="101" t="s">
        <v>43</v>
      </c>
      <c r="O90" s="101" t="s">
        <v>145</v>
      </c>
      <c r="P90" s="101" t="s">
        <v>146</v>
      </c>
      <c r="Q90" s="101" t="s">
        <v>147</v>
      </c>
      <c r="R90" s="101" t="s">
        <v>148</v>
      </c>
      <c r="S90" s="101" t="s">
        <v>149</v>
      </c>
      <c r="T90" s="102" t="s">
        <v>150</v>
      </c>
    </row>
    <row r="91" spans="2:63" s="1" customFormat="1" ht="29.25" customHeight="1">
      <c r="B91" s="44"/>
      <c r="C91" s="106" t="s">
        <v>125</v>
      </c>
      <c r="D91" s="72"/>
      <c r="E91" s="72"/>
      <c r="F91" s="72"/>
      <c r="G91" s="72"/>
      <c r="H91" s="72"/>
      <c r="I91" s="189"/>
      <c r="J91" s="199">
        <f>BK91</f>
        <v>0</v>
      </c>
      <c r="K91" s="72"/>
      <c r="L91" s="70"/>
      <c r="M91" s="103"/>
      <c r="N91" s="104"/>
      <c r="O91" s="104"/>
      <c r="P91" s="200">
        <f>P92+P155+P334</f>
        <v>0</v>
      </c>
      <c r="Q91" s="104"/>
      <c r="R91" s="200">
        <f>R92+R155+R334</f>
        <v>7.011929800000001</v>
      </c>
      <c r="S91" s="104"/>
      <c r="T91" s="201">
        <f>T92+T155+T334</f>
        <v>0.831</v>
      </c>
      <c r="AT91" s="22" t="s">
        <v>72</v>
      </c>
      <c r="AU91" s="22" t="s">
        <v>126</v>
      </c>
      <c r="BK91" s="202">
        <f>BK92+BK155+BK334</f>
        <v>0</v>
      </c>
    </row>
    <row r="92" spans="2:63" s="10" customFormat="1" ht="37.4" customHeight="1">
      <c r="B92" s="203"/>
      <c r="C92" s="204"/>
      <c r="D92" s="205" t="s">
        <v>72</v>
      </c>
      <c r="E92" s="206" t="s">
        <v>151</v>
      </c>
      <c r="F92" s="206" t="s">
        <v>2819</v>
      </c>
      <c r="G92" s="204"/>
      <c r="H92" s="204"/>
      <c r="I92" s="207"/>
      <c r="J92" s="208">
        <f>BK92</f>
        <v>0</v>
      </c>
      <c r="K92" s="204"/>
      <c r="L92" s="209"/>
      <c r="M92" s="210"/>
      <c r="N92" s="211"/>
      <c r="O92" s="211"/>
      <c r="P92" s="212">
        <f>P93+P113+P117+P121+P134+P152</f>
        <v>0</v>
      </c>
      <c r="Q92" s="211"/>
      <c r="R92" s="212">
        <f>R93+R113+R117+R121+R134+R152</f>
        <v>5.839485</v>
      </c>
      <c r="S92" s="211"/>
      <c r="T92" s="213">
        <f>T93+T113+T117+T121+T134+T152</f>
        <v>0.831</v>
      </c>
      <c r="AR92" s="214" t="s">
        <v>24</v>
      </c>
      <c r="AT92" s="215" t="s">
        <v>72</v>
      </c>
      <c r="AU92" s="215" t="s">
        <v>73</v>
      </c>
      <c r="AY92" s="214" t="s">
        <v>153</v>
      </c>
      <c r="BK92" s="216">
        <f>BK93+BK113+BK117+BK121+BK134+BK152</f>
        <v>0</v>
      </c>
    </row>
    <row r="93" spans="2:63" s="10" customFormat="1" ht="19.9" customHeight="1">
      <c r="B93" s="203"/>
      <c r="C93" s="204"/>
      <c r="D93" s="205" t="s">
        <v>72</v>
      </c>
      <c r="E93" s="217" t="s">
        <v>24</v>
      </c>
      <c r="F93" s="217" t="s">
        <v>2820</v>
      </c>
      <c r="G93" s="204"/>
      <c r="H93" s="204"/>
      <c r="I93" s="207"/>
      <c r="J93" s="218">
        <f>BK93</f>
        <v>0</v>
      </c>
      <c r="K93" s="204"/>
      <c r="L93" s="209"/>
      <c r="M93" s="210"/>
      <c r="N93" s="211"/>
      <c r="O93" s="211"/>
      <c r="P93" s="212">
        <f>SUM(P94:P112)</f>
        <v>0</v>
      </c>
      <c r="Q93" s="211"/>
      <c r="R93" s="212">
        <f>SUM(R94:R112)</f>
        <v>1</v>
      </c>
      <c r="S93" s="211"/>
      <c r="T93" s="213">
        <f>SUM(T94:T112)</f>
        <v>0</v>
      </c>
      <c r="AR93" s="214" t="s">
        <v>24</v>
      </c>
      <c r="AT93" s="215" t="s">
        <v>72</v>
      </c>
      <c r="AU93" s="215" t="s">
        <v>24</v>
      </c>
      <c r="AY93" s="214" t="s">
        <v>153</v>
      </c>
      <c r="BK93" s="216">
        <f>SUM(BK94:BK112)</f>
        <v>0</v>
      </c>
    </row>
    <row r="94" spans="2:65" s="1" customFormat="1" ht="16.5" customHeight="1">
      <c r="B94" s="44"/>
      <c r="C94" s="219" t="s">
        <v>24</v>
      </c>
      <c r="D94" s="219" t="s">
        <v>155</v>
      </c>
      <c r="E94" s="220" t="s">
        <v>2821</v>
      </c>
      <c r="F94" s="221" t="s">
        <v>2822</v>
      </c>
      <c r="G94" s="222" t="s">
        <v>176</v>
      </c>
      <c r="H94" s="223">
        <v>28</v>
      </c>
      <c r="I94" s="224"/>
      <c r="J94" s="225">
        <f>ROUND(I94*H94,2)</f>
        <v>0</v>
      </c>
      <c r="K94" s="221" t="s">
        <v>22</v>
      </c>
      <c r="L94" s="70"/>
      <c r="M94" s="226" t="s">
        <v>22</v>
      </c>
      <c r="N94" s="227" t="s">
        <v>44</v>
      </c>
      <c r="O94" s="45"/>
      <c r="P94" s="228">
        <f>O94*H94</f>
        <v>0</v>
      </c>
      <c r="Q94" s="228">
        <v>0</v>
      </c>
      <c r="R94" s="228">
        <f>Q94*H94</f>
        <v>0</v>
      </c>
      <c r="S94" s="228">
        <v>0</v>
      </c>
      <c r="T94" s="229">
        <f>S94*H94</f>
        <v>0</v>
      </c>
      <c r="AR94" s="22" t="s">
        <v>160</v>
      </c>
      <c r="AT94" s="22" t="s">
        <v>155</v>
      </c>
      <c r="AU94" s="22" t="s">
        <v>82</v>
      </c>
      <c r="AY94" s="22" t="s">
        <v>153</v>
      </c>
      <c r="BE94" s="230">
        <f>IF(N94="základní",J94,0)</f>
        <v>0</v>
      </c>
      <c r="BF94" s="230">
        <f>IF(N94="snížená",J94,0)</f>
        <v>0</v>
      </c>
      <c r="BG94" s="230">
        <f>IF(N94="zákl. přenesená",J94,0)</f>
        <v>0</v>
      </c>
      <c r="BH94" s="230">
        <f>IF(N94="sníž. přenesená",J94,0)</f>
        <v>0</v>
      </c>
      <c r="BI94" s="230">
        <f>IF(N94="nulová",J94,0)</f>
        <v>0</v>
      </c>
      <c r="BJ94" s="22" t="s">
        <v>24</v>
      </c>
      <c r="BK94" s="230">
        <f>ROUND(I94*H94,2)</f>
        <v>0</v>
      </c>
      <c r="BL94" s="22" t="s">
        <v>160</v>
      </c>
      <c r="BM94" s="22" t="s">
        <v>2823</v>
      </c>
    </row>
    <row r="95" spans="2:47" s="1" customFormat="1" ht="13.5">
      <c r="B95" s="44"/>
      <c r="C95" s="72"/>
      <c r="D95" s="231" t="s">
        <v>162</v>
      </c>
      <c r="E95" s="72"/>
      <c r="F95" s="232" t="s">
        <v>2822</v>
      </c>
      <c r="G95" s="72"/>
      <c r="H95" s="72"/>
      <c r="I95" s="189"/>
      <c r="J95" s="72"/>
      <c r="K95" s="72"/>
      <c r="L95" s="70"/>
      <c r="M95" s="233"/>
      <c r="N95" s="45"/>
      <c r="O95" s="45"/>
      <c r="P95" s="45"/>
      <c r="Q95" s="45"/>
      <c r="R95" s="45"/>
      <c r="S95" s="45"/>
      <c r="T95" s="93"/>
      <c r="AT95" s="22" t="s">
        <v>162</v>
      </c>
      <c r="AU95" s="22" t="s">
        <v>82</v>
      </c>
    </row>
    <row r="96" spans="2:47" s="1" customFormat="1" ht="13.5">
      <c r="B96" s="44"/>
      <c r="C96" s="72"/>
      <c r="D96" s="231" t="s">
        <v>166</v>
      </c>
      <c r="E96" s="72"/>
      <c r="F96" s="234" t="s">
        <v>2824</v>
      </c>
      <c r="G96" s="72"/>
      <c r="H96" s="72"/>
      <c r="I96" s="189"/>
      <c r="J96" s="72"/>
      <c r="K96" s="72"/>
      <c r="L96" s="70"/>
      <c r="M96" s="233"/>
      <c r="N96" s="45"/>
      <c r="O96" s="45"/>
      <c r="P96" s="45"/>
      <c r="Q96" s="45"/>
      <c r="R96" s="45"/>
      <c r="S96" s="45"/>
      <c r="T96" s="93"/>
      <c r="AT96" s="22" t="s">
        <v>166</v>
      </c>
      <c r="AU96" s="22" t="s">
        <v>82</v>
      </c>
    </row>
    <row r="97" spans="2:65" s="1" customFormat="1" ht="16.5" customHeight="1">
      <c r="B97" s="44"/>
      <c r="C97" s="219" t="s">
        <v>82</v>
      </c>
      <c r="D97" s="219" t="s">
        <v>155</v>
      </c>
      <c r="E97" s="220" t="s">
        <v>803</v>
      </c>
      <c r="F97" s="221" t="s">
        <v>2825</v>
      </c>
      <c r="G97" s="222" t="s">
        <v>176</v>
      </c>
      <c r="H97" s="223">
        <v>28</v>
      </c>
      <c r="I97" s="224"/>
      <c r="J97" s="225">
        <f>ROUND(I97*H97,2)</f>
        <v>0</v>
      </c>
      <c r="K97" s="221" t="s">
        <v>22</v>
      </c>
      <c r="L97" s="70"/>
      <c r="M97" s="226" t="s">
        <v>22</v>
      </c>
      <c r="N97" s="227" t="s">
        <v>44</v>
      </c>
      <c r="O97" s="45"/>
      <c r="P97" s="228">
        <f>O97*H97</f>
        <v>0</v>
      </c>
      <c r="Q97" s="228">
        <v>0</v>
      </c>
      <c r="R97" s="228">
        <f>Q97*H97</f>
        <v>0</v>
      </c>
      <c r="S97" s="228">
        <v>0</v>
      </c>
      <c r="T97" s="229">
        <f>S97*H97</f>
        <v>0</v>
      </c>
      <c r="AR97" s="22" t="s">
        <v>160</v>
      </c>
      <c r="AT97" s="22" t="s">
        <v>155</v>
      </c>
      <c r="AU97" s="22" t="s">
        <v>82</v>
      </c>
      <c r="AY97" s="22" t="s">
        <v>153</v>
      </c>
      <c r="BE97" s="230">
        <f>IF(N97="základní",J97,0)</f>
        <v>0</v>
      </c>
      <c r="BF97" s="230">
        <f>IF(N97="snížená",J97,0)</f>
        <v>0</v>
      </c>
      <c r="BG97" s="230">
        <f>IF(N97="zákl. přenesená",J97,0)</f>
        <v>0</v>
      </c>
      <c r="BH97" s="230">
        <f>IF(N97="sníž. přenesená",J97,0)</f>
        <v>0</v>
      </c>
      <c r="BI97" s="230">
        <f>IF(N97="nulová",J97,0)</f>
        <v>0</v>
      </c>
      <c r="BJ97" s="22" t="s">
        <v>24</v>
      </c>
      <c r="BK97" s="230">
        <f>ROUND(I97*H97,2)</f>
        <v>0</v>
      </c>
      <c r="BL97" s="22" t="s">
        <v>160</v>
      </c>
      <c r="BM97" s="22" t="s">
        <v>2826</v>
      </c>
    </row>
    <row r="98" spans="2:47" s="1" customFormat="1" ht="13.5">
      <c r="B98" s="44"/>
      <c r="C98" s="72"/>
      <c r="D98" s="231" t="s">
        <v>162</v>
      </c>
      <c r="E98" s="72"/>
      <c r="F98" s="232" t="s">
        <v>2825</v>
      </c>
      <c r="G98" s="72"/>
      <c r="H98" s="72"/>
      <c r="I98" s="189"/>
      <c r="J98" s="72"/>
      <c r="K98" s="72"/>
      <c r="L98" s="70"/>
      <c r="M98" s="233"/>
      <c r="N98" s="45"/>
      <c r="O98" s="45"/>
      <c r="P98" s="45"/>
      <c r="Q98" s="45"/>
      <c r="R98" s="45"/>
      <c r="S98" s="45"/>
      <c r="T98" s="93"/>
      <c r="AT98" s="22" t="s">
        <v>162</v>
      </c>
      <c r="AU98" s="22" t="s">
        <v>82</v>
      </c>
    </row>
    <row r="99" spans="2:65" s="1" customFormat="1" ht="16.5" customHeight="1">
      <c r="B99" s="44"/>
      <c r="C99" s="219" t="s">
        <v>173</v>
      </c>
      <c r="D99" s="219" t="s">
        <v>155</v>
      </c>
      <c r="E99" s="220" t="s">
        <v>2827</v>
      </c>
      <c r="F99" s="221" t="s">
        <v>2828</v>
      </c>
      <c r="G99" s="222" t="s">
        <v>176</v>
      </c>
      <c r="H99" s="223">
        <v>28</v>
      </c>
      <c r="I99" s="224"/>
      <c r="J99" s="225">
        <f>ROUND(I99*H99,2)</f>
        <v>0</v>
      </c>
      <c r="K99" s="221" t="s">
        <v>22</v>
      </c>
      <c r="L99" s="70"/>
      <c r="M99" s="226" t="s">
        <v>22</v>
      </c>
      <c r="N99" s="227" t="s">
        <v>44</v>
      </c>
      <c r="O99" s="45"/>
      <c r="P99" s="228">
        <f>O99*H99</f>
        <v>0</v>
      </c>
      <c r="Q99" s="228">
        <v>0</v>
      </c>
      <c r="R99" s="228">
        <f>Q99*H99</f>
        <v>0</v>
      </c>
      <c r="S99" s="228">
        <v>0</v>
      </c>
      <c r="T99" s="229">
        <f>S99*H99</f>
        <v>0</v>
      </c>
      <c r="AR99" s="22" t="s">
        <v>160</v>
      </c>
      <c r="AT99" s="22" t="s">
        <v>155</v>
      </c>
      <c r="AU99" s="22" t="s">
        <v>82</v>
      </c>
      <c r="AY99" s="22" t="s">
        <v>153</v>
      </c>
      <c r="BE99" s="230">
        <f>IF(N99="základní",J99,0)</f>
        <v>0</v>
      </c>
      <c r="BF99" s="230">
        <f>IF(N99="snížená",J99,0)</f>
        <v>0</v>
      </c>
      <c r="BG99" s="230">
        <f>IF(N99="zákl. přenesená",J99,0)</f>
        <v>0</v>
      </c>
      <c r="BH99" s="230">
        <f>IF(N99="sníž. přenesená",J99,0)</f>
        <v>0</v>
      </c>
      <c r="BI99" s="230">
        <f>IF(N99="nulová",J99,0)</f>
        <v>0</v>
      </c>
      <c r="BJ99" s="22" t="s">
        <v>24</v>
      </c>
      <c r="BK99" s="230">
        <f>ROUND(I99*H99,2)</f>
        <v>0</v>
      </c>
      <c r="BL99" s="22" t="s">
        <v>160</v>
      </c>
      <c r="BM99" s="22" t="s">
        <v>2829</v>
      </c>
    </row>
    <row r="100" spans="2:47" s="1" customFormat="1" ht="13.5">
      <c r="B100" s="44"/>
      <c r="C100" s="72"/>
      <c r="D100" s="231" t="s">
        <v>162</v>
      </c>
      <c r="E100" s="72"/>
      <c r="F100" s="232" t="s">
        <v>2828</v>
      </c>
      <c r="G100" s="72"/>
      <c r="H100" s="72"/>
      <c r="I100" s="189"/>
      <c r="J100" s="72"/>
      <c r="K100" s="72"/>
      <c r="L100" s="70"/>
      <c r="M100" s="233"/>
      <c r="N100" s="45"/>
      <c r="O100" s="45"/>
      <c r="P100" s="45"/>
      <c r="Q100" s="45"/>
      <c r="R100" s="45"/>
      <c r="S100" s="45"/>
      <c r="T100" s="93"/>
      <c r="AT100" s="22" t="s">
        <v>162</v>
      </c>
      <c r="AU100" s="22" t="s">
        <v>82</v>
      </c>
    </row>
    <row r="101" spans="2:65" s="1" customFormat="1" ht="16.5" customHeight="1">
      <c r="B101" s="44"/>
      <c r="C101" s="219" t="s">
        <v>160</v>
      </c>
      <c r="D101" s="219" t="s">
        <v>155</v>
      </c>
      <c r="E101" s="220" t="s">
        <v>626</v>
      </c>
      <c r="F101" s="221" t="s">
        <v>2830</v>
      </c>
      <c r="G101" s="222" t="s">
        <v>176</v>
      </c>
      <c r="H101" s="223">
        <v>28</v>
      </c>
      <c r="I101" s="224"/>
      <c r="J101" s="225">
        <f>ROUND(I101*H101,2)</f>
        <v>0</v>
      </c>
      <c r="K101" s="221" t="s">
        <v>22</v>
      </c>
      <c r="L101" s="70"/>
      <c r="M101" s="226" t="s">
        <v>22</v>
      </c>
      <c r="N101" s="227" t="s">
        <v>44</v>
      </c>
      <c r="O101" s="45"/>
      <c r="P101" s="228">
        <f>O101*H101</f>
        <v>0</v>
      </c>
      <c r="Q101" s="228">
        <v>0</v>
      </c>
      <c r="R101" s="228">
        <f>Q101*H101</f>
        <v>0</v>
      </c>
      <c r="S101" s="228">
        <v>0</v>
      </c>
      <c r="T101" s="229">
        <f>S101*H101</f>
        <v>0</v>
      </c>
      <c r="AR101" s="22" t="s">
        <v>160</v>
      </c>
      <c r="AT101" s="22" t="s">
        <v>155</v>
      </c>
      <c r="AU101" s="22" t="s">
        <v>82</v>
      </c>
      <c r="AY101" s="22" t="s">
        <v>153</v>
      </c>
      <c r="BE101" s="230">
        <f>IF(N101="základní",J101,0)</f>
        <v>0</v>
      </c>
      <c r="BF101" s="230">
        <f>IF(N101="snížená",J101,0)</f>
        <v>0</v>
      </c>
      <c r="BG101" s="230">
        <f>IF(N101="zákl. přenesená",J101,0)</f>
        <v>0</v>
      </c>
      <c r="BH101" s="230">
        <f>IF(N101="sníž. přenesená",J101,0)</f>
        <v>0</v>
      </c>
      <c r="BI101" s="230">
        <f>IF(N101="nulová",J101,0)</f>
        <v>0</v>
      </c>
      <c r="BJ101" s="22" t="s">
        <v>24</v>
      </c>
      <c r="BK101" s="230">
        <f>ROUND(I101*H101,2)</f>
        <v>0</v>
      </c>
      <c r="BL101" s="22" t="s">
        <v>160</v>
      </c>
      <c r="BM101" s="22" t="s">
        <v>2831</v>
      </c>
    </row>
    <row r="102" spans="2:47" s="1" customFormat="1" ht="13.5">
      <c r="B102" s="44"/>
      <c r="C102" s="72"/>
      <c r="D102" s="231" t="s">
        <v>162</v>
      </c>
      <c r="E102" s="72"/>
      <c r="F102" s="232" t="s">
        <v>2830</v>
      </c>
      <c r="G102" s="72"/>
      <c r="H102" s="72"/>
      <c r="I102" s="189"/>
      <c r="J102" s="72"/>
      <c r="K102" s="72"/>
      <c r="L102" s="70"/>
      <c r="M102" s="233"/>
      <c r="N102" s="45"/>
      <c r="O102" s="45"/>
      <c r="P102" s="45"/>
      <c r="Q102" s="45"/>
      <c r="R102" s="45"/>
      <c r="S102" s="45"/>
      <c r="T102" s="93"/>
      <c r="AT102" s="22" t="s">
        <v>162</v>
      </c>
      <c r="AU102" s="22" t="s">
        <v>82</v>
      </c>
    </row>
    <row r="103" spans="2:47" s="1" customFormat="1" ht="13.5">
      <c r="B103" s="44"/>
      <c r="C103" s="72"/>
      <c r="D103" s="231" t="s">
        <v>166</v>
      </c>
      <c r="E103" s="72"/>
      <c r="F103" s="234" t="s">
        <v>2824</v>
      </c>
      <c r="G103" s="72"/>
      <c r="H103" s="72"/>
      <c r="I103" s="189"/>
      <c r="J103" s="72"/>
      <c r="K103" s="72"/>
      <c r="L103" s="70"/>
      <c r="M103" s="233"/>
      <c r="N103" s="45"/>
      <c r="O103" s="45"/>
      <c r="P103" s="45"/>
      <c r="Q103" s="45"/>
      <c r="R103" s="45"/>
      <c r="S103" s="45"/>
      <c r="T103" s="93"/>
      <c r="AT103" s="22" t="s">
        <v>166</v>
      </c>
      <c r="AU103" s="22" t="s">
        <v>82</v>
      </c>
    </row>
    <row r="104" spans="2:65" s="1" customFormat="1" ht="16.5" customHeight="1">
      <c r="B104" s="44"/>
      <c r="C104" s="219" t="s">
        <v>188</v>
      </c>
      <c r="D104" s="219" t="s">
        <v>155</v>
      </c>
      <c r="E104" s="220" t="s">
        <v>2832</v>
      </c>
      <c r="F104" s="221" t="s">
        <v>2833</v>
      </c>
      <c r="G104" s="222" t="s">
        <v>176</v>
      </c>
      <c r="H104" s="223">
        <v>2</v>
      </c>
      <c r="I104" s="224"/>
      <c r="J104" s="225">
        <f>ROUND(I104*H104,2)</f>
        <v>0</v>
      </c>
      <c r="K104" s="221" t="s">
        <v>22</v>
      </c>
      <c r="L104" s="70"/>
      <c r="M104" s="226" t="s">
        <v>22</v>
      </c>
      <c r="N104" s="227" t="s">
        <v>44</v>
      </c>
      <c r="O104" s="45"/>
      <c r="P104" s="228">
        <f>O104*H104</f>
        <v>0</v>
      </c>
      <c r="Q104" s="228">
        <v>0</v>
      </c>
      <c r="R104" s="228">
        <f>Q104*H104</f>
        <v>0</v>
      </c>
      <c r="S104" s="228">
        <v>0</v>
      </c>
      <c r="T104" s="229">
        <f>S104*H104</f>
        <v>0</v>
      </c>
      <c r="AR104" s="22" t="s">
        <v>160</v>
      </c>
      <c r="AT104" s="22" t="s">
        <v>155</v>
      </c>
      <c r="AU104" s="22" t="s">
        <v>82</v>
      </c>
      <c r="AY104" s="22" t="s">
        <v>153</v>
      </c>
      <c r="BE104" s="230">
        <f>IF(N104="základní",J104,0)</f>
        <v>0</v>
      </c>
      <c r="BF104" s="230">
        <f>IF(N104="snížená",J104,0)</f>
        <v>0</v>
      </c>
      <c r="BG104" s="230">
        <f>IF(N104="zákl. přenesená",J104,0)</f>
        <v>0</v>
      </c>
      <c r="BH104" s="230">
        <f>IF(N104="sníž. přenesená",J104,0)</f>
        <v>0</v>
      </c>
      <c r="BI104" s="230">
        <f>IF(N104="nulová",J104,0)</f>
        <v>0</v>
      </c>
      <c r="BJ104" s="22" t="s">
        <v>24</v>
      </c>
      <c r="BK104" s="230">
        <f>ROUND(I104*H104,2)</f>
        <v>0</v>
      </c>
      <c r="BL104" s="22" t="s">
        <v>160</v>
      </c>
      <c r="BM104" s="22" t="s">
        <v>2834</v>
      </c>
    </row>
    <row r="105" spans="2:47" s="1" customFormat="1" ht="13.5">
      <c r="B105" s="44"/>
      <c r="C105" s="72"/>
      <c r="D105" s="231" t="s">
        <v>162</v>
      </c>
      <c r="E105" s="72"/>
      <c r="F105" s="232" t="s">
        <v>2833</v>
      </c>
      <c r="G105" s="72"/>
      <c r="H105" s="72"/>
      <c r="I105" s="189"/>
      <c r="J105" s="72"/>
      <c r="K105" s="72"/>
      <c r="L105" s="70"/>
      <c r="M105" s="233"/>
      <c r="N105" s="45"/>
      <c r="O105" s="45"/>
      <c r="P105" s="45"/>
      <c r="Q105" s="45"/>
      <c r="R105" s="45"/>
      <c r="S105" s="45"/>
      <c r="T105" s="93"/>
      <c r="AT105" s="22" t="s">
        <v>162</v>
      </c>
      <c r="AU105" s="22" t="s">
        <v>82</v>
      </c>
    </row>
    <row r="106" spans="2:47" s="1" customFormat="1" ht="13.5">
      <c r="B106" s="44"/>
      <c r="C106" s="72"/>
      <c r="D106" s="231" t="s">
        <v>166</v>
      </c>
      <c r="E106" s="72"/>
      <c r="F106" s="234" t="s">
        <v>2824</v>
      </c>
      <c r="G106" s="72"/>
      <c r="H106" s="72"/>
      <c r="I106" s="189"/>
      <c r="J106" s="72"/>
      <c r="K106" s="72"/>
      <c r="L106" s="70"/>
      <c r="M106" s="233"/>
      <c r="N106" s="45"/>
      <c r="O106" s="45"/>
      <c r="P106" s="45"/>
      <c r="Q106" s="45"/>
      <c r="R106" s="45"/>
      <c r="S106" s="45"/>
      <c r="T106" s="93"/>
      <c r="AT106" s="22" t="s">
        <v>166</v>
      </c>
      <c r="AU106" s="22" t="s">
        <v>82</v>
      </c>
    </row>
    <row r="107" spans="2:65" s="1" customFormat="1" ht="16.5" customHeight="1">
      <c r="B107" s="44"/>
      <c r="C107" s="219" t="s">
        <v>197</v>
      </c>
      <c r="D107" s="219" t="s">
        <v>155</v>
      </c>
      <c r="E107" s="220" t="s">
        <v>2835</v>
      </c>
      <c r="F107" s="221" t="s">
        <v>2836</v>
      </c>
      <c r="G107" s="222" t="s">
        <v>176</v>
      </c>
      <c r="H107" s="223">
        <v>2</v>
      </c>
      <c r="I107" s="224"/>
      <c r="J107" s="225">
        <f>ROUND(I107*H107,2)</f>
        <v>0</v>
      </c>
      <c r="K107" s="221" t="s">
        <v>22</v>
      </c>
      <c r="L107" s="70"/>
      <c r="M107" s="226" t="s">
        <v>22</v>
      </c>
      <c r="N107" s="227" t="s">
        <v>44</v>
      </c>
      <c r="O107" s="45"/>
      <c r="P107" s="228">
        <f>O107*H107</f>
        <v>0</v>
      </c>
      <c r="Q107" s="228">
        <v>0</v>
      </c>
      <c r="R107" s="228">
        <f>Q107*H107</f>
        <v>0</v>
      </c>
      <c r="S107" s="228">
        <v>0</v>
      </c>
      <c r="T107" s="229">
        <f>S107*H107</f>
        <v>0</v>
      </c>
      <c r="AR107" s="22" t="s">
        <v>160</v>
      </c>
      <c r="AT107" s="22" t="s">
        <v>155</v>
      </c>
      <c r="AU107" s="22" t="s">
        <v>82</v>
      </c>
      <c r="AY107" s="22" t="s">
        <v>153</v>
      </c>
      <c r="BE107" s="230">
        <f>IF(N107="základní",J107,0)</f>
        <v>0</v>
      </c>
      <c r="BF107" s="230">
        <f>IF(N107="snížená",J107,0)</f>
        <v>0</v>
      </c>
      <c r="BG107" s="230">
        <f>IF(N107="zákl. přenesená",J107,0)</f>
        <v>0</v>
      </c>
      <c r="BH107" s="230">
        <f>IF(N107="sníž. přenesená",J107,0)</f>
        <v>0</v>
      </c>
      <c r="BI107" s="230">
        <f>IF(N107="nulová",J107,0)</f>
        <v>0</v>
      </c>
      <c r="BJ107" s="22" t="s">
        <v>24</v>
      </c>
      <c r="BK107" s="230">
        <f>ROUND(I107*H107,2)</f>
        <v>0</v>
      </c>
      <c r="BL107" s="22" t="s">
        <v>160</v>
      </c>
      <c r="BM107" s="22" t="s">
        <v>2837</v>
      </c>
    </row>
    <row r="108" spans="2:47" s="1" customFormat="1" ht="13.5">
      <c r="B108" s="44"/>
      <c r="C108" s="72"/>
      <c r="D108" s="231" t="s">
        <v>162</v>
      </c>
      <c r="E108" s="72"/>
      <c r="F108" s="232" t="s">
        <v>2836</v>
      </c>
      <c r="G108" s="72"/>
      <c r="H108" s="72"/>
      <c r="I108" s="189"/>
      <c r="J108" s="72"/>
      <c r="K108" s="72"/>
      <c r="L108" s="70"/>
      <c r="M108" s="233"/>
      <c r="N108" s="45"/>
      <c r="O108" s="45"/>
      <c r="P108" s="45"/>
      <c r="Q108" s="45"/>
      <c r="R108" s="45"/>
      <c r="S108" s="45"/>
      <c r="T108" s="93"/>
      <c r="AT108" s="22" t="s">
        <v>162</v>
      </c>
      <c r="AU108" s="22" t="s">
        <v>82</v>
      </c>
    </row>
    <row r="109" spans="2:47" s="1" customFormat="1" ht="13.5">
      <c r="B109" s="44"/>
      <c r="C109" s="72"/>
      <c r="D109" s="231" t="s">
        <v>166</v>
      </c>
      <c r="E109" s="72"/>
      <c r="F109" s="234" t="s">
        <v>2824</v>
      </c>
      <c r="G109" s="72"/>
      <c r="H109" s="72"/>
      <c r="I109" s="189"/>
      <c r="J109" s="72"/>
      <c r="K109" s="72"/>
      <c r="L109" s="70"/>
      <c r="M109" s="233"/>
      <c r="N109" s="45"/>
      <c r="O109" s="45"/>
      <c r="P109" s="45"/>
      <c r="Q109" s="45"/>
      <c r="R109" s="45"/>
      <c r="S109" s="45"/>
      <c r="T109" s="93"/>
      <c r="AT109" s="22" t="s">
        <v>166</v>
      </c>
      <c r="AU109" s="22" t="s">
        <v>82</v>
      </c>
    </row>
    <row r="110" spans="2:65" s="1" customFormat="1" ht="16.5" customHeight="1">
      <c r="B110" s="44"/>
      <c r="C110" s="246" t="s">
        <v>203</v>
      </c>
      <c r="D110" s="246" t="s">
        <v>252</v>
      </c>
      <c r="E110" s="247" t="s">
        <v>2838</v>
      </c>
      <c r="F110" s="248" t="s">
        <v>2839</v>
      </c>
      <c r="G110" s="249" t="s">
        <v>2840</v>
      </c>
      <c r="H110" s="250">
        <v>1</v>
      </c>
      <c r="I110" s="251"/>
      <c r="J110" s="252">
        <f>ROUND(I110*H110,2)</f>
        <v>0</v>
      </c>
      <c r="K110" s="248" t="s">
        <v>22</v>
      </c>
      <c r="L110" s="253"/>
      <c r="M110" s="254" t="s">
        <v>22</v>
      </c>
      <c r="N110" s="255" t="s">
        <v>44</v>
      </c>
      <c r="O110" s="45"/>
      <c r="P110" s="228">
        <f>O110*H110</f>
        <v>0</v>
      </c>
      <c r="Q110" s="228">
        <v>1</v>
      </c>
      <c r="R110" s="228">
        <f>Q110*H110</f>
        <v>1</v>
      </c>
      <c r="S110" s="228">
        <v>0</v>
      </c>
      <c r="T110" s="229">
        <f>S110*H110</f>
        <v>0</v>
      </c>
      <c r="AR110" s="22" t="s">
        <v>210</v>
      </c>
      <c r="AT110" s="22" t="s">
        <v>252</v>
      </c>
      <c r="AU110" s="22" t="s">
        <v>82</v>
      </c>
      <c r="AY110" s="22" t="s">
        <v>153</v>
      </c>
      <c r="BE110" s="230">
        <f>IF(N110="základní",J110,0)</f>
        <v>0</v>
      </c>
      <c r="BF110" s="230">
        <f>IF(N110="snížená",J110,0)</f>
        <v>0</v>
      </c>
      <c r="BG110" s="230">
        <f>IF(N110="zákl. přenesená",J110,0)</f>
        <v>0</v>
      </c>
      <c r="BH110" s="230">
        <f>IF(N110="sníž. přenesená",J110,0)</f>
        <v>0</v>
      </c>
      <c r="BI110" s="230">
        <f>IF(N110="nulová",J110,0)</f>
        <v>0</v>
      </c>
      <c r="BJ110" s="22" t="s">
        <v>24</v>
      </c>
      <c r="BK110" s="230">
        <f>ROUND(I110*H110,2)</f>
        <v>0</v>
      </c>
      <c r="BL110" s="22" t="s">
        <v>160</v>
      </c>
      <c r="BM110" s="22" t="s">
        <v>2841</v>
      </c>
    </row>
    <row r="111" spans="2:47" s="1" customFormat="1" ht="13.5">
      <c r="B111" s="44"/>
      <c r="C111" s="72"/>
      <c r="D111" s="231" t="s">
        <v>162</v>
      </c>
      <c r="E111" s="72"/>
      <c r="F111" s="232" t="s">
        <v>2839</v>
      </c>
      <c r="G111" s="72"/>
      <c r="H111" s="72"/>
      <c r="I111" s="189"/>
      <c r="J111" s="72"/>
      <c r="K111" s="72"/>
      <c r="L111" s="70"/>
      <c r="M111" s="233"/>
      <c r="N111" s="45"/>
      <c r="O111" s="45"/>
      <c r="P111" s="45"/>
      <c r="Q111" s="45"/>
      <c r="R111" s="45"/>
      <c r="S111" s="45"/>
      <c r="T111" s="93"/>
      <c r="AT111" s="22" t="s">
        <v>162</v>
      </c>
      <c r="AU111" s="22" t="s">
        <v>82</v>
      </c>
    </row>
    <row r="112" spans="2:47" s="1" customFormat="1" ht="13.5">
      <c r="B112" s="44"/>
      <c r="C112" s="72"/>
      <c r="D112" s="231" t="s">
        <v>166</v>
      </c>
      <c r="E112" s="72"/>
      <c r="F112" s="234" t="s">
        <v>2824</v>
      </c>
      <c r="G112" s="72"/>
      <c r="H112" s="72"/>
      <c r="I112" s="189"/>
      <c r="J112" s="72"/>
      <c r="K112" s="72"/>
      <c r="L112" s="70"/>
      <c r="M112" s="233"/>
      <c r="N112" s="45"/>
      <c r="O112" s="45"/>
      <c r="P112" s="45"/>
      <c r="Q112" s="45"/>
      <c r="R112" s="45"/>
      <c r="S112" s="45"/>
      <c r="T112" s="93"/>
      <c r="AT112" s="22" t="s">
        <v>166</v>
      </c>
      <c r="AU112" s="22" t="s">
        <v>82</v>
      </c>
    </row>
    <row r="113" spans="2:63" s="10" customFormat="1" ht="29.85" customHeight="1">
      <c r="B113" s="203"/>
      <c r="C113" s="204"/>
      <c r="D113" s="205" t="s">
        <v>72</v>
      </c>
      <c r="E113" s="217" t="s">
        <v>173</v>
      </c>
      <c r="F113" s="217" t="s">
        <v>2842</v>
      </c>
      <c r="G113" s="204"/>
      <c r="H113" s="204"/>
      <c r="I113" s="207"/>
      <c r="J113" s="218">
        <f>BK113</f>
        <v>0</v>
      </c>
      <c r="K113" s="204"/>
      <c r="L113" s="209"/>
      <c r="M113" s="210"/>
      <c r="N113" s="211"/>
      <c r="O113" s="211"/>
      <c r="P113" s="212">
        <f>SUM(P114:P116)</f>
        <v>0</v>
      </c>
      <c r="Q113" s="211"/>
      <c r="R113" s="212">
        <f>SUM(R114:R116)</f>
        <v>0.99256</v>
      </c>
      <c r="S113" s="211"/>
      <c r="T113" s="213">
        <f>SUM(T114:T116)</f>
        <v>0</v>
      </c>
      <c r="AR113" s="214" t="s">
        <v>24</v>
      </c>
      <c r="AT113" s="215" t="s">
        <v>72</v>
      </c>
      <c r="AU113" s="215" t="s">
        <v>24</v>
      </c>
      <c r="AY113" s="214" t="s">
        <v>153</v>
      </c>
      <c r="BK113" s="216">
        <f>SUM(BK114:BK116)</f>
        <v>0</v>
      </c>
    </row>
    <row r="114" spans="2:65" s="1" customFormat="1" ht="25.5" customHeight="1">
      <c r="B114" s="44"/>
      <c r="C114" s="219" t="s">
        <v>210</v>
      </c>
      <c r="D114" s="219" t="s">
        <v>155</v>
      </c>
      <c r="E114" s="220" t="s">
        <v>2843</v>
      </c>
      <c r="F114" s="221" t="s">
        <v>2844</v>
      </c>
      <c r="G114" s="222" t="s">
        <v>158</v>
      </c>
      <c r="H114" s="223">
        <v>38</v>
      </c>
      <c r="I114" s="224"/>
      <c r="J114" s="225">
        <f>ROUND(I114*H114,2)</f>
        <v>0</v>
      </c>
      <c r="K114" s="221" t="s">
        <v>22</v>
      </c>
      <c r="L114" s="70"/>
      <c r="M114" s="226" t="s">
        <v>22</v>
      </c>
      <c r="N114" s="227" t="s">
        <v>44</v>
      </c>
      <c r="O114" s="45"/>
      <c r="P114" s="228">
        <f>O114*H114</f>
        <v>0</v>
      </c>
      <c r="Q114" s="228">
        <v>0.02612</v>
      </c>
      <c r="R114" s="228">
        <f>Q114*H114</f>
        <v>0.99256</v>
      </c>
      <c r="S114" s="228">
        <v>0</v>
      </c>
      <c r="T114" s="229">
        <f>S114*H114</f>
        <v>0</v>
      </c>
      <c r="AR114" s="22" t="s">
        <v>160</v>
      </c>
      <c r="AT114" s="22" t="s">
        <v>155</v>
      </c>
      <c r="AU114" s="22" t="s">
        <v>82</v>
      </c>
      <c r="AY114" s="22" t="s">
        <v>153</v>
      </c>
      <c r="BE114" s="230">
        <f>IF(N114="základní",J114,0)</f>
        <v>0</v>
      </c>
      <c r="BF114" s="230">
        <f>IF(N114="snížená",J114,0)</f>
        <v>0</v>
      </c>
      <c r="BG114" s="230">
        <f>IF(N114="zákl. přenesená",J114,0)</f>
        <v>0</v>
      </c>
      <c r="BH114" s="230">
        <f>IF(N114="sníž. přenesená",J114,0)</f>
        <v>0</v>
      </c>
      <c r="BI114" s="230">
        <f>IF(N114="nulová",J114,0)</f>
        <v>0</v>
      </c>
      <c r="BJ114" s="22" t="s">
        <v>24</v>
      </c>
      <c r="BK114" s="230">
        <f>ROUND(I114*H114,2)</f>
        <v>0</v>
      </c>
      <c r="BL114" s="22" t="s">
        <v>160</v>
      </c>
      <c r="BM114" s="22" t="s">
        <v>2845</v>
      </c>
    </row>
    <row r="115" spans="2:47" s="1" customFormat="1" ht="13.5">
      <c r="B115" s="44"/>
      <c r="C115" s="72"/>
      <c r="D115" s="231" t="s">
        <v>162</v>
      </c>
      <c r="E115" s="72"/>
      <c r="F115" s="232" t="s">
        <v>2844</v>
      </c>
      <c r="G115" s="72"/>
      <c r="H115" s="72"/>
      <c r="I115" s="189"/>
      <c r="J115" s="72"/>
      <c r="K115" s="72"/>
      <c r="L115" s="70"/>
      <c r="M115" s="233"/>
      <c r="N115" s="45"/>
      <c r="O115" s="45"/>
      <c r="P115" s="45"/>
      <c r="Q115" s="45"/>
      <c r="R115" s="45"/>
      <c r="S115" s="45"/>
      <c r="T115" s="93"/>
      <c r="AT115" s="22" t="s">
        <v>162</v>
      </c>
      <c r="AU115" s="22" t="s">
        <v>82</v>
      </c>
    </row>
    <row r="116" spans="2:47" s="1" customFormat="1" ht="13.5">
      <c r="B116" s="44"/>
      <c r="C116" s="72"/>
      <c r="D116" s="231" t="s">
        <v>166</v>
      </c>
      <c r="E116" s="72"/>
      <c r="F116" s="234" t="s">
        <v>2824</v>
      </c>
      <c r="G116" s="72"/>
      <c r="H116" s="72"/>
      <c r="I116" s="189"/>
      <c r="J116" s="72"/>
      <c r="K116" s="72"/>
      <c r="L116" s="70"/>
      <c r="M116" s="233"/>
      <c r="N116" s="45"/>
      <c r="O116" s="45"/>
      <c r="P116" s="45"/>
      <c r="Q116" s="45"/>
      <c r="R116" s="45"/>
      <c r="S116" s="45"/>
      <c r="T116" s="93"/>
      <c r="AT116" s="22" t="s">
        <v>166</v>
      </c>
      <c r="AU116" s="22" t="s">
        <v>82</v>
      </c>
    </row>
    <row r="117" spans="2:63" s="10" customFormat="1" ht="29.85" customHeight="1">
      <c r="B117" s="203"/>
      <c r="C117" s="204"/>
      <c r="D117" s="205" t="s">
        <v>72</v>
      </c>
      <c r="E117" s="217" t="s">
        <v>160</v>
      </c>
      <c r="F117" s="217" t="s">
        <v>2846</v>
      </c>
      <c r="G117" s="204"/>
      <c r="H117" s="204"/>
      <c r="I117" s="207"/>
      <c r="J117" s="218">
        <f>BK117</f>
        <v>0</v>
      </c>
      <c r="K117" s="204"/>
      <c r="L117" s="209"/>
      <c r="M117" s="210"/>
      <c r="N117" s="211"/>
      <c r="O117" s="211"/>
      <c r="P117" s="212">
        <f>SUM(P118:P120)</f>
        <v>0</v>
      </c>
      <c r="Q117" s="211"/>
      <c r="R117" s="212">
        <f>SUM(R118:R120)</f>
        <v>3.4068</v>
      </c>
      <c r="S117" s="211"/>
      <c r="T117" s="213">
        <f>SUM(T118:T120)</f>
        <v>0</v>
      </c>
      <c r="AR117" s="214" t="s">
        <v>24</v>
      </c>
      <c r="AT117" s="215" t="s">
        <v>72</v>
      </c>
      <c r="AU117" s="215" t="s">
        <v>24</v>
      </c>
      <c r="AY117" s="214" t="s">
        <v>153</v>
      </c>
      <c r="BK117" s="216">
        <f>SUM(BK118:BK120)</f>
        <v>0</v>
      </c>
    </row>
    <row r="118" spans="2:65" s="1" customFormat="1" ht="16.5" customHeight="1">
      <c r="B118" s="44"/>
      <c r="C118" s="219" t="s">
        <v>216</v>
      </c>
      <c r="D118" s="219" t="s">
        <v>155</v>
      </c>
      <c r="E118" s="220" t="s">
        <v>2847</v>
      </c>
      <c r="F118" s="221" t="s">
        <v>2848</v>
      </c>
      <c r="G118" s="222" t="s">
        <v>176</v>
      </c>
      <c r="H118" s="223">
        <v>2</v>
      </c>
      <c r="I118" s="224"/>
      <c r="J118" s="225">
        <f>ROUND(I118*H118,2)</f>
        <v>0</v>
      </c>
      <c r="K118" s="221" t="s">
        <v>22</v>
      </c>
      <c r="L118" s="70"/>
      <c r="M118" s="226" t="s">
        <v>22</v>
      </c>
      <c r="N118" s="227" t="s">
        <v>44</v>
      </c>
      <c r="O118" s="45"/>
      <c r="P118" s="228">
        <f>O118*H118</f>
        <v>0</v>
      </c>
      <c r="Q118" s="228">
        <v>1.7034</v>
      </c>
      <c r="R118" s="228">
        <f>Q118*H118</f>
        <v>3.4068</v>
      </c>
      <c r="S118" s="228">
        <v>0</v>
      </c>
      <c r="T118" s="229">
        <f>S118*H118</f>
        <v>0</v>
      </c>
      <c r="AR118" s="22" t="s">
        <v>160</v>
      </c>
      <c r="AT118" s="22" t="s">
        <v>155</v>
      </c>
      <c r="AU118" s="22" t="s">
        <v>82</v>
      </c>
      <c r="AY118" s="22" t="s">
        <v>153</v>
      </c>
      <c r="BE118" s="230">
        <f>IF(N118="základní",J118,0)</f>
        <v>0</v>
      </c>
      <c r="BF118" s="230">
        <f>IF(N118="snížená",J118,0)</f>
        <v>0</v>
      </c>
      <c r="BG118" s="230">
        <f>IF(N118="zákl. přenesená",J118,0)</f>
        <v>0</v>
      </c>
      <c r="BH118" s="230">
        <f>IF(N118="sníž. přenesená",J118,0)</f>
        <v>0</v>
      </c>
      <c r="BI118" s="230">
        <f>IF(N118="nulová",J118,0)</f>
        <v>0</v>
      </c>
      <c r="BJ118" s="22" t="s">
        <v>24</v>
      </c>
      <c r="BK118" s="230">
        <f>ROUND(I118*H118,2)</f>
        <v>0</v>
      </c>
      <c r="BL118" s="22" t="s">
        <v>160</v>
      </c>
      <c r="BM118" s="22" t="s">
        <v>2849</v>
      </c>
    </row>
    <row r="119" spans="2:47" s="1" customFormat="1" ht="13.5">
      <c r="B119" s="44"/>
      <c r="C119" s="72"/>
      <c r="D119" s="231" t="s">
        <v>162</v>
      </c>
      <c r="E119" s="72"/>
      <c r="F119" s="232" t="s">
        <v>2848</v>
      </c>
      <c r="G119" s="72"/>
      <c r="H119" s="72"/>
      <c r="I119" s="189"/>
      <c r="J119" s="72"/>
      <c r="K119" s="72"/>
      <c r="L119" s="70"/>
      <c r="M119" s="233"/>
      <c r="N119" s="45"/>
      <c r="O119" s="45"/>
      <c r="P119" s="45"/>
      <c r="Q119" s="45"/>
      <c r="R119" s="45"/>
      <c r="S119" s="45"/>
      <c r="T119" s="93"/>
      <c r="AT119" s="22" t="s">
        <v>162</v>
      </c>
      <c r="AU119" s="22" t="s">
        <v>82</v>
      </c>
    </row>
    <row r="120" spans="2:47" s="1" customFormat="1" ht="13.5">
      <c r="B120" s="44"/>
      <c r="C120" s="72"/>
      <c r="D120" s="231" t="s">
        <v>166</v>
      </c>
      <c r="E120" s="72"/>
      <c r="F120" s="234" t="s">
        <v>2824</v>
      </c>
      <c r="G120" s="72"/>
      <c r="H120" s="72"/>
      <c r="I120" s="189"/>
      <c r="J120" s="72"/>
      <c r="K120" s="72"/>
      <c r="L120" s="70"/>
      <c r="M120" s="233"/>
      <c r="N120" s="45"/>
      <c r="O120" s="45"/>
      <c r="P120" s="45"/>
      <c r="Q120" s="45"/>
      <c r="R120" s="45"/>
      <c r="S120" s="45"/>
      <c r="T120" s="93"/>
      <c r="AT120" s="22" t="s">
        <v>166</v>
      </c>
      <c r="AU120" s="22" t="s">
        <v>82</v>
      </c>
    </row>
    <row r="121" spans="2:63" s="10" customFormat="1" ht="29.85" customHeight="1">
      <c r="B121" s="203"/>
      <c r="C121" s="204"/>
      <c r="D121" s="205" t="s">
        <v>72</v>
      </c>
      <c r="E121" s="217" t="s">
        <v>197</v>
      </c>
      <c r="F121" s="217" t="s">
        <v>2850</v>
      </c>
      <c r="G121" s="204"/>
      <c r="H121" s="204"/>
      <c r="I121" s="207"/>
      <c r="J121" s="218">
        <f>BK121</f>
        <v>0</v>
      </c>
      <c r="K121" s="204"/>
      <c r="L121" s="209"/>
      <c r="M121" s="210"/>
      <c r="N121" s="211"/>
      <c r="O121" s="211"/>
      <c r="P121" s="212">
        <f>SUM(P122:P133)</f>
        <v>0</v>
      </c>
      <c r="Q121" s="211"/>
      <c r="R121" s="212">
        <f>SUM(R122:R133)</f>
        <v>0.42714500000000005</v>
      </c>
      <c r="S121" s="211"/>
      <c r="T121" s="213">
        <f>SUM(T122:T133)</f>
        <v>0</v>
      </c>
      <c r="AR121" s="214" t="s">
        <v>24</v>
      </c>
      <c r="AT121" s="215" t="s">
        <v>72</v>
      </c>
      <c r="AU121" s="215" t="s">
        <v>24</v>
      </c>
      <c r="AY121" s="214" t="s">
        <v>153</v>
      </c>
      <c r="BK121" s="216">
        <f>SUM(BK122:BK133)</f>
        <v>0</v>
      </c>
    </row>
    <row r="122" spans="2:65" s="1" customFormat="1" ht="16.5" customHeight="1">
      <c r="B122" s="44"/>
      <c r="C122" s="219" t="s">
        <v>29</v>
      </c>
      <c r="D122" s="219" t="s">
        <v>155</v>
      </c>
      <c r="E122" s="220" t="s">
        <v>2851</v>
      </c>
      <c r="F122" s="221" t="s">
        <v>2852</v>
      </c>
      <c r="G122" s="222" t="s">
        <v>158</v>
      </c>
      <c r="H122" s="223">
        <v>4</v>
      </c>
      <c r="I122" s="224"/>
      <c r="J122" s="225">
        <f>ROUND(I122*H122,2)</f>
        <v>0</v>
      </c>
      <c r="K122" s="221" t="s">
        <v>22</v>
      </c>
      <c r="L122" s="70"/>
      <c r="M122" s="226" t="s">
        <v>22</v>
      </c>
      <c r="N122" s="227" t="s">
        <v>44</v>
      </c>
      <c r="O122" s="45"/>
      <c r="P122" s="228">
        <f>O122*H122</f>
        <v>0</v>
      </c>
      <c r="Q122" s="228">
        <v>0.00688</v>
      </c>
      <c r="R122" s="228">
        <f>Q122*H122</f>
        <v>0.02752</v>
      </c>
      <c r="S122" s="228">
        <v>0</v>
      </c>
      <c r="T122" s="229">
        <f>S122*H122</f>
        <v>0</v>
      </c>
      <c r="AR122" s="22" t="s">
        <v>160</v>
      </c>
      <c r="AT122" s="22" t="s">
        <v>155</v>
      </c>
      <c r="AU122" s="22" t="s">
        <v>82</v>
      </c>
      <c r="AY122" s="22" t="s">
        <v>153</v>
      </c>
      <c r="BE122" s="230">
        <f>IF(N122="základní",J122,0)</f>
        <v>0</v>
      </c>
      <c r="BF122" s="230">
        <f>IF(N122="snížená",J122,0)</f>
        <v>0</v>
      </c>
      <c r="BG122" s="230">
        <f>IF(N122="zákl. přenesená",J122,0)</f>
        <v>0</v>
      </c>
      <c r="BH122" s="230">
        <f>IF(N122="sníž. přenesená",J122,0)</f>
        <v>0</v>
      </c>
      <c r="BI122" s="230">
        <f>IF(N122="nulová",J122,0)</f>
        <v>0</v>
      </c>
      <c r="BJ122" s="22" t="s">
        <v>24</v>
      </c>
      <c r="BK122" s="230">
        <f>ROUND(I122*H122,2)</f>
        <v>0</v>
      </c>
      <c r="BL122" s="22" t="s">
        <v>160</v>
      </c>
      <c r="BM122" s="22" t="s">
        <v>2853</v>
      </c>
    </row>
    <row r="123" spans="2:47" s="1" customFormat="1" ht="13.5">
      <c r="B123" s="44"/>
      <c r="C123" s="72"/>
      <c r="D123" s="231" t="s">
        <v>162</v>
      </c>
      <c r="E123" s="72"/>
      <c r="F123" s="232" t="s">
        <v>2852</v>
      </c>
      <c r="G123" s="72"/>
      <c r="H123" s="72"/>
      <c r="I123" s="189"/>
      <c r="J123" s="72"/>
      <c r="K123" s="72"/>
      <c r="L123" s="70"/>
      <c r="M123" s="233"/>
      <c r="N123" s="45"/>
      <c r="O123" s="45"/>
      <c r="P123" s="45"/>
      <c r="Q123" s="45"/>
      <c r="R123" s="45"/>
      <c r="S123" s="45"/>
      <c r="T123" s="93"/>
      <c r="AT123" s="22" t="s">
        <v>162</v>
      </c>
      <c r="AU123" s="22" t="s">
        <v>82</v>
      </c>
    </row>
    <row r="124" spans="2:47" s="1" customFormat="1" ht="13.5">
      <c r="B124" s="44"/>
      <c r="C124" s="72"/>
      <c r="D124" s="231" t="s">
        <v>166</v>
      </c>
      <c r="E124" s="72"/>
      <c r="F124" s="234" t="s">
        <v>2824</v>
      </c>
      <c r="G124" s="72"/>
      <c r="H124" s="72"/>
      <c r="I124" s="189"/>
      <c r="J124" s="72"/>
      <c r="K124" s="72"/>
      <c r="L124" s="70"/>
      <c r="M124" s="233"/>
      <c r="N124" s="45"/>
      <c r="O124" s="45"/>
      <c r="P124" s="45"/>
      <c r="Q124" s="45"/>
      <c r="R124" s="45"/>
      <c r="S124" s="45"/>
      <c r="T124" s="93"/>
      <c r="AT124" s="22" t="s">
        <v>166</v>
      </c>
      <c r="AU124" s="22" t="s">
        <v>82</v>
      </c>
    </row>
    <row r="125" spans="2:65" s="1" customFormat="1" ht="16.5" customHeight="1">
      <c r="B125" s="44"/>
      <c r="C125" s="219" t="s">
        <v>228</v>
      </c>
      <c r="D125" s="219" t="s">
        <v>155</v>
      </c>
      <c r="E125" s="220" t="s">
        <v>2854</v>
      </c>
      <c r="F125" s="221" t="s">
        <v>2855</v>
      </c>
      <c r="G125" s="222" t="s">
        <v>239</v>
      </c>
      <c r="H125" s="223">
        <v>2.5</v>
      </c>
      <c r="I125" s="224"/>
      <c r="J125" s="225">
        <f>ROUND(I125*H125,2)</f>
        <v>0</v>
      </c>
      <c r="K125" s="221" t="s">
        <v>22</v>
      </c>
      <c r="L125" s="70"/>
      <c r="M125" s="226" t="s">
        <v>22</v>
      </c>
      <c r="N125" s="227" t="s">
        <v>44</v>
      </c>
      <c r="O125" s="45"/>
      <c r="P125" s="228">
        <f>O125*H125</f>
        <v>0</v>
      </c>
      <c r="Q125" s="228">
        <v>0.10712</v>
      </c>
      <c r="R125" s="228">
        <f>Q125*H125</f>
        <v>0.26780000000000004</v>
      </c>
      <c r="S125" s="228">
        <v>0</v>
      </c>
      <c r="T125" s="229">
        <f>S125*H125</f>
        <v>0</v>
      </c>
      <c r="AR125" s="22" t="s">
        <v>160</v>
      </c>
      <c r="AT125" s="22" t="s">
        <v>155</v>
      </c>
      <c r="AU125" s="22" t="s">
        <v>82</v>
      </c>
      <c r="AY125" s="22" t="s">
        <v>153</v>
      </c>
      <c r="BE125" s="230">
        <f>IF(N125="základní",J125,0)</f>
        <v>0</v>
      </c>
      <c r="BF125" s="230">
        <f>IF(N125="snížená",J125,0)</f>
        <v>0</v>
      </c>
      <c r="BG125" s="230">
        <f>IF(N125="zákl. přenesená",J125,0)</f>
        <v>0</v>
      </c>
      <c r="BH125" s="230">
        <f>IF(N125="sníž. přenesená",J125,0)</f>
        <v>0</v>
      </c>
      <c r="BI125" s="230">
        <f>IF(N125="nulová",J125,0)</f>
        <v>0</v>
      </c>
      <c r="BJ125" s="22" t="s">
        <v>24</v>
      </c>
      <c r="BK125" s="230">
        <f>ROUND(I125*H125,2)</f>
        <v>0</v>
      </c>
      <c r="BL125" s="22" t="s">
        <v>160</v>
      </c>
      <c r="BM125" s="22" t="s">
        <v>2856</v>
      </c>
    </row>
    <row r="126" spans="2:47" s="1" customFormat="1" ht="13.5">
      <c r="B126" s="44"/>
      <c r="C126" s="72"/>
      <c r="D126" s="231" t="s">
        <v>162</v>
      </c>
      <c r="E126" s="72"/>
      <c r="F126" s="232" t="s">
        <v>2855</v>
      </c>
      <c r="G126" s="72"/>
      <c r="H126" s="72"/>
      <c r="I126" s="189"/>
      <c r="J126" s="72"/>
      <c r="K126" s="72"/>
      <c r="L126" s="70"/>
      <c r="M126" s="233"/>
      <c r="N126" s="45"/>
      <c r="O126" s="45"/>
      <c r="P126" s="45"/>
      <c r="Q126" s="45"/>
      <c r="R126" s="45"/>
      <c r="S126" s="45"/>
      <c r="T126" s="93"/>
      <c r="AT126" s="22" t="s">
        <v>162</v>
      </c>
      <c r="AU126" s="22" t="s">
        <v>82</v>
      </c>
    </row>
    <row r="127" spans="2:47" s="1" customFormat="1" ht="13.5">
      <c r="B127" s="44"/>
      <c r="C127" s="72"/>
      <c r="D127" s="231" t="s">
        <v>166</v>
      </c>
      <c r="E127" s="72"/>
      <c r="F127" s="234" t="s">
        <v>2824</v>
      </c>
      <c r="G127" s="72"/>
      <c r="H127" s="72"/>
      <c r="I127" s="189"/>
      <c r="J127" s="72"/>
      <c r="K127" s="72"/>
      <c r="L127" s="70"/>
      <c r="M127" s="233"/>
      <c r="N127" s="45"/>
      <c r="O127" s="45"/>
      <c r="P127" s="45"/>
      <c r="Q127" s="45"/>
      <c r="R127" s="45"/>
      <c r="S127" s="45"/>
      <c r="T127" s="93"/>
      <c r="AT127" s="22" t="s">
        <v>166</v>
      </c>
      <c r="AU127" s="22" t="s">
        <v>82</v>
      </c>
    </row>
    <row r="128" spans="2:65" s="1" customFormat="1" ht="25.5" customHeight="1">
      <c r="B128" s="44"/>
      <c r="C128" s="219" t="s">
        <v>236</v>
      </c>
      <c r="D128" s="219" t="s">
        <v>155</v>
      </c>
      <c r="E128" s="220" t="s">
        <v>2857</v>
      </c>
      <c r="F128" s="221" t="s">
        <v>2858</v>
      </c>
      <c r="G128" s="222" t="s">
        <v>239</v>
      </c>
      <c r="H128" s="223">
        <v>2.5</v>
      </c>
      <c r="I128" s="224"/>
      <c r="J128" s="225">
        <f>ROUND(I128*H128,2)</f>
        <v>0</v>
      </c>
      <c r="K128" s="221" t="s">
        <v>22</v>
      </c>
      <c r="L128" s="70"/>
      <c r="M128" s="226" t="s">
        <v>22</v>
      </c>
      <c r="N128" s="227" t="s">
        <v>44</v>
      </c>
      <c r="O128" s="45"/>
      <c r="P128" s="228">
        <f>O128*H128</f>
        <v>0</v>
      </c>
      <c r="Q128" s="228">
        <v>0.00313</v>
      </c>
      <c r="R128" s="228">
        <f>Q128*H128</f>
        <v>0.007825</v>
      </c>
      <c r="S128" s="228">
        <v>0</v>
      </c>
      <c r="T128" s="229">
        <f>S128*H128</f>
        <v>0</v>
      </c>
      <c r="AR128" s="22" t="s">
        <v>160</v>
      </c>
      <c r="AT128" s="22" t="s">
        <v>155</v>
      </c>
      <c r="AU128" s="22" t="s">
        <v>82</v>
      </c>
      <c r="AY128" s="22" t="s">
        <v>153</v>
      </c>
      <c r="BE128" s="230">
        <f>IF(N128="základní",J128,0)</f>
        <v>0</v>
      </c>
      <c r="BF128" s="230">
        <f>IF(N128="snížená",J128,0)</f>
        <v>0</v>
      </c>
      <c r="BG128" s="230">
        <f>IF(N128="zákl. přenesená",J128,0)</f>
        <v>0</v>
      </c>
      <c r="BH128" s="230">
        <f>IF(N128="sníž. přenesená",J128,0)</f>
        <v>0</v>
      </c>
      <c r="BI128" s="230">
        <f>IF(N128="nulová",J128,0)</f>
        <v>0</v>
      </c>
      <c r="BJ128" s="22" t="s">
        <v>24</v>
      </c>
      <c r="BK128" s="230">
        <f>ROUND(I128*H128,2)</f>
        <v>0</v>
      </c>
      <c r="BL128" s="22" t="s">
        <v>160</v>
      </c>
      <c r="BM128" s="22" t="s">
        <v>2859</v>
      </c>
    </row>
    <row r="129" spans="2:47" s="1" customFormat="1" ht="13.5">
      <c r="B129" s="44"/>
      <c r="C129" s="72"/>
      <c r="D129" s="231" t="s">
        <v>162</v>
      </c>
      <c r="E129" s="72"/>
      <c r="F129" s="232" t="s">
        <v>2858</v>
      </c>
      <c r="G129" s="72"/>
      <c r="H129" s="72"/>
      <c r="I129" s="189"/>
      <c r="J129" s="72"/>
      <c r="K129" s="72"/>
      <c r="L129" s="70"/>
      <c r="M129" s="233"/>
      <c r="N129" s="45"/>
      <c r="O129" s="45"/>
      <c r="P129" s="45"/>
      <c r="Q129" s="45"/>
      <c r="R129" s="45"/>
      <c r="S129" s="45"/>
      <c r="T129" s="93"/>
      <c r="AT129" s="22" t="s">
        <v>162</v>
      </c>
      <c r="AU129" s="22" t="s">
        <v>82</v>
      </c>
    </row>
    <row r="130" spans="2:47" s="1" customFormat="1" ht="13.5">
      <c r="B130" s="44"/>
      <c r="C130" s="72"/>
      <c r="D130" s="231" t="s">
        <v>166</v>
      </c>
      <c r="E130" s="72"/>
      <c r="F130" s="234" t="s">
        <v>2824</v>
      </c>
      <c r="G130" s="72"/>
      <c r="H130" s="72"/>
      <c r="I130" s="189"/>
      <c r="J130" s="72"/>
      <c r="K130" s="72"/>
      <c r="L130" s="70"/>
      <c r="M130" s="233"/>
      <c r="N130" s="45"/>
      <c r="O130" s="45"/>
      <c r="P130" s="45"/>
      <c r="Q130" s="45"/>
      <c r="R130" s="45"/>
      <c r="S130" s="45"/>
      <c r="T130" s="93"/>
      <c r="AT130" s="22" t="s">
        <v>166</v>
      </c>
      <c r="AU130" s="22" t="s">
        <v>82</v>
      </c>
    </row>
    <row r="131" spans="2:65" s="1" customFormat="1" ht="16.5" customHeight="1">
      <c r="B131" s="44"/>
      <c r="C131" s="219" t="s">
        <v>245</v>
      </c>
      <c r="D131" s="219" t="s">
        <v>155</v>
      </c>
      <c r="E131" s="220" t="s">
        <v>2860</v>
      </c>
      <c r="F131" s="221" t="s">
        <v>2861</v>
      </c>
      <c r="G131" s="222" t="s">
        <v>239</v>
      </c>
      <c r="H131" s="223">
        <v>2.5</v>
      </c>
      <c r="I131" s="224"/>
      <c r="J131" s="225">
        <f>ROUND(I131*H131,2)</f>
        <v>0</v>
      </c>
      <c r="K131" s="221" t="s">
        <v>22</v>
      </c>
      <c r="L131" s="70"/>
      <c r="M131" s="226" t="s">
        <v>22</v>
      </c>
      <c r="N131" s="227" t="s">
        <v>44</v>
      </c>
      <c r="O131" s="45"/>
      <c r="P131" s="228">
        <f>O131*H131</f>
        <v>0</v>
      </c>
      <c r="Q131" s="228">
        <v>0.0496</v>
      </c>
      <c r="R131" s="228">
        <f>Q131*H131</f>
        <v>0.124</v>
      </c>
      <c r="S131" s="228">
        <v>0</v>
      </c>
      <c r="T131" s="229">
        <f>S131*H131</f>
        <v>0</v>
      </c>
      <c r="AR131" s="22" t="s">
        <v>160</v>
      </c>
      <c r="AT131" s="22" t="s">
        <v>155</v>
      </c>
      <c r="AU131" s="22" t="s">
        <v>82</v>
      </c>
      <c r="AY131" s="22" t="s">
        <v>153</v>
      </c>
      <c r="BE131" s="230">
        <f>IF(N131="základní",J131,0)</f>
        <v>0</v>
      </c>
      <c r="BF131" s="230">
        <f>IF(N131="snížená",J131,0)</f>
        <v>0</v>
      </c>
      <c r="BG131" s="230">
        <f>IF(N131="zákl. přenesená",J131,0)</f>
        <v>0</v>
      </c>
      <c r="BH131" s="230">
        <f>IF(N131="sníž. přenesená",J131,0)</f>
        <v>0</v>
      </c>
      <c r="BI131" s="230">
        <f>IF(N131="nulová",J131,0)</f>
        <v>0</v>
      </c>
      <c r="BJ131" s="22" t="s">
        <v>24</v>
      </c>
      <c r="BK131" s="230">
        <f>ROUND(I131*H131,2)</f>
        <v>0</v>
      </c>
      <c r="BL131" s="22" t="s">
        <v>160</v>
      </c>
      <c r="BM131" s="22" t="s">
        <v>2862</v>
      </c>
    </row>
    <row r="132" spans="2:47" s="1" customFormat="1" ht="13.5">
      <c r="B132" s="44"/>
      <c r="C132" s="72"/>
      <c r="D132" s="231" t="s">
        <v>162</v>
      </c>
      <c r="E132" s="72"/>
      <c r="F132" s="232" t="s">
        <v>2861</v>
      </c>
      <c r="G132" s="72"/>
      <c r="H132" s="72"/>
      <c r="I132" s="189"/>
      <c r="J132" s="72"/>
      <c r="K132" s="72"/>
      <c r="L132" s="70"/>
      <c r="M132" s="233"/>
      <c r="N132" s="45"/>
      <c r="O132" s="45"/>
      <c r="P132" s="45"/>
      <c r="Q132" s="45"/>
      <c r="R132" s="45"/>
      <c r="S132" s="45"/>
      <c r="T132" s="93"/>
      <c r="AT132" s="22" t="s">
        <v>162</v>
      </c>
      <c r="AU132" s="22" t="s">
        <v>82</v>
      </c>
    </row>
    <row r="133" spans="2:47" s="1" customFormat="1" ht="13.5">
      <c r="B133" s="44"/>
      <c r="C133" s="72"/>
      <c r="D133" s="231" t="s">
        <v>166</v>
      </c>
      <c r="E133" s="72"/>
      <c r="F133" s="234" t="s">
        <v>2824</v>
      </c>
      <c r="G133" s="72"/>
      <c r="H133" s="72"/>
      <c r="I133" s="189"/>
      <c r="J133" s="72"/>
      <c r="K133" s="72"/>
      <c r="L133" s="70"/>
      <c r="M133" s="233"/>
      <c r="N133" s="45"/>
      <c r="O133" s="45"/>
      <c r="P133" s="45"/>
      <c r="Q133" s="45"/>
      <c r="R133" s="45"/>
      <c r="S133" s="45"/>
      <c r="T133" s="93"/>
      <c r="AT133" s="22" t="s">
        <v>166</v>
      </c>
      <c r="AU133" s="22" t="s">
        <v>82</v>
      </c>
    </row>
    <row r="134" spans="2:63" s="10" customFormat="1" ht="29.85" customHeight="1">
      <c r="B134" s="203"/>
      <c r="C134" s="204"/>
      <c r="D134" s="205" t="s">
        <v>72</v>
      </c>
      <c r="E134" s="217" t="s">
        <v>216</v>
      </c>
      <c r="F134" s="217" t="s">
        <v>2863</v>
      </c>
      <c r="G134" s="204"/>
      <c r="H134" s="204"/>
      <c r="I134" s="207"/>
      <c r="J134" s="218">
        <f>BK134</f>
        <v>0</v>
      </c>
      <c r="K134" s="204"/>
      <c r="L134" s="209"/>
      <c r="M134" s="210"/>
      <c r="N134" s="211"/>
      <c r="O134" s="211"/>
      <c r="P134" s="212">
        <f>SUM(P135:P151)</f>
        <v>0</v>
      </c>
      <c r="Q134" s="211"/>
      <c r="R134" s="212">
        <f>SUM(R135:R151)</f>
        <v>0.012979999999999998</v>
      </c>
      <c r="S134" s="211"/>
      <c r="T134" s="213">
        <f>SUM(T135:T151)</f>
        <v>0.831</v>
      </c>
      <c r="AR134" s="214" t="s">
        <v>24</v>
      </c>
      <c r="AT134" s="215" t="s">
        <v>72</v>
      </c>
      <c r="AU134" s="215" t="s">
        <v>24</v>
      </c>
      <c r="AY134" s="214" t="s">
        <v>153</v>
      </c>
      <c r="BK134" s="216">
        <f>SUM(BK135:BK151)</f>
        <v>0</v>
      </c>
    </row>
    <row r="135" spans="2:65" s="1" customFormat="1" ht="25.5" customHeight="1">
      <c r="B135" s="44"/>
      <c r="C135" s="219" t="s">
        <v>251</v>
      </c>
      <c r="D135" s="219" t="s">
        <v>155</v>
      </c>
      <c r="E135" s="220" t="s">
        <v>2864</v>
      </c>
      <c r="F135" s="221" t="s">
        <v>2865</v>
      </c>
      <c r="G135" s="222" t="s">
        <v>158</v>
      </c>
      <c r="H135" s="223">
        <v>25</v>
      </c>
      <c r="I135" s="224"/>
      <c r="J135" s="225">
        <f>ROUND(I135*H135,2)</f>
        <v>0</v>
      </c>
      <c r="K135" s="221" t="s">
        <v>22</v>
      </c>
      <c r="L135" s="70"/>
      <c r="M135" s="226" t="s">
        <v>22</v>
      </c>
      <c r="N135" s="227" t="s">
        <v>44</v>
      </c>
      <c r="O135" s="45"/>
      <c r="P135" s="228">
        <f>O135*H135</f>
        <v>0</v>
      </c>
      <c r="Q135" s="228">
        <v>0</v>
      </c>
      <c r="R135" s="228">
        <f>Q135*H135</f>
        <v>0</v>
      </c>
      <c r="S135" s="228">
        <v>0.004</v>
      </c>
      <c r="T135" s="229">
        <f>S135*H135</f>
        <v>0.1</v>
      </c>
      <c r="AR135" s="22" t="s">
        <v>160</v>
      </c>
      <c r="AT135" s="22" t="s">
        <v>155</v>
      </c>
      <c r="AU135" s="22" t="s">
        <v>82</v>
      </c>
      <c r="AY135" s="22" t="s">
        <v>153</v>
      </c>
      <c r="BE135" s="230">
        <f>IF(N135="základní",J135,0)</f>
        <v>0</v>
      </c>
      <c r="BF135" s="230">
        <f>IF(N135="snížená",J135,0)</f>
        <v>0</v>
      </c>
      <c r="BG135" s="230">
        <f>IF(N135="zákl. přenesená",J135,0)</f>
        <v>0</v>
      </c>
      <c r="BH135" s="230">
        <f>IF(N135="sníž. přenesená",J135,0)</f>
        <v>0</v>
      </c>
      <c r="BI135" s="230">
        <f>IF(N135="nulová",J135,0)</f>
        <v>0</v>
      </c>
      <c r="BJ135" s="22" t="s">
        <v>24</v>
      </c>
      <c r="BK135" s="230">
        <f>ROUND(I135*H135,2)</f>
        <v>0</v>
      </c>
      <c r="BL135" s="22" t="s">
        <v>160</v>
      </c>
      <c r="BM135" s="22" t="s">
        <v>2866</v>
      </c>
    </row>
    <row r="136" spans="2:47" s="1" customFormat="1" ht="13.5">
      <c r="B136" s="44"/>
      <c r="C136" s="72"/>
      <c r="D136" s="231" t="s">
        <v>162</v>
      </c>
      <c r="E136" s="72"/>
      <c r="F136" s="232" t="s">
        <v>2865</v>
      </c>
      <c r="G136" s="72"/>
      <c r="H136" s="72"/>
      <c r="I136" s="189"/>
      <c r="J136" s="72"/>
      <c r="K136" s="72"/>
      <c r="L136" s="70"/>
      <c r="M136" s="233"/>
      <c r="N136" s="45"/>
      <c r="O136" s="45"/>
      <c r="P136" s="45"/>
      <c r="Q136" s="45"/>
      <c r="R136" s="45"/>
      <c r="S136" s="45"/>
      <c r="T136" s="93"/>
      <c r="AT136" s="22" t="s">
        <v>162</v>
      </c>
      <c r="AU136" s="22" t="s">
        <v>82</v>
      </c>
    </row>
    <row r="137" spans="2:47" s="1" customFormat="1" ht="13.5">
      <c r="B137" s="44"/>
      <c r="C137" s="72"/>
      <c r="D137" s="231" t="s">
        <v>166</v>
      </c>
      <c r="E137" s="72"/>
      <c r="F137" s="234" t="s">
        <v>2824</v>
      </c>
      <c r="G137" s="72"/>
      <c r="H137" s="72"/>
      <c r="I137" s="189"/>
      <c r="J137" s="72"/>
      <c r="K137" s="72"/>
      <c r="L137" s="70"/>
      <c r="M137" s="233"/>
      <c r="N137" s="45"/>
      <c r="O137" s="45"/>
      <c r="P137" s="45"/>
      <c r="Q137" s="45"/>
      <c r="R137" s="45"/>
      <c r="S137" s="45"/>
      <c r="T137" s="93"/>
      <c r="AT137" s="22" t="s">
        <v>166</v>
      </c>
      <c r="AU137" s="22" t="s">
        <v>82</v>
      </c>
    </row>
    <row r="138" spans="2:65" s="1" customFormat="1" ht="25.5" customHeight="1">
      <c r="B138" s="44"/>
      <c r="C138" s="219" t="s">
        <v>10</v>
      </c>
      <c r="D138" s="219" t="s">
        <v>155</v>
      </c>
      <c r="E138" s="220" t="s">
        <v>2867</v>
      </c>
      <c r="F138" s="221" t="s">
        <v>2868</v>
      </c>
      <c r="G138" s="222" t="s">
        <v>158</v>
      </c>
      <c r="H138" s="223">
        <v>2</v>
      </c>
      <c r="I138" s="224"/>
      <c r="J138" s="225">
        <f>ROUND(I138*H138,2)</f>
        <v>0</v>
      </c>
      <c r="K138" s="221" t="s">
        <v>22</v>
      </c>
      <c r="L138" s="70"/>
      <c r="M138" s="226" t="s">
        <v>22</v>
      </c>
      <c r="N138" s="227" t="s">
        <v>44</v>
      </c>
      <c r="O138" s="45"/>
      <c r="P138" s="228">
        <f>O138*H138</f>
        <v>0</v>
      </c>
      <c r="Q138" s="228">
        <v>0</v>
      </c>
      <c r="R138" s="228">
        <f>Q138*H138</f>
        <v>0</v>
      </c>
      <c r="S138" s="228">
        <v>0.012</v>
      </c>
      <c r="T138" s="229">
        <f>S138*H138</f>
        <v>0.024</v>
      </c>
      <c r="AR138" s="22" t="s">
        <v>160</v>
      </c>
      <c r="AT138" s="22" t="s">
        <v>155</v>
      </c>
      <c r="AU138" s="22" t="s">
        <v>82</v>
      </c>
      <c r="AY138" s="22" t="s">
        <v>153</v>
      </c>
      <c r="BE138" s="230">
        <f>IF(N138="základní",J138,0)</f>
        <v>0</v>
      </c>
      <c r="BF138" s="230">
        <f>IF(N138="snížená",J138,0)</f>
        <v>0</v>
      </c>
      <c r="BG138" s="230">
        <f>IF(N138="zákl. přenesená",J138,0)</f>
        <v>0</v>
      </c>
      <c r="BH138" s="230">
        <f>IF(N138="sníž. přenesená",J138,0)</f>
        <v>0</v>
      </c>
      <c r="BI138" s="230">
        <f>IF(N138="nulová",J138,0)</f>
        <v>0</v>
      </c>
      <c r="BJ138" s="22" t="s">
        <v>24</v>
      </c>
      <c r="BK138" s="230">
        <f>ROUND(I138*H138,2)</f>
        <v>0</v>
      </c>
      <c r="BL138" s="22" t="s">
        <v>160</v>
      </c>
      <c r="BM138" s="22" t="s">
        <v>2869</v>
      </c>
    </row>
    <row r="139" spans="2:47" s="1" customFormat="1" ht="13.5">
      <c r="B139" s="44"/>
      <c r="C139" s="72"/>
      <c r="D139" s="231" t="s">
        <v>162</v>
      </c>
      <c r="E139" s="72"/>
      <c r="F139" s="232" t="s">
        <v>2868</v>
      </c>
      <c r="G139" s="72"/>
      <c r="H139" s="72"/>
      <c r="I139" s="189"/>
      <c r="J139" s="72"/>
      <c r="K139" s="72"/>
      <c r="L139" s="70"/>
      <c r="M139" s="233"/>
      <c r="N139" s="45"/>
      <c r="O139" s="45"/>
      <c r="P139" s="45"/>
      <c r="Q139" s="45"/>
      <c r="R139" s="45"/>
      <c r="S139" s="45"/>
      <c r="T139" s="93"/>
      <c r="AT139" s="22" t="s">
        <v>162</v>
      </c>
      <c r="AU139" s="22" t="s">
        <v>82</v>
      </c>
    </row>
    <row r="140" spans="2:47" s="1" customFormat="1" ht="13.5">
      <c r="B140" s="44"/>
      <c r="C140" s="72"/>
      <c r="D140" s="231" t="s">
        <v>166</v>
      </c>
      <c r="E140" s="72"/>
      <c r="F140" s="234" t="s">
        <v>2824</v>
      </c>
      <c r="G140" s="72"/>
      <c r="H140" s="72"/>
      <c r="I140" s="189"/>
      <c r="J140" s="72"/>
      <c r="K140" s="72"/>
      <c r="L140" s="70"/>
      <c r="M140" s="233"/>
      <c r="N140" s="45"/>
      <c r="O140" s="45"/>
      <c r="P140" s="45"/>
      <c r="Q140" s="45"/>
      <c r="R140" s="45"/>
      <c r="S140" s="45"/>
      <c r="T140" s="93"/>
      <c r="AT140" s="22" t="s">
        <v>166</v>
      </c>
      <c r="AU140" s="22" t="s">
        <v>82</v>
      </c>
    </row>
    <row r="141" spans="2:65" s="1" customFormat="1" ht="25.5" customHeight="1">
      <c r="B141" s="44"/>
      <c r="C141" s="219" t="s">
        <v>266</v>
      </c>
      <c r="D141" s="219" t="s">
        <v>155</v>
      </c>
      <c r="E141" s="220" t="s">
        <v>2870</v>
      </c>
      <c r="F141" s="221" t="s">
        <v>2871</v>
      </c>
      <c r="G141" s="222" t="s">
        <v>158</v>
      </c>
      <c r="H141" s="223">
        <v>2</v>
      </c>
      <c r="I141" s="224"/>
      <c r="J141" s="225">
        <f>ROUND(I141*H141,2)</f>
        <v>0</v>
      </c>
      <c r="K141" s="221" t="s">
        <v>22</v>
      </c>
      <c r="L141" s="70"/>
      <c r="M141" s="226" t="s">
        <v>22</v>
      </c>
      <c r="N141" s="227" t="s">
        <v>44</v>
      </c>
      <c r="O141" s="45"/>
      <c r="P141" s="228">
        <f>O141*H141</f>
        <v>0</v>
      </c>
      <c r="Q141" s="228">
        <v>0</v>
      </c>
      <c r="R141" s="228">
        <f>Q141*H141</f>
        <v>0</v>
      </c>
      <c r="S141" s="228">
        <v>0.149</v>
      </c>
      <c r="T141" s="229">
        <f>S141*H141</f>
        <v>0.298</v>
      </c>
      <c r="AR141" s="22" t="s">
        <v>160</v>
      </c>
      <c r="AT141" s="22" t="s">
        <v>155</v>
      </c>
      <c r="AU141" s="22" t="s">
        <v>82</v>
      </c>
      <c r="AY141" s="22" t="s">
        <v>153</v>
      </c>
      <c r="BE141" s="230">
        <f>IF(N141="základní",J141,0)</f>
        <v>0</v>
      </c>
      <c r="BF141" s="230">
        <f>IF(N141="snížená",J141,0)</f>
        <v>0</v>
      </c>
      <c r="BG141" s="230">
        <f>IF(N141="zákl. přenesená",J141,0)</f>
        <v>0</v>
      </c>
      <c r="BH141" s="230">
        <f>IF(N141="sníž. přenesená",J141,0)</f>
        <v>0</v>
      </c>
      <c r="BI141" s="230">
        <f>IF(N141="nulová",J141,0)</f>
        <v>0</v>
      </c>
      <c r="BJ141" s="22" t="s">
        <v>24</v>
      </c>
      <c r="BK141" s="230">
        <f>ROUND(I141*H141,2)</f>
        <v>0</v>
      </c>
      <c r="BL141" s="22" t="s">
        <v>160</v>
      </c>
      <c r="BM141" s="22" t="s">
        <v>2872</v>
      </c>
    </row>
    <row r="142" spans="2:47" s="1" customFormat="1" ht="13.5">
      <c r="B142" s="44"/>
      <c r="C142" s="72"/>
      <c r="D142" s="231" t="s">
        <v>162</v>
      </c>
      <c r="E142" s="72"/>
      <c r="F142" s="232" t="s">
        <v>2871</v>
      </c>
      <c r="G142" s="72"/>
      <c r="H142" s="72"/>
      <c r="I142" s="189"/>
      <c r="J142" s="72"/>
      <c r="K142" s="72"/>
      <c r="L142" s="70"/>
      <c r="M142" s="233"/>
      <c r="N142" s="45"/>
      <c r="O142" s="45"/>
      <c r="P142" s="45"/>
      <c r="Q142" s="45"/>
      <c r="R142" s="45"/>
      <c r="S142" s="45"/>
      <c r="T142" s="93"/>
      <c r="AT142" s="22" t="s">
        <v>162</v>
      </c>
      <c r="AU142" s="22" t="s">
        <v>82</v>
      </c>
    </row>
    <row r="143" spans="2:47" s="1" customFormat="1" ht="13.5">
      <c r="B143" s="44"/>
      <c r="C143" s="72"/>
      <c r="D143" s="231" t="s">
        <v>166</v>
      </c>
      <c r="E143" s="72"/>
      <c r="F143" s="234" t="s">
        <v>2824</v>
      </c>
      <c r="G143" s="72"/>
      <c r="H143" s="72"/>
      <c r="I143" s="189"/>
      <c r="J143" s="72"/>
      <c r="K143" s="72"/>
      <c r="L143" s="70"/>
      <c r="M143" s="233"/>
      <c r="N143" s="45"/>
      <c r="O143" s="45"/>
      <c r="P143" s="45"/>
      <c r="Q143" s="45"/>
      <c r="R143" s="45"/>
      <c r="S143" s="45"/>
      <c r="T143" s="93"/>
      <c r="AT143" s="22" t="s">
        <v>166</v>
      </c>
      <c r="AU143" s="22" t="s">
        <v>82</v>
      </c>
    </row>
    <row r="144" spans="2:65" s="1" customFormat="1" ht="25.5" customHeight="1">
      <c r="B144" s="44"/>
      <c r="C144" s="219" t="s">
        <v>275</v>
      </c>
      <c r="D144" s="219" t="s">
        <v>155</v>
      </c>
      <c r="E144" s="220" t="s">
        <v>2873</v>
      </c>
      <c r="F144" s="221" t="s">
        <v>2874</v>
      </c>
      <c r="G144" s="222" t="s">
        <v>158</v>
      </c>
      <c r="H144" s="223">
        <v>4</v>
      </c>
      <c r="I144" s="224"/>
      <c r="J144" s="225">
        <f>ROUND(I144*H144,2)</f>
        <v>0</v>
      </c>
      <c r="K144" s="221" t="s">
        <v>22</v>
      </c>
      <c r="L144" s="70"/>
      <c r="M144" s="226" t="s">
        <v>22</v>
      </c>
      <c r="N144" s="227" t="s">
        <v>44</v>
      </c>
      <c r="O144" s="45"/>
      <c r="P144" s="228">
        <f>O144*H144</f>
        <v>0</v>
      </c>
      <c r="Q144" s="228">
        <v>0.00137</v>
      </c>
      <c r="R144" s="228">
        <f>Q144*H144</f>
        <v>0.00548</v>
      </c>
      <c r="S144" s="228">
        <v>0.001</v>
      </c>
      <c r="T144" s="229">
        <f>S144*H144</f>
        <v>0.004</v>
      </c>
      <c r="AR144" s="22" t="s">
        <v>160</v>
      </c>
      <c r="AT144" s="22" t="s">
        <v>155</v>
      </c>
      <c r="AU144" s="22" t="s">
        <v>82</v>
      </c>
      <c r="AY144" s="22" t="s">
        <v>153</v>
      </c>
      <c r="BE144" s="230">
        <f>IF(N144="základní",J144,0)</f>
        <v>0</v>
      </c>
      <c r="BF144" s="230">
        <f>IF(N144="snížená",J144,0)</f>
        <v>0</v>
      </c>
      <c r="BG144" s="230">
        <f>IF(N144="zákl. přenesená",J144,0)</f>
        <v>0</v>
      </c>
      <c r="BH144" s="230">
        <f>IF(N144="sníž. přenesená",J144,0)</f>
        <v>0</v>
      </c>
      <c r="BI144" s="230">
        <f>IF(N144="nulová",J144,0)</f>
        <v>0</v>
      </c>
      <c r="BJ144" s="22" t="s">
        <v>24</v>
      </c>
      <c r="BK144" s="230">
        <f>ROUND(I144*H144,2)</f>
        <v>0</v>
      </c>
      <c r="BL144" s="22" t="s">
        <v>160</v>
      </c>
      <c r="BM144" s="22" t="s">
        <v>2875</v>
      </c>
    </row>
    <row r="145" spans="2:47" s="1" customFormat="1" ht="13.5">
      <c r="B145" s="44"/>
      <c r="C145" s="72"/>
      <c r="D145" s="231" t="s">
        <v>162</v>
      </c>
      <c r="E145" s="72"/>
      <c r="F145" s="232" t="s">
        <v>2874</v>
      </c>
      <c r="G145" s="72"/>
      <c r="H145" s="72"/>
      <c r="I145" s="189"/>
      <c r="J145" s="72"/>
      <c r="K145" s="72"/>
      <c r="L145" s="70"/>
      <c r="M145" s="233"/>
      <c r="N145" s="45"/>
      <c r="O145" s="45"/>
      <c r="P145" s="45"/>
      <c r="Q145" s="45"/>
      <c r="R145" s="45"/>
      <c r="S145" s="45"/>
      <c r="T145" s="93"/>
      <c r="AT145" s="22" t="s">
        <v>162</v>
      </c>
      <c r="AU145" s="22" t="s">
        <v>82</v>
      </c>
    </row>
    <row r="146" spans="2:47" s="1" customFormat="1" ht="13.5">
      <c r="B146" s="44"/>
      <c r="C146" s="72"/>
      <c r="D146" s="231" t="s">
        <v>166</v>
      </c>
      <c r="E146" s="72"/>
      <c r="F146" s="234" t="s">
        <v>2824</v>
      </c>
      <c r="G146" s="72"/>
      <c r="H146" s="72"/>
      <c r="I146" s="189"/>
      <c r="J146" s="72"/>
      <c r="K146" s="72"/>
      <c r="L146" s="70"/>
      <c r="M146" s="233"/>
      <c r="N146" s="45"/>
      <c r="O146" s="45"/>
      <c r="P146" s="45"/>
      <c r="Q146" s="45"/>
      <c r="R146" s="45"/>
      <c r="S146" s="45"/>
      <c r="T146" s="93"/>
      <c r="AT146" s="22" t="s">
        <v>166</v>
      </c>
      <c r="AU146" s="22" t="s">
        <v>82</v>
      </c>
    </row>
    <row r="147" spans="2:65" s="1" customFormat="1" ht="16.5" customHeight="1">
      <c r="B147" s="44"/>
      <c r="C147" s="219" t="s">
        <v>281</v>
      </c>
      <c r="D147" s="219" t="s">
        <v>155</v>
      </c>
      <c r="E147" s="220" t="s">
        <v>2876</v>
      </c>
      <c r="F147" s="221" t="s">
        <v>2877</v>
      </c>
      <c r="G147" s="222" t="s">
        <v>351</v>
      </c>
      <c r="H147" s="223">
        <v>15</v>
      </c>
      <c r="I147" s="224"/>
      <c r="J147" s="225">
        <f>ROUND(I147*H147,2)</f>
        <v>0</v>
      </c>
      <c r="K147" s="221" t="s">
        <v>22</v>
      </c>
      <c r="L147" s="70"/>
      <c r="M147" s="226" t="s">
        <v>22</v>
      </c>
      <c r="N147" s="227" t="s">
        <v>44</v>
      </c>
      <c r="O147" s="45"/>
      <c r="P147" s="228">
        <f>O147*H147</f>
        <v>0</v>
      </c>
      <c r="Q147" s="228">
        <v>0.0005</v>
      </c>
      <c r="R147" s="228">
        <f>Q147*H147</f>
        <v>0.0075</v>
      </c>
      <c r="S147" s="228">
        <v>0.027</v>
      </c>
      <c r="T147" s="229">
        <f>S147*H147</f>
        <v>0.40499999999999997</v>
      </c>
      <c r="AR147" s="22" t="s">
        <v>160</v>
      </c>
      <c r="AT147" s="22" t="s">
        <v>155</v>
      </c>
      <c r="AU147" s="22" t="s">
        <v>82</v>
      </c>
      <c r="AY147" s="22" t="s">
        <v>153</v>
      </c>
      <c r="BE147" s="230">
        <f>IF(N147="základní",J147,0)</f>
        <v>0</v>
      </c>
      <c r="BF147" s="230">
        <f>IF(N147="snížená",J147,0)</f>
        <v>0</v>
      </c>
      <c r="BG147" s="230">
        <f>IF(N147="zákl. přenesená",J147,0)</f>
        <v>0</v>
      </c>
      <c r="BH147" s="230">
        <f>IF(N147="sníž. přenesená",J147,0)</f>
        <v>0</v>
      </c>
      <c r="BI147" s="230">
        <f>IF(N147="nulová",J147,0)</f>
        <v>0</v>
      </c>
      <c r="BJ147" s="22" t="s">
        <v>24</v>
      </c>
      <c r="BK147" s="230">
        <f>ROUND(I147*H147,2)</f>
        <v>0</v>
      </c>
      <c r="BL147" s="22" t="s">
        <v>160</v>
      </c>
      <c r="BM147" s="22" t="s">
        <v>2878</v>
      </c>
    </row>
    <row r="148" spans="2:47" s="1" customFormat="1" ht="13.5">
      <c r="B148" s="44"/>
      <c r="C148" s="72"/>
      <c r="D148" s="231" t="s">
        <v>162</v>
      </c>
      <c r="E148" s="72"/>
      <c r="F148" s="232" t="s">
        <v>2877</v>
      </c>
      <c r="G148" s="72"/>
      <c r="H148" s="72"/>
      <c r="I148" s="189"/>
      <c r="J148" s="72"/>
      <c r="K148" s="72"/>
      <c r="L148" s="70"/>
      <c r="M148" s="233"/>
      <c r="N148" s="45"/>
      <c r="O148" s="45"/>
      <c r="P148" s="45"/>
      <c r="Q148" s="45"/>
      <c r="R148" s="45"/>
      <c r="S148" s="45"/>
      <c r="T148" s="93"/>
      <c r="AT148" s="22" t="s">
        <v>162</v>
      </c>
      <c r="AU148" s="22" t="s">
        <v>82</v>
      </c>
    </row>
    <row r="149" spans="2:47" s="1" customFormat="1" ht="13.5">
      <c r="B149" s="44"/>
      <c r="C149" s="72"/>
      <c r="D149" s="231" t="s">
        <v>166</v>
      </c>
      <c r="E149" s="72"/>
      <c r="F149" s="234" t="s">
        <v>2824</v>
      </c>
      <c r="G149" s="72"/>
      <c r="H149" s="72"/>
      <c r="I149" s="189"/>
      <c r="J149" s="72"/>
      <c r="K149" s="72"/>
      <c r="L149" s="70"/>
      <c r="M149" s="233"/>
      <c r="N149" s="45"/>
      <c r="O149" s="45"/>
      <c r="P149" s="45"/>
      <c r="Q149" s="45"/>
      <c r="R149" s="45"/>
      <c r="S149" s="45"/>
      <c r="T149" s="93"/>
      <c r="AT149" s="22" t="s">
        <v>166</v>
      </c>
      <c r="AU149" s="22" t="s">
        <v>82</v>
      </c>
    </row>
    <row r="150" spans="2:65" s="1" customFormat="1" ht="16.5" customHeight="1">
      <c r="B150" s="44"/>
      <c r="C150" s="219" t="s">
        <v>287</v>
      </c>
      <c r="D150" s="219" t="s">
        <v>155</v>
      </c>
      <c r="E150" s="220" t="s">
        <v>2879</v>
      </c>
      <c r="F150" s="221" t="s">
        <v>2880</v>
      </c>
      <c r="G150" s="222" t="s">
        <v>231</v>
      </c>
      <c r="H150" s="223">
        <v>0.831</v>
      </c>
      <c r="I150" s="224"/>
      <c r="J150" s="225">
        <f>ROUND(I150*H150,2)</f>
        <v>0</v>
      </c>
      <c r="K150" s="221" t="s">
        <v>22</v>
      </c>
      <c r="L150" s="70"/>
      <c r="M150" s="226" t="s">
        <v>22</v>
      </c>
      <c r="N150" s="227" t="s">
        <v>44</v>
      </c>
      <c r="O150" s="45"/>
      <c r="P150" s="228">
        <f>O150*H150</f>
        <v>0</v>
      </c>
      <c r="Q150" s="228">
        <v>0</v>
      </c>
      <c r="R150" s="228">
        <f>Q150*H150</f>
        <v>0</v>
      </c>
      <c r="S150" s="228">
        <v>0</v>
      </c>
      <c r="T150" s="229">
        <f>S150*H150</f>
        <v>0</v>
      </c>
      <c r="AR150" s="22" t="s">
        <v>160</v>
      </c>
      <c r="AT150" s="22" t="s">
        <v>155</v>
      </c>
      <c r="AU150" s="22" t="s">
        <v>82</v>
      </c>
      <c r="AY150" s="22" t="s">
        <v>153</v>
      </c>
      <c r="BE150" s="230">
        <f>IF(N150="základní",J150,0)</f>
        <v>0</v>
      </c>
      <c r="BF150" s="230">
        <f>IF(N150="snížená",J150,0)</f>
        <v>0</v>
      </c>
      <c r="BG150" s="230">
        <f>IF(N150="zákl. přenesená",J150,0)</f>
        <v>0</v>
      </c>
      <c r="BH150" s="230">
        <f>IF(N150="sníž. přenesená",J150,0)</f>
        <v>0</v>
      </c>
      <c r="BI150" s="230">
        <f>IF(N150="nulová",J150,0)</f>
        <v>0</v>
      </c>
      <c r="BJ150" s="22" t="s">
        <v>24</v>
      </c>
      <c r="BK150" s="230">
        <f>ROUND(I150*H150,2)</f>
        <v>0</v>
      </c>
      <c r="BL150" s="22" t="s">
        <v>160</v>
      </c>
      <c r="BM150" s="22" t="s">
        <v>2881</v>
      </c>
    </row>
    <row r="151" spans="2:47" s="1" customFormat="1" ht="13.5">
      <c r="B151" s="44"/>
      <c r="C151" s="72"/>
      <c r="D151" s="231" t="s">
        <v>162</v>
      </c>
      <c r="E151" s="72"/>
      <c r="F151" s="232" t="s">
        <v>2880</v>
      </c>
      <c r="G151" s="72"/>
      <c r="H151" s="72"/>
      <c r="I151" s="189"/>
      <c r="J151" s="72"/>
      <c r="K151" s="72"/>
      <c r="L151" s="70"/>
      <c r="M151" s="233"/>
      <c r="N151" s="45"/>
      <c r="O151" s="45"/>
      <c r="P151" s="45"/>
      <c r="Q151" s="45"/>
      <c r="R151" s="45"/>
      <c r="S151" s="45"/>
      <c r="T151" s="93"/>
      <c r="AT151" s="22" t="s">
        <v>162</v>
      </c>
      <c r="AU151" s="22" t="s">
        <v>82</v>
      </c>
    </row>
    <row r="152" spans="2:63" s="10" customFormat="1" ht="29.85" customHeight="1">
      <c r="B152" s="203"/>
      <c r="C152" s="204"/>
      <c r="D152" s="205" t="s">
        <v>72</v>
      </c>
      <c r="E152" s="217" t="s">
        <v>1316</v>
      </c>
      <c r="F152" s="217" t="s">
        <v>2882</v>
      </c>
      <c r="G152" s="204"/>
      <c r="H152" s="204"/>
      <c r="I152" s="207"/>
      <c r="J152" s="218">
        <f>BK152</f>
        <v>0</v>
      </c>
      <c r="K152" s="204"/>
      <c r="L152" s="209"/>
      <c r="M152" s="210"/>
      <c r="N152" s="211"/>
      <c r="O152" s="211"/>
      <c r="P152" s="212">
        <f>SUM(P153:P154)</f>
        <v>0</v>
      </c>
      <c r="Q152" s="211"/>
      <c r="R152" s="212">
        <f>SUM(R153:R154)</f>
        <v>0</v>
      </c>
      <c r="S152" s="211"/>
      <c r="T152" s="213">
        <f>SUM(T153:T154)</f>
        <v>0</v>
      </c>
      <c r="AR152" s="214" t="s">
        <v>24</v>
      </c>
      <c r="AT152" s="215" t="s">
        <v>72</v>
      </c>
      <c r="AU152" s="215" t="s">
        <v>24</v>
      </c>
      <c r="AY152" s="214" t="s">
        <v>153</v>
      </c>
      <c r="BK152" s="216">
        <f>SUM(BK153:BK154)</f>
        <v>0</v>
      </c>
    </row>
    <row r="153" spans="2:65" s="1" customFormat="1" ht="16.5" customHeight="1">
      <c r="B153" s="44"/>
      <c r="C153" s="219" t="s">
        <v>296</v>
      </c>
      <c r="D153" s="219" t="s">
        <v>155</v>
      </c>
      <c r="E153" s="220" t="s">
        <v>2883</v>
      </c>
      <c r="F153" s="221" t="s">
        <v>2884</v>
      </c>
      <c r="G153" s="222" t="s">
        <v>231</v>
      </c>
      <c r="H153" s="223">
        <v>5.839</v>
      </c>
      <c r="I153" s="224"/>
      <c r="J153" s="225">
        <f>ROUND(I153*H153,2)</f>
        <v>0</v>
      </c>
      <c r="K153" s="221" t="s">
        <v>22</v>
      </c>
      <c r="L153" s="70"/>
      <c r="M153" s="226" t="s">
        <v>22</v>
      </c>
      <c r="N153" s="227" t="s">
        <v>44</v>
      </c>
      <c r="O153" s="45"/>
      <c r="P153" s="228">
        <f>O153*H153</f>
        <v>0</v>
      </c>
      <c r="Q153" s="228">
        <v>0</v>
      </c>
      <c r="R153" s="228">
        <f>Q153*H153</f>
        <v>0</v>
      </c>
      <c r="S153" s="228">
        <v>0</v>
      </c>
      <c r="T153" s="229">
        <f>S153*H153</f>
        <v>0</v>
      </c>
      <c r="AR153" s="22" t="s">
        <v>160</v>
      </c>
      <c r="AT153" s="22" t="s">
        <v>155</v>
      </c>
      <c r="AU153" s="22" t="s">
        <v>82</v>
      </c>
      <c r="AY153" s="22" t="s">
        <v>153</v>
      </c>
      <c r="BE153" s="230">
        <f>IF(N153="základní",J153,0)</f>
        <v>0</v>
      </c>
      <c r="BF153" s="230">
        <f>IF(N153="snížená",J153,0)</f>
        <v>0</v>
      </c>
      <c r="BG153" s="230">
        <f>IF(N153="zákl. přenesená",J153,0)</f>
        <v>0</v>
      </c>
      <c r="BH153" s="230">
        <f>IF(N153="sníž. přenesená",J153,0)</f>
        <v>0</v>
      </c>
      <c r="BI153" s="230">
        <f>IF(N153="nulová",J153,0)</f>
        <v>0</v>
      </c>
      <c r="BJ153" s="22" t="s">
        <v>24</v>
      </c>
      <c r="BK153" s="230">
        <f>ROUND(I153*H153,2)</f>
        <v>0</v>
      </c>
      <c r="BL153" s="22" t="s">
        <v>160</v>
      </c>
      <c r="BM153" s="22" t="s">
        <v>2885</v>
      </c>
    </row>
    <row r="154" spans="2:47" s="1" customFormat="1" ht="13.5">
      <c r="B154" s="44"/>
      <c r="C154" s="72"/>
      <c r="D154" s="231" t="s">
        <v>162</v>
      </c>
      <c r="E154" s="72"/>
      <c r="F154" s="232" t="s">
        <v>2884</v>
      </c>
      <c r="G154" s="72"/>
      <c r="H154" s="72"/>
      <c r="I154" s="189"/>
      <c r="J154" s="72"/>
      <c r="K154" s="72"/>
      <c r="L154" s="70"/>
      <c r="M154" s="233"/>
      <c r="N154" s="45"/>
      <c r="O154" s="45"/>
      <c r="P154" s="45"/>
      <c r="Q154" s="45"/>
      <c r="R154" s="45"/>
      <c r="S154" s="45"/>
      <c r="T154" s="93"/>
      <c r="AT154" s="22" t="s">
        <v>162</v>
      </c>
      <c r="AU154" s="22" t="s">
        <v>82</v>
      </c>
    </row>
    <row r="155" spans="2:63" s="10" customFormat="1" ht="37.4" customHeight="1">
      <c r="B155" s="203"/>
      <c r="C155" s="204"/>
      <c r="D155" s="205" t="s">
        <v>72</v>
      </c>
      <c r="E155" s="206" t="s">
        <v>1381</v>
      </c>
      <c r="F155" s="206" t="s">
        <v>2886</v>
      </c>
      <c r="G155" s="204"/>
      <c r="H155" s="204"/>
      <c r="I155" s="207"/>
      <c r="J155" s="208">
        <f>BK155</f>
        <v>0</v>
      </c>
      <c r="K155" s="204"/>
      <c r="L155" s="209"/>
      <c r="M155" s="210"/>
      <c r="N155" s="211"/>
      <c r="O155" s="211"/>
      <c r="P155" s="212">
        <f>P156+P186+P201+P248+P292</f>
        <v>0</v>
      </c>
      <c r="Q155" s="211"/>
      <c r="R155" s="212">
        <f>R156+R186+R201+R248+R292</f>
        <v>1.1642448</v>
      </c>
      <c r="S155" s="211"/>
      <c r="T155" s="213">
        <f>T156+T186+T201+T248+T292</f>
        <v>0</v>
      </c>
      <c r="AR155" s="214" t="s">
        <v>82</v>
      </c>
      <c r="AT155" s="215" t="s">
        <v>72</v>
      </c>
      <c r="AU155" s="215" t="s">
        <v>73</v>
      </c>
      <c r="AY155" s="214" t="s">
        <v>153</v>
      </c>
      <c r="BK155" s="216">
        <f>BK156+BK186+BK201+BK248+BK292</f>
        <v>0</v>
      </c>
    </row>
    <row r="156" spans="2:63" s="10" customFormat="1" ht="19.9" customHeight="1">
      <c r="B156" s="203"/>
      <c r="C156" s="204"/>
      <c r="D156" s="205" t="s">
        <v>72</v>
      </c>
      <c r="E156" s="217" t="s">
        <v>1503</v>
      </c>
      <c r="F156" s="217" t="s">
        <v>2887</v>
      </c>
      <c r="G156" s="204"/>
      <c r="H156" s="204"/>
      <c r="I156" s="207"/>
      <c r="J156" s="218">
        <f>BK156</f>
        <v>0</v>
      </c>
      <c r="K156" s="204"/>
      <c r="L156" s="209"/>
      <c r="M156" s="210"/>
      <c r="N156" s="211"/>
      <c r="O156" s="211"/>
      <c r="P156" s="212">
        <f>SUM(P157:P185)</f>
        <v>0</v>
      </c>
      <c r="Q156" s="211"/>
      <c r="R156" s="212">
        <f>SUM(R157:R185)</f>
        <v>0.06420000000000001</v>
      </c>
      <c r="S156" s="211"/>
      <c r="T156" s="213">
        <f>SUM(T157:T185)</f>
        <v>0</v>
      </c>
      <c r="AR156" s="214" t="s">
        <v>82</v>
      </c>
      <c r="AT156" s="215" t="s">
        <v>72</v>
      </c>
      <c r="AU156" s="215" t="s">
        <v>24</v>
      </c>
      <c r="AY156" s="214" t="s">
        <v>153</v>
      </c>
      <c r="BK156" s="216">
        <f>SUM(BK157:BK185)</f>
        <v>0</v>
      </c>
    </row>
    <row r="157" spans="2:65" s="1" customFormat="1" ht="16.5" customHeight="1">
      <c r="B157" s="44"/>
      <c r="C157" s="246" t="s">
        <v>9</v>
      </c>
      <c r="D157" s="246" t="s">
        <v>252</v>
      </c>
      <c r="E157" s="247" t="s">
        <v>2888</v>
      </c>
      <c r="F157" s="248" t="s">
        <v>2889</v>
      </c>
      <c r="G157" s="249" t="s">
        <v>351</v>
      </c>
      <c r="H157" s="250">
        <v>121</v>
      </c>
      <c r="I157" s="251"/>
      <c r="J157" s="252">
        <f>ROUND(I157*H157,2)</f>
        <v>0</v>
      </c>
      <c r="K157" s="248" t="s">
        <v>22</v>
      </c>
      <c r="L157" s="253"/>
      <c r="M157" s="254" t="s">
        <v>22</v>
      </c>
      <c r="N157" s="255" t="s">
        <v>44</v>
      </c>
      <c r="O157" s="45"/>
      <c r="P157" s="228">
        <f>O157*H157</f>
        <v>0</v>
      </c>
      <c r="Q157" s="228">
        <v>0.0001</v>
      </c>
      <c r="R157" s="228">
        <f>Q157*H157</f>
        <v>0.012100000000000001</v>
      </c>
      <c r="S157" s="228">
        <v>0</v>
      </c>
      <c r="T157" s="229">
        <f>S157*H157</f>
        <v>0</v>
      </c>
      <c r="AR157" s="22" t="s">
        <v>372</v>
      </c>
      <c r="AT157" s="22" t="s">
        <v>252</v>
      </c>
      <c r="AU157" s="22" t="s">
        <v>82</v>
      </c>
      <c r="AY157" s="22" t="s">
        <v>153</v>
      </c>
      <c r="BE157" s="230">
        <f>IF(N157="základní",J157,0)</f>
        <v>0</v>
      </c>
      <c r="BF157" s="230">
        <f>IF(N157="snížená",J157,0)</f>
        <v>0</v>
      </c>
      <c r="BG157" s="230">
        <f>IF(N157="zákl. přenesená",J157,0)</f>
        <v>0</v>
      </c>
      <c r="BH157" s="230">
        <f>IF(N157="sníž. přenesená",J157,0)</f>
        <v>0</v>
      </c>
      <c r="BI157" s="230">
        <f>IF(N157="nulová",J157,0)</f>
        <v>0</v>
      </c>
      <c r="BJ157" s="22" t="s">
        <v>24</v>
      </c>
      <c r="BK157" s="230">
        <f>ROUND(I157*H157,2)</f>
        <v>0</v>
      </c>
      <c r="BL157" s="22" t="s">
        <v>266</v>
      </c>
      <c r="BM157" s="22" t="s">
        <v>2890</v>
      </c>
    </row>
    <row r="158" spans="2:47" s="1" customFormat="1" ht="13.5">
      <c r="B158" s="44"/>
      <c r="C158" s="72"/>
      <c r="D158" s="231" t="s">
        <v>162</v>
      </c>
      <c r="E158" s="72"/>
      <c r="F158" s="232" t="s">
        <v>2889</v>
      </c>
      <c r="G158" s="72"/>
      <c r="H158" s="72"/>
      <c r="I158" s="189"/>
      <c r="J158" s="72"/>
      <c r="K158" s="72"/>
      <c r="L158" s="70"/>
      <c r="M158" s="233"/>
      <c r="N158" s="45"/>
      <c r="O158" s="45"/>
      <c r="P158" s="45"/>
      <c r="Q158" s="45"/>
      <c r="R158" s="45"/>
      <c r="S158" s="45"/>
      <c r="T158" s="93"/>
      <c r="AT158" s="22" t="s">
        <v>162</v>
      </c>
      <c r="AU158" s="22" t="s">
        <v>82</v>
      </c>
    </row>
    <row r="159" spans="2:47" s="1" customFormat="1" ht="13.5">
      <c r="B159" s="44"/>
      <c r="C159" s="72"/>
      <c r="D159" s="231" t="s">
        <v>166</v>
      </c>
      <c r="E159" s="72"/>
      <c r="F159" s="234" t="s">
        <v>2824</v>
      </c>
      <c r="G159" s="72"/>
      <c r="H159" s="72"/>
      <c r="I159" s="189"/>
      <c r="J159" s="72"/>
      <c r="K159" s="72"/>
      <c r="L159" s="70"/>
      <c r="M159" s="233"/>
      <c r="N159" s="45"/>
      <c r="O159" s="45"/>
      <c r="P159" s="45"/>
      <c r="Q159" s="45"/>
      <c r="R159" s="45"/>
      <c r="S159" s="45"/>
      <c r="T159" s="93"/>
      <c r="AT159" s="22" t="s">
        <v>166</v>
      </c>
      <c r="AU159" s="22" t="s">
        <v>82</v>
      </c>
    </row>
    <row r="160" spans="2:65" s="1" customFormat="1" ht="16.5" customHeight="1">
      <c r="B160" s="44"/>
      <c r="C160" s="246" t="s">
        <v>309</v>
      </c>
      <c r="D160" s="246" t="s">
        <v>252</v>
      </c>
      <c r="E160" s="247" t="s">
        <v>2891</v>
      </c>
      <c r="F160" s="248" t="s">
        <v>2892</v>
      </c>
      <c r="G160" s="249" t="s">
        <v>351</v>
      </c>
      <c r="H160" s="250">
        <v>23</v>
      </c>
      <c r="I160" s="251"/>
      <c r="J160" s="252">
        <f>ROUND(I160*H160,2)</f>
        <v>0</v>
      </c>
      <c r="K160" s="248" t="s">
        <v>22</v>
      </c>
      <c r="L160" s="253"/>
      <c r="M160" s="254" t="s">
        <v>22</v>
      </c>
      <c r="N160" s="255" t="s">
        <v>44</v>
      </c>
      <c r="O160" s="45"/>
      <c r="P160" s="228">
        <f>O160*H160</f>
        <v>0</v>
      </c>
      <c r="Q160" s="228">
        <v>0.0001</v>
      </c>
      <c r="R160" s="228">
        <f>Q160*H160</f>
        <v>0.0023</v>
      </c>
      <c r="S160" s="228">
        <v>0</v>
      </c>
      <c r="T160" s="229">
        <f>S160*H160</f>
        <v>0</v>
      </c>
      <c r="AR160" s="22" t="s">
        <v>372</v>
      </c>
      <c r="AT160" s="22" t="s">
        <v>252</v>
      </c>
      <c r="AU160" s="22" t="s">
        <v>82</v>
      </c>
      <c r="AY160" s="22" t="s">
        <v>153</v>
      </c>
      <c r="BE160" s="230">
        <f>IF(N160="základní",J160,0)</f>
        <v>0</v>
      </c>
      <c r="BF160" s="230">
        <f>IF(N160="snížená",J160,0)</f>
        <v>0</v>
      </c>
      <c r="BG160" s="230">
        <f>IF(N160="zákl. přenesená",J160,0)</f>
        <v>0</v>
      </c>
      <c r="BH160" s="230">
        <f>IF(N160="sníž. přenesená",J160,0)</f>
        <v>0</v>
      </c>
      <c r="BI160" s="230">
        <f>IF(N160="nulová",J160,0)</f>
        <v>0</v>
      </c>
      <c r="BJ160" s="22" t="s">
        <v>24</v>
      </c>
      <c r="BK160" s="230">
        <f>ROUND(I160*H160,2)</f>
        <v>0</v>
      </c>
      <c r="BL160" s="22" t="s">
        <v>266</v>
      </c>
      <c r="BM160" s="22" t="s">
        <v>2893</v>
      </c>
    </row>
    <row r="161" spans="2:47" s="1" customFormat="1" ht="13.5">
      <c r="B161" s="44"/>
      <c r="C161" s="72"/>
      <c r="D161" s="231" t="s">
        <v>162</v>
      </c>
      <c r="E161" s="72"/>
      <c r="F161" s="232" t="s">
        <v>2892</v>
      </c>
      <c r="G161" s="72"/>
      <c r="H161" s="72"/>
      <c r="I161" s="189"/>
      <c r="J161" s="72"/>
      <c r="K161" s="72"/>
      <c r="L161" s="70"/>
      <c r="M161" s="233"/>
      <c r="N161" s="45"/>
      <c r="O161" s="45"/>
      <c r="P161" s="45"/>
      <c r="Q161" s="45"/>
      <c r="R161" s="45"/>
      <c r="S161" s="45"/>
      <c r="T161" s="93"/>
      <c r="AT161" s="22" t="s">
        <v>162</v>
      </c>
      <c r="AU161" s="22" t="s">
        <v>82</v>
      </c>
    </row>
    <row r="162" spans="2:47" s="1" customFormat="1" ht="13.5">
      <c r="B162" s="44"/>
      <c r="C162" s="72"/>
      <c r="D162" s="231" t="s">
        <v>166</v>
      </c>
      <c r="E162" s="72"/>
      <c r="F162" s="234" t="s">
        <v>2824</v>
      </c>
      <c r="G162" s="72"/>
      <c r="H162" s="72"/>
      <c r="I162" s="189"/>
      <c r="J162" s="72"/>
      <c r="K162" s="72"/>
      <c r="L162" s="70"/>
      <c r="M162" s="233"/>
      <c r="N162" s="45"/>
      <c r="O162" s="45"/>
      <c r="P162" s="45"/>
      <c r="Q162" s="45"/>
      <c r="R162" s="45"/>
      <c r="S162" s="45"/>
      <c r="T162" s="93"/>
      <c r="AT162" s="22" t="s">
        <v>166</v>
      </c>
      <c r="AU162" s="22" t="s">
        <v>82</v>
      </c>
    </row>
    <row r="163" spans="2:65" s="1" customFormat="1" ht="16.5" customHeight="1">
      <c r="B163" s="44"/>
      <c r="C163" s="246" t="s">
        <v>317</v>
      </c>
      <c r="D163" s="246" t="s">
        <v>252</v>
      </c>
      <c r="E163" s="247" t="s">
        <v>2894</v>
      </c>
      <c r="F163" s="248" t="s">
        <v>2895</v>
      </c>
      <c r="G163" s="249" t="s">
        <v>351</v>
      </c>
      <c r="H163" s="250">
        <v>35</v>
      </c>
      <c r="I163" s="251"/>
      <c r="J163" s="252">
        <f>ROUND(I163*H163,2)</f>
        <v>0</v>
      </c>
      <c r="K163" s="248" t="s">
        <v>22</v>
      </c>
      <c r="L163" s="253"/>
      <c r="M163" s="254" t="s">
        <v>22</v>
      </c>
      <c r="N163" s="255" t="s">
        <v>44</v>
      </c>
      <c r="O163" s="45"/>
      <c r="P163" s="228">
        <f>O163*H163</f>
        <v>0</v>
      </c>
      <c r="Q163" s="228">
        <v>0.0001</v>
      </c>
      <c r="R163" s="228">
        <f>Q163*H163</f>
        <v>0.0035</v>
      </c>
      <c r="S163" s="228">
        <v>0</v>
      </c>
      <c r="T163" s="229">
        <f>S163*H163</f>
        <v>0</v>
      </c>
      <c r="AR163" s="22" t="s">
        <v>372</v>
      </c>
      <c r="AT163" s="22" t="s">
        <v>252</v>
      </c>
      <c r="AU163" s="22" t="s">
        <v>82</v>
      </c>
      <c r="AY163" s="22" t="s">
        <v>153</v>
      </c>
      <c r="BE163" s="230">
        <f>IF(N163="základní",J163,0)</f>
        <v>0</v>
      </c>
      <c r="BF163" s="230">
        <f>IF(N163="snížená",J163,0)</f>
        <v>0</v>
      </c>
      <c r="BG163" s="230">
        <f>IF(N163="zákl. přenesená",J163,0)</f>
        <v>0</v>
      </c>
      <c r="BH163" s="230">
        <f>IF(N163="sníž. přenesená",J163,0)</f>
        <v>0</v>
      </c>
      <c r="BI163" s="230">
        <f>IF(N163="nulová",J163,0)</f>
        <v>0</v>
      </c>
      <c r="BJ163" s="22" t="s">
        <v>24</v>
      </c>
      <c r="BK163" s="230">
        <f>ROUND(I163*H163,2)</f>
        <v>0</v>
      </c>
      <c r="BL163" s="22" t="s">
        <v>266</v>
      </c>
      <c r="BM163" s="22" t="s">
        <v>2896</v>
      </c>
    </row>
    <row r="164" spans="2:47" s="1" customFormat="1" ht="13.5">
      <c r="B164" s="44"/>
      <c r="C164" s="72"/>
      <c r="D164" s="231" t="s">
        <v>162</v>
      </c>
      <c r="E164" s="72"/>
      <c r="F164" s="232" t="s">
        <v>2895</v>
      </c>
      <c r="G164" s="72"/>
      <c r="H164" s="72"/>
      <c r="I164" s="189"/>
      <c r="J164" s="72"/>
      <c r="K164" s="72"/>
      <c r="L164" s="70"/>
      <c r="M164" s="233"/>
      <c r="N164" s="45"/>
      <c r="O164" s="45"/>
      <c r="P164" s="45"/>
      <c r="Q164" s="45"/>
      <c r="R164" s="45"/>
      <c r="S164" s="45"/>
      <c r="T164" s="93"/>
      <c r="AT164" s="22" t="s">
        <v>162</v>
      </c>
      <c r="AU164" s="22" t="s">
        <v>82</v>
      </c>
    </row>
    <row r="165" spans="2:47" s="1" customFormat="1" ht="13.5">
      <c r="B165" s="44"/>
      <c r="C165" s="72"/>
      <c r="D165" s="231" t="s">
        <v>166</v>
      </c>
      <c r="E165" s="72"/>
      <c r="F165" s="234" t="s">
        <v>2824</v>
      </c>
      <c r="G165" s="72"/>
      <c r="H165" s="72"/>
      <c r="I165" s="189"/>
      <c r="J165" s="72"/>
      <c r="K165" s="72"/>
      <c r="L165" s="70"/>
      <c r="M165" s="233"/>
      <c r="N165" s="45"/>
      <c r="O165" s="45"/>
      <c r="P165" s="45"/>
      <c r="Q165" s="45"/>
      <c r="R165" s="45"/>
      <c r="S165" s="45"/>
      <c r="T165" s="93"/>
      <c r="AT165" s="22" t="s">
        <v>166</v>
      </c>
      <c r="AU165" s="22" t="s">
        <v>82</v>
      </c>
    </row>
    <row r="166" spans="2:65" s="1" customFormat="1" ht="16.5" customHeight="1">
      <c r="B166" s="44"/>
      <c r="C166" s="246" t="s">
        <v>322</v>
      </c>
      <c r="D166" s="246" t="s">
        <v>252</v>
      </c>
      <c r="E166" s="247" t="s">
        <v>2897</v>
      </c>
      <c r="F166" s="248" t="s">
        <v>2898</v>
      </c>
      <c r="G166" s="249" t="s">
        <v>351</v>
      </c>
      <c r="H166" s="250">
        <v>49</v>
      </c>
      <c r="I166" s="251"/>
      <c r="J166" s="252">
        <f>ROUND(I166*H166,2)</f>
        <v>0</v>
      </c>
      <c r="K166" s="248" t="s">
        <v>22</v>
      </c>
      <c r="L166" s="253"/>
      <c r="M166" s="254" t="s">
        <v>22</v>
      </c>
      <c r="N166" s="255" t="s">
        <v>44</v>
      </c>
      <c r="O166" s="45"/>
      <c r="P166" s="228">
        <f>O166*H166</f>
        <v>0</v>
      </c>
      <c r="Q166" s="228">
        <v>0.0001</v>
      </c>
      <c r="R166" s="228">
        <f>Q166*H166</f>
        <v>0.0049</v>
      </c>
      <c r="S166" s="228">
        <v>0</v>
      </c>
      <c r="T166" s="229">
        <f>S166*H166</f>
        <v>0</v>
      </c>
      <c r="AR166" s="22" t="s">
        <v>372</v>
      </c>
      <c r="AT166" s="22" t="s">
        <v>252</v>
      </c>
      <c r="AU166" s="22" t="s">
        <v>82</v>
      </c>
      <c r="AY166" s="22" t="s">
        <v>153</v>
      </c>
      <c r="BE166" s="230">
        <f>IF(N166="základní",J166,0)</f>
        <v>0</v>
      </c>
      <c r="BF166" s="230">
        <f>IF(N166="snížená",J166,0)</f>
        <v>0</v>
      </c>
      <c r="BG166" s="230">
        <f>IF(N166="zákl. přenesená",J166,0)</f>
        <v>0</v>
      </c>
      <c r="BH166" s="230">
        <f>IF(N166="sníž. přenesená",J166,0)</f>
        <v>0</v>
      </c>
      <c r="BI166" s="230">
        <f>IF(N166="nulová",J166,0)</f>
        <v>0</v>
      </c>
      <c r="BJ166" s="22" t="s">
        <v>24</v>
      </c>
      <c r="BK166" s="230">
        <f>ROUND(I166*H166,2)</f>
        <v>0</v>
      </c>
      <c r="BL166" s="22" t="s">
        <v>266</v>
      </c>
      <c r="BM166" s="22" t="s">
        <v>2899</v>
      </c>
    </row>
    <row r="167" spans="2:47" s="1" customFormat="1" ht="13.5">
      <c r="B167" s="44"/>
      <c r="C167" s="72"/>
      <c r="D167" s="231" t="s">
        <v>162</v>
      </c>
      <c r="E167" s="72"/>
      <c r="F167" s="232" t="s">
        <v>2898</v>
      </c>
      <c r="G167" s="72"/>
      <c r="H167" s="72"/>
      <c r="I167" s="189"/>
      <c r="J167" s="72"/>
      <c r="K167" s="72"/>
      <c r="L167" s="70"/>
      <c r="M167" s="233"/>
      <c r="N167" s="45"/>
      <c r="O167" s="45"/>
      <c r="P167" s="45"/>
      <c r="Q167" s="45"/>
      <c r="R167" s="45"/>
      <c r="S167" s="45"/>
      <c r="T167" s="93"/>
      <c r="AT167" s="22" t="s">
        <v>162</v>
      </c>
      <c r="AU167" s="22" t="s">
        <v>82</v>
      </c>
    </row>
    <row r="168" spans="2:47" s="1" customFormat="1" ht="13.5">
      <c r="B168" s="44"/>
      <c r="C168" s="72"/>
      <c r="D168" s="231" t="s">
        <v>166</v>
      </c>
      <c r="E168" s="72"/>
      <c r="F168" s="234" t="s">
        <v>2824</v>
      </c>
      <c r="G168" s="72"/>
      <c r="H168" s="72"/>
      <c r="I168" s="189"/>
      <c r="J168" s="72"/>
      <c r="K168" s="72"/>
      <c r="L168" s="70"/>
      <c r="M168" s="233"/>
      <c r="N168" s="45"/>
      <c r="O168" s="45"/>
      <c r="P168" s="45"/>
      <c r="Q168" s="45"/>
      <c r="R168" s="45"/>
      <c r="S168" s="45"/>
      <c r="T168" s="93"/>
      <c r="AT168" s="22" t="s">
        <v>166</v>
      </c>
      <c r="AU168" s="22" t="s">
        <v>82</v>
      </c>
    </row>
    <row r="169" spans="2:65" s="1" customFormat="1" ht="16.5" customHeight="1">
      <c r="B169" s="44"/>
      <c r="C169" s="246" t="s">
        <v>330</v>
      </c>
      <c r="D169" s="246" t="s">
        <v>252</v>
      </c>
      <c r="E169" s="247" t="s">
        <v>2900</v>
      </c>
      <c r="F169" s="248" t="s">
        <v>2901</v>
      </c>
      <c r="G169" s="249" t="s">
        <v>351</v>
      </c>
      <c r="H169" s="250">
        <v>31</v>
      </c>
      <c r="I169" s="251"/>
      <c r="J169" s="252">
        <f>ROUND(I169*H169,2)</f>
        <v>0</v>
      </c>
      <c r="K169" s="248" t="s">
        <v>22</v>
      </c>
      <c r="L169" s="253"/>
      <c r="M169" s="254" t="s">
        <v>22</v>
      </c>
      <c r="N169" s="255" t="s">
        <v>44</v>
      </c>
      <c r="O169" s="45"/>
      <c r="P169" s="228">
        <f>O169*H169</f>
        <v>0</v>
      </c>
      <c r="Q169" s="228">
        <v>0.0002</v>
      </c>
      <c r="R169" s="228">
        <f>Q169*H169</f>
        <v>0.006200000000000001</v>
      </c>
      <c r="S169" s="228">
        <v>0</v>
      </c>
      <c r="T169" s="229">
        <f>S169*H169</f>
        <v>0</v>
      </c>
      <c r="AR169" s="22" t="s">
        <v>372</v>
      </c>
      <c r="AT169" s="22" t="s">
        <v>252</v>
      </c>
      <c r="AU169" s="22" t="s">
        <v>82</v>
      </c>
      <c r="AY169" s="22" t="s">
        <v>153</v>
      </c>
      <c r="BE169" s="230">
        <f>IF(N169="základní",J169,0)</f>
        <v>0</v>
      </c>
      <c r="BF169" s="230">
        <f>IF(N169="snížená",J169,0)</f>
        <v>0</v>
      </c>
      <c r="BG169" s="230">
        <f>IF(N169="zákl. přenesená",J169,0)</f>
        <v>0</v>
      </c>
      <c r="BH169" s="230">
        <f>IF(N169="sníž. přenesená",J169,0)</f>
        <v>0</v>
      </c>
      <c r="BI169" s="230">
        <f>IF(N169="nulová",J169,0)</f>
        <v>0</v>
      </c>
      <c r="BJ169" s="22" t="s">
        <v>24</v>
      </c>
      <c r="BK169" s="230">
        <f>ROUND(I169*H169,2)</f>
        <v>0</v>
      </c>
      <c r="BL169" s="22" t="s">
        <v>266</v>
      </c>
      <c r="BM169" s="22" t="s">
        <v>2902</v>
      </c>
    </row>
    <row r="170" spans="2:47" s="1" customFormat="1" ht="13.5">
      <c r="B170" s="44"/>
      <c r="C170" s="72"/>
      <c r="D170" s="231" t="s">
        <v>162</v>
      </c>
      <c r="E170" s="72"/>
      <c r="F170" s="232" t="s">
        <v>2901</v>
      </c>
      <c r="G170" s="72"/>
      <c r="H170" s="72"/>
      <c r="I170" s="189"/>
      <c r="J170" s="72"/>
      <c r="K170" s="72"/>
      <c r="L170" s="70"/>
      <c r="M170" s="233"/>
      <c r="N170" s="45"/>
      <c r="O170" s="45"/>
      <c r="P170" s="45"/>
      <c r="Q170" s="45"/>
      <c r="R170" s="45"/>
      <c r="S170" s="45"/>
      <c r="T170" s="93"/>
      <c r="AT170" s="22" t="s">
        <v>162</v>
      </c>
      <c r="AU170" s="22" t="s">
        <v>82</v>
      </c>
    </row>
    <row r="171" spans="2:47" s="1" customFormat="1" ht="13.5">
      <c r="B171" s="44"/>
      <c r="C171" s="72"/>
      <c r="D171" s="231" t="s">
        <v>166</v>
      </c>
      <c r="E171" s="72"/>
      <c r="F171" s="234" t="s">
        <v>2824</v>
      </c>
      <c r="G171" s="72"/>
      <c r="H171" s="72"/>
      <c r="I171" s="189"/>
      <c r="J171" s="72"/>
      <c r="K171" s="72"/>
      <c r="L171" s="70"/>
      <c r="M171" s="233"/>
      <c r="N171" s="45"/>
      <c r="O171" s="45"/>
      <c r="P171" s="45"/>
      <c r="Q171" s="45"/>
      <c r="R171" s="45"/>
      <c r="S171" s="45"/>
      <c r="T171" s="93"/>
      <c r="AT171" s="22" t="s">
        <v>166</v>
      </c>
      <c r="AU171" s="22" t="s">
        <v>82</v>
      </c>
    </row>
    <row r="172" spans="2:65" s="1" customFormat="1" ht="16.5" customHeight="1">
      <c r="B172" s="44"/>
      <c r="C172" s="246" t="s">
        <v>336</v>
      </c>
      <c r="D172" s="246" t="s">
        <v>252</v>
      </c>
      <c r="E172" s="247" t="s">
        <v>2903</v>
      </c>
      <c r="F172" s="248" t="s">
        <v>2904</v>
      </c>
      <c r="G172" s="249" t="s">
        <v>351</v>
      </c>
      <c r="H172" s="250">
        <v>29</v>
      </c>
      <c r="I172" s="251"/>
      <c r="J172" s="252">
        <f>ROUND(I172*H172,2)</f>
        <v>0</v>
      </c>
      <c r="K172" s="248" t="s">
        <v>22</v>
      </c>
      <c r="L172" s="253"/>
      <c r="M172" s="254" t="s">
        <v>22</v>
      </c>
      <c r="N172" s="255" t="s">
        <v>44</v>
      </c>
      <c r="O172" s="45"/>
      <c r="P172" s="228">
        <f>O172*H172</f>
        <v>0</v>
      </c>
      <c r="Q172" s="228">
        <v>0.0002</v>
      </c>
      <c r="R172" s="228">
        <f>Q172*H172</f>
        <v>0.0058000000000000005</v>
      </c>
      <c r="S172" s="228">
        <v>0</v>
      </c>
      <c r="T172" s="229">
        <f>S172*H172</f>
        <v>0</v>
      </c>
      <c r="AR172" s="22" t="s">
        <v>372</v>
      </c>
      <c r="AT172" s="22" t="s">
        <v>252</v>
      </c>
      <c r="AU172" s="22" t="s">
        <v>82</v>
      </c>
      <c r="AY172" s="22" t="s">
        <v>153</v>
      </c>
      <c r="BE172" s="230">
        <f>IF(N172="základní",J172,0)</f>
        <v>0</v>
      </c>
      <c r="BF172" s="230">
        <f>IF(N172="snížená",J172,0)</f>
        <v>0</v>
      </c>
      <c r="BG172" s="230">
        <f>IF(N172="zákl. přenesená",J172,0)</f>
        <v>0</v>
      </c>
      <c r="BH172" s="230">
        <f>IF(N172="sníž. přenesená",J172,0)</f>
        <v>0</v>
      </c>
      <c r="BI172" s="230">
        <f>IF(N172="nulová",J172,0)</f>
        <v>0</v>
      </c>
      <c r="BJ172" s="22" t="s">
        <v>24</v>
      </c>
      <c r="BK172" s="230">
        <f>ROUND(I172*H172,2)</f>
        <v>0</v>
      </c>
      <c r="BL172" s="22" t="s">
        <v>266</v>
      </c>
      <c r="BM172" s="22" t="s">
        <v>2905</v>
      </c>
    </row>
    <row r="173" spans="2:47" s="1" customFormat="1" ht="13.5">
      <c r="B173" s="44"/>
      <c r="C173" s="72"/>
      <c r="D173" s="231" t="s">
        <v>162</v>
      </c>
      <c r="E173" s="72"/>
      <c r="F173" s="232" t="s">
        <v>2904</v>
      </c>
      <c r="G173" s="72"/>
      <c r="H173" s="72"/>
      <c r="I173" s="189"/>
      <c r="J173" s="72"/>
      <c r="K173" s="72"/>
      <c r="L173" s="70"/>
      <c r="M173" s="233"/>
      <c r="N173" s="45"/>
      <c r="O173" s="45"/>
      <c r="P173" s="45"/>
      <c r="Q173" s="45"/>
      <c r="R173" s="45"/>
      <c r="S173" s="45"/>
      <c r="T173" s="93"/>
      <c r="AT173" s="22" t="s">
        <v>162</v>
      </c>
      <c r="AU173" s="22" t="s">
        <v>82</v>
      </c>
    </row>
    <row r="174" spans="2:47" s="1" customFormat="1" ht="13.5">
      <c r="B174" s="44"/>
      <c r="C174" s="72"/>
      <c r="D174" s="231" t="s">
        <v>166</v>
      </c>
      <c r="E174" s="72"/>
      <c r="F174" s="234" t="s">
        <v>2824</v>
      </c>
      <c r="G174" s="72"/>
      <c r="H174" s="72"/>
      <c r="I174" s="189"/>
      <c r="J174" s="72"/>
      <c r="K174" s="72"/>
      <c r="L174" s="70"/>
      <c r="M174" s="233"/>
      <c r="N174" s="45"/>
      <c r="O174" s="45"/>
      <c r="P174" s="45"/>
      <c r="Q174" s="45"/>
      <c r="R174" s="45"/>
      <c r="S174" s="45"/>
      <c r="T174" s="93"/>
      <c r="AT174" s="22" t="s">
        <v>166</v>
      </c>
      <c r="AU174" s="22" t="s">
        <v>82</v>
      </c>
    </row>
    <row r="175" spans="2:65" s="1" customFormat="1" ht="16.5" customHeight="1">
      <c r="B175" s="44"/>
      <c r="C175" s="246" t="s">
        <v>342</v>
      </c>
      <c r="D175" s="246" t="s">
        <v>252</v>
      </c>
      <c r="E175" s="247" t="s">
        <v>2906</v>
      </c>
      <c r="F175" s="248" t="s">
        <v>2907</v>
      </c>
      <c r="G175" s="249" t="s">
        <v>351</v>
      </c>
      <c r="H175" s="250">
        <v>1</v>
      </c>
      <c r="I175" s="251"/>
      <c r="J175" s="252">
        <f>ROUND(I175*H175,2)</f>
        <v>0</v>
      </c>
      <c r="K175" s="248" t="s">
        <v>22</v>
      </c>
      <c r="L175" s="253"/>
      <c r="M175" s="254" t="s">
        <v>22</v>
      </c>
      <c r="N175" s="255" t="s">
        <v>44</v>
      </c>
      <c r="O175" s="45"/>
      <c r="P175" s="228">
        <f>O175*H175</f>
        <v>0</v>
      </c>
      <c r="Q175" s="228">
        <v>0.0003</v>
      </c>
      <c r="R175" s="228">
        <f>Q175*H175</f>
        <v>0.0003</v>
      </c>
      <c r="S175" s="228">
        <v>0</v>
      </c>
      <c r="T175" s="229">
        <f>S175*H175</f>
        <v>0</v>
      </c>
      <c r="AR175" s="22" t="s">
        <v>372</v>
      </c>
      <c r="AT175" s="22" t="s">
        <v>252</v>
      </c>
      <c r="AU175" s="22" t="s">
        <v>82</v>
      </c>
      <c r="AY175" s="22" t="s">
        <v>153</v>
      </c>
      <c r="BE175" s="230">
        <f>IF(N175="základní",J175,0)</f>
        <v>0</v>
      </c>
      <c r="BF175" s="230">
        <f>IF(N175="snížená",J175,0)</f>
        <v>0</v>
      </c>
      <c r="BG175" s="230">
        <f>IF(N175="zákl. přenesená",J175,0)</f>
        <v>0</v>
      </c>
      <c r="BH175" s="230">
        <f>IF(N175="sníž. přenesená",J175,0)</f>
        <v>0</v>
      </c>
      <c r="BI175" s="230">
        <f>IF(N175="nulová",J175,0)</f>
        <v>0</v>
      </c>
      <c r="BJ175" s="22" t="s">
        <v>24</v>
      </c>
      <c r="BK175" s="230">
        <f>ROUND(I175*H175,2)</f>
        <v>0</v>
      </c>
      <c r="BL175" s="22" t="s">
        <v>266</v>
      </c>
      <c r="BM175" s="22" t="s">
        <v>2908</v>
      </c>
    </row>
    <row r="176" spans="2:47" s="1" customFormat="1" ht="13.5">
      <c r="B176" s="44"/>
      <c r="C176" s="72"/>
      <c r="D176" s="231" t="s">
        <v>162</v>
      </c>
      <c r="E176" s="72"/>
      <c r="F176" s="232" t="s">
        <v>2907</v>
      </c>
      <c r="G176" s="72"/>
      <c r="H176" s="72"/>
      <c r="I176" s="189"/>
      <c r="J176" s="72"/>
      <c r="K176" s="72"/>
      <c r="L176" s="70"/>
      <c r="M176" s="233"/>
      <c r="N176" s="45"/>
      <c r="O176" s="45"/>
      <c r="P176" s="45"/>
      <c r="Q176" s="45"/>
      <c r="R176" s="45"/>
      <c r="S176" s="45"/>
      <c r="T176" s="93"/>
      <c r="AT176" s="22" t="s">
        <v>162</v>
      </c>
      <c r="AU176" s="22" t="s">
        <v>82</v>
      </c>
    </row>
    <row r="177" spans="2:47" s="1" customFormat="1" ht="13.5">
      <c r="B177" s="44"/>
      <c r="C177" s="72"/>
      <c r="D177" s="231" t="s">
        <v>166</v>
      </c>
      <c r="E177" s="72"/>
      <c r="F177" s="234" t="s">
        <v>2824</v>
      </c>
      <c r="G177" s="72"/>
      <c r="H177" s="72"/>
      <c r="I177" s="189"/>
      <c r="J177" s="72"/>
      <c r="K177" s="72"/>
      <c r="L177" s="70"/>
      <c r="M177" s="233"/>
      <c r="N177" s="45"/>
      <c r="O177" s="45"/>
      <c r="P177" s="45"/>
      <c r="Q177" s="45"/>
      <c r="R177" s="45"/>
      <c r="S177" s="45"/>
      <c r="T177" s="93"/>
      <c r="AT177" s="22" t="s">
        <v>166</v>
      </c>
      <c r="AU177" s="22" t="s">
        <v>82</v>
      </c>
    </row>
    <row r="178" spans="2:65" s="1" customFormat="1" ht="16.5" customHeight="1">
      <c r="B178" s="44"/>
      <c r="C178" s="219" t="s">
        <v>348</v>
      </c>
      <c r="D178" s="219" t="s">
        <v>155</v>
      </c>
      <c r="E178" s="220" t="s">
        <v>2909</v>
      </c>
      <c r="F178" s="221" t="s">
        <v>2910</v>
      </c>
      <c r="G178" s="222" t="s">
        <v>231</v>
      </c>
      <c r="H178" s="223">
        <v>0.064</v>
      </c>
      <c r="I178" s="224"/>
      <c r="J178" s="225">
        <f>ROUND(I178*H178,2)</f>
        <v>0</v>
      </c>
      <c r="K178" s="221" t="s">
        <v>22</v>
      </c>
      <c r="L178" s="70"/>
      <c r="M178" s="226" t="s">
        <v>22</v>
      </c>
      <c r="N178" s="227" t="s">
        <v>44</v>
      </c>
      <c r="O178" s="45"/>
      <c r="P178" s="228">
        <f>O178*H178</f>
        <v>0</v>
      </c>
      <c r="Q178" s="228">
        <v>0</v>
      </c>
      <c r="R178" s="228">
        <f>Q178*H178</f>
        <v>0</v>
      </c>
      <c r="S178" s="228">
        <v>0</v>
      </c>
      <c r="T178" s="229">
        <f>S178*H178</f>
        <v>0</v>
      </c>
      <c r="AR178" s="22" t="s">
        <v>266</v>
      </c>
      <c r="AT178" s="22" t="s">
        <v>155</v>
      </c>
      <c r="AU178" s="22" t="s">
        <v>82</v>
      </c>
      <c r="AY178" s="22" t="s">
        <v>153</v>
      </c>
      <c r="BE178" s="230">
        <f>IF(N178="základní",J178,0)</f>
        <v>0</v>
      </c>
      <c r="BF178" s="230">
        <f>IF(N178="snížená",J178,0)</f>
        <v>0</v>
      </c>
      <c r="BG178" s="230">
        <f>IF(N178="zákl. přenesená",J178,0)</f>
        <v>0</v>
      </c>
      <c r="BH178" s="230">
        <f>IF(N178="sníž. přenesená",J178,0)</f>
        <v>0</v>
      </c>
      <c r="BI178" s="230">
        <f>IF(N178="nulová",J178,0)</f>
        <v>0</v>
      </c>
      <c r="BJ178" s="22" t="s">
        <v>24</v>
      </c>
      <c r="BK178" s="230">
        <f>ROUND(I178*H178,2)</f>
        <v>0</v>
      </c>
      <c r="BL178" s="22" t="s">
        <v>266</v>
      </c>
      <c r="BM178" s="22" t="s">
        <v>2911</v>
      </c>
    </row>
    <row r="179" spans="2:47" s="1" customFormat="1" ht="13.5">
      <c r="B179" s="44"/>
      <c r="C179" s="72"/>
      <c r="D179" s="231" t="s">
        <v>162</v>
      </c>
      <c r="E179" s="72"/>
      <c r="F179" s="232" t="s">
        <v>2910</v>
      </c>
      <c r="G179" s="72"/>
      <c r="H179" s="72"/>
      <c r="I179" s="189"/>
      <c r="J179" s="72"/>
      <c r="K179" s="72"/>
      <c r="L179" s="70"/>
      <c r="M179" s="233"/>
      <c r="N179" s="45"/>
      <c r="O179" s="45"/>
      <c r="P179" s="45"/>
      <c r="Q179" s="45"/>
      <c r="R179" s="45"/>
      <c r="S179" s="45"/>
      <c r="T179" s="93"/>
      <c r="AT179" s="22" t="s">
        <v>162</v>
      </c>
      <c r="AU179" s="22" t="s">
        <v>82</v>
      </c>
    </row>
    <row r="180" spans="2:65" s="1" customFormat="1" ht="16.5" customHeight="1">
      <c r="B180" s="44"/>
      <c r="C180" s="219" t="s">
        <v>356</v>
      </c>
      <c r="D180" s="219" t="s">
        <v>155</v>
      </c>
      <c r="E180" s="220" t="s">
        <v>2912</v>
      </c>
      <c r="F180" s="221" t="s">
        <v>2913</v>
      </c>
      <c r="G180" s="222" t="s">
        <v>351</v>
      </c>
      <c r="H180" s="223">
        <v>289</v>
      </c>
      <c r="I180" s="224"/>
      <c r="J180" s="225">
        <f>ROUND(I180*H180,2)</f>
        <v>0</v>
      </c>
      <c r="K180" s="221" t="s">
        <v>22</v>
      </c>
      <c r="L180" s="70"/>
      <c r="M180" s="226" t="s">
        <v>22</v>
      </c>
      <c r="N180" s="227" t="s">
        <v>44</v>
      </c>
      <c r="O180" s="45"/>
      <c r="P180" s="228">
        <f>O180*H180</f>
        <v>0</v>
      </c>
      <c r="Q180" s="228">
        <v>0.0001</v>
      </c>
      <c r="R180" s="228">
        <f>Q180*H180</f>
        <v>0.028900000000000002</v>
      </c>
      <c r="S180" s="228">
        <v>0</v>
      </c>
      <c r="T180" s="229">
        <f>S180*H180</f>
        <v>0</v>
      </c>
      <c r="AR180" s="22" t="s">
        <v>266</v>
      </c>
      <c r="AT180" s="22" t="s">
        <v>155</v>
      </c>
      <c r="AU180" s="22" t="s">
        <v>82</v>
      </c>
      <c r="AY180" s="22" t="s">
        <v>153</v>
      </c>
      <c r="BE180" s="230">
        <f>IF(N180="základní",J180,0)</f>
        <v>0</v>
      </c>
      <c r="BF180" s="230">
        <f>IF(N180="snížená",J180,0)</f>
        <v>0</v>
      </c>
      <c r="BG180" s="230">
        <f>IF(N180="zákl. přenesená",J180,0)</f>
        <v>0</v>
      </c>
      <c r="BH180" s="230">
        <f>IF(N180="sníž. přenesená",J180,0)</f>
        <v>0</v>
      </c>
      <c r="BI180" s="230">
        <f>IF(N180="nulová",J180,0)</f>
        <v>0</v>
      </c>
      <c r="BJ180" s="22" t="s">
        <v>24</v>
      </c>
      <c r="BK180" s="230">
        <f>ROUND(I180*H180,2)</f>
        <v>0</v>
      </c>
      <c r="BL180" s="22" t="s">
        <v>266</v>
      </c>
      <c r="BM180" s="22" t="s">
        <v>2914</v>
      </c>
    </row>
    <row r="181" spans="2:47" s="1" customFormat="1" ht="13.5">
      <c r="B181" s="44"/>
      <c r="C181" s="72"/>
      <c r="D181" s="231" t="s">
        <v>162</v>
      </c>
      <c r="E181" s="72"/>
      <c r="F181" s="232" t="s">
        <v>2913</v>
      </c>
      <c r="G181" s="72"/>
      <c r="H181" s="72"/>
      <c r="I181" s="189"/>
      <c r="J181" s="72"/>
      <c r="K181" s="72"/>
      <c r="L181" s="70"/>
      <c r="M181" s="233"/>
      <c r="N181" s="45"/>
      <c r="O181" s="45"/>
      <c r="P181" s="45"/>
      <c r="Q181" s="45"/>
      <c r="R181" s="45"/>
      <c r="S181" s="45"/>
      <c r="T181" s="93"/>
      <c r="AT181" s="22" t="s">
        <v>162</v>
      </c>
      <c r="AU181" s="22" t="s">
        <v>82</v>
      </c>
    </row>
    <row r="182" spans="2:47" s="1" customFormat="1" ht="13.5">
      <c r="B182" s="44"/>
      <c r="C182" s="72"/>
      <c r="D182" s="231" t="s">
        <v>166</v>
      </c>
      <c r="E182" s="72"/>
      <c r="F182" s="234" t="s">
        <v>2824</v>
      </c>
      <c r="G182" s="72"/>
      <c r="H182" s="72"/>
      <c r="I182" s="189"/>
      <c r="J182" s="72"/>
      <c r="K182" s="72"/>
      <c r="L182" s="70"/>
      <c r="M182" s="233"/>
      <c r="N182" s="45"/>
      <c r="O182" s="45"/>
      <c r="P182" s="45"/>
      <c r="Q182" s="45"/>
      <c r="R182" s="45"/>
      <c r="S182" s="45"/>
      <c r="T182" s="93"/>
      <c r="AT182" s="22" t="s">
        <v>166</v>
      </c>
      <c r="AU182" s="22" t="s">
        <v>82</v>
      </c>
    </row>
    <row r="183" spans="2:65" s="1" customFormat="1" ht="25.5" customHeight="1">
      <c r="B183" s="44"/>
      <c r="C183" s="219" t="s">
        <v>362</v>
      </c>
      <c r="D183" s="219" t="s">
        <v>155</v>
      </c>
      <c r="E183" s="220" t="s">
        <v>2915</v>
      </c>
      <c r="F183" s="221" t="s">
        <v>2916</v>
      </c>
      <c r="G183" s="222" t="s">
        <v>2917</v>
      </c>
      <c r="H183" s="223">
        <v>2</v>
      </c>
      <c r="I183" s="224"/>
      <c r="J183" s="225">
        <f>ROUND(I183*H183,2)</f>
        <v>0</v>
      </c>
      <c r="K183" s="221" t="s">
        <v>22</v>
      </c>
      <c r="L183" s="70"/>
      <c r="M183" s="226" t="s">
        <v>22</v>
      </c>
      <c r="N183" s="227" t="s">
        <v>44</v>
      </c>
      <c r="O183" s="45"/>
      <c r="P183" s="228">
        <f>O183*H183</f>
        <v>0</v>
      </c>
      <c r="Q183" s="228">
        <v>0.0001</v>
      </c>
      <c r="R183" s="228">
        <f>Q183*H183</f>
        <v>0.0002</v>
      </c>
      <c r="S183" s="228">
        <v>0</v>
      </c>
      <c r="T183" s="229">
        <f>S183*H183</f>
        <v>0</v>
      </c>
      <c r="AR183" s="22" t="s">
        <v>266</v>
      </c>
      <c r="AT183" s="22" t="s">
        <v>155</v>
      </c>
      <c r="AU183" s="22" t="s">
        <v>82</v>
      </c>
      <c r="AY183" s="22" t="s">
        <v>153</v>
      </c>
      <c r="BE183" s="230">
        <f>IF(N183="základní",J183,0)</f>
        <v>0</v>
      </c>
      <c r="BF183" s="230">
        <f>IF(N183="snížená",J183,0)</f>
        <v>0</v>
      </c>
      <c r="BG183" s="230">
        <f>IF(N183="zákl. přenesená",J183,0)</f>
        <v>0</v>
      </c>
      <c r="BH183" s="230">
        <f>IF(N183="sníž. přenesená",J183,0)</f>
        <v>0</v>
      </c>
      <c r="BI183" s="230">
        <f>IF(N183="nulová",J183,0)</f>
        <v>0</v>
      </c>
      <c r="BJ183" s="22" t="s">
        <v>24</v>
      </c>
      <c r="BK183" s="230">
        <f>ROUND(I183*H183,2)</f>
        <v>0</v>
      </c>
      <c r="BL183" s="22" t="s">
        <v>266</v>
      </c>
      <c r="BM183" s="22" t="s">
        <v>2918</v>
      </c>
    </row>
    <row r="184" spans="2:47" s="1" customFormat="1" ht="13.5">
      <c r="B184" s="44"/>
      <c r="C184" s="72"/>
      <c r="D184" s="231" t="s">
        <v>162</v>
      </c>
      <c r="E184" s="72"/>
      <c r="F184" s="232" t="s">
        <v>2916</v>
      </c>
      <c r="G184" s="72"/>
      <c r="H184" s="72"/>
      <c r="I184" s="189"/>
      <c r="J184" s="72"/>
      <c r="K184" s="72"/>
      <c r="L184" s="70"/>
      <c r="M184" s="233"/>
      <c r="N184" s="45"/>
      <c r="O184" s="45"/>
      <c r="P184" s="45"/>
      <c r="Q184" s="45"/>
      <c r="R184" s="45"/>
      <c r="S184" s="45"/>
      <c r="T184" s="93"/>
      <c r="AT184" s="22" t="s">
        <v>162</v>
      </c>
      <c r="AU184" s="22" t="s">
        <v>82</v>
      </c>
    </row>
    <row r="185" spans="2:47" s="1" customFormat="1" ht="13.5">
      <c r="B185" s="44"/>
      <c r="C185" s="72"/>
      <c r="D185" s="231" t="s">
        <v>166</v>
      </c>
      <c r="E185" s="72"/>
      <c r="F185" s="234" t="s">
        <v>2824</v>
      </c>
      <c r="G185" s="72"/>
      <c r="H185" s="72"/>
      <c r="I185" s="189"/>
      <c r="J185" s="72"/>
      <c r="K185" s="72"/>
      <c r="L185" s="70"/>
      <c r="M185" s="233"/>
      <c r="N185" s="45"/>
      <c r="O185" s="45"/>
      <c r="P185" s="45"/>
      <c r="Q185" s="45"/>
      <c r="R185" s="45"/>
      <c r="S185" s="45"/>
      <c r="T185" s="93"/>
      <c r="AT185" s="22" t="s">
        <v>166</v>
      </c>
      <c r="AU185" s="22" t="s">
        <v>82</v>
      </c>
    </row>
    <row r="186" spans="2:63" s="10" customFormat="1" ht="29.85" customHeight="1">
      <c r="B186" s="203"/>
      <c r="C186" s="204"/>
      <c r="D186" s="205" t="s">
        <v>72</v>
      </c>
      <c r="E186" s="217" t="s">
        <v>2919</v>
      </c>
      <c r="F186" s="217" t="s">
        <v>2920</v>
      </c>
      <c r="G186" s="204"/>
      <c r="H186" s="204"/>
      <c r="I186" s="207"/>
      <c r="J186" s="218">
        <f>BK186</f>
        <v>0</v>
      </c>
      <c r="K186" s="204"/>
      <c r="L186" s="209"/>
      <c r="M186" s="210"/>
      <c r="N186" s="211"/>
      <c r="O186" s="211"/>
      <c r="P186" s="212">
        <f>SUM(P187:P200)</f>
        <v>0</v>
      </c>
      <c r="Q186" s="211"/>
      <c r="R186" s="212">
        <f>SUM(R187:R200)</f>
        <v>0.00366</v>
      </c>
      <c r="S186" s="211"/>
      <c r="T186" s="213">
        <f>SUM(T187:T200)</f>
        <v>0</v>
      </c>
      <c r="AR186" s="214" t="s">
        <v>82</v>
      </c>
      <c r="AT186" s="215" t="s">
        <v>72</v>
      </c>
      <c r="AU186" s="215" t="s">
        <v>24</v>
      </c>
      <c r="AY186" s="214" t="s">
        <v>153</v>
      </c>
      <c r="BK186" s="216">
        <f>SUM(BK187:BK200)</f>
        <v>0</v>
      </c>
    </row>
    <row r="187" spans="2:65" s="1" customFormat="1" ht="16.5" customHeight="1">
      <c r="B187" s="44"/>
      <c r="C187" s="219" t="s">
        <v>366</v>
      </c>
      <c r="D187" s="219" t="s">
        <v>155</v>
      </c>
      <c r="E187" s="220" t="s">
        <v>2921</v>
      </c>
      <c r="F187" s="221" t="s">
        <v>2922</v>
      </c>
      <c r="G187" s="222" t="s">
        <v>2923</v>
      </c>
      <c r="H187" s="223">
        <v>2</v>
      </c>
      <c r="I187" s="224"/>
      <c r="J187" s="225">
        <f>ROUND(I187*H187,2)</f>
        <v>0</v>
      </c>
      <c r="K187" s="221" t="s">
        <v>22</v>
      </c>
      <c r="L187" s="70"/>
      <c r="M187" s="226" t="s">
        <v>22</v>
      </c>
      <c r="N187" s="227" t="s">
        <v>44</v>
      </c>
      <c r="O187" s="45"/>
      <c r="P187" s="228">
        <f>O187*H187</f>
        <v>0</v>
      </c>
      <c r="Q187" s="228">
        <v>0.00113</v>
      </c>
      <c r="R187" s="228">
        <f>Q187*H187</f>
        <v>0.00226</v>
      </c>
      <c r="S187" s="228">
        <v>0</v>
      </c>
      <c r="T187" s="229">
        <f>S187*H187</f>
        <v>0</v>
      </c>
      <c r="AR187" s="22" t="s">
        <v>266</v>
      </c>
      <c r="AT187" s="22" t="s">
        <v>155</v>
      </c>
      <c r="AU187" s="22" t="s">
        <v>82</v>
      </c>
      <c r="AY187" s="22" t="s">
        <v>153</v>
      </c>
      <c r="BE187" s="230">
        <f>IF(N187="základní",J187,0)</f>
        <v>0</v>
      </c>
      <c r="BF187" s="230">
        <f>IF(N187="snížená",J187,0)</f>
        <v>0</v>
      </c>
      <c r="BG187" s="230">
        <f>IF(N187="zákl. přenesená",J187,0)</f>
        <v>0</v>
      </c>
      <c r="BH187" s="230">
        <f>IF(N187="sníž. přenesená",J187,0)</f>
        <v>0</v>
      </c>
      <c r="BI187" s="230">
        <f>IF(N187="nulová",J187,0)</f>
        <v>0</v>
      </c>
      <c r="BJ187" s="22" t="s">
        <v>24</v>
      </c>
      <c r="BK187" s="230">
        <f>ROUND(I187*H187,2)</f>
        <v>0</v>
      </c>
      <c r="BL187" s="22" t="s">
        <v>266</v>
      </c>
      <c r="BM187" s="22" t="s">
        <v>2924</v>
      </c>
    </row>
    <row r="188" spans="2:47" s="1" customFormat="1" ht="13.5">
      <c r="B188" s="44"/>
      <c r="C188" s="72"/>
      <c r="D188" s="231" t="s">
        <v>162</v>
      </c>
      <c r="E188" s="72"/>
      <c r="F188" s="232" t="s">
        <v>2922</v>
      </c>
      <c r="G188" s="72"/>
      <c r="H188" s="72"/>
      <c r="I188" s="189"/>
      <c r="J188" s="72"/>
      <c r="K188" s="72"/>
      <c r="L188" s="70"/>
      <c r="M188" s="233"/>
      <c r="N188" s="45"/>
      <c r="O188" s="45"/>
      <c r="P188" s="45"/>
      <c r="Q188" s="45"/>
      <c r="R188" s="45"/>
      <c r="S188" s="45"/>
      <c r="T188" s="93"/>
      <c r="AT188" s="22" t="s">
        <v>162</v>
      </c>
      <c r="AU188" s="22" t="s">
        <v>82</v>
      </c>
    </row>
    <row r="189" spans="2:47" s="1" customFormat="1" ht="13.5">
      <c r="B189" s="44"/>
      <c r="C189" s="72"/>
      <c r="D189" s="231" t="s">
        <v>166</v>
      </c>
      <c r="E189" s="72"/>
      <c r="F189" s="234" t="s">
        <v>2824</v>
      </c>
      <c r="G189" s="72"/>
      <c r="H189" s="72"/>
      <c r="I189" s="189"/>
      <c r="J189" s="72"/>
      <c r="K189" s="72"/>
      <c r="L189" s="70"/>
      <c r="M189" s="233"/>
      <c r="N189" s="45"/>
      <c r="O189" s="45"/>
      <c r="P189" s="45"/>
      <c r="Q189" s="45"/>
      <c r="R189" s="45"/>
      <c r="S189" s="45"/>
      <c r="T189" s="93"/>
      <c r="AT189" s="22" t="s">
        <v>166</v>
      </c>
      <c r="AU189" s="22" t="s">
        <v>82</v>
      </c>
    </row>
    <row r="190" spans="2:65" s="1" customFormat="1" ht="16.5" customHeight="1">
      <c r="B190" s="44"/>
      <c r="C190" s="219" t="s">
        <v>372</v>
      </c>
      <c r="D190" s="219" t="s">
        <v>155</v>
      </c>
      <c r="E190" s="220" t="s">
        <v>2925</v>
      </c>
      <c r="F190" s="221" t="s">
        <v>2926</v>
      </c>
      <c r="G190" s="222" t="s">
        <v>2927</v>
      </c>
      <c r="H190" s="223">
        <v>1</v>
      </c>
      <c r="I190" s="224"/>
      <c r="J190" s="225">
        <f>ROUND(I190*H190,2)</f>
        <v>0</v>
      </c>
      <c r="K190" s="221" t="s">
        <v>22</v>
      </c>
      <c r="L190" s="70"/>
      <c r="M190" s="226" t="s">
        <v>22</v>
      </c>
      <c r="N190" s="227" t="s">
        <v>44</v>
      </c>
      <c r="O190" s="45"/>
      <c r="P190" s="228">
        <f>O190*H190</f>
        <v>0</v>
      </c>
      <c r="Q190" s="228">
        <v>4E-05</v>
      </c>
      <c r="R190" s="228">
        <f>Q190*H190</f>
        <v>4E-05</v>
      </c>
      <c r="S190" s="228">
        <v>0</v>
      </c>
      <c r="T190" s="229">
        <f>S190*H190</f>
        <v>0</v>
      </c>
      <c r="AR190" s="22" t="s">
        <v>266</v>
      </c>
      <c r="AT190" s="22" t="s">
        <v>155</v>
      </c>
      <c r="AU190" s="22" t="s">
        <v>82</v>
      </c>
      <c r="AY190" s="22" t="s">
        <v>153</v>
      </c>
      <c r="BE190" s="230">
        <f>IF(N190="základní",J190,0)</f>
        <v>0</v>
      </c>
      <c r="BF190" s="230">
        <f>IF(N190="snížená",J190,0)</f>
        <v>0</v>
      </c>
      <c r="BG190" s="230">
        <f>IF(N190="zákl. přenesená",J190,0)</f>
        <v>0</v>
      </c>
      <c r="BH190" s="230">
        <f>IF(N190="sníž. přenesená",J190,0)</f>
        <v>0</v>
      </c>
      <c r="BI190" s="230">
        <f>IF(N190="nulová",J190,0)</f>
        <v>0</v>
      </c>
      <c r="BJ190" s="22" t="s">
        <v>24</v>
      </c>
      <c r="BK190" s="230">
        <f>ROUND(I190*H190,2)</f>
        <v>0</v>
      </c>
      <c r="BL190" s="22" t="s">
        <v>266</v>
      </c>
      <c r="BM190" s="22" t="s">
        <v>2928</v>
      </c>
    </row>
    <row r="191" spans="2:47" s="1" customFormat="1" ht="13.5">
      <c r="B191" s="44"/>
      <c r="C191" s="72"/>
      <c r="D191" s="231" t="s">
        <v>162</v>
      </c>
      <c r="E191" s="72"/>
      <c r="F191" s="232" t="s">
        <v>2926</v>
      </c>
      <c r="G191" s="72"/>
      <c r="H191" s="72"/>
      <c r="I191" s="189"/>
      <c r="J191" s="72"/>
      <c r="K191" s="72"/>
      <c r="L191" s="70"/>
      <c r="M191" s="233"/>
      <c r="N191" s="45"/>
      <c r="O191" s="45"/>
      <c r="P191" s="45"/>
      <c r="Q191" s="45"/>
      <c r="R191" s="45"/>
      <c r="S191" s="45"/>
      <c r="T191" s="93"/>
      <c r="AT191" s="22" t="s">
        <v>162</v>
      </c>
      <c r="AU191" s="22" t="s">
        <v>82</v>
      </c>
    </row>
    <row r="192" spans="2:47" s="1" customFormat="1" ht="13.5">
      <c r="B192" s="44"/>
      <c r="C192" s="72"/>
      <c r="D192" s="231" t="s">
        <v>166</v>
      </c>
      <c r="E192" s="72"/>
      <c r="F192" s="234" t="s">
        <v>2824</v>
      </c>
      <c r="G192" s="72"/>
      <c r="H192" s="72"/>
      <c r="I192" s="189"/>
      <c r="J192" s="72"/>
      <c r="K192" s="72"/>
      <c r="L192" s="70"/>
      <c r="M192" s="233"/>
      <c r="N192" s="45"/>
      <c r="O192" s="45"/>
      <c r="P192" s="45"/>
      <c r="Q192" s="45"/>
      <c r="R192" s="45"/>
      <c r="S192" s="45"/>
      <c r="T192" s="93"/>
      <c r="AT192" s="22" t="s">
        <v>166</v>
      </c>
      <c r="AU192" s="22" t="s">
        <v>82</v>
      </c>
    </row>
    <row r="193" spans="2:65" s="1" customFormat="1" ht="16.5" customHeight="1">
      <c r="B193" s="44"/>
      <c r="C193" s="246" t="s">
        <v>377</v>
      </c>
      <c r="D193" s="246" t="s">
        <v>252</v>
      </c>
      <c r="E193" s="247" t="s">
        <v>2929</v>
      </c>
      <c r="F193" s="248" t="s">
        <v>2930</v>
      </c>
      <c r="G193" s="249" t="s">
        <v>158</v>
      </c>
      <c r="H193" s="250">
        <v>1</v>
      </c>
      <c r="I193" s="251"/>
      <c r="J193" s="252">
        <f>ROUND(I193*H193,2)</f>
        <v>0</v>
      </c>
      <c r="K193" s="248" t="s">
        <v>22</v>
      </c>
      <c r="L193" s="253"/>
      <c r="M193" s="254" t="s">
        <v>22</v>
      </c>
      <c r="N193" s="255" t="s">
        <v>44</v>
      </c>
      <c r="O193" s="45"/>
      <c r="P193" s="228">
        <f>O193*H193</f>
        <v>0</v>
      </c>
      <c r="Q193" s="228">
        <v>0.00116</v>
      </c>
      <c r="R193" s="228">
        <f>Q193*H193</f>
        <v>0.00116</v>
      </c>
      <c r="S193" s="228">
        <v>0</v>
      </c>
      <c r="T193" s="229">
        <f>S193*H193</f>
        <v>0</v>
      </c>
      <c r="AR193" s="22" t="s">
        <v>372</v>
      </c>
      <c r="AT193" s="22" t="s">
        <v>252</v>
      </c>
      <c r="AU193" s="22" t="s">
        <v>82</v>
      </c>
      <c r="AY193" s="22" t="s">
        <v>153</v>
      </c>
      <c r="BE193" s="230">
        <f>IF(N193="základní",J193,0)</f>
        <v>0</v>
      </c>
      <c r="BF193" s="230">
        <f>IF(N193="snížená",J193,0)</f>
        <v>0</v>
      </c>
      <c r="BG193" s="230">
        <f>IF(N193="zákl. přenesená",J193,0)</f>
        <v>0</v>
      </c>
      <c r="BH193" s="230">
        <f>IF(N193="sníž. přenesená",J193,0)</f>
        <v>0</v>
      </c>
      <c r="BI193" s="230">
        <f>IF(N193="nulová",J193,0)</f>
        <v>0</v>
      </c>
      <c r="BJ193" s="22" t="s">
        <v>24</v>
      </c>
      <c r="BK193" s="230">
        <f>ROUND(I193*H193,2)</f>
        <v>0</v>
      </c>
      <c r="BL193" s="22" t="s">
        <v>266</v>
      </c>
      <c r="BM193" s="22" t="s">
        <v>2931</v>
      </c>
    </row>
    <row r="194" spans="2:47" s="1" customFormat="1" ht="13.5">
      <c r="B194" s="44"/>
      <c r="C194" s="72"/>
      <c r="D194" s="231" t="s">
        <v>162</v>
      </c>
      <c r="E194" s="72"/>
      <c r="F194" s="232" t="s">
        <v>2930</v>
      </c>
      <c r="G194" s="72"/>
      <c r="H194" s="72"/>
      <c r="I194" s="189"/>
      <c r="J194" s="72"/>
      <c r="K194" s="72"/>
      <c r="L194" s="70"/>
      <c r="M194" s="233"/>
      <c r="N194" s="45"/>
      <c r="O194" s="45"/>
      <c r="P194" s="45"/>
      <c r="Q194" s="45"/>
      <c r="R194" s="45"/>
      <c r="S194" s="45"/>
      <c r="T194" s="93"/>
      <c r="AT194" s="22" t="s">
        <v>162</v>
      </c>
      <c r="AU194" s="22" t="s">
        <v>82</v>
      </c>
    </row>
    <row r="195" spans="2:47" s="1" customFormat="1" ht="13.5">
      <c r="B195" s="44"/>
      <c r="C195" s="72"/>
      <c r="D195" s="231" t="s">
        <v>166</v>
      </c>
      <c r="E195" s="72"/>
      <c r="F195" s="234" t="s">
        <v>2824</v>
      </c>
      <c r="G195" s="72"/>
      <c r="H195" s="72"/>
      <c r="I195" s="189"/>
      <c r="J195" s="72"/>
      <c r="K195" s="72"/>
      <c r="L195" s="70"/>
      <c r="M195" s="233"/>
      <c r="N195" s="45"/>
      <c r="O195" s="45"/>
      <c r="P195" s="45"/>
      <c r="Q195" s="45"/>
      <c r="R195" s="45"/>
      <c r="S195" s="45"/>
      <c r="T195" s="93"/>
      <c r="AT195" s="22" t="s">
        <v>166</v>
      </c>
      <c r="AU195" s="22" t="s">
        <v>82</v>
      </c>
    </row>
    <row r="196" spans="2:65" s="1" customFormat="1" ht="16.5" customHeight="1">
      <c r="B196" s="44"/>
      <c r="C196" s="219" t="s">
        <v>382</v>
      </c>
      <c r="D196" s="219" t="s">
        <v>155</v>
      </c>
      <c r="E196" s="220" t="s">
        <v>2932</v>
      </c>
      <c r="F196" s="221" t="s">
        <v>2933</v>
      </c>
      <c r="G196" s="222" t="s">
        <v>2917</v>
      </c>
      <c r="H196" s="223">
        <v>2</v>
      </c>
      <c r="I196" s="224"/>
      <c r="J196" s="225">
        <f>ROUND(I196*H196,2)</f>
        <v>0</v>
      </c>
      <c r="K196" s="221" t="s">
        <v>22</v>
      </c>
      <c r="L196" s="70"/>
      <c r="M196" s="226" t="s">
        <v>22</v>
      </c>
      <c r="N196" s="227" t="s">
        <v>44</v>
      </c>
      <c r="O196" s="45"/>
      <c r="P196" s="228">
        <f>O196*H196</f>
        <v>0</v>
      </c>
      <c r="Q196" s="228">
        <v>0.0001</v>
      </c>
      <c r="R196" s="228">
        <f>Q196*H196</f>
        <v>0.0002</v>
      </c>
      <c r="S196" s="228">
        <v>0</v>
      </c>
      <c r="T196" s="229">
        <f>S196*H196</f>
        <v>0</v>
      </c>
      <c r="AR196" s="22" t="s">
        <v>266</v>
      </c>
      <c r="AT196" s="22" t="s">
        <v>155</v>
      </c>
      <c r="AU196" s="22" t="s">
        <v>82</v>
      </c>
      <c r="AY196" s="22" t="s">
        <v>153</v>
      </c>
      <c r="BE196" s="230">
        <f>IF(N196="základní",J196,0)</f>
        <v>0</v>
      </c>
      <c r="BF196" s="230">
        <f>IF(N196="snížená",J196,0)</f>
        <v>0</v>
      </c>
      <c r="BG196" s="230">
        <f>IF(N196="zákl. přenesená",J196,0)</f>
        <v>0</v>
      </c>
      <c r="BH196" s="230">
        <f>IF(N196="sníž. přenesená",J196,0)</f>
        <v>0</v>
      </c>
      <c r="BI196" s="230">
        <f>IF(N196="nulová",J196,0)</f>
        <v>0</v>
      </c>
      <c r="BJ196" s="22" t="s">
        <v>24</v>
      </c>
      <c r="BK196" s="230">
        <f>ROUND(I196*H196,2)</f>
        <v>0</v>
      </c>
      <c r="BL196" s="22" t="s">
        <v>266</v>
      </c>
      <c r="BM196" s="22" t="s">
        <v>2934</v>
      </c>
    </row>
    <row r="197" spans="2:47" s="1" customFormat="1" ht="13.5">
      <c r="B197" s="44"/>
      <c r="C197" s="72"/>
      <c r="D197" s="231" t="s">
        <v>162</v>
      </c>
      <c r="E197" s="72"/>
      <c r="F197" s="232" t="s">
        <v>2933</v>
      </c>
      <c r="G197" s="72"/>
      <c r="H197" s="72"/>
      <c r="I197" s="189"/>
      <c r="J197" s="72"/>
      <c r="K197" s="72"/>
      <c r="L197" s="70"/>
      <c r="M197" s="233"/>
      <c r="N197" s="45"/>
      <c r="O197" s="45"/>
      <c r="P197" s="45"/>
      <c r="Q197" s="45"/>
      <c r="R197" s="45"/>
      <c r="S197" s="45"/>
      <c r="T197" s="93"/>
      <c r="AT197" s="22" t="s">
        <v>162</v>
      </c>
      <c r="AU197" s="22" t="s">
        <v>82</v>
      </c>
    </row>
    <row r="198" spans="2:47" s="1" customFormat="1" ht="13.5">
      <c r="B198" s="44"/>
      <c r="C198" s="72"/>
      <c r="D198" s="231" t="s">
        <v>166</v>
      </c>
      <c r="E198" s="72"/>
      <c r="F198" s="234" t="s">
        <v>2824</v>
      </c>
      <c r="G198" s="72"/>
      <c r="H198" s="72"/>
      <c r="I198" s="189"/>
      <c r="J198" s="72"/>
      <c r="K198" s="72"/>
      <c r="L198" s="70"/>
      <c r="M198" s="233"/>
      <c r="N198" s="45"/>
      <c r="O198" s="45"/>
      <c r="P198" s="45"/>
      <c r="Q198" s="45"/>
      <c r="R198" s="45"/>
      <c r="S198" s="45"/>
      <c r="T198" s="93"/>
      <c r="AT198" s="22" t="s">
        <v>166</v>
      </c>
      <c r="AU198" s="22" t="s">
        <v>82</v>
      </c>
    </row>
    <row r="199" spans="2:65" s="1" customFormat="1" ht="16.5" customHeight="1">
      <c r="B199" s="44"/>
      <c r="C199" s="219" t="s">
        <v>387</v>
      </c>
      <c r="D199" s="219" t="s">
        <v>155</v>
      </c>
      <c r="E199" s="220" t="s">
        <v>2935</v>
      </c>
      <c r="F199" s="221" t="s">
        <v>2936</v>
      </c>
      <c r="G199" s="222" t="s">
        <v>231</v>
      </c>
      <c r="H199" s="223">
        <v>0.004</v>
      </c>
      <c r="I199" s="224"/>
      <c r="J199" s="225">
        <f>ROUND(I199*H199,2)</f>
        <v>0</v>
      </c>
      <c r="K199" s="221" t="s">
        <v>22</v>
      </c>
      <c r="L199" s="70"/>
      <c r="M199" s="226" t="s">
        <v>22</v>
      </c>
      <c r="N199" s="227" t="s">
        <v>44</v>
      </c>
      <c r="O199" s="45"/>
      <c r="P199" s="228">
        <f>O199*H199</f>
        <v>0</v>
      </c>
      <c r="Q199" s="228">
        <v>0</v>
      </c>
      <c r="R199" s="228">
        <f>Q199*H199</f>
        <v>0</v>
      </c>
      <c r="S199" s="228">
        <v>0</v>
      </c>
      <c r="T199" s="229">
        <f>S199*H199</f>
        <v>0</v>
      </c>
      <c r="AR199" s="22" t="s">
        <v>266</v>
      </c>
      <c r="AT199" s="22" t="s">
        <v>155</v>
      </c>
      <c r="AU199" s="22" t="s">
        <v>82</v>
      </c>
      <c r="AY199" s="22" t="s">
        <v>153</v>
      </c>
      <c r="BE199" s="230">
        <f>IF(N199="základní",J199,0)</f>
        <v>0</v>
      </c>
      <c r="BF199" s="230">
        <f>IF(N199="snížená",J199,0)</f>
        <v>0</v>
      </c>
      <c r="BG199" s="230">
        <f>IF(N199="zákl. přenesená",J199,0)</f>
        <v>0</v>
      </c>
      <c r="BH199" s="230">
        <f>IF(N199="sníž. přenesená",J199,0)</f>
        <v>0</v>
      </c>
      <c r="BI199" s="230">
        <f>IF(N199="nulová",J199,0)</f>
        <v>0</v>
      </c>
      <c r="BJ199" s="22" t="s">
        <v>24</v>
      </c>
      <c r="BK199" s="230">
        <f>ROUND(I199*H199,2)</f>
        <v>0</v>
      </c>
      <c r="BL199" s="22" t="s">
        <v>266</v>
      </c>
      <c r="BM199" s="22" t="s">
        <v>2937</v>
      </c>
    </row>
    <row r="200" spans="2:47" s="1" customFormat="1" ht="13.5">
      <c r="B200" s="44"/>
      <c r="C200" s="72"/>
      <c r="D200" s="231" t="s">
        <v>162</v>
      </c>
      <c r="E200" s="72"/>
      <c r="F200" s="232" t="s">
        <v>2936</v>
      </c>
      <c r="G200" s="72"/>
      <c r="H200" s="72"/>
      <c r="I200" s="189"/>
      <c r="J200" s="72"/>
      <c r="K200" s="72"/>
      <c r="L200" s="70"/>
      <c r="M200" s="233"/>
      <c r="N200" s="45"/>
      <c r="O200" s="45"/>
      <c r="P200" s="45"/>
      <c r="Q200" s="45"/>
      <c r="R200" s="45"/>
      <c r="S200" s="45"/>
      <c r="T200" s="93"/>
      <c r="AT200" s="22" t="s">
        <v>162</v>
      </c>
      <c r="AU200" s="22" t="s">
        <v>82</v>
      </c>
    </row>
    <row r="201" spans="2:63" s="10" customFormat="1" ht="29.85" customHeight="1">
      <c r="B201" s="203"/>
      <c r="C201" s="204"/>
      <c r="D201" s="205" t="s">
        <v>72</v>
      </c>
      <c r="E201" s="217" t="s">
        <v>2938</v>
      </c>
      <c r="F201" s="217" t="s">
        <v>2920</v>
      </c>
      <c r="G201" s="204"/>
      <c r="H201" s="204"/>
      <c r="I201" s="207"/>
      <c r="J201" s="218">
        <f>BK201</f>
        <v>0</v>
      </c>
      <c r="K201" s="204"/>
      <c r="L201" s="209"/>
      <c r="M201" s="210"/>
      <c r="N201" s="211"/>
      <c r="O201" s="211"/>
      <c r="P201" s="212">
        <f>SUM(P202:P247)</f>
        <v>0</v>
      </c>
      <c r="Q201" s="211"/>
      <c r="R201" s="212">
        <f>SUM(R202:R247)</f>
        <v>0.35833480000000006</v>
      </c>
      <c r="S201" s="211"/>
      <c r="T201" s="213">
        <f>SUM(T202:T247)</f>
        <v>0</v>
      </c>
      <c r="AR201" s="214" t="s">
        <v>82</v>
      </c>
      <c r="AT201" s="215" t="s">
        <v>72</v>
      </c>
      <c r="AU201" s="215" t="s">
        <v>24</v>
      </c>
      <c r="AY201" s="214" t="s">
        <v>153</v>
      </c>
      <c r="BK201" s="216">
        <f>SUM(BK202:BK247)</f>
        <v>0</v>
      </c>
    </row>
    <row r="202" spans="2:65" s="1" customFormat="1" ht="25.5" customHeight="1">
      <c r="B202" s="44"/>
      <c r="C202" s="219" t="s">
        <v>392</v>
      </c>
      <c r="D202" s="219" t="s">
        <v>155</v>
      </c>
      <c r="E202" s="220" t="s">
        <v>2939</v>
      </c>
      <c r="F202" s="221" t="s">
        <v>2940</v>
      </c>
      <c r="G202" s="222" t="s">
        <v>351</v>
      </c>
      <c r="H202" s="223">
        <v>1</v>
      </c>
      <c r="I202" s="224"/>
      <c r="J202" s="225">
        <f>ROUND(I202*H202,2)</f>
        <v>0</v>
      </c>
      <c r="K202" s="221" t="s">
        <v>22</v>
      </c>
      <c r="L202" s="70"/>
      <c r="M202" s="226" t="s">
        <v>22</v>
      </c>
      <c r="N202" s="227" t="s">
        <v>44</v>
      </c>
      <c r="O202" s="45"/>
      <c r="P202" s="228">
        <f>O202*H202</f>
        <v>0</v>
      </c>
      <c r="Q202" s="228">
        <v>0.00376</v>
      </c>
      <c r="R202" s="228">
        <f>Q202*H202</f>
        <v>0.00376</v>
      </c>
      <c r="S202" s="228">
        <v>0</v>
      </c>
      <c r="T202" s="229">
        <f>S202*H202</f>
        <v>0</v>
      </c>
      <c r="AR202" s="22" t="s">
        <v>266</v>
      </c>
      <c r="AT202" s="22" t="s">
        <v>155</v>
      </c>
      <c r="AU202" s="22" t="s">
        <v>82</v>
      </c>
      <c r="AY202" s="22" t="s">
        <v>153</v>
      </c>
      <c r="BE202" s="230">
        <f>IF(N202="základní",J202,0)</f>
        <v>0</v>
      </c>
      <c r="BF202" s="230">
        <f>IF(N202="snížená",J202,0)</f>
        <v>0</v>
      </c>
      <c r="BG202" s="230">
        <f>IF(N202="zákl. přenesená",J202,0)</f>
        <v>0</v>
      </c>
      <c r="BH202" s="230">
        <f>IF(N202="sníž. přenesená",J202,0)</f>
        <v>0</v>
      </c>
      <c r="BI202" s="230">
        <f>IF(N202="nulová",J202,0)</f>
        <v>0</v>
      </c>
      <c r="BJ202" s="22" t="s">
        <v>24</v>
      </c>
      <c r="BK202" s="230">
        <f>ROUND(I202*H202,2)</f>
        <v>0</v>
      </c>
      <c r="BL202" s="22" t="s">
        <v>266</v>
      </c>
      <c r="BM202" s="22" t="s">
        <v>2941</v>
      </c>
    </row>
    <row r="203" spans="2:47" s="1" customFormat="1" ht="13.5">
      <c r="B203" s="44"/>
      <c r="C203" s="72"/>
      <c r="D203" s="231" t="s">
        <v>162</v>
      </c>
      <c r="E203" s="72"/>
      <c r="F203" s="232" t="s">
        <v>2940</v>
      </c>
      <c r="G203" s="72"/>
      <c r="H203" s="72"/>
      <c r="I203" s="189"/>
      <c r="J203" s="72"/>
      <c r="K203" s="72"/>
      <c r="L203" s="70"/>
      <c r="M203" s="233"/>
      <c r="N203" s="45"/>
      <c r="O203" s="45"/>
      <c r="P203" s="45"/>
      <c r="Q203" s="45"/>
      <c r="R203" s="45"/>
      <c r="S203" s="45"/>
      <c r="T203" s="93"/>
      <c r="AT203" s="22" t="s">
        <v>162</v>
      </c>
      <c r="AU203" s="22" t="s">
        <v>82</v>
      </c>
    </row>
    <row r="204" spans="2:47" s="1" customFormat="1" ht="13.5">
      <c r="B204" s="44"/>
      <c r="C204" s="72"/>
      <c r="D204" s="231" t="s">
        <v>166</v>
      </c>
      <c r="E204" s="72"/>
      <c r="F204" s="234" t="s">
        <v>2824</v>
      </c>
      <c r="G204" s="72"/>
      <c r="H204" s="72"/>
      <c r="I204" s="189"/>
      <c r="J204" s="72"/>
      <c r="K204" s="72"/>
      <c r="L204" s="70"/>
      <c r="M204" s="233"/>
      <c r="N204" s="45"/>
      <c r="O204" s="45"/>
      <c r="P204" s="45"/>
      <c r="Q204" s="45"/>
      <c r="R204" s="45"/>
      <c r="S204" s="45"/>
      <c r="T204" s="93"/>
      <c r="AT204" s="22" t="s">
        <v>166</v>
      </c>
      <c r="AU204" s="22" t="s">
        <v>82</v>
      </c>
    </row>
    <row r="205" spans="2:65" s="1" customFormat="1" ht="16.5" customHeight="1">
      <c r="B205" s="44"/>
      <c r="C205" s="219" t="s">
        <v>397</v>
      </c>
      <c r="D205" s="219" t="s">
        <v>155</v>
      </c>
      <c r="E205" s="220" t="s">
        <v>2942</v>
      </c>
      <c r="F205" s="221" t="s">
        <v>2943</v>
      </c>
      <c r="G205" s="222" t="s">
        <v>158</v>
      </c>
      <c r="H205" s="223">
        <v>2</v>
      </c>
      <c r="I205" s="224"/>
      <c r="J205" s="225">
        <f>ROUND(I205*H205,2)</f>
        <v>0</v>
      </c>
      <c r="K205" s="221" t="s">
        <v>22</v>
      </c>
      <c r="L205" s="70"/>
      <c r="M205" s="226" t="s">
        <v>22</v>
      </c>
      <c r="N205" s="227" t="s">
        <v>44</v>
      </c>
      <c r="O205" s="45"/>
      <c r="P205" s="228">
        <f>O205*H205</f>
        <v>0</v>
      </c>
      <c r="Q205" s="228">
        <v>0.0008</v>
      </c>
      <c r="R205" s="228">
        <f>Q205*H205</f>
        <v>0.0016</v>
      </c>
      <c r="S205" s="228">
        <v>0</v>
      </c>
      <c r="T205" s="229">
        <f>S205*H205</f>
        <v>0</v>
      </c>
      <c r="AR205" s="22" t="s">
        <v>266</v>
      </c>
      <c r="AT205" s="22" t="s">
        <v>155</v>
      </c>
      <c r="AU205" s="22" t="s">
        <v>82</v>
      </c>
      <c r="AY205" s="22" t="s">
        <v>153</v>
      </c>
      <c r="BE205" s="230">
        <f>IF(N205="základní",J205,0)</f>
        <v>0</v>
      </c>
      <c r="BF205" s="230">
        <f>IF(N205="snížená",J205,0)</f>
        <v>0</v>
      </c>
      <c r="BG205" s="230">
        <f>IF(N205="zákl. přenesená",J205,0)</f>
        <v>0</v>
      </c>
      <c r="BH205" s="230">
        <f>IF(N205="sníž. přenesená",J205,0)</f>
        <v>0</v>
      </c>
      <c r="BI205" s="230">
        <f>IF(N205="nulová",J205,0)</f>
        <v>0</v>
      </c>
      <c r="BJ205" s="22" t="s">
        <v>24</v>
      </c>
      <c r="BK205" s="230">
        <f>ROUND(I205*H205,2)</f>
        <v>0</v>
      </c>
      <c r="BL205" s="22" t="s">
        <v>266</v>
      </c>
      <c r="BM205" s="22" t="s">
        <v>2944</v>
      </c>
    </row>
    <row r="206" spans="2:47" s="1" customFormat="1" ht="13.5">
      <c r="B206" s="44"/>
      <c r="C206" s="72"/>
      <c r="D206" s="231" t="s">
        <v>162</v>
      </c>
      <c r="E206" s="72"/>
      <c r="F206" s="232" t="s">
        <v>2943</v>
      </c>
      <c r="G206" s="72"/>
      <c r="H206" s="72"/>
      <c r="I206" s="189"/>
      <c r="J206" s="72"/>
      <c r="K206" s="72"/>
      <c r="L206" s="70"/>
      <c r="M206" s="233"/>
      <c r="N206" s="45"/>
      <c r="O206" s="45"/>
      <c r="P206" s="45"/>
      <c r="Q206" s="45"/>
      <c r="R206" s="45"/>
      <c r="S206" s="45"/>
      <c r="T206" s="93"/>
      <c r="AT206" s="22" t="s">
        <v>162</v>
      </c>
      <c r="AU206" s="22" t="s">
        <v>82</v>
      </c>
    </row>
    <row r="207" spans="2:47" s="1" customFormat="1" ht="13.5">
      <c r="B207" s="44"/>
      <c r="C207" s="72"/>
      <c r="D207" s="231" t="s">
        <v>166</v>
      </c>
      <c r="E207" s="72"/>
      <c r="F207" s="234" t="s">
        <v>2824</v>
      </c>
      <c r="G207" s="72"/>
      <c r="H207" s="72"/>
      <c r="I207" s="189"/>
      <c r="J207" s="72"/>
      <c r="K207" s="72"/>
      <c r="L207" s="70"/>
      <c r="M207" s="233"/>
      <c r="N207" s="45"/>
      <c r="O207" s="45"/>
      <c r="P207" s="45"/>
      <c r="Q207" s="45"/>
      <c r="R207" s="45"/>
      <c r="S207" s="45"/>
      <c r="T207" s="93"/>
      <c r="AT207" s="22" t="s">
        <v>166</v>
      </c>
      <c r="AU207" s="22" t="s">
        <v>82</v>
      </c>
    </row>
    <row r="208" spans="2:65" s="1" customFormat="1" ht="16.5" customHeight="1">
      <c r="B208" s="44"/>
      <c r="C208" s="219" t="s">
        <v>404</v>
      </c>
      <c r="D208" s="219" t="s">
        <v>155</v>
      </c>
      <c r="E208" s="220" t="s">
        <v>2945</v>
      </c>
      <c r="F208" s="221" t="s">
        <v>2946</v>
      </c>
      <c r="G208" s="222" t="s">
        <v>351</v>
      </c>
      <c r="H208" s="223">
        <v>121</v>
      </c>
      <c r="I208" s="224"/>
      <c r="J208" s="225">
        <f>ROUND(I208*H208,2)</f>
        <v>0</v>
      </c>
      <c r="K208" s="221" t="s">
        <v>22</v>
      </c>
      <c r="L208" s="70"/>
      <c r="M208" s="226" t="s">
        <v>22</v>
      </c>
      <c r="N208" s="227" t="s">
        <v>44</v>
      </c>
      <c r="O208" s="45"/>
      <c r="P208" s="228">
        <f>O208*H208</f>
        <v>0</v>
      </c>
      <c r="Q208" s="228">
        <v>0.00059</v>
      </c>
      <c r="R208" s="228">
        <f>Q208*H208</f>
        <v>0.07139000000000001</v>
      </c>
      <c r="S208" s="228">
        <v>0</v>
      </c>
      <c r="T208" s="229">
        <f>S208*H208</f>
        <v>0</v>
      </c>
      <c r="AR208" s="22" t="s">
        <v>266</v>
      </c>
      <c r="AT208" s="22" t="s">
        <v>155</v>
      </c>
      <c r="AU208" s="22" t="s">
        <v>82</v>
      </c>
      <c r="AY208" s="22" t="s">
        <v>153</v>
      </c>
      <c r="BE208" s="230">
        <f>IF(N208="základní",J208,0)</f>
        <v>0</v>
      </c>
      <c r="BF208" s="230">
        <f>IF(N208="snížená",J208,0)</f>
        <v>0</v>
      </c>
      <c r="BG208" s="230">
        <f>IF(N208="zákl. přenesená",J208,0)</f>
        <v>0</v>
      </c>
      <c r="BH208" s="230">
        <f>IF(N208="sníž. přenesená",J208,0)</f>
        <v>0</v>
      </c>
      <c r="BI208" s="230">
        <f>IF(N208="nulová",J208,0)</f>
        <v>0</v>
      </c>
      <c r="BJ208" s="22" t="s">
        <v>24</v>
      </c>
      <c r="BK208" s="230">
        <f>ROUND(I208*H208,2)</f>
        <v>0</v>
      </c>
      <c r="BL208" s="22" t="s">
        <v>266</v>
      </c>
      <c r="BM208" s="22" t="s">
        <v>2947</v>
      </c>
    </row>
    <row r="209" spans="2:47" s="1" customFormat="1" ht="13.5">
      <c r="B209" s="44"/>
      <c r="C209" s="72"/>
      <c r="D209" s="231" t="s">
        <v>162</v>
      </c>
      <c r="E209" s="72"/>
      <c r="F209" s="232" t="s">
        <v>2946</v>
      </c>
      <c r="G209" s="72"/>
      <c r="H209" s="72"/>
      <c r="I209" s="189"/>
      <c r="J209" s="72"/>
      <c r="K209" s="72"/>
      <c r="L209" s="70"/>
      <c r="M209" s="233"/>
      <c r="N209" s="45"/>
      <c r="O209" s="45"/>
      <c r="P209" s="45"/>
      <c r="Q209" s="45"/>
      <c r="R209" s="45"/>
      <c r="S209" s="45"/>
      <c r="T209" s="93"/>
      <c r="AT209" s="22" t="s">
        <v>162</v>
      </c>
      <c r="AU209" s="22" t="s">
        <v>82</v>
      </c>
    </row>
    <row r="210" spans="2:47" s="1" customFormat="1" ht="13.5">
      <c r="B210" s="44"/>
      <c r="C210" s="72"/>
      <c r="D210" s="231" t="s">
        <v>166</v>
      </c>
      <c r="E210" s="72"/>
      <c r="F210" s="234" t="s">
        <v>2824</v>
      </c>
      <c r="G210" s="72"/>
      <c r="H210" s="72"/>
      <c r="I210" s="189"/>
      <c r="J210" s="72"/>
      <c r="K210" s="72"/>
      <c r="L210" s="70"/>
      <c r="M210" s="233"/>
      <c r="N210" s="45"/>
      <c r="O210" s="45"/>
      <c r="P210" s="45"/>
      <c r="Q210" s="45"/>
      <c r="R210" s="45"/>
      <c r="S210" s="45"/>
      <c r="T210" s="93"/>
      <c r="AT210" s="22" t="s">
        <v>166</v>
      </c>
      <c r="AU210" s="22" t="s">
        <v>82</v>
      </c>
    </row>
    <row r="211" spans="2:65" s="1" customFormat="1" ht="16.5" customHeight="1">
      <c r="B211" s="44"/>
      <c r="C211" s="219" t="s">
        <v>411</v>
      </c>
      <c r="D211" s="219" t="s">
        <v>155</v>
      </c>
      <c r="E211" s="220" t="s">
        <v>2948</v>
      </c>
      <c r="F211" s="221" t="s">
        <v>2949</v>
      </c>
      <c r="G211" s="222" t="s">
        <v>351</v>
      </c>
      <c r="H211" s="223">
        <v>23</v>
      </c>
      <c r="I211" s="224"/>
      <c r="J211" s="225">
        <f>ROUND(I211*H211,2)</f>
        <v>0</v>
      </c>
      <c r="K211" s="221" t="s">
        <v>22</v>
      </c>
      <c r="L211" s="70"/>
      <c r="M211" s="226" t="s">
        <v>22</v>
      </c>
      <c r="N211" s="227" t="s">
        <v>44</v>
      </c>
      <c r="O211" s="45"/>
      <c r="P211" s="228">
        <f>O211*H211</f>
        <v>0</v>
      </c>
      <c r="Q211" s="228">
        <v>0.00048</v>
      </c>
      <c r="R211" s="228">
        <f>Q211*H211</f>
        <v>0.01104</v>
      </c>
      <c r="S211" s="228">
        <v>0</v>
      </c>
      <c r="T211" s="229">
        <f>S211*H211</f>
        <v>0</v>
      </c>
      <c r="AR211" s="22" t="s">
        <v>266</v>
      </c>
      <c r="AT211" s="22" t="s">
        <v>155</v>
      </c>
      <c r="AU211" s="22" t="s">
        <v>82</v>
      </c>
      <c r="AY211" s="22" t="s">
        <v>153</v>
      </c>
      <c r="BE211" s="230">
        <f>IF(N211="základní",J211,0)</f>
        <v>0</v>
      </c>
      <c r="BF211" s="230">
        <f>IF(N211="snížená",J211,0)</f>
        <v>0</v>
      </c>
      <c r="BG211" s="230">
        <f>IF(N211="zákl. přenesená",J211,0)</f>
        <v>0</v>
      </c>
      <c r="BH211" s="230">
        <f>IF(N211="sníž. přenesená",J211,0)</f>
        <v>0</v>
      </c>
      <c r="BI211" s="230">
        <f>IF(N211="nulová",J211,0)</f>
        <v>0</v>
      </c>
      <c r="BJ211" s="22" t="s">
        <v>24</v>
      </c>
      <c r="BK211" s="230">
        <f>ROUND(I211*H211,2)</f>
        <v>0</v>
      </c>
      <c r="BL211" s="22" t="s">
        <v>266</v>
      </c>
      <c r="BM211" s="22" t="s">
        <v>2950</v>
      </c>
    </row>
    <row r="212" spans="2:47" s="1" customFormat="1" ht="13.5">
      <c r="B212" s="44"/>
      <c r="C212" s="72"/>
      <c r="D212" s="231" t="s">
        <v>162</v>
      </c>
      <c r="E212" s="72"/>
      <c r="F212" s="232" t="s">
        <v>2949</v>
      </c>
      <c r="G212" s="72"/>
      <c r="H212" s="72"/>
      <c r="I212" s="189"/>
      <c r="J212" s="72"/>
      <c r="K212" s="72"/>
      <c r="L212" s="70"/>
      <c r="M212" s="233"/>
      <c r="N212" s="45"/>
      <c r="O212" s="45"/>
      <c r="P212" s="45"/>
      <c r="Q212" s="45"/>
      <c r="R212" s="45"/>
      <c r="S212" s="45"/>
      <c r="T212" s="93"/>
      <c r="AT212" s="22" t="s">
        <v>162</v>
      </c>
      <c r="AU212" s="22" t="s">
        <v>82</v>
      </c>
    </row>
    <row r="213" spans="2:47" s="1" customFormat="1" ht="13.5">
      <c r="B213" s="44"/>
      <c r="C213" s="72"/>
      <c r="D213" s="231" t="s">
        <v>166</v>
      </c>
      <c r="E213" s="72"/>
      <c r="F213" s="234" t="s">
        <v>2824</v>
      </c>
      <c r="G213" s="72"/>
      <c r="H213" s="72"/>
      <c r="I213" s="189"/>
      <c r="J213" s="72"/>
      <c r="K213" s="72"/>
      <c r="L213" s="70"/>
      <c r="M213" s="233"/>
      <c r="N213" s="45"/>
      <c r="O213" s="45"/>
      <c r="P213" s="45"/>
      <c r="Q213" s="45"/>
      <c r="R213" s="45"/>
      <c r="S213" s="45"/>
      <c r="T213" s="93"/>
      <c r="AT213" s="22" t="s">
        <v>166</v>
      </c>
      <c r="AU213" s="22" t="s">
        <v>82</v>
      </c>
    </row>
    <row r="214" spans="2:65" s="1" customFormat="1" ht="16.5" customHeight="1">
      <c r="B214" s="44"/>
      <c r="C214" s="219" t="s">
        <v>419</v>
      </c>
      <c r="D214" s="219" t="s">
        <v>155</v>
      </c>
      <c r="E214" s="220" t="s">
        <v>2951</v>
      </c>
      <c r="F214" s="221" t="s">
        <v>2952</v>
      </c>
      <c r="G214" s="222" t="s">
        <v>351</v>
      </c>
      <c r="H214" s="223">
        <v>35</v>
      </c>
      <c r="I214" s="224"/>
      <c r="J214" s="225">
        <f>ROUND(I214*H214,2)</f>
        <v>0</v>
      </c>
      <c r="K214" s="221" t="s">
        <v>22</v>
      </c>
      <c r="L214" s="70"/>
      <c r="M214" s="226" t="s">
        <v>22</v>
      </c>
      <c r="N214" s="227" t="s">
        <v>44</v>
      </c>
      <c r="O214" s="45"/>
      <c r="P214" s="228">
        <f>O214*H214</f>
        <v>0</v>
      </c>
      <c r="Q214" s="228">
        <v>0.00072</v>
      </c>
      <c r="R214" s="228">
        <f>Q214*H214</f>
        <v>0.0252</v>
      </c>
      <c r="S214" s="228">
        <v>0</v>
      </c>
      <c r="T214" s="229">
        <f>S214*H214</f>
        <v>0</v>
      </c>
      <c r="AR214" s="22" t="s">
        <v>266</v>
      </c>
      <c r="AT214" s="22" t="s">
        <v>155</v>
      </c>
      <c r="AU214" s="22" t="s">
        <v>82</v>
      </c>
      <c r="AY214" s="22" t="s">
        <v>153</v>
      </c>
      <c r="BE214" s="230">
        <f>IF(N214="základní",J214,0)</f>
        <v>0</v>
      </c>
      <c r="BF214" s="230">
        <f>IF(N214="snížená",J214,0)</f>
        <v>0</v>
      </c>
      <c r="BG214" s="230">
        <f>IF(N214="zákl. přenesená",J214,0)</f>
        <v>0</v>
      </c>
      <c r="BH214" s="230">
        <f>IF(N214="sníž. přenesená",J214,0)</f>
        <v>0</v>
      </c>
      <c r="BI214" s="230">
        <f>IF(N214="nulová",J214,0)</f>
        <v>0</v>
      </c>
      <c r="BJ214" s="22" t="s">
        <v>24</v>
      </c>
      <c r="BK214" s="230">
        <f>ROUND(I214*H214,2)</f>
        <v>0</v>
      </c>
      <c r="BL214" s="22" t="s">
        <v>266</v>
      </c>
      <c r="BM214" s="22" t="s">
        <v>2953</v>
      </c>
    </row>
    <row r="215" spans="2:47" s="1" customFormat="1" ht="13.5">
      <c r="B215" s="44"/>
      <c r="C215" s="72"/>
      <c r="D215" s="231" t="s">
        <v>162</v>
      </c>
      <c r="E215" s="72"/>
      <c r="F215" s="232" t="s">
        <v>2952</v>
      </c>
      <c r="G215" s="72"/>
      <c r="H215" s="72"/>
      <c r="I215" s="189"/>
      <c r="J215" s="72"/>
      <c r="K215" s="72"/>
      <c r="L215" s="70"/>
      <c r="M215" s="233"/>
      <c r="N215" s="45"/>
      <c r="O215" s="45"/>
      <c r="P215" s="45"/>
      <c r="Q215" s="45"/>
      <c r="R215" s="45"/>
      <c r="S215" s="45"/>
      <c r="T215" s="93"/>
      <c r="AT215" s="22" t="s">
        <v>162</v>
      </c>
      <c r="AU215" s="22" t="s">
        <v>82</v>
      </c>
    </row>
    <row r="216" spans="2:47" s="1" customFormat="1" ht="13.5">
      <c r="B216" s="44"/>
      <c r="C216" s="72"/>
      <c r="D216" s="231" t="s">
        <v>166</v>
      </c>
      <c r="E216" s="72"/>
      <c r="F216" s="234" t="s">
        <v>2824</v>
      </c>
      <c r="G216" s="72"/>
      <c r="H216" s="72"/>
      <c r="I216" s="189"/>
      <c r="J216" s="72"/>
      <c r="K216" s="72"/>
      <c r="L216" s="70"/>
      <c r="M216" s="233"/>
      <c r="N216" s="45"/>
      <c r="O216" s="45"/>
      <c r="P216" s="45"/>
      <c r="Q216" s="45"/>
      <c r="R216" s="45"/>
      <c r="S216" s="45"/>
      <c r="T216" s="93"/>
      <c r="AT216" s="22" t="s">
        <v>166</v>
      </c>
      <c r="AU216" s="22" t="s">
        <v>82</v>
      </c>
    </row>
    <row r="217" spans="2:65" s="1" customFormat="1" ht="16.5" customHeight="1">
      <c r="B217" s="44"/>
      <c r="C217" s="219" t="s">
        <v>426</v>
      </c>
      <c r="D217" s="219" t="s">
        <v>155</v>
      </c>
      <c r="E217" s="220" t="s">
        <v>2954</v>
      </c>
      <c r="F217" s="221" t="s">
        <v>2955</v>
      </c>
      <c r="G217" s="222" t="s">
        <v>351</v>
      </c>
      <c r="H217" s="223">
        <v>49</v>
      </c>
      <c r="I217" s="224"/>
      <c r="J217" s="225">
        <f>ROUND(I217*H217,2)</f>
        <v>0</v>
      </c>
      <c r="K217" s="221" t="s">
        <v>22</v>
      </c>
      <c r="L217" s="70"/>
      <c r="M217" s="226" t="s">
        <v>22</v>
      </c>
      <c r="N217" s="227" t="s">
        <v>44</v>
      </c>
      <c r="O217" s="45"/>
      <c r="P217" s="228">
        <f>O217*H217</f>
        <v>0</v>
      </c>
      <c r="Q217" s="228">
        <v>0.00071</v>
      </c>
      <c r="R217" s="228">
        <f>Q217*H217</f>
        <v>0.03479</v>
      </c>
      <c r="S217" s="228">
        <v>0</v>
      </c>
      <c r="T217" s="229">
        <f>S217*H217</f>
        <v>0</v>
      </c>
      <c r="AR217" s="22" t="s">
        <v>266</v>
      </c>
      <c r="AT217" s="22" t="s">
        <v>155</v>
      </c>
      <c r="AU217" s="22" t="s">
        <v>82</v>
      </c>
      <c r="AY217" s="22" t="s">
        <v>153</v>
      </c>
      <c r="BE217" s="230">
        <f>IF(N217="základní",J217,0)</f>
        <v>0</v>
      </c>
      <c r="BF217" s="230">
        <f>IF(N217="snížená",J217,0)</f>
        <v>0</v>
      </c>
      <c r="BG217" s="230">
        <f>IF(N217="zákl. přenesená",J217,0)</f>
        <v>0</v>
      </c>
      <c r="BH217" s="230">
        <f>IF(N217="sníž. přenesená",J217,0)</f>
        <v>0</v>
      </c>
      <c r="BI217" s="230">
        <f>IF(N217="nulová",J217,0)</f>
        <v>0</v>
      </c>
      <c r="BJ217" s="22" t="s">
        <v>24</v>
      </c>
      <c r="BK217" s="230">
        <f>ROUND(I217*H217,2)</f>
        <v>0</v>
      </c>
      <c r="BL217" s="22" t="s">
        <v>266</v>
      </c>
      <c r="BM217" s="22" t="s">
        <v>2956</v>
      </c>
    </row>
    <row r="218" spans="2:47" s="1" customFormat="1" ht="13.5">
      <c r="B218" s="44"/>
      <c r="C218" s="72"/>
      <c r="D218" s="231" t="s">
        <v>162</v>
      </c>
      <c r="E218" s="72"/>
      <c r="F218" s="232" t="s">
        <v>2955</v>
      </c>
      <c r="G218" s="72"/>
      <c r="H218" s="72"/>
      <c r="I218" s="189"/>
      <c r="J218" s="72"/>
      <c r="K218" s="72"/>
      <c r="L218" s="70"/>
      <c r="M218" s="233"/>
      <c r="N218" s="45"/>
      <c r="O218" s="45"/>
      <c r="P218" s="45"/>
      <c r="Q218" s="45"/>
      <c r="R218" s="45"/>
      <c r="S218" s="45"/>
      <c r="T218" s="93"/>
      <c r="AT218" s="22" t="s">
        <v>162</v>
      </c>
      <c r="AU218" s="22" t="s">
        <v>82</v>
      </c>
    </row>
    <row r="219" spans="2:47" s="1" customFormat="1" ht="13.5">
      <c r="B219" s="44"/>
      <c r="C219" s="72"/>
      <c r="D219" s="231" t="s">
        <v>166</v>
      </c>
      <c r="E219" s="72"/>
      <c r="F219" s="234" t="s">
        <v>2824</v>
      </c>
      <c r="G219" s="72"/>
      <c r="H219" s="72"/>
      <c r="I219" s="189"/>
      <c r="J219" s="72"/>
      <c r="K219" s="72"/>
      <c r="L219" s="70"/>
      <c r="M219" s="233"/>
      <c r="N219" s="45"/>
      <c r="O219" s="45"/>
      <c r="P219" s="45"/>
      <c r="Q219" s="45"/>
      <c r="R219" s="45"/>
      <c r="S219" s="45"/>
      <c r="T219" s="93"/>
      <c r="AT219" s="22" t="s">
        <v>166</v>
      </c>
      <c r="AU219" s="22" t="s">
        <v>82</v>
      </c>
    </row>
    <row r="220" spans="2:65" s="1" customFormat="1" ht="16.5" customHeight="1">
      <c r="B220" s="44"/>
      <c r="C220" s="219" t="s">
        <v>431</v>
      </c>
      <c r="D220" s="219" t="s">
        <v>155</v>
      </c>
      <c r="E220" s="220" t="s">
        <v>2957</v>
      </c>
      <c r="F220" s="221" t="s">
        <v>2958</v>
      </c>
      <c r="G220" s="222" t="s">
        <v>351</v>
      </c>
      <c r="H220" s="223">
        <v>31</v>
      </c>
      <c r="I220" s="224"/>
      <c r="J220" s="225">
        <f>ROUND(I220*H220,2)</f>
        <v>0</v>
      </c>
      <c r="K220" s="221" t="s">
        <v>22</v>
      </c>
      <c r="L220" s="70"/>
      <c r="M220" s="226" t="s">
        <v>22</v>
      </c>
      <c r="N220" s="227" t="s">
        <v>44</v>
      </c>
      <c r="O220" s="45"/>
      <c r="P220" s="228">
        <f>O220*H220</f>
        <v>0</v>
      </c>
      <c r="Q220" s="228">
        <v>0.00129</v>
      </c>
      <c r="R220" s="228">
        <f>Q220*H220</f>
        <v>0.03999</v>
      </c>
      <c r="S220" s="228">
        <v>0</v>
      </c>
      <c r="T220" s="229">
        <f>S220*H220</f>
        <v>0</v>
      </c>
      <c r="AR220" s="22" t="s">
        <v>266</v>
      </c>
      <c r="AT220" s="22" t="s">
        <v>155</v>
      </c>
      <c r="AU220" s="22" t="s">
        <v>82</v>
      </c>
      <c r="AY220" s="22" t="s">
        <v>153</v>
      </c>
      <c r="BE220" s="230">
        <f>IF(N220="základní",J220,0)</f>
        <v>0</v>
      </c>
      <c r="BF220" s="230">
        <f>IF(N220="snížená",J220,0)</f>
        <v>0</v>
      </c>
      <c r="BG220" s="230">
        <f>IF(N220="zákl. přenesená",J220,0)</f>
        <v>0</v>
      </c>
      <c r="BH220" s="230">
        <f>IF(N220="sníž. přenesená",J220,0)</f>
        <v>0</v>
      </c>
      <c r="BI220" s="230">
        <f>IF(N220="nulová",J220,0)</f>
        <v>0</v>
      </c>
      <c r="BJ220" s="22" t="s">
        <v>24</v>
      </c>
      <c r="BK220" s="230">
        <f>ROUND(I220*H220,2)</f>
        <v>0</v>
      </c>
      <c r="BL220" s="22" t="s">
        <v>266</v>
      </c>
      <c r="BM220" s="22" t="s">
        <v>2959</v>
      </c>
    </row>
    <row r="221" spans="2:47" s="1" customFormat="1" ht="13.5">
      <c r="B221" s="44"/>
      <c r="C221" s="72"/>
      <c r="D221" s="231" t="s">
        <v>162</v>
      </c>
      <c r="E221" s="72"/>
      <c r="F221" s="232" t="s">
        <v>2958</v>
      </c>
      <c r="G221" s="72"/>
      <c r="H221" s="72"/>
      <c r="I221" s="189"/>
      <c r="J221" s="72"/>
      <c r="K221" s="72"/>
      <c r="L221" s="70"/>
      <c r="M221" s="233"/>
      <c r="N221" s="45"/>
      <c r="O221" s="45"/>
      <c r="P221" s="45"/>
      <c r="Q221" s="45"/>
      <c r="R221" s="45"/>
      <c r="S221" s="45"/>
      <c r="T221" s="93"/>
      <c r="AT221" s="22" t="s">
        <v>162</v>
      </c>
      <c r="AU221" s="22" t="s">
        <v>82</v>
      </c>
    </row>
    <row r="222" spans="2:47" s="1" customFormat="1" ht="13.5">
      <c r="B222" s="44"/>
      <c r="C222" s="72"/>
      <c r="D222" s="231" t="s">
        <v>166</v>
      </c>
      <c r="E222" s="72"/>
      <c r="F222" s="234" t="s">
        <v>2824</v>
      </c>
      <c r="G222" s="72"/>
      <c r="H222" s="72"/>
      <c r="I222" s="189"/>
      <c r="J222" s="72"/>
      <c r="K222" s="72"/>
      <c r="L222" s="70"/>
      <c r="M222" s="233"/>
      <c r="N222" s="45"/>
      <c r="O222" s="45"/>
      <c r="P222" s="45"/>
      <c r="Q222" s="45"/>
      <c r="R222" s="45"/>
      <c r="S222" s="45"/>
      <c r="T222" s="93"/>
      <c r="AT222" s="22" t="s">
        <v>166</v>
      </c>
      <c r="AU222" s="22" t="s">
        <v>82</v>
      </c>
    </row>
    <row r="223" spans="2:65" s="1" customFormat="1" ht="16.5" customHeight="1">
      <c r="B223" s="44"/>
      <c r="C223" s="219" t="s">
        <v>436</v>
      </c>
      <c r="D223" s="219" t="s">
        <v>155</v>
      </c>
      <c r="E223" s="220" t="s">
        <v>2960</v>
      </c>
      <c r="F223" s="221" t="s">
        <v>2961</v>
      </c>
      <c r="G223" s="222" t="s">
        <v>351</v>
      </c>
      <c r="H223" s="223">
        <v>29</v>
      </c>
      <c r="I223" s="224"/>
      <c r="J223" s="225">
        <f>ROUND(I223*H223,2)</f>
        <v>0</v>
      </c>
      <c r="K223" s="221" t="s">
        <v>22</v>
      </c>
      <c r="L223" s="70"/>
      <c r="M223" s="226" t="s">
        <v>22</v>
      </c>
      <c r="N223" s="227" t="s">
        <v>44</v>
      </c>
      <c r="O223" s="45"/>
      <c r="P223" s="228">
        <f>O223*H223</f>
        <v>0</v>
      </c>
      <c r="Q223" s="228">
        <v>0.00161</v>
      </c>
      <c r="R223" s="228">
        <f>Q223*H223</f>
        <v>0.04669</v>
      </c>
      <c r="S223" s="228">
        <v>0</v>
      </c>
      <c r="T223" s="229">
        <f>S223*H223</f>
        <v>0</v>
      </c>
      <c r="AR223" s="22" t="s">
        <v>266</v>
      </c>
      <c r="AT223" s="22" t="s">
        <v>155</v>
      </c>
      <c r="AU223" s="22" t="s">
        <v>82</v>
      </c>
      <c r="AY223" s="22" t="s">
        <v>153</v>
      </c>
      <c r="BE223" s="230">
        <f>IF(N223="základní",J223,0)</f>
        <v>0</v>
      </c>
      <c r="BF223" s="230">
        <f>IF(N223="snížená",J223,0)</f>
        <v>0</v>
      </c>
      <c r="BG223" s="230">
        <f>IF(N223="zákl. přenesená",J223,0)</f>
        <v>0</v>
      </c>
      <c r="BH223" s="230">
        <f>IF(N223="sníž. přenesená",J223,0)</f>
        <v>0</v>
      </c>
      <c r="BI223" s="230">
        <f>IF(N223="nulová",J223,0)</f>
        <v>0</v>
      </c>
      <c r="BJ223" s="22" t="s">
        <v>24</v>
      </c>
      <c r="BK223" s="230">
        <f>ROUND(I223*H223,2)</f>
        <v>0</v>
      </c>
      <c r="BL223" s="22" t="s">
        <v>266</v>
      </c>
      <c r="BM223" s="22" t="s">
        <v>2962</v>
      </c>
    </row>
    <row r="224" spans="2:47" s="1" customFormat="1" ht="13.5">
      <c r="B224" s="44"/>
      <c r="C224" s="72"/>
      <c r="D224" s="231" t="s">
        <v>162</v>
      </c>
      <c r="E224" s="72"/>
      <c r="F224" s="232" t="s">
        <v>2961</v>
      </c>
      <c r="G224" s="72"/>
      <c r="H224" s="72"/>
      <c r="I224" s="189"/>
      <c r="J224" s="72"/>
      <c r="K224" s="72"/>
      <c r="L224" s="70"/>
      <c r="M224" s="233"/>
      <c r="N224" s="45"/>
      <c r="O224" s="45"/>
      <c r="P224" s="45"/>
      <c r="Q224" s="45"/>
      <c r="R224" s="45"/>
      <c r="S224" s="45"/>
      <c r="T224" s="93"/>
      <c r="AT224" s="22" t="s">
        <v>162</v>
      </c>
      <c r="AU224" s="22" t="s">
        <v>82</v>
      </c>
    </row>
    <row r="225" spans="2:47" s="1" customFormat="1" ht="13.5">
      <c r="B225" s="44"/>
      <c r="C225" s="72"/>
      <c r="D225" s="231" t="s">
        <v>166</v>
      </c>
      <c r="E225" s="72"/>
      <c r="F225" s="234" t="s">
        <v>2824</v>
      </c>
      <c r="G225" s="72"/>
      <c r="H225" s="72"/>
      <c r="I225" s="189"/>
      <c r="J225" s="72"/>
      <c r="K225" s="72"/>
      <c r="L225" s="70"/>
      <c r="M225" s="233"/>
      <c r="N225" s="45"/>
      <c r="O225" s="45"/>
      <c r="P225" s="45"/>
      <c r="Q225" s="45"/>
      <c r="R225" s="45"/>
      <c r="S225" s="45"/>
      <c r="T225" s="93"/>
      <c r="AT225" s="22" t="s">
        <v>166</v>
      </c>
      <c r="AU225" s="22" t="s">
        <v>82</v>
      </c>
    </row>
    <row r="226" spans="2:65" s="1" customFormat="1" ht="25.5" customHeight="1">
      <c r="B226" s="44"/>
      <c r="C226" s="219" t="s">
        <v>440</v>
      </c>
      <c r="D226" s="219" t="s">
        <v>155</v>
      </c>
      <c r="E226" s="220" t="s">
        <v>2963</v>
      </c>
      <c r="F226" s="221" t="s">
        <v>2964</v>
      </c>
      <c r="G226" s="222" t="s">
        <v>351</v>
      </c>
      <c r="H226" s="223">
        <v>1</v>
      </c>
      <c r="I226" s="224"/>
      <c r="J226" s="225">
        <f>ROUND(I226*H226,2)</f>
        <v>0</v>
      </c>
      <c r="K226" s="221" t="s">
        <v>22</v>
      </c>
      <c r="L226" s="70"/>
      <c r="M226" s="226" t="s">
        <v>22</v>
      </c>
      <c r="N226" s="227" t="s">
        <v>44</v>
      </c>
      <c r="O226" s="45"/>
      <c r="P226" s="228">
        <f>O226*H226</f>
        <v>0</v>
      </c>
      <c r="Q226" s="228">
        <v>3E-05</v>
      </c>
      <c r="R226" s="228">
        <f>Q226*H226</f>
        <v>3E-05</v>
      </c>
      <c r="S226" s="228">
        <v>0</v>
      </c>
      <c r="T226" s="229">
        <f>S226*H226</f>
        <v>0</v>
      </c>
      <c r="AR226" s="22" t="s">
        <v>266</v>
      </c>
      <c r="AT226" s="22" t="s">
        <v>155</v>
      </c>
      <c r="AU226" s="22" t="s">
        <v>82</v>
      </c>
      <c r="AY226" s="22" t="s">
        <v>153</v>
      </c>
      <c r="BE226" s="230">
        <f>IF(N226="základní",J226,0)</f>
        <v>0</v>
      </c>
      <c r="BF226" s="230">
        <f>IF(N226="snížená",J226,0)</f>
        <v>0</v>
      </c>
      <c r="BG226" s="230">
        <f>IF(N226="zákl. přenesená",J226,0)</f>
        <v>0</v>
      </c>
      <c r="BH226" s="230">
        <f>IF(N226="sníž. přenesená",J226,0)</f>
        <v>0</v>
      </c>
      <c r="BI226" s="230">
        <f>IF(N226="nulová",J226,0)</f>
        <v>0</v>
      </c>
      <c r="BJ226" s="22" t="s">
        <v>24</v>
      </c>
      <c r="BK226" s="230">
        <f>ROUND(I226*H226,2)</f>
        <v>0</v>
      </c>
      <c r="BL226" s="22" t="s">
        <v>266</v>
      </c>
      <c r="BM226" s="22" t="s">
        <v>2965</v>
      </c>
    </row>
    <row r="227" spans="2:47" s="1" customFormat="1" ht="13.5">
      <c r="B227" s="44"/>
      <c r="C227" s="72"/>
      <c r="D227" s="231" t="s">
        <v>162</v>
      </c>
      <c r="E227" s="72"/>
      <c r="F227" s="232" t="s">
        <v>2964</v>
      </c>
      <c r="G227" s="72"/>
      <c r="H227" s="72"/>
      <c r="I227" s="189"/>
      <c r="J227" s="72"/>
      <c r="K227" s="72"/>
      <c r="L227" s="70"/>
      <c r="M227" s="233"/>
      <c r="N227" s="45"/>
      <c r="O227" s="45"/>
      <c r="P227" s="45"/>
      <c r="Q227" s="45"/>
      <c r="R227" s="45"/>
      <c r="S227" s="45"/>
      <c r="T227" s="93"/>
      <c r="AT227" s="22" t="s">
        <v>162</v>
      </c>
      <c r="AU227" s="22" t="s">
        <v>82</v>
      </c>
    </row>
    <row r="228" spans="2:65" s="1" customFormat="1" ht="25.5" customHeight="1">
      <c r="B228" s="44"/>
      <c r="C228" s="219" t="s">
        <v>447</v>
      </c>
      <c r="D228" s="219" t="s">
        <v>155</v>
      </c>
      <c r="E228" s="220" t="s">
        <v>2966</v>
      </c>
      <c r="F228" s="221" t="s">
        <v>2967</v>
      </c>
      <c r="G228" s="222" t="s">
        <v>351</v>
      </c>
      <c r="H228" s="223">
        <v>2</v>
      </c>
      <c r="I228" s="224"/>
      <c r="J228" s="225">
        <f>ROUND(I228*H228,2)</f>
        <v>0</v>
      </c>
      <c r="K228" s="221" t="s">
        <v>22</v>
      </c>
      <c r="L228" s="70"/>
      <c r="M228" s="226" t="s">
        <v>22</v>
      </c>
      <c r="N228" s="227" t="s">
        <v>44</v>
      </c>
      <c r="O228" s="45"/>
      <c r="P228" s="228">
        <f>O228*H228</f>
        <v>0</v>
      </c>
      <c r="Q228" s="228">
        <v>5.24E-05</v>
      </c>
      <c r="R228" s="228">
        <f>Q228*H228</f>
        <v>0.0001048</v>
      </c>
      <c r="S228" s="228">
        <v>0</v>
      </c>
      <c r="T228" s="229">
        <f>S228*H228</f>
        <v>0</v>
      </c>
      <c r="AR228" s="22" t="s">
        <v>266</v>
      </c>
      <c r="AT228" s="22" t="s">
        <v>155</v>
      </c>
      <c r="AU228" s="22" t="s">
        <v>82</v>
      </c>
      <c r="AY228" s="22" t="s">
        <v>153</v>
      </c>
      <c r="BE228" s="230">
        <f>IF(N228="základní",J228,0)</f>
        <v>0</v>
      </c>
      <c r="BF228" s="230">
        <f>IF(N228="snížená",J228,0)</f>
        <v>0</v>
      </c>
      <c r="BG228" s="230">
        <f>IF(N228="zákl. přenesená",J228,0)</f>
        <v>0</v>
      </c>
      <c r="BH228" s="230">
        <f>IF(N228="sníž. přenesená",J228,0)</f>
        <v>0</v>
      </c>
      <c r="BI228" s="230">
        <f>IF(N228="nulová",J228,0)</f>
        <v>0</v>
      </c>
      <c r="BJ228" s="22" t="s">
        <v>24</v>
      </c>
      <c r="BK228" s="230">
        <f>ROUND(I228*H228,2)</f>
        <v>0</v>
      </c>
      <c r="BL228" s="22" t="s">
        <v>266</v>
      </c>
      <c r="BM228" s="22" t="s">
        <v>2968</v>
      </c>
    </row>
    <row r="229" spans="2:47" s="1" customFormat="1" ht="13.5">
      <c r="B229" s="44"/>
      <c r="C229" s="72"/>
      <c r="D229" s="231" t="s">
        <v>162</v>
      </c>
      <c r="E229" s="72"/>
      <c r="F229" s="232" t="s">
        <v>2967</v>
      </c>
      <c r="G229" s="72"/>
      <c r="H229" s="72"/>
      <c r="I229" s="189"/>
      <c r="J229" s="72"/>
      <c r="K229" s="72"/>
      <c r="L229" s="70"/>
      <c r="M229" s="233"/>
      <c r="N229" s="45"/>
      <c r="O229" s="45"/>
      <c r="P229" s="45"/>
      <c r="Q229" s="45"/>
      <c r="R229" s="45"/>
      <c r="S229" s="45"/>
      <c r="T229" s="93"/>
      <c r="AT229" s="22" t="s">
        <v>162</v>
      </c>
      <c r="AU229" s="22" t="s">
        <v>82</v>
      </c>
    </row>
    <row r="230" spans="2:65" s="1" customFormat="1" ht="25.5" customHeight="1">
      <c r="B230" s="44"/>
      <c r="C230" s="219" t="s">
        <v>453</v>
      </c>
      <c r="D230" s="219" t="s">
        <v>155</v>
      </c>
      <c r="E230" s="220" t="s">
        <v>2969</v>
      </c>
      <c r="F230" s="221" t="s">
        <v>2970</v>
      </c>
      <c r="G230" s="222" t="s">
        <v>351</v>
      </c>
      <c r="H230" s="223">
        <v>10</v>
      </c>
      <c r="I230" s="224"/>
      <c r="J230" s="225">
        <f>ROUND(I230*H230,2)</f>
        <v>0</v>
      </c>
      <c r="K230" s="221" t="s">
        <v>22</v>
      </c>
      <c r="L230" s="70"/>
      <c r="M230" s="226" t="s">
        <v>22</v>
      </c>
      <c r="N230" s="227" t="s">
        <v>44</v>
      </c>
      <c r="O230" s="45"/>
      <c r="P230" s="228">
        <f>O230*H230</f>
        <v>0</v>
      </c>
      <c r="Q230" s="228">
        <v>6E-05</v>
      </c>
      <c r="R230" s="228">
        <f>Q230*H230</f>
        <v>0.0006000000000000001</v>
      </c>
      <c r="S230" s="228">
        <v>0</v>
      </c>
      <c r="T230" s="229">
        <f>S230*H230</f>
        <v>0</v>
      </c>
      <c r="AR230" s="22" t="s">
        <v>266</v>
      </c>
      <c r="AT230" s="22" t="s">
        <v>155</v>
      </c>
      <c r="AU230" s="22" t="s">
        <v>82</v>
      </c>
      <c r="AY230" s="22" t="s">
        <v>153</v>
      </c>
      <c r="BE230" s="230">
        <f>IF(N230="základní",J230,0)</f>
        <v>0</v>
      </c>
      <c r="BF230" s="230">
        <f>IF(N230="snížená",J230,0)</f>
        <v>0</v>
      </c>
      <c r="BG230" s="230">
        <f>IF(N230="zákl. přenesená",J230,0)</f>
        <v>0</v>
      </c>
      <c r="BH230" s="230">
        <f>IF(N230="sníž. přenesená",J230,0)</f>
        <v>0</v>
      </c>
      <c r="BI230" s="230">
        <f>IF(N230="nulová",J230,0)</f>
        <v>0</v>
      </c>
      <c r="BJ230" s="22" t="s">
        <v>24</v>
      </c>
      <c r="BK230" s="230">
        <f>ROUND(I230*H230,2)</f>
        <v>0</v>
      </c>
      <c r="BL230" s="22" t="s">
        <v>266</v>
      </c>
      <c r="BM230" s="22" t="s">
        <v>2971</v>
      </c>
    </row>
    <row r="231" spans="2:47" s="1" customFormat="1" ht="13.5">
      <c r="B231" s="44"/>
      <c r="C231" s="72"/>
      <c r="D231" s="231" t="s">
        <v>162</v>
      </c>
      <c r="E231" s="72"/>
      <c r="F231" s="232" t="s">
        <v>2970</v>
      </c>
      <c r="G231" s="72"/>
      <c r="H231" s="72"/>
      <c r="I231" s="189"/>
      <c r="J231" s="72"/>
      <c r="K231" s="72"/>
      <c r="L231" s="70"/>
      <c r="M231" s="233"/>
      <c r="N231" s="45"/>
      <c r="O231" s="45"/>
      <c r="P231" s="45"/>
      <c r="Q231" s="45"/>
      <c r="R231" s="45"/>
      <c r="S231" s="45"/>
      <c r="T231" s="93"/>
      <c r="AT231" s="22" t="s">
        <v>162</v>
      </c>
      <c r="AU231" s="22" t="s">
        <v>82</v>
      </c>
    </row>
    <row r="232" spans="2:65" s="1" customFormat="1" ht="25.5" customHeight="1">
      <c r="B232" s="44"/>
      <c r="C232" s="219" t="s">
        <v>460</v>
      </c>
      <c r="D232" s="219" t="s">
        <v>155</v>
      </c>
      <c r="E232" s="220" t="s">
        <v>2972</v>
      </c>
      <c r="F232" s="221" t="s">
        <v>2973</v>
      </c>
      <c r="G232" s="222" t="s">
        <v>158</v>
      </c>
      <c r="H232" s="223">
        <v>58</v>
      </c>
      <c r="I232" s="224"/>
      <c r="J232" s="225">
        <f>ROUND(I232*H232,2)</f>
        <v>0</v>
      </c>
      <c r="K232" s="221" t="s">
        <v>22</v>
      </c>
      <c r="L232" s="70"/>
      <c r="M232" s="226" t="s">
        <v>22</v>
      </c>
      <c r="N232" s="227" t="s">
        <v>44</v>
      </c>
      <c r="O232" s="45"/>
      <c r="P232" s="228">
        <f>O232*H232</f>
        <v>0</v>
      </c>
      <c r="Q232" s="228">
        <v>1E-05</v>
      </c>
      <c r="R232" s="228">
        <f>Q232*H232</f>
        <v>0.00058</v>
      </c>
      <c r="S232" s="228">
        <v>0</v>
      </c>
      <c r="T232" s="229">
        <f>S232*H232</f>
        <v>0</v>
      </c>
      <c r="AR232" s="22" t="s">
        <v>266</v>
      </c>
      <c r="AT232" s="22" t="s">
        <v>155</v>
      </c>
      <c r="AU232" s="22" t="s">
        <v>82</v>
      </c>
      <c r="AY232" s="22" t="s">
        <v>153</v>
      </c>
      <c r="BE232" s="230">
        <f>IF(N232="základní",J232,0)</f>
        <v>0</v>
      </c>
      <c r="BF232" s="230">
        <f>IF(N232="snížená",J232,0)</f>
        <v>0</v>
      </c>
      <c r="BG232" s="230">
        <f>IF(N232="zákl. přenesená",J232,0)</f>
        <v>0</v>
      </c>
      <c r="BH232" s="230">
        <f>IF(N232="sníž. přenesená",J232,0)</f>
        <v>0</v>
      </c>
      <c r="BI232" s="230">
        <f>IF(N232="nulová",J232,0)</f>
        <v>0</v>
      </c>
      <c r="BJ232" s="22" t="s">
        <v>24</v>
      </c>
      <c r="BK232" s="230">
        <f>ROUND(I232*H232,2)</f>
        <v>0</v>
      </c>
      <c r="BL232" s="22" t="s">
        <v>266</v>
      </c>
      <c r="BM232" s="22" t="s">
        <v>2974</v>
      </c>
    </row>
    <row r="233" spans="2:47" s="1" customFormat="1" ht="13.5">
      <c r="B233" s="44"/>
      <c r="C233" s="72"/>
      <c r="D233" s="231" t="s">
        <v>162</v>
      </c>
      <c r="E233" s="72"/>
      <c r="F233" s="232" t="s">
        <v>2973</v>
      </c>
      <c r="G233" s="72"/>
      <c r="H233" s="72"/>
      <c r="I233" s="189"/>
      <c r="J233" s="72"/>
      <c r="K233" s="72"/>
      <c r="L233" s="70"/>
      <c r="M233" s="233"/>
      <c r="N233" s="45"/>
      <c r="O233" s="45"/>
      <c r="P233" s="45"/>
      <c r="Q233" s="45"/>
      <c r="R233" s="45"/>
      <c r="S233" s="45"/>
      <c r="T233" s="93"/>
      <c r="AT233" s="22" t="s">
        <v>162</v>
      </c>
      <c r="AU233" s="22" t="s">
        <v>82</v>
      </c>
    </row>
    <row r="234" spans="2:65" s="1" customFormat="1" ht="25.5" customHeight="1">
      <c r="B234" s="44"/>
      <c r="C234" s="219" t="s">
        <v>465</v>
      </c>
      <c r="D234" s="219" t="s">
        <v>155</v>
      </c>
      <c r="E234" s="220" t="s">
        <v>2975</v>
      </c>
      <c r="F234" s="221" t="s">
        <v>2976</v>
      </c>
      <c r="G234" s="222" t="s">
        <v>158</v>
      </c>
      <c r="H234" s="223">
        <v>6</v>
      </c>
      <c r="I234" s="224"/>
      <c r="J234" s="225">
        <f>ROUND(I234*H234,2)</f>
        <v>0</v>
      </c>
      <c r="K234" s="221" t="s">
        <v>22</v>
      </c>
      <c r="L234" s="70"/>
      <c r="M234" s="226" t="s">
        <v>22</v>
      </c>
      <c r="N234" s="227" t="s">
        <v>44</v>
      </c>
      <c r="O234" s="45"/>
      <c r="P234" s="228">
        <f>O234*H234</f>
        <v>0</v>
      </c>
      <c r="Q234" s="228">
        <v>6E-05</v>
      </c>
      <c r="R234" s="228">
        <f>Q234*H234</f>
        <v>0.00036</v>
      </c>
      <c r="S234" s="228">
        <v>0</v>
      </c>
      <c r="T234" s="229">
        <f>S234*H234</f>
        <v>0</v>
      </c>
      <c r="AR234" s="22" t="s">
        <v>266</v>
      </c>
      <c r="AT234" s="22" t="s">
        <v>155</v>
      </c>
      <c r="AU234" s="22" t="s">
        <v>82</v>
      </c>
      <c r="AY234" s="22" t="s">
        <v>153</v>
      </c>
      <c r="BE234" s="230">
        <f>IF(N234="základní",J234,0)</f>
        <v>0</v>
      </c>
      <c r="BF234" s="230">
        <f>IF(N234="snížená",J234,0)</f>
        <v>0</v>
      </c>
      <c r="BG234" s="230">
        <f>IF(N234="zákl. přenesená",J234,0)</f>
        <v>0</v>
      </c>
      <c r="BH234" s="230">
        <f>IF(N234="sníž. přenesená",J234,0)</f>
        <v>0</v>
      </c>
      <c r="BI234" s="230">
        <f>IF(N234="nulová",J234,0)</f>
        <v>0</v>
      </c>
      <c r="BJ234" s="22" t="s">
        <v>24</v>
      </c>
      <c r="BK234" s="230">
        <f>ROUND(I234*H234,2)</f>
        <v>0</v>
      </c>
      <c r="BL234" s="22" t="s">
        <v>266</v>
      </c>
      <c r="BM234" s="22" t="s">
        <v>2977</v>
      </c>
    </row>
    <row r="235" spans="2:47" s="1" customFormat="1" ht="13.5">
      <c r="B235" s="44"/>
      <c r="C235" s="72"/>
      <c r="D235" s="231" t="s">
        <v>162</v>
      </c>
      <c r="E235" s="72"/>
      <c r="F235" s="232" t="s">
        <v>2976</v>
      </c>
      <c r="G235" s="72"/>
      <c r="H235" s="72"/>
      <c r="I235" s="189"/>
      <c r="J235" s="72"/>
      <c r="K235" s="72"/>
      <c r="L235" s="70"/>
      <c r="M235" s="233"/>
      <c r="N235" s="45"/>
      <c r="O235" s="45"/>
      <c r="P235" s="45"/>
      <c r="Q235" s="45"/>
      <c r="R235" s="45"/>
      <c r="S235" s="45"/>
      <c r="T235" s="93"/>
      <c r="AT235" s="22" t="s">
        <v>162</v>
      </c>
      <c r="AU235" s="22" t="s">
        <v>82</v>
      </c>
    </row>
    <row r="236" spans="2:65" s="1" customFormat="1" ht="16.5" customHeight="1">
      <c r="B236" s="44"/>
      <c r="C236" s="219" t="s">
        <v>472</v>
      </c>
      <c r="D236" s="219" t="s">
        <v>155</v>
      </c>
      <c r="E236" s="220" t="s">
        <v>2978</v>
      </c>
      <c r="F236" s="221" t="s">
        <v>2979</v>
      </c>
      <c r="G236" s="222" t="s">
        <v>351</v>
      </c>
      <c r="H236" s="223">
        <v>288</v>
      </c>
      <c r="I236" s="224"/>
      <c r="J236" s="225">
        <f>ROUND(I236*H236,2)</f>
        <v>0</v>
      </c>
      <c r="K236" s="221" t="s">
        <v>22</v>
      </c>
      <c r="L236" s="70"/>
      <c r="M236" s="226" t="s">
        <v>22</v>
      </c>
      <c r="N236" s="227" t="s">
        <v>44</v>
      </c>
      <c r="O236" s="45"/>
      <c r="P236" s="228">
        <f>O236*H236</f>
        <v>0</v>
      </c>
      <c r="Q236" s="228">
        <v>0</v>
      </c>
      <c r="R236" s="228">
        <f>Q236*H236</f>
        <v>0</v>
      </c>
      <c r="S236" s="228">
        <v>0</v>
      </c>
      <c r="T236" s="229">
        <f>S236*H236</f>
        <v>0</v>
      </c>
      <c r="AR236" s="22" t="s">
        <v>266</v>
      </c>
      <c r="AT236" s="22" t="s">
        <v>155</v>
      </c>
      <c r="AU236" s="22" t="s">
        <v>82</v>
      </c>
      <c r="AY236" s="22" t="s">
        <v>153</v>
      </c>
      <c r="BE236" s="230">
        <f>IF(N236="základní",J236,0)</f>
        <v>0</v>
      </c>
      <c r="BF236" s="230">
        <f>IF(N236="snížená",J236,0)</f>
        <v>0</v>
      </c>
      <c r="BG236" s="230">
        <f>IF(N236="zákl. přenesená",J236,0)</f>
        <v>0</v>
      </c>
      <c r="BH236" s="230">
        <f>IF(N236="sníž. přenesená",J236,0)</f>
        <v>0</v>
      </c>
      <c r="BI236" s="230">
        <f>IF(N236="nulová",J236,0)</f>
        <v>0</v>
      </c>
      <c r="BJ236" s="22" t="s">
        <v>24</v>
      </c>
      <c r="BK236" s="230">
        <f>ROUND(I236*H236,2)</f>
        <v>0</v>
      </c>
      <c r="BL236" s="22" t="s">
        <v>266</v>
      </c>
      <c r="BM236" s="22" t="s">
        <v>2980</v>
      </c>
    </row>
    <row r="237" spans="2:47" s="1" customFormat="1" ht="13.5">
      <c r="B237" s="44"/>
      <c r="C237" s="72"/>
      <c r="D237" s="231" t="s">
        <v>162</v>
      </c>
      <c r="E237" s="72"/>
      <c r="F237" s="232" t="s">
        <v>2979</v>
      </c>
      <c r="G237" s="72"/>
      <c r="H237" s="72"/>
      <c r="I237" s="189"/>
      <c r="J237" s="72"/>
      <c r="K237" s="72"/>
      <c r="L237" s="70"/>
      <c r="M237" s="233"/>
      <c r="N237" s="45"/>
      <c r="O237" s="45"/>
      <c r="P237" s="45"/>
      <c r="Q237" s="45"/>
      <c r="R237" s="45"/>
      <c r="S237" s="45"/>
      <c r="T237" s="93"/>
      <c r="AT237" s="22" t="s">
        <v>162</v>
      </c>
      <c r="AU237" s="22" t="s">
        <v>82</v>
      </c>
    </row>
    <row r="238" spans="2:65" s="1" customFormat="1" ht="16.5" customHeight="1">
      <c r="B238" s="44"/>
      <c r="C238" s="219" t="s">
        <v>477</v>
      </c>
      <c r="D238" s="219" t="s">
        <v>155</v>
      </c>
      <c r="E238" s="220" t="s">
        <v>2981</v>
      </c>
      <c r="F238" s="221" t="s">
        <v>2982</v>
      </c>
      <c r="G238" s="222" t="s">
        <v>351</v>
      </c>
      <c r="H238" s="223">
        <v>36</v>
      </c>
      <c r="I238" s="224"/>
      <c r="J238" s="225">
        <f>ROUND(I238*H238,2)</f>
        <v>0</v>
      </c>
      <c r="K238" s="221" t="s">
        <v>22</v>
      </c>
      <c r="L238" s="70"/>
      <c r="M238" s="226" t="s">
        <v>22</v>
      </c>
      <c r="N238" s="227" t="s">
        <v>44</v>
      </c>
      <c r="O238" s="45"/>
      <c r="P238" s="228">
        <f>O238*H238</f>
        <v>0</v>
      </c>
      <c r="Q238" s="228">
        <v>0</v>
      </c>
      <c r="R238" s="228">
        <f>Q238*H238</f>
        <v>0</v>
      </c>
      <c r="S238" s="228">
        <v>0</v>
      </c>
      <c r="T238" s="229">
        <f>S238*H238</f>
        <v>0</v>
      </c>
      <c r="AR238" s="22" t="s">
        <v>266</v>
      </c>
      <c r="AT238" s="22" t="s">
        <v>155</v>
      </c>
      <c r="AU238" s="22" t="s">
        <v>82</v>
      </c>
      <c r="AY238" s="22" t="s">
        <v>153</v>
      </c>
      <c r="BE238" s="230">
        <f>IF(N238="základní",J238,0)</f>
        <v>0</v>
      </c>
      <c r="BF238" s="230">
        <f>IF(N238="snížená",J238,0)</f>
        <v>0</v>
      </c>
      <c r="BG238" s="230">
        <f>IF(N238="zákl. přenesená",J238,0)</f>
        <v>0</v>
      </c>
      <c r="BH238" s="230">
        <f>IF(N238="sníž. přenesená",J238,0)</f>
        <v>0</v>
      </c>
      <c r="BI238" s="230">
        <f>IF(N238="nulová",J238,0)</f>
        <v>0</v>
      </c>
      <c r="BJ238" s="22" t="s">
        <v>24</v>
      </c>
      <c r="BK238" s="230">
        <f>ROUND(I238*H238,2)</f>
        <v>0</v>
      </c>
      <c r="BL238" s="22" t="s">
        <v>266</v>
      </c>
      <c r="BM238" s="22" t="s">
        <v>2983</v>
      </c>
    </row>
    <row r="239" spans="2:47" s="1" customFormat="1" ht="13.5">
      <c r="B239" s="44"/>
      <c r="C239" s="72"/>
      <c r="D239" s="231" t="s">
        <v>162</v>
      </c>
      <c r="E239" s="72"/>
      <c r="F239" s="232" t="s">
        <v>2982</v>
      </c>
      <c r="G239" s="72"/>
      <c r="H239" s="72"/>
      <c r="I239" s="189"/>
      <c r="J239" s="72"/>
      <c r="K239" s="72"/>
      <c r="L239" s="70"/>
      <c r="M239" s="233"/>
      <c r="N239" s="45"/>
      <c r="O239" s="45"/>
      <c r="P239" s="45"/>
      <c r="Q239" s="45"/>
      <c r="R239" s="45"/>
      <c r="S239" s="45"/>
      <c r="T239" s="93"/>
      <c r="AT239" s="22" t="s">
        <v>162</v>
      </c>
      <c r="AU239" s="22" t="s">
        <v>82</v>
      </c>
    </row>
    <row r="240" spans="2:65" s="1" customFormat="1" ht="16.5" customHeight="1">
      <c r="B240" s="44"/>
      <c r="C240" s="246" t="s">
        <v>483</v>
      </c>
      <c r="D240" s="246" t="s">
        <v>252</v>
      </c>
      <c r="E240" s="247" t="s">
        <v>2984</v>
      </c>
      <c r="F240" s="248" t="s">
        <v>2985</v>
      </c>
      <c r="G240" s="249" t="s">
        <v>351</v>
      </c>
      <c r="H240" s="250">
        <v>36</v>
      </c>
      <c r="I240" s="251"/>
      <c r="J240" s="252">
        <f>ROUND(I240*H240,2)</f>
        <v>0</v>
      </c>
      <c r="K240" s="248" t="s">
        <v>22</v>
      </c>
      <c r="L240" s="253"/>
      <c r="M240" s="254" t="s">
        <v>22</v>
      </c>
      <c r="N240" s="255" t="s">
        <v>44</v>
      </c>
      <c r="O240" s="45"/>
      <c r="P240" s="228">
        <f>O240*H240</f>
        <v>0</v>
      </c>
      <c r="Q240" s="228">
        <v>0.002</v>
      </c>
      <c r="R240" s="228">
        <f>Q240*H240</f>
        <v>0.07200000000000001</v>
      </c>
      <c r="S240" s="228">
        <v>0</v>
      </c>
      <c r="T240" s="229">
        <f>S240*H240</f>
        <v>0</v>
      </c>
      <c r="AR240" s="22" t="s">
        <v>1492</v>
      </c>
      <c r="AT240" s="22" t="s">
        <v>252</v>
      </c>
      <c r="AU240" s="22" t="s">
        <v>82</v>
      </c>
      <c r="AY240" s="22" t="s">
        <v>153</v>
      </c>
      <c r="BE240" s="230">
        <f>IF(N240="základní",J240,0)</f>
        <v>0</v>
      </c>
      <c r="BF240" s="230">
        <f>IF(N240="snížená",J240,0)</f>
        <v>0</v>
      </c>
      <c r="BG240" s="230">
        <f>IF(N240="zákl. přenesená",J240,0)</f>
        <v>0</v>
      </c>
      <c r="BH240" s="230">
        <f>IF(N240="sníž. přenesená",J240,0)</f>
        <v>0</v>
      </c>
      <c r="BI240" s="230">
        <f>IF(N240="nulová",J240,0)</f>
        <v>0</v>
      </c>
      <c r="BJ240" s="22" t="s">
        <v>24</v>
      </c>
      <c r="BK240" s="230">
        <f>ROUND(I240*H240,2)</f>
        <v>0</v>
      </c>
      <c r="BL240" s="22" t="s">
        <v>1492</v>
      </c>
      <c r="BM240" s="22" t="s">
        <v>2986</v>
      </c>
    </row>
    <row r="241" spans="2:47" s="1" customFormat="1" ht="13.5">
      <c r="B241" s="44"/>
      <c r="C241" s="72"/>
      <c r="D241" s="231" t="s">
        <v>162</v>
      </c>
      <c r="E241" s="72"/>
      <c r="F241" s="232" t="s">
        <v>2985</v>
      </c>
      <c r="G241" s="72"/>
      <c r="H241" s="72"/>
      <c r="I241" s="189"/>
      <c r="J241" s="72"/>
      <c r="K241" s="72"/>
      <c r="L241" s="70"/>
      <c r="M241" s="233"/>
      <c r="N241" s="45"/>
      <c r="O241" s="45"/>
      <c r="P241" s="45"/>
      <c r="Q241" s="45"/>
      <c r="R241" s="45"/>
      <c r="S241" s="45"/>
      <c r="T241" s="93"/>
      <c r="AT241" s="22" t="s">
        <v>162</v>
      </c>
      <c r="AU241" s="22" t="s">
        <v>82</v>
      </c>
    </row>
    <row r="242" spans="2:47" s="1" customFormat="1" ht="13.5">
      <c r="B242" s="44"/>
      <c r="C242" s="72"/>
      <c r="D242" s="231" t="s">
        <v>166</v>
      </c>
      <c r="E242" s="72"/>
      <c r="F242" s="234" t="s">
        <v>2824</v>
      </c>
      <c r="G242" s="72"/>
      <c r="H242" s="72"/>
      <c r="I242" s="189"/>
      <c r="J242" s="72"/>
      <c r="K242" s="72"/>
      <c r="L242" s="70"/>
      <c r="M242" s="233"/>
      <c r="N242" s="45"/>
      <c r="O242" s="45"/>
      <c r="P242" s="45"/>
      <c r="Q242" s="45"/>
      <c r="R242" s="45"/>
      <c r="S242" s="45"/>
      <c r="T242" s="93"/>
      <c r="AT242" s="22" t="s">
        <v>166</v>
      </c>
      <c r="AU242" s="22" t="s">
        <v>82</v>
      </c>
    </row>
    <row r="243" spans="2:65" s="1" customFormat="1" ht="38.25" customHeight="1">
      <c r="B243" s="44"/>
      <c r="C243" s="246" t="s">
        <v>490</v>
      </c>
      <c r="D243" s="246" t="s">
        <v>252</v>
      </c>
      <c r="E243" s="247" t="s">
        <v>2987</v>
      </c>
      <c r="F243" s="248" t="s">
        <v>2988</v>
      </c>
      <c r="G243" s="249" t="s">
        <v>2989</v>
      </c>
      <c r="H243" s="250">
        <v>1</v>
      </c>
      <c r="I243" s="251"/>
      <c r="J243" s="252">
        <f>ROUND(I243*H243,2)</f>
        <v>0</v>
      </c>
      <c r="K243" s="248" t="s">
        <v>22</v>
      </c>
      <c r="L243" s="253"/>
      <c r="M243" s="254" t="s">
        <v>22</v>
      </c>
      <c r="N243" s="255" t="s">
        <v>44</v>
      </c>
      <c r="O243" s="45"/>
      <c r="P243" s="228">
        <f>O243*H243</f>
        <v>0</v>
      </c>
      <c r="Q243" s="228">
        <v>0.0502</v>
      </c>
      <c r="R243" s="228">
        <f>Q243*H243</f>
        <v>0.0502</v>
      </c>
      <c r="S243" s="228">
        <v>0</v>
      </c>
      <c r="T243" s="229">
        <f>S243*H243</f>
        <v>0</v>
      </c>
      <c r="AR243" s="22" t="s">
        <v>1492</v>
      </c>
      <c r="AT243" s="22" t="s">
        <v>252</v>
      </c>
      <c r="AU243" s="22" t="s">
        <v>82</v>
      </c>
      <c r="AY243" s="22" t="s">
        <v>153</v>
      </c>
      <c r="BE243" s="230">
        <f>IF(N243="základní",J243,0)</f>
        <v>0</v>
      </c>
      <c r="BF243" s="230">
        <f>IF(N243="snížená",J243,0)</f>
        <v>0</v>
      </c>
      <c r="BG243" s="230">
        <f>IF(N243="zákl. přenesená",J243,0)</f>
        <v>0</v>
      </c>
      <c r="BH243" s="230">
        <f>IF(N243="sníž. přenesená",J243,0)</f>
        <v>0</v>
      </c>
      <c r="BI243" s="230">
        <f>IF(N243="nulová",J243,0)</f>
        <v>0</v>
      </c>
      <c r="BJ243" s="22" t="s">
        <v>24</v>
      </c>
      <c r="BK243" s="230">
        <f>ROUND(I243*H243,2)</f>
        <v>0</v>
      </c>
      <c r="BL243" s="22" t="s">
        <v>1492</v>
      </c>
      <c r="BM243" s="22" t="s">
        <v>2990</v>
      </c>
    </row>
    <row r="244" spans="2:47" s="1" customFormat="1" ht="13.5">
      <c r="B244" s="44"/>
      <c r="C244" s="72"/>
      <c r="D244" s="231" t="s">
        <v>162</v>
      </c>
      <c r="E244" s="72"/>
      <c r="F244" s="232" t="s">
        <v>2988</v>
      </c>
      <c r="G244" s="72"/>
      <c r="H244" s="72"/>
      <c r="I244" s="189"/>
      <c r="J244" s="72"/>
      <c r="K244" s="72"/>
      <c r="L244" s="70"/>
      <c r="M244" s="233"/>
      <c r="N244" s="45"/>
      <c r="O244" s="45"/>
      <c r="P244" s="45"/>
      <c r="Q244" s="45"/>
      <c r="R244" s="45"/>
      <c r="S244" s="45"/>
      <c r="T244" s="93"/>
      <c r="AT244" s="22" t="s">
        <v>162</v>
      </c>
      <c r="AU244" s="22" t="s">
        <v>82</v>
      </c>
    </row>
    <row r="245" spans="2:47" s="1" customFormat="1" ht="13.5">
      <c r="B245" s="44"/>
      <c r="C245" s="72"/>
      <c r="D245" s="231" t="s">
        <v>166</v>
      </c>
      <c r="E245" s="72"/>
      <c r="F245" s="234" t="s">
        <v>2824</v>
      </c>
      <c r="G245" s="72"/>
      <c r="H245" s="72"/>
      <c r="I245" s="189"/>
      <c r="J245" s="72"/>
      <c r="K245" s="72"/>
      <c r="L245" s="70"/>
      <c r="M245" s="233"/>
      <c r="N245" s="45"/>
      <c r="O245" s="45"/>
      <c r="P245" s="45"/>
      <c r="Q245" s="45"/>
      <c r="R245" s="45"/>
      <c r="S245" s="45"/>
      <c r="T245" s="93"/>
      <c r="AT245" s="22" t="s">
        <v>166</v>
      </c>
      <c r="AU245" s="22" t="s">
        <v>82</v>
      </c>
    </row>
    <row r="246" spans="2:65" s="1" customFormat="1" ht="16.5" customHeight="1">
      <c r="B246" s="44"/>
      <c r="C246" s="219" t="s">
        <v>498</v>
      </c>
      <c r="D246" s="219" t="s">
        <v>155</v>
      </c>
      <c r="E246" s="220" t="s">
        <v>2991</v>
      </c>
      <c r="F246" s="221" t="s">
        <v>2992</v>
      </c>
      <c r="G246" s="222" t="s">
        <v>231</v>
      </c>
      <c r="H246" s="223">
        <v>0.236</v>
      </c>
      <c r="I246" s="224"/>
      <c r="J246" s="225">
        <f>ROUND(I246*H246,2)</f>
        <v>0</v>
      </c>
      <c r="K246" s="221" t="s">
        <v>22</v>
      </c>
      <c r="L246" s="70"/>
      <c r="M246" s="226" t="s">
        <v>22</v>
      </c>
      <c r="N246" s="227" t="s">
        <v>44</v>
      </c>
      <c r="O246" s="45"/>
      <c r="P246" s="228">
        <f>O246*H246</f>
        <v>0</v>
      </c>
      <c r="Q246" s="228">
        <v>0</v>
      </c>
      <c r="R246" s="228">
        <f>Q246*H246</f>
        <v>0</v>
      </c>
      <c r="S246" s="228">
        <v>0</v>
      </c>
      <c r="T246" s="229">
        <f>S246*H246</f>
        <v>0</v>
      </c>
      <c r="AR246" s="22" t="s">
        <v>266</v>
      </c>
      <c r="AT246" s="22" t="s">
        <v>155</v>
      </c>
      <c r="AU246" s="22" t="s">
        <v>82</v>
      </c>
      <c r="AY246" s="22" t="s">
        <v>153</v>
      </c>
      <c r="BE246" s="230">
        <f>IF(N246="základní",J246,0)</f>
        <v>0</v>
      </c>
      <c r="BF246" s="230">
        <f>IF(N246="snížená",J246,0)</f>
        <v>0</v>
      </c>
      <c r="BG246" s="230">
        <f>IF(N246="zákl. přenesená",J246,0)</f>
        <v>0</v>
      </c>
      <c r="BH246" s="230">
        <f>IF(N246="sníž. přenesená",J246,0)</f>
        <v>0</v>
      </c>
      <c r="BI246" s="230">
        <f>IF(N246="nulová",J246,0)</f>
        <v>0</v>
      </c>
      <c r="BJ246" s="22" t="s">
        <v>24</v>
      </c>
      <c r="BK246" s="230">
        <f>ROUND(I246*H246,2)</f>
        <v>0</v>
      </c>
      <c r="BL246" s="22" t="s">
        <v>266</v>
      </c>
      <c r="BM246" s="22" t="s">
        <v>2993</v>
      </c>
    </row>
    <row r="247" spans="2:47" s="1" customFormat="1" ht="13.5">
      <c r="B247" s="44"/>
      <c r="C247" s="72"/>
      <c r="D247" s="231" t="s">
        <v>162</v>
      </c>
      <c r="E247" s="72"/>
      <c r="F247" s="232" t="s">
        <v>2992</v>
      </c>
      <c r="G247" s="72"/>
      <c r="H247" s="72"/>
      <c r="I247" s="189"/>
      <c r="J247" s="72"/>
      <c r="K247" s="72"/>
      <c r="L247" s="70"/>
      <c r="M247" s="233"/>
      <c r="N247" s="45"/>
      <c r="O247" s="45"/>
      <c r="P247" s="45"/>
      <c r="Q247" s="45"/>
      <c r="R247" s="45"/>
      <c r="S247" s="45"/>
      <c r="T247" s="93"/>
      <c r="AT247" s="22" t="s">
        <v>162</v>
      </c>
      <c r="AU247" s="22" t="s">
        <v>82</v>
      </c>
    </row>
    <row r="248" spans="2:63" s="10" customFormat="1" ht="29.85" customHeight="1">
      <c r="B248" s="203"/>
      <c r="C248" s="204"/>
      <c r="D248" s="205" t="s">
        <v>72</v>
      </c>
      <c r="E248" s="217" t="s">
        <v>2994</v>
      </c>
      <c r="F248" s="217" t="s">
        <v>2920</v>
      </c>
      <c r="G248" s="204"/>
      <c r="H248" s="204"/>
      <c r="I248" s="207"/>
      <c r="J248" s="218">
        <f>BK248</f>
        <v>0</v>
      </c>
      <c r="K248" s="204"/>
      <c r="L248" s="209"/>
      <c r="M248" s="210"/>
      <c r="N248" s="211"/>
      <c r="O248" s="211"/>
      <c r="P248" s="212">
        <f>SUM(P249:P291)</f>
        <v>0</v>
      </c>
      <c r="Q248" s="211"/>
      <c r="R248" s="212">
        <f>SUM(R249:R291)</f>
        <v>0.0436</v>
      </c>
      <c r="S248" s="211"/>
      <c r="T248" s="213">
        <f>SUM(T249:T291)</f>
        <v>0</v>
      </c>
      <c r="AR248" s="214" t="s">
        <v>82</v>
      </c>
      <c r="AT248" s="215" t="s">
        <v>72</v>
      </c>
      <c r="AU248" s="215" t="s">
        <v>24</v>
      </c>
      <c r="AY248" s="214" t="s">
        <v>153</v>
      </c>
      <c r="BK248" s="216">
        <f>SUM(BK249:BK291)</f>
        <v>0</v>
      </c>
    </row>
    <row r="249" spans="2:65" s="1" customFormat="1" ht="16.5" customHeight="1">
      <c r="B249" s="44"/>
      <c r="C249" s="246" t="s">
        <v>505</v>
      </c>
      <c r="D249" s="246" t="s">
        <v>252</v>
      </c>
      <c r="E249" s="247" t="s">
        <v>2995</v>
      </c>
      <c r="F249" s="248" t="s">
        <v>2996</v>
      </c>
      <c r="G249" s="249" t="s">
        <v>158</v>
      </c>
      <c r="H249" s="250">
        <v>8</v>
      </c>
      <c r="I249" s="251"/>
      <c r="J249" s="252">
        <f>ROUND(I249*H249,2)</f>
        <v>0</v>
      </c>
      <c r="K249" s="248" t="s">
        <v>22</v>
      </c>
      <c r="L249" s="253"/>
      <c r="M249" s="254" t="s">
        <v>22</v>
      </c>
      <c r="N249" s="255" t="s">
        <v>44</v>
      </c>
      <c r="O249" s="45"/>
      <c r="P249" s="228">
        <f>O249*H249</f>
        <v>0</v>
      </c>
      <c r="Q249" s="228">
        <v>0.0005</v>
      </c>
      <c r="R249" s="228">
        <f>Q249*H249</f>
        <v>0.004</v>
      </c>
      <c r="S249" s="228">
        <v>0</v>
      </c>
      <c r="T249" s="229">
        <f>S249*H249</f>
        <v>0</v>
      </c>
      <c r="AR249" s="22" t="s">
        <v>372</v>
      </c>
      <c r="AT249" s="22" t="s">
        <v>252</v>
      </c>
      <c r="AU249" s="22" t="s">
        <v>82</v>
      </c>
      <c r="AY249" s="22" t="s">
        <v>153</v>
      </c>
      <c r="BE249" s="230">
        <f>IF(N249="základní",J249,0)</f>
        <v>0</v>
      </c>
      <c r="BF249" s="230">
        <f>IF(N249="snížená",J249,0)</f>
        <v>0</v>
      </c>
      <c r="BG249" s="230">
        <f>IF(N249="zákl. přenesená",J249,0)</f>
        <v>0</v>
      </c>
      <c r="BH249" s="230">
        <f>IF(N249="sníž. přenesená",J249,0)</f>
        <v>0</v>
      </c>
      <c r="BI249" s="230">
        <f>IF(N249="nulová",J249,0)</f>
        <v>0</v>
      </c>
      <c r="BJ249" s="22" t="s">
        <v>24</v>
      </c>
      <c r="BK249" s="230">
        <f>ROUND(I249*H249,2)</f>
        <v>0</v>
      </c>
      <c r="BL249" s="22" t="s">
        <v>266</v>
      </c>
      <c r="BM249" s="22" t="s">
        <v>2997</v>
      </c>
    </row>
    <row r="250" spans="2:47" s="1" customFormat="1" ht="13.5">
      <c r="B250" s="44"/>
      <c r="C250" s="72"/>
      <c r="D250" s="231" t="s">
        <v>162</v>
      </c>
      <c r="E250" s="72"/>
      <c r="F250" s="232" t="s">
        <v>2996</v>
      </c>
      <c r="G250" s="72"/>
      <c r="H250" s="72"/>
      <c r="I250" s="189"/>
      <c r="J250" s="72"/>
      <c r="K250" s="72"/>
      <c r="L250" s="70"/>
      <c r="M250" s="233"/>
      <c r="N250" s="45"/>
      <c r="O250" s="45"/>
      <c r="P250" s="45"/>
      <c r="Q250" s="45"/>
      <c r="R250" s="45"/>
      <c r="S250" s="45"/>
      <c r="T250" s="93"/>
      <c r="AT250" s="22" t="s">
        <v>162</v>
      </c>
      <c r="AU250" s="22" t="s">
        <v>82</v>
      </c>
    </row>
    <row r="251" spans="2:47" s="1" customFormat="1" ht="13.5">
      <c r="B251" s="44"/>
      <c r="C251" s="72"/>
      <c r="D251" s="231" t="s">
        <v>166</v>
      </c>
      <c r="E251" s="72"/>
      <c r="F251" s="234" t="s">
        <v>2824</v>
      </c>
      <c r="G251" s="72"/>
      <c r="H251" s="72"/>
      <c r="I251" s="189"/>
      <c r="J251" s="72"/>
      <c r="K251" s="72"/>
      <c r="L251" s="70"/>
      <c r="M251" s="233"/>
      <c r="N251" s="45"/>
      <c r="O251" s="45"/>
      <c r="P251" s="45"/>
      <c r="Q251" s="45"/>
      <c r="R251" s="45"/>
      <c r="S251" s="45"/>
      <c r="T251" s="93"/>
      <c r="AT251" s="22" t="s">
        <v>166</v>
      </c>
      <c r="AU251" s="22" t="s">
        <v>82</v>
      </c>
    </row>
    <row r="252" spans="2:65" s="1" customFormat="1" ht="16.5" customHeight="1">
      <c r="B252" s="44"/>
      <c r="C252" s="246" t="s">
        <v>510</v>
      </c>
      <c r="D252" s="246" t="s">
        <v>252</v>
      </c>
      <c r="E252" s="247" t="s">
        <v>2998</v>
      </c>
      <c r="F252" s="248" t="s">
        <v>2999</v>
      </c>
      <c r="G252" s="249" t="s">
        <v>158</v>
      </c>
      <c r="H252" s="250">
        <v>6</v>
      </c>
      <c r="I252" s="251"/>
      <c r="J252" s="252">
        <f>ROUND(I252*H252,2)</f>
        <v>0</v>
      </c>
      <c r="K252" s="248" t="s">
        <v>22</v>
      </c>
      <c r="L252" s="253"/>
      <c r="M252" s="254" t="s">
        <v>22</v>
      </c>
      <c r="N252" s="255" t="s">
        <v>44</v>
      </c>
      <c r="O252" s="45"/>
      <c r="P252" s="228">
        <f>O252*H252</f>
        <v>0</v>
      </c>
      <c r="Q252" s="228">
        <v>0.0005</v>
      </c>
      <c r="R252" s="228">
        <f>Q252*H252</f>
        <v>0.003</v>
      </c>
      <c r="S252" s="228">
        <v>0</v>
      </c>
      <c r="T252" s="229">
        <f>S252*H252</f>
        <v>0</v>
      </c>
      <c r="AR252" s="22" t="s">
        <v>372</v>
      </c>
      <c r="AT252" s="22" t="s">
        <v>252</v>
      </c>
      <c r="AU252" s="22" t="s">
        <v>82</v>
      </c>
      <c r="AY252" s="22" t="s">
        <v>153</v>
      </c>
      <c r="BE252" s="230">
        <f>IF(N252="základní",J252,0)</f>
        <v>0</v>
      </c>
      <c r="BF252" s="230">
        <f>IF(N252="snížená",J252,0)</f>
        <v>0</v>
      </c>
      <c r="BG252" s="230">
        <f>IF(N252="zákl. přenesená",J252,0)</f>
        <v>0</v>
      </c>
      <c r="BH252" s="230">
        <f>IF(N252="sníž. přenesená",J252,0)</f>
        <v>0</v>
      </c>
      <c r="BI252" s="230">
        <f>IF(N252="nulová",J252,0)</f>
        <v>0</v>
      </c>
      <c r="BJ252" s="22" t="s">
        <v>24</v>
      </c>
      <c r="BK252" s="230">
        <f>ROUND(I252*H252,2)</f>
        <v>0</v>
      </c>
      <c r="BL252" s="22" t="s">
        <v>266</v>
      </c>
      <c r="BM252" s="22" t="s">
        <v>3000</v>
      </c>
    </row>
    <row r="253" spans="2:47" s="1" customFormat="1" ht="13.5">
      <c r="B253" s="44"/>
      <c r="C253" s="72"/>
      <c r="D253" s="231" t="s">
        <v>162</v>
      </c>
      <c r="E253" s="72"/>
      <c r="F253" s="232" t="s">
        <v>2999</v>
      </c>
      <c r="G253" s="72"/>
      <c r="H253" s="72"/>
      <c r="I253" s="189"/>
      <c r="J253" s="72"/>
      <c r="K253" s="72"/>
      <c r="L253" s="70"/>
      <c r="M253" s="233"/>
      <c r="N253" s="45"/>
      <c r="O253" s="45"/>
      <c r="P253" s="45"/>
      <c r="Q253" s="45"/>
      <c r="R253" s="45"/>
      <c r="S253" s="45"/>
      <c r="T253" s="93"/>
      <c r="AT253" s="22" t="s">
        <v>162</v>
      </c>
      <c r="AU253" s="22" t="s">
        <v>82</v>
      </c>
    </row>
    <row r="254" spans="2:47" s="1" customFormat="1" ht="13.5">
      <c r="B254" s="44"/>
      <c r="C254" s="72"/>
      <c r="D254" s="231" t="s">
        <v>166</v>
      </c>
      <c r="E254" s="72"/>
      <c r="F254" s="234" t="s">
        <v>2824</v>
      </c>
      <c r="G254" s="72"/>
      <c r="H254" s="72"/>
      <c r="I254" s="189"/>
      <c r="J254" s="72"/>
      <c r="K254" s="72"/>
      <c r="L254" s="70"/>
      <c r="M254" s="233"/>
      <c r="N254" s="45"/>
      <c r="O254" s="45"/>
      <c r="P254" s="45"/>
      <c r="Q254" s="45"/>
      <c r="R254" s="45"/>
      <c r="S254" s="45"/>
      <c r="T254" s="93"/>
      <c r="AT254" s="22" t="s">
        <v>166</v>
      </c>
      <c r="AU254" s="22" t="s">
        <v>82</v>
      </c>
    </row>
    <row r="255" spans="2:65" s="1" customFormat="1" ht="16.5" customHeight="1">
      <c r="B255" s="44"/>
      <c r="C255" s="219" t="s">
        <v>515</v>
      </c>
      <c r="D255" s="219" t="s">
        <v>155</v>
      </c>
      <c r="E255" s="220" t="s">
        <v>3001</v>
      </c>
      <c r="F255" s="221" t="s">
        <v>3002</v>
      </c>
      <c r="G255" s="222" t="s">
        <v>158</v>
      </c>
      <c r="H255" s="223">
        <v>14</v>
      </c>
      <c r="I255" s="224"/>
      <c r="J255" s="225">
        <f>ROUND(I255*H255,2)</f>
        <v>0</v>
      </c>
      <c r="K255" s="221" t="s">
        <v>22</v>
      </c>
      <c r="L255" s="70"/>
      <c r="M255" s="226" t="s">
        <v>22</v>
      </c>
      <c r="N255" s="227" t="s">
        <v>44</v>
      </c>
      <c r="O255" s="45"/>
      <c r="P255" s="228">
        <f>O255*H255</f>
        <v>0</v>
      </c>
      <c r="Q255" s="228">
        <v>3E-05</v>
      </c>
      <c r="R255" s="228">
        <f>Q255*H255</f>
        <v>0.00042</v>
      </c>
      <c r="S255" s="228">
        <v>0</v>
      </c>
      <c r="T255" s="229">
        <f>S255*H255</f>
        <v>0</v>
      </c>
      <c r="AR255" s="22" t="s">
        <v>266</v>
      </c>
      <c r="AT255" s="22" t="s">
        <v>155</v>
      </c>
      <c r="AU255" s="22" t="s">
        <v>82</v>
      </c>
      <c r="AY255" s="22" t="s">
        <v>153</v>
      </c>
      <c r="BE255" s="230">
        <f>IF(N255="základní",J255,0)</f>
        <v>0</v>
      </c>
      <c r="BF255" s="230">
        <f>IF(N255="snížená",J255,0)</f>
        <v>0</v>
      </c>
      <c r="BG255" s="230">
        <f>IF(N255="zákl. přenesená",J255,0)</f>
        <v>0</v>
      </c>
      <c r="BH255" s="230">
        <f>IF(N255="sníž. přenesená",J255,0)</f>
        <v>0</v>
      </c>
      <c r="BI255" s="230">
        <f>IF(N255="nulová",J255,0)</f>
        <v>0</v>
      </c>
      <c r="BJ255" s="22" t="s">
        <v>24</v>
      </c>
      <c r="BK255" s="230">
        <f>ROUND(I255*H255,2)</f>
        <v>0</v>
      </c>
      <c r="BL255" s="22" t="s">
        <v>266</v>
      </c>
      <c r="BM255" s="22" t="s">
        <v>3003</v>
      </c>
    </row>
    <row r="256" spans="2:47" s="1" customFormat="1" ht="13.5">
      <c r="B256" s="44"/>
      <c r="C256" s="72"/>
      <c r="D256" s="231" t="s">
        <v>162</v>
      </c>
      <c r="E256" s="72"/>
      <c r="F256" s="232" t="s">
        <v>3002</v>
      </c>
      <c r="G256" s="72"/>
      <c r="H256" s="72"/>
      <c r="I256" s="189"/>
      <c r="J256" s="72"/>
      <c r="K256" s="72"/>
      <c r="L256" s="70"/>
      <c r="M256" s="233"/>
      <c r="N256" s="45"/>
      <c r="O256" s="45"/>
      <c r="P256" s="45"/>
      <c r="Q256" s="45"/>
      <c r="R256" s="45"/>
      <c r="S256" s="45"/>
      <c r="T256" s="93"/>
      <c r="AT256" s="22" t="s">
        <v>162</v>
      </c>
      <c r="AU256" s="22" t="s">
        <v>82</v>
      </c>
    </row>
    <row r="257" spans="2:47" s="1" customFormat="1" ht="13.5">
      <c r="B257" s="44"/>
      <c r="C257" s="72"/>
      <c r="D257" s="231" t="s">
        <v>166</v>
      </c>
      <c r="E257" s="72"/>
      <c r="F257" s="234" t="s">
        <v>2824</v>
      </c>
      <c r="G257" s="72"/>
      <c r="H257" s="72"/>
      <c r="I257" s="189"/>
      <c r="J257" s="72"/>
      <c r="K257" s="72"/>
      <c r="L257" s="70"/>
      <c r="M257" s="233"/>
      <c r="N257" s="45"/>
      <c r="O257" s="45"/>
      <c r="P257" s="45"/>
      <c r="Q257" s="45"/>
      <c r="R257" s="45"/>
      <c r="S257" s="45"/>
      <c r="T257" s="93"/>
      <c r="AT257" s="22" t="s">
        <v>166</v>
      </c>
      <c r="AU257" s="22" t="s">
        <v>82</v>
      </c>
    </row>
    <row r="258" spans="2:65" s="1" customFormat="1" ht="16.5" customHeight="1">
      <c r="B258" s="44"/>
      <c r="C258" s="219" t="s">
        <v>522</v>
      </c>
      <c r="D258" s="219" t="s">
        <v>155</v>
      </c>
      <c r="E258" s="220" t="s">
        <v>3004</v>
      </c>
      <c r="F258" s="221" t="s">
        <v>3005</v>
      </c>
      <c r="G258" s="222" t="s">
        <v>158</v>
      </c>
      <c r="H258" s="223">
        <v>58</v>
      </c>
      <c r="I258" s="224"/>
      <c r="J258" s="225">
        <f>ROUND(I258*H258,2)</f>
        <v>0</v>
      </c>
      <c r="K258" s="221" t="s">
        <v>22</v>
      </c>
      <c r="L258" s="70"/>
      <c r="M258" s="226" t="s">
        <v>22</v>
      </c>
      <c r="N258" s="227" t="s">
        <v>44</v>
      </c>
      <c r="O258" s="45"/>
      <c r="P258" s="228">
        <f>O258*H258</f>
        <v>0</v>
      </c>
      <c r="Q258" s="228">
        <v>3E-05</v>
      </c>
      <c r="R258" s="228">
        <f>Q258*H258</f>
        <v>0.00174</v>
      </c>
      <c r="S258" s="228">
        <v>0</v>
      </c>
      <c r="T258" s="229">
        <f>S258*H258</f>
        <v>0</v>
      </c>
      <c r="AR258" s="22" t="s">
        <v>266</v>
      </c>
      <c r="AT258" s="22" t="s">
        <v>155</v>
      </c>
      <c r="AU258" s="22" t="s">
        <v>82</v>
      </c>
      <c r="AY258" s="22" t="s">
        <v>153</v>
      </c>
      <c r="BE258" s="230">
        <f>IF(N258="základní",J258,0)</f>
        <v>0</v>
      </c>
      <c r="BF258" s="230">
        <f>IF(N258="snížená",J258,0)</f>
        <v>0</v>
      </c>
      <c r="BG258" s="230">
        <f>IF(N258="zákl. přenesená",J258,0)</f>
        <v>0</v>
      </c>
      <c r="BH258" s="230">
        <f>IF(N258="sníž. přenesená",J258,0)</f>
        <v>0</v>
      </c>
      <c r="BI258" s="230">
        <f>IF(N258="nulová",J258,0)</f>
        <v>0</v>
      </c>
      <c r="BJ258" s="22" t="s">
        <v>24</v>
      </c>
      <c r="BK258" s="230">
        <f>ROUND(I258*H258,2)</f>
        <v>0</v>
      </c>
      <c r="BL258" s="22" t="s">
        <v>266</v>
      </c>
      <c r="BM258" s="22" t="s">
        <v>3006</v>
      </c>
    </row>
    <row r="259" spans="2:47" s="1" customFormat="1" ht="13.5">
      <c r="B259" s="44"/>
      <c r="C259" s="72"/>
      <c r="D259" s="231" t="s">
        <v>162</v>
      </c>
      <c r="E259" s="72"/>
      <c r="F259" s="232" t="s">
        <v>3005</v>
      </c>
      <c r="G259" s="72"/>
      <c r="H259" s="72"/>
      <c r="I259" s="189"/>
      <c r="J259" s="72"/>
      <c r="K259" s="72"/>
      <c r="L259" s="70"/>
      <c r="M259" s="233"/>
      <c r="N259" s="45"/>
      <c r="O259" s="45"/>
      <c r="P259" s="45"/>
      <c r="Q259" s="45"/>
      <c r="R259" s="45"/>
      <c r="S259" s="45"/>
      <c r="T259" s="93"/>
      <c r="AT259" s="22" t="s">
        <v>162</v>
      </c>
      <c r="AU259" s="22" t="s">
        <v>82</v>
      </c>
    </row>
    <row r="260" spans="2:47" s="1" customFormat="1" ht="13.5">
      <c r="B260" s="44"/>
      <c r="C260" s="72"/>
      <c r="D260" s="231" t="s">
        <v>166</v>
      </c>
      <c r="E260" s="72"/>
      <c r="F260" s="234" t="s">
        <v>2824</v>
      </c>
      <c r="G260" s="72"/>
      <c r="H260" s="72"/>
      <c r="I260" s="189"/>
      <c r="J260" s="72"/>
      <c r="K260" s="72"/>
      <c r="L260" s="70"/>
      <c r="M260" s="233"/>
      <c r="N260" s="45"/>
      <c r="O260" s="45"/>
      <c r="P260" s="45"/>
      <c r="Q260" s="45"/>
      <c r="R260" s="45"/>
      <c r="S260" s="45"/>
      <c r="T260" s="93"/>
      <c r="AT260" s="22" t="s">
        <v>166</v>
      </c>
      <c r="AU260" s="22" t="s">
        <v>82</v>
      </c>
    </row>
    <row r="261" spans="2:65" s="1" customFormat="1" ht="16.5" customHeight="1">
      <c r="B261" s="44"/>
      <c r="C261" s="219" t="s">
        <v>531</v>
      </c>
      <c r="D261" s="219" t="s">
        <v>155</v>
      </c>
      <c r="E261" s="220" t="s">
        <v>3007</v>
      </c>
      <c r="F261" s="221" t="s">
        <v>3008</v>
      </c>
      <c r="G261" s="222" t="s">
        <v>158</v>
      </c>
      <c r="H261" s="223">
        <v>9</v>
      </c>
      <c r="I261" s="224"/>
      <c r="J261" s="225">
        <f>ROUND(I261*H261,2)</f>
        <v>0</v>
      </c>
      <c r="K261" s="221" t="s">
        <v>22</v>
      </c>
      <c r="L261" s="70"/>
      <c r="M261" s="226" t="s">
        <v>22</v>
      </c>
      <c r="N261" s="227" t="s">
        <v>44</v>
      </c>
      <c r="O261" s="45"/>
      <c r="P261" s="228">
        <f>O261*H261</f>
        <v>0</v>
      </c>
      <c r="Q261" s="228">
        <v>0.00022</v>
      </c>
      <c r="R261" s="228">
        <f>Q261*H261</f>
        <v>0.00198</v>
      </c>
      <c r="S261" s="228">
        <v>0</v>
      </c>
      <c r="T261" s="229">
        <f>S261*H261</f>
        <v>0</v>
      </c>
      <c r="AR261" s="22" t="s">
        <v>266</v>
      </c>
      <c r="AT261" s="22" t="s">
        <v>155</v>
      </c>
      <c r="AU261" s="22" t="s">
        <v>82</v>
      </c>
      <c r="AY261" s="22" t="s">
        <v>153</v>
      </c>
      <c r="BE261" s="230">
        <f>IF(N261="základní",J261,0)</f>
        <v>0</v>
      </c>
      <c r="BF261" s="230">
        <f>IF(N261="snížená",J261,0)</f>
        <v>0</v>
      </c>
      <c r="BG261" s="230">
        <f>IF(N261="zákl. přenesená",J261,0)</f>
        <v>0</v>
      </c>
      <c r="BH261" s="230">
        <f>IF(N261="sníž. přenesená",J261,0)</f>
        <v>0</v>
      </c>
      <c r="BI261" s="230">
        <f>IF(N261="nulová",J261,0)</f>
        <v>0</v>
      </c>
      <c r="BJ261" s="22" t="s">
        <v>24</v>
      </c>
      <c r="BK261" s="230">
        <f>ROUND(I261*H261,2)</f>
        <v>0</v>
      </c>
      <c r="BL261" s="22" t="s">
        <v>266</v>
      </c>
      <c r="BM261" s="22" t="s">
        <v>3009</v>
      </c>
    </row>
    <row r="262" spans="2:47" s="1" customFormat="1" ht="13.5">
      <c r="B262" s="44"/>
      <c r="C262" s="72"/>
      <c r="D262" s="231" t="s">
        <v>162</v>
      </c>
      <c r="E262" s="72"/>
      <c r="F262" s="232" t="s">
        <v>3008</v>
      </c>
      <c r="G262" s="72"/>
      <c r="H262" s="72"/>
      <c r="I262" s="189"/>
      <c r="J262" s="72"/>
      <c r="K262" s="72"/>
      <c r="L262" s="70"/>
      <c r="M262" s="233"/>
      <c r="N262" s="45"/>
      <c r="O262" s="45"/>
      <c r="P262" s="45"/>
      <c r="Q262" s="45"/>
      <c r="R262" s="45"/>
      <c r="S262" s="45"/>
      <c r="T262" s="93"/>
      <c r="AT262" s="22" t="s">
        <v>162</v>
      </c>
      <c r="AU262" s="22" t="s">
        <v>82</v>
      </c>
    </row>
    <row r="263" spans="2:47" s="1" customFormat="1" ht="13.5">
      <c r="B263" s="44"/>
      <c r="C263" s="72"/>
      <c r="D263" s="231" t="s">
        <v>166</v>
      </c>
      <c r="E263" s="72"/>
      <c r="F263" s="234" t="s">
        <v>2824</v>
      </c>
      <c r="G263" s="72"/>
      <c r="H263" s="72"/>
      <c r="I263" s="189"/>
      <c r="J263" s="72"/>
      <c r="K263" s="72"/>
      <c r="L263" s="70"/>
      <c r="M263" s="233"/>
      <c r="N263" s="45"/>
      <c r="O263" s="45"/>
      <c r="P263" s="45"/>
      <c r="Q263" s="45"/>
      <c r="R263" s="45"/>
      <c r="S263" s="45"/>
      <c r="T263" s="93"/>
      <c r="AT263" s="22" t="s">
        <v>166</v>
      </c>
      <c r="AU263" s="22" t="s">
        <v>82</v>
      </c>
    </row>
    <row r="264" spans="2:65" s="1" customFormat="1" ht="16.5" customHeight="1">
      <c r="B264" s="44"/>
      <c r="C264" s="219" t="s">
        <v>537</v>
      </c>
      <c r="D264" s="219" t="s">
        <v>155</v>
      </c>
      <c r="E264" s="220" t="s">
        <v>3010</v>
      </c>
      <c r="F264" s="221" t="s">
        <v>3011</v>
      </c>
      <c r="G264" s="222" t="s">
        <v>158</v>
      </c>
      <c r="H264" s="223">
        <v>1</v>
      </c>
      <c r="I264" s="224"/>
      <c r="J264" s="225">
        <f>ROUND(I264*H264,2)</f>
        <v>0</v>
      </c>
      <c r="K264" s="221" t="s">
        <v>22</v>
      </c>
      <c r="L264" s="70"/>
      <c r="M264" s="226" t="s">
        <v>22</v>
      </c>
      <c r="N264" s="227" t="s">
        <v>44</v>
      </c>
      <c r="O264" s="45"/>
      <c r="P264" s="228">
        <f>O264*H264</f>
        <v>0</v>
      </c>
      <c r="Q264" s="228">
        <v>0.00016</v>
      </c>
      <c r="R264" s="228">
        <f>Q264*H264</f>
        <v>0.00016</v>
      </c>
      <c r="S264" s="228">
        <v>0</v>
      </c>
      <c r="T264" s="229">
        <f>S264*H264</f>
        <v>0</v>
      </c>
      <c r="AR264" s="22" t="s">
        <v>266</v>
      </c>
      <c r="AT264" s="22" t="s">
        <v>155</v>
      </c>
      <c r="AU264" s="22" t="s">
        <v>82</v>
      </c>
      <c r="AY264" s="22" t="s">
        <v>153</v>
      </c>
      <c r="BE264" s="230">
        <f>IF(N264="základní",J264,0)</f>
        <v>0</v>
      </c>
      <c r="BF264" s="230">
        <f>IF(N264="snížená",J264,0)</f>
        <v>0</v>
      </c>
      <c r="BG264" s="230">
        <f>IF(N264="zákl. přenesená",J264,0)</f>
        <v>0</v>
      </c>
      <c r="BH264" s="230">
        <f>IF(N264="sníž. přenesená",J264,0)</f>
        <v>0</v>
      </c>
      <c r="BI264" s="230">
        <f>IF(N264="nulová",J264,0)</f>
        <v>0</v>
      </c>
      <c r="BJ264" s="22" t="s">
        <v>24</v>
      </c>
      <c r="BK264" s="230">
        <f>ROUND(I264*H264,2)</f>
        <v>0</v>
      </c>
      <c r="BL264" s="22" t="s">
        <v>266</v>
      </c>
      <c r="BM264" s="22" t="s">
        <v>3012</v>
      </c>
    </row>
    <row r="265" spans="2:47" s="1" customFormat="1" ht="13.5">
      <c r="B265" s="44"/>
      <c r="C265" s="72"/>
      <c r="D265" s="231" t="s">
        <v>162</v>
      </c>
      <c r="E265" s="72"/>
      <c r="F265" s="232" t="s">
        <v>3011</v>
      </c>
      <c r="G265" s="72"/>
      <c r="H265" s="72"/>
      <c r="I265" s="189"/>
      <c r="J265" s="72"/>
      <c r="K265" s="72"/>
      <c r="L265" s="70"/>
      <c r="M265" s="233"/>
      <c r="N265" s="45"/>
      <c r="O265" s="45"/>
      <c r="P265" s="45"/>
      <c r="Q265" s="45"/>
      <c r="R265" s="45"/>
      <c r="S265" s="45"/>
      <c r="T265" s="93"/>
      <c r="AT265" s="22" t="s">
        <v>162</v>
      </c>
      <c r="AU265" s="22" t="s">
        <v>82</v>
      </c>
    </row>
    <row r="266" spans="2:47" s="1" customFormat="1" ht="13.5">
      <c r="B266" s="44"/>
      <c r="C266" s="72"/>
      <c r="D266" s="231" t="s">
        <v>166</v>
      </c>
      <c r="E266" s="72"/>
      <c r="F266" s="234" t="s">
        <v>2824</v>
      </c>
      <c r="G266" s="72"/>
      <c r="H266" s="72"/>
      <c r="I266" s="189"/>
      <c r="J266" s="72"/>
      <c r="K266" s="72"/>
      <c r="L266" s="70"/>
      <c r="M266" s="233"/>
      <c r="N266" s="45"/>
      <c r="O266" s="45"/>
      <c r="P266" s="45"/>
      <c r="Q266" s="45"/>
      <c r="R266" s="45"/>
      <c r="S266" s="45"/>
      <c r="T266" s="93"/>
      <c r="AT266" s="22" t="s">
        <v>166</v>
      </c>
      <c r="AU266" s="22" t="s">
        <v>82</v>
      </c>
    </row>
    <row r="267" spans="2:65" s="1" customFormat="1" ht="16.5" customHeight="1">
      <c r="B267" s="44"/>
      <c r="C267" s="246" t="s">
        <v>544</v>
      </c>
      <c r="D267" s="246" t="s">
        <v>252</v>
      </c>
      <c r="E267" s="247" t="s">
        <v>3013</v>
      </c>
      <c r="F267" s="248" t="s">
        <v>3014</v>
      </c>
      <c r="G267" s="249" t="s">
        <v>158</v>
      </c>
      <c r="H267" s="250">
        <v>1</v>
      </c>
      <c r="I267" s="251"/>
      <c r="J267" s="252">
        <f>ROUND(I267*H267,2)</f>
        <v>0</v>
      </c>
      <c r="K267" s="248" t="s">
        <v>22</v>
      </c>
      <c r="L267" s="253"/>
      <c r="M267" s="254" t="s">
        <v>22</v>
      </c>
      <c r="N267" s="255" t="s">
        <v>44</v>
      </c>
      <c r="O267" s="45"/>
      <c r="P267" s="228">
        <f>O267*H267</f>
        <v>0</v>
      </c>
      <c r="Q267" s="228">
        <v>0.0005</v>
      </c>
      <c r="R267" s="228">
        <f>Q267*H267</f>
        <v>0.0005</v>
      </c>
      <c r="S267" s="228">
        <v>0</v>
      </c>
      <c r="T267" s="229">
        <f>S267*H267</f>
        <v>0</v>
      </c>
      <c r="AR267" s="22" t="s">
        <v>372</v>
      </c>
      <c r="AT267" s="22" t="s">
        <v>252</v>
      </c>
      <c r="AU267" s="22" t="s">
        <v>82</v>
      </c>
      <c r="AY267" s="22" t="s">
        <v>153</v>
      </c>
      <c r="BE267" s="230">
        <f>IF(N267="základní",J267,0)</f>
        <v>0</v>
      </c>
      <c r="BF267" s="230">
        <f>IF(N267="snížená",J267,0)</f>
        <v>0</v>
      </c>
      <c r="BG267" s="230">
        <f>IF(N267="zákl. přenesená",J267,0)</f>
        <v>0</v>
      </c>
      <c r="BH267" s="230">
        <f>IF(N267="sníž. přenesená",J267,0)</f>
        <v>0</v>
      </c>
      <c r="BI267" s="230">
        <f>IF(N267="nulová",J267,0)</f>
        <v>0</v>
      </c>
      <c r="BJ267" s="22" t="s">
        <v>24</v>
      </c>
      <c r="BK267" s="230">
        <f>ROUND(I267*H267,2)</f>
        <v>0</v>
      </c>
      <c r="BL267" s="22" t="s">
        <v>266</v>
      </c>
      <c r="BM267" s="22" t="s">
        <v>3015</v>
      </c>
    </row>
    <row r="268" spans="2:47" s="1" customFormat="1" ht="13.5">
      <c r="B268" s="44"/>
      <c r="C268" s="72"/>
      <c r="D268" s="231" t="s">
        <v>162</v>
      </c>
      <c r="E268" s="72"/>
      <c r="F268" s="232" t="s">
        <v>3014</v>
      </c>
      <c r="G268" s="72"/>
      <c r="H268" s="72"/>
      <c r="I268" s="189"/>
      <c r="J268" s="72"/>
      <c r="K268" s="72"/>
      <c r="L268" s="70"/>
      <c r="M268" s="233"/>
      <c r="N268" s="45"/>
      <c r="O268" s="45"/>
      <c r="P268" s="45"/>
      <c r="Q268" s="45"/>
      <c r="R268" s="45"/>
      <c r="S268" s="45"/>
      <c r="T268" s="93"/>
      <c r="AT268" s="22" t="s">
        <v>162</v>
      </c>
      <c r="AU268" s="22" t="s">
        <v>82</v>
      </c>
    </row>
    <row r="269" spans="2:47" s="1" customFormat="1" ht="13.5">
      <c r="B269" s="44"/>
      <c r="C269" s="72"/>
      <c r="D269" s="231" t="s">
        <v>166</v>
      </c>
      <c r="E269" s="72"/>
      <c r="F269" s="234" t="s">
        <v>2824</v>
      </c>
      <c r="G269" s="72"/>
      <c r="H269" s="72"/>
      <c r="I269" s="189"/>
      <c r="J269" s="72"/>
      <c r="K269" s="72"/>
      <c r="L269" s="70"/>
      <c r="M269" s="233"/>
      <c r="N269" s="45"/>
      <c r="O269" s="45"/>
      <c r="P269" s="45"/>
      <c r="Q269" s="45"/>
      <c r="R269" s="45"/>
      <c r="S269" s="45"/>
      <c r="T269" s="93"/>
      <c r="AT269" s="22" t="s">
        <v>166</v>
      </c>
      <c r="AU269" s="22" t="s">
        <v>82</v>
      </c>
    </row>
    <row r="270" spans="2:65" s="1" customFormat="1" ht="16.5" customHeight="1">
      <c r="B270" s="44"/>
      <c r="C270" s="246" t="s">
        <v>549</v>
      </c>
      <c r="D270" s="246" t="s">
        <v>252</v>
      </c>
      <c r="E270" s="247" t="s">
        <v>3016</v>
      </c>
      <c r="F270" s="248" t="s">
        <v>3017</v>
      </c>
      <c r="G270" s="249" t="s">
        <v>158</v>
      </c>
      <c r="H270" s="250">
        <v>7</v>
      </c>
      <c r="I270" s="251"/>
      <c r="J270" s="252">
        <f>ROUND(I270*H270,2)</f>
        <v>0</v>
      </c>
      <c r="K270" s="248" t="s">
        <v>22</v>
      </c>
      <c r="L270" s="253"/>
      <c r="M270" s="254" t="s">
        <v>22</v>
      </c>
      <c r="N270" s="255" t="s">
        <v>44</v>
      </c>
      <c r="O270" s="45"/>
      <c r="P270" s="228">
        <f>O270*H270</f>
        <v>0</v>
      </c>
      <c r="Q270" s="228">
        <v>0.0005</v>
      </c>
      <c r="R270" s="228">
        <f>Q270*H270</f>
        <v>0.0035</v>
      </c>
      <c r="S270" s="228">
        <v>0</v>
      </c>
      <c r="T270" s="229">
        <f>S270*H270</f>
        <v>0</v>
      </c>
      <c r="AR270" s="22" t="s">
        <v>372</v>
      </c>
      <c r="AT270" s="22" t="s">
        <v>252</v>
      </c>
      <c r="AU270" s="22" t="s">
        <v>82</v>
      </c>
      <c r="AY270" s="22" t="s">
        <v>153</v>
      </c>
      <c r="BE270" s="230">
        <f>IF(N270="základní",J270,0)</f>
        <v>0</v>
      </c>
      <c r="BF270" s="230">
        <f>IF(N270="snížená",J270,0)</f>
        <v>0</v>
      </c>
      <c r="BG270" s="230">
        <f>IF(N270="zákl. přenesená",J270,0)</f>
        <v>0</v>
      </c>
      <c r="BH270" s="230">
        <f>IF(N270="sníž. přenesená",J270,0)</f>
        <v>0</v>
      </c>
      <c r="BI270" s="230">
        <f>IF(N270="nulová",J270,0)</f>
        <v>0</v>
      </c>
      <c r="BJ270" s="22" t="s">
        <v>24</v>
      </c>
      <c r="BK270" s="230">
        <f>ROUND(I270*H270,2)</f>
        <v>0</v>
      </c>
      <c r="BL270" s="22" t="s">
        <v>266</v>
      </c>
      <c r="BM270" s="22" t="s">
        <v>3018</v>
      </c>
    </row>
    <row r="271" spans="2:47" s="1" customFormat="1" ht="13.5">
      <c r="B271" s="44"/>
      <c r="C271" s="72"/>
      <c r="D271" s="231" t="s">
        <v>162</v>
      </c>
      <c r="E271" s="72"/>
      <c r="F271" s="232" t="s">
        <v>3017</v>
      </c>
      <c r="G271" s="72"/>
      <c r="H271" s="72"/>
      <c r="I271" s="189"/>
      <c r="J271" s="72"/>
      <c r="K271" s="72"/>
      <c r="L271" s="70"/>
      <c r="M271" s="233"/>
      <c r="N271" s="45"/>
      <c r="O271" s="45"/>
      <c r="P271" s="45"/>
      <c r="Q271" s="45"/>
      <c r="R271" s="45"/>
      <c r="S271" s="45"/>
      <c r="T271" s="93"/>
      <c r="AT271" s="22" t="s">
        <v>162</v>
      </c>
      <c r="AU271" s="22" t="s">
        <v>82</v>
      </c>
    </row>
    <row r="272" spans="2:47" s="1" customFormat="1" ht="13.5">
      <c r="B272" s="44"/>
      <c r="C272" s="72"/>
      <c r="D272" s="231" t="s">
        <v>166</v>
      </c>
      <c r="E272" s="72"/>
      <c r="F272" s="234" t="s">
        <v>2824</v>
      </c>
      <c r="G272" s="72"/>
      <c r="H272" s="72"/>
      <c r="I272" s="189"/>
      <c r="J272" s="72"/>
      <c r="K272" s="72"/>
      <c r="L272" s="70"/>
      <c r="M272" s="233"/>
      <c r="N272" s="45"/>
      <c r="O272" s="45"/>
      <c r="P272" s="45"/>
      <c r="Q272" s="45"/>
      <c r="R272" s="45"/>
      <c r="S272" s="45"/>
      <c r="T272" s="93"/>
      <c r="AT272" s="22" t="s">
        <v>166</v>
      </c>
      <c r="AU272" s="22" t="s">
        <v>82</v>
      </c>
    </row>
    <row r="273" spans="2:65" s="1" customFormat="1" ht="16.5" customHeight="1">
      <c r="B273" s="44"/>
      <c r="C273" s="246" t="s">
        <v>554</v>
      </c>
      <c r="D273" s="246" t="s">
        <v>252</v>
      </c>
      <c r="E273" s="247" t="s">
        <v>3019</v>
      </c>
      <c r="F273" s="248" t="s">
        <v>3020</v>
      </c>
      <c r="G273" s="249" t="s">
        <v>158</v>
      </c>
      <c r="H273" s="250">
        <v>1</v>
      </c>
      <c r="I273" s="251"/>
      <c r="J273" s="252">
        <f>ROUND(I273*H273,2)</f>
        <v>0</v>
      </c>
      <c r="K273" s="248" t="s">
        <v>22</v>
      </c>
      <c r="L273" s="253"/>
      <c r="M273" s="254" t="s">
        <v>22</v>
      </c>
      <c r="N273" s="255" t="s">
        <v>44</v>
      </c>
      <c r="O273" s="45"/>
      <c r="P273" s="228">
        <f>O273*H273</f>
        <v>0</v>
      </c>
      <c r="Q273" s="228">
        <v>0.0005</v>
      </c>
      <c r="R273" s="228">
        <f>Q273*H273</f>
        <v>0.0005</v>
      </c>
      <c r="S273" s="228">
        <v>0</v>
      </c>
      <c r="T273" s="229">
        <f>S273*H273</f>
        <v>0</v>
      </c>
      <c r="AR273" s="22" t="s">
        <v>372</v>
      </c>
      <c r="AT273" s="22" t="s">
        <v>252</v>
      </c>
      <c r="AU273" s="22" t="s">
        <v>82</v>
      </c>
      <c r="AY273" s="22" t="s">
        <v>153</v>
      </c>
      <c r="BE273" s="230">
        <f>IF(N273="základní",J273,0)</f>
        <v>0</v>
      </c>
      <c r="BF273" s="230">
        <f>IF(N273="snížená",J273,0)</f>
        <v>0</v>
      </c>
      <c r="BG273" s="230">
        <f>IF(N273="zákl. přenesená",J273,0)</f>
        <v>0</v>
      </c>
      <c r="BH273" s="230">
        <f>IF(N273="sníž. přenesená",J273,0)</f>
        <v>0</v>
      </c>
      <c r="BI273" s="230">
        <f>IF(N273="nulová",J273,0)</f>
        <v>0</v>
      </c>
      <c r="BJ273" s="22" t="s">
        <v>24</v>
      </c>
      <c r="BK273" s="230">
        <f>ROUND(I273*H273,2)</f>
        <v>0</v>
      </c>
      <c r="BL273" s="22" t="s">
        <v>266</v>
      </c>
      <c r="BM273" s="22" t="s">
        <v>3021</v>
      </c>
    </row>
    <row r="274" spans="2:47" s="1" customFormat="1" ht="13.5">
      <c r="B274" s="44"/>
      <c r="C274" s="72"/>
      <c r="D274" s="231" t="s">
        <v>162</v>
      </c>
      <c r="E274" s="72"/>
      <c r="F274" s="232" t="s">
        <v>3020</v>
      </c>
      <c r="G274" s="72"/>
      <c r="H274" s="72"/>
      <c r="I274" s="189"/>
      <c r="J274" s="72"/>
      <c r="K274" s="72"/>
      <c r="L274" s="70"/>
      <c r="M274" s="233"/>
      <c r="N274" s="45"/>
      <c r="O274" s="45"/>
      <c r="P274" s="45"/>
      <c r="Q274" s="45"/>
      <c r="R274" s="45"/>
      <c r="S274" s="45"/>
      <c r="T274" s="93"/>
      <c r="AT274" s="22" t="s">
        <v>162</v>
      </c>
      <c r="AU274" s="22" t="s">
        <v>82</v>
      </c>
    </row>
    <row r="275" spans="2:47" s="1" customFormat="1" ht="13.5">
      <c r="B275" s="44"/>
      <c r="C275" s="72"/>
      <c r="D275" s="231" t="s">
        <v>166</v>
      </c>
      <c r="E275" s="72"/>
      <c r="F275" s="234" t="s">
        <v>2824</v>
      </c>
      <c r="G275" s="72"/>
      <c r="H275" s="72"/>
      <c r="I275" s="189"/>
      <c r="J275" s="72"/>
      <c r="K275" s="72"/>
      <c r="L275" s="70"/>
      <c r="M275" s="233"/>
      <c r="N275" s="45"/>
      <c r="O275" s="45"/>
      <c r="P275" s="45"/>
      <c r="Q275" s="45"/>
      <c r="R275" s="45"/>
      <c r="S275" s="45"/>
      <c r="T275" s="93"/>
      <c r="AT275" s="22" t="s">
        <v>166</v>
      </c>
      <c r="AU275" s="22" t="s">
        <v>82</v>
      </c>
    </row>
    <row r="276" spans="2:65" s="1" customFormat="1" ht="16.5" customHeight="1">
      <c r="B276" s="44"/>
      <c r="C276" s="246" t="s">
        <v>560</v>
      </c>
      <c r="D276" s="246" t="s">
        <v>252</v>
      </c>
      <c r="E276" s="247" t="s">
        <v>3022</v>
      </c>
      <c r="F276" s="248" t="s">
        <v>3023</v>
      </c>
      <c r="G276" s="249" t="s">
        <v>158</v>
      </c>
      <c r="H276" s="250">
        <v>1</v>
      </c>
      <c r="I276" s="251"/>
      <c r="J276" s="252">
        <f>ROUND(I276*H276,2)</f>
        <v>0</v>
      </c>
      <c r="K276" s="248" t="s">
        <v>22</v>
      </c>
      <c r="L276" s="253"/>
      <c r="M276" s="254" t="s">
        <v>22</v>
      </c>
      <c r="N276" s="255" t="s">
        <v>44</v>
      </c>
      <c r="O276" s="45"/>
      <c r="P276" s="228">
        <f>O276*H276</f>
        <v>0</v>
      </c>
      <c r="Q276" s="228">
        <v>0.0051</v>
      </c>
      <c r="R276" s="228">
        <f>Q276*H276</f>
        <v>0.0051</v>
      </c>
      <c r="S276" s="228">
        <v>0</v>
      </c>
      <c r="T276" s="229">
        <f>S276*H276</f>
        <v>0</v>
      </c>
      <c r="AR276" s="22" t="s">
        <v>372</v>
      </c>
      <c r="AT276" s="22" t="s">
        <v>252</v>
      </c>
      <c r="AU276" s="22" t="s">
        <v>82</v>
      </c>
      <c r="AY276" s="22" t="s">
        <v>153</v>
      </c>
      <c r="BE276" s="230">
        <f>IF(N276="základní",J276,0)</f>
        <v>0</v>
      </c>
      <c r="BF276" s="230">
        <f>IF(N276="snížená",J276,0)</f>
        <v>0</v>
      </c>
      <c r="BG276" s="230">
        <f>IF(N276="zákl. přenesená",J276,0)</f>
        <v>0</v>
      </c>
      <c r="BH276" s="230">
        <f>IF(N276="sníž. přenesená",J276,0)</f>
        <v>0</v>
      </c>
      <c r="BI276" s="230">
        <f>IF(N276="nulová",J276,0)</f>
        <v>0</v>
      </c>
      <c r="BJ276" s="22" t="s">
        <v>24</v>
      </c>
      <c r="BK276" s="230">
        <f>ROUND(I276*H276,2)</f>
        <v>0</v>
      </c>
      <c r="BL276" s="22" t="s">
        <v>266</v>
      </c>
      <c r="BM276" s="22" t="s">
        <v>3024</v>
      </c>
    </row>
    <row r="277" spans="2:47" s="1" customFormat="1" ht="13.5">
      <c r="B277" s="44"/>
      <c r="C277" s="72"/>
      <c r="D277" s="231" t="s">
        <v>162</v>
      </c>
      <c r="E277" s="72"/>
      <c r="F277" s="232" t="s">
        <v>3023</v>
      </c>
      <c r="G277" s="72"/>
      <c r="H277" s="72"/>
      <c r="I277" s="189"/>
      <c r="J277" s="72"/>
      <c r="K277" s="72"/>
      <c r="L277" s="70"/>
      <c r="M277" s="233"/>
      <c r="N277" s="45"/>
      <c r="O277" s="45"/>
      <c r="P277" s="45"/>
      <c r="Q277" s="45"/>
      <c r="R277" s="45"/>
      <c r="S277" s="45"/>
      <c r="T277" s="93"/>
      <c r="AT277" s="22" t="s">
        <v>162</v>
      </c>
      <c r="AU277" s="22" t="s">
        <v>82</v>
      </c>
    </row>
    <row r="278" spans="2:47" s="1" customFormat="1" ht="13.5">
      <c r="B278" s="44"/>
      <c r="C278" s="72"/>
      <c r="D278" s="231" t="s">
        <v>166</v>
      </c>
      <c r="E278" s="72"/>
      <c r="F278" s="234" t="s">
        <v>2824</v>
      </c>
      <c r="G278" s="72"/>
      <c r="H278" s="72"/>
      <c r="I278" s="189"/>
      <c r="J278" s="72"/>
      <c r="K278" s="72"/>
      <c r="L278" s="70"/>
      <c r="M278" s="233"/>
      <c r="N278" s="45"/>
      <c r="O278" s="45"/>
      <c r="P278" s="45"/>
      <c r="Q278" s="45"/>
      <c r="R278" s="45"/>
      <c r="S278" s="45"/>
      <c r="T278" s="93"/>
      <c r="AT278" s="22" t="s">
        <v>166</v>
      </c>
      <c r="AU278" s="22" t="s">
        <v>82</v>
      </c>
    </row>
    <row r="279" spans="2:65" s="1" customFormat="1" ht="16.5" customHeight="1">
      <c r="B279" s="44"/>
      <c r="C279" s="219" t="s">
        <v>566</v>
      </c>
      <c r="D279" s="219" t="s">
        <v>155</v>
      </c>
      <c r="E279" s="220" t="s">
        <v>3025</v>
      </c>
      <c r="F279" s="221" t="s">
        <v>3026</v>
      </c>
      <c r="G279" s="222" t="s">
        <v>158</v>
      </c>
      <c r="H279" s="223">
        <v>58</v>
      </c>
      <c r="I279" s="224"/>
      <c r="J279" s="225">
        <f>ROUND(I279*H279,2)</f>
        <v>0</v>
      </c>
      <c r="K279" s="221" t="s">
        <v>22</v>
      </c>
      <c r="L279" s="70"/>
      <c r="M279" s="226" t="s">
        <v>22</v>
      </c>
      <c r="N279" s="227" t="s">
        <v>44</v>
      </c>
      <c r="O279" s="45"/>
      <c r="P279" s="228">
        <f>O279*H279</f>
        <v>0</v>
      </c>
      <c r="Q279" s="228">
        <v>0</v>
      </c>
      <c r="R279" s="228">
        <f>Q279*H279</f>
        <v>0</v>
      </c>
      <c r="S279" s="228">
        <v>0</v>
      </c>
      <c r="T279" s="229">
        <f>S279*H279</f>
        <v>0</v>
      </c>
      <c r="AR279" s="22" t="s">
        <v>266</v>
      </c>
      <c r="AT279" s="22" t="s">
        <v>155</v>
      </c>
      <c r="AU279" s="22" t="s">
        <v>82</v>
      </c>
      <c r="AY279" s="22" t="s">
        <v>153</v>
      </c>
      <c r="BE279" s="230">
        <f>IF(N279="základní",J279,0)</f>
        <v>0</v>
      </c>
      <c r="BF279" s="230">
        <f>IF(N279="snížená",J279,0)</f>
        <v>0</v>
      </c>
      <c r="BG279" s="230">
        <f>IF(N279="zákl. přenesená",J279,0)</f>
        <v>0</v>
      </c>
      <c r="BH279" s="230">
        <f>IF(N279="sníž. přenesená",J279,0)</f>
        <v>0</v>
      </c>
      <c r="BI279" s="230">
        <f>IF(N279="nulová",J279,0)</f>
        <v>0</v>
      </c>
      <c r="BJ279" s="22" t="s">
        <v>24</v>
      </c>
      <c r="BK279" s="230">
        <f>ROUND(I279*H279,2)</f>
        <v>0</v>
      </c>
      <c r="BL279" s="22" t="s">
        <v>266</v>
      </c>
      <c r="BM279" s="22" t="s">
        <v>3027</v>
      </c>
    </row>
    <row r="280" spans="2:47" s="1" customFormat="1" ht="13.5">
      <c r="B280" s="44"/>
      <c r="C280" s="72"/>
      <c r="D280" s="231" t="s">
        <v>162</v>
      </c>
      <c r="E280" s="72"/>
      <c r="F280" s="232" t="s">
        <v>3026</v>
      </c>
      <c r="G280" s="72"/>
      <c r="H280" s="72"/>
      <c r="I280" s="189"/>
      <c r="J280" s="72"/>
      <c r="K280" s="72"/>
      <c r="L280" s="70"/>
      <c r="M280" s="233"/>
      <c r="N280" s="45"/>
      <c r="O280" s="45"/>
      <c r="P280" s="45"/>
      <c r="Q280" s="45"/>
      <c r="R280" s="45"/>
      <c r="S280" s="45"/>
      <c r="T280" s="93"/>
      <c r="AT280" s="22" t="s">
        <v>162</v>
      </c>
      <c r="AU280" s="22" t="s">
        <v>82</v>
      </c>
    </row>
    <row r="281" spans="2:65" s="1" customFormat="1" ht="25.5" customHeight="1">
      <c r="B281" s="44"/>
      <c r="C281" s="246" t="s">
        <v>571</v>
      </c>
      <c r="D281" s="246" t="s">
        <v>252</v>
      </c>
      <c r="E281" s="247" t="s">
        <v>3028</v>
      </c>
      <c r="F281" s="248" t="s">
        <v>3029</v>
      </c>
      <c r="G281" s="249" t="s">
        <v>158</v>
      </c>
      <c r="H281" s="250">
        <v>26</v>
      </c>
      <c r="I281" s="251"/>
      <c r="J281" s="252">
        <f>ROUND(I281*H281,2)</f>
        <v>0</v>
      </c>
      <c r="K281" s="248" t="s">
        <v>22</v>
      </c>
      <c r="L281" s="253"/>
      <c r="M281" s="254" t="s">
        <v>22</v>
      </c>
      <c r="N281" s="255" t="s">
        <v>44</v>
      </c>
      <c r="O281" s="45"/>
      <c r="P281" s="228">
        <f>O281*H281</f>
        <v>0</v>
      </c>
      <c r="Q281" s="228">
        <v>0.00025</v>
      </c>
      <c r="R281" s="228">
        <f>Q281*H281</f>
        <v>0.006500000000000001</v>
      </c>
      <c r="S281" s="228">
        <v>0</v>
      </c>
      <c r="T281" s="229">
        <f>S281*H281</f>
        <v>0</v>
      </c>
      <c r="AR281" s="22" t="s">
        <v>372</v>
      </c>
      <c r="AT281" s="22" t="s">
        <v>252</v>
      </c>
      <c r="AU281" s="22" t="s">
        <v>82</v>
      </c>
      <c r="AY281" s="22" t="s">
        <v>153</v>
      </c>
      <c r="BE281" s="230">
        <f>IF(N281="základní",J281,0)</f>
        <v>0</v>
      </c>
      <c r="BF281" s="230">
        <f>IF(N281="snížená",J281,0)</f>
        <v>0</v>
      </c>
      <c r="BG281" s="230">
        <f>IF(N281="zákl. přenesená",J281,0)</f>
        <v>0</v>
      </c>
      <c r="BH281" s="230">
        <f>IF(N281="sníž. přenesená",J281,0)</f>
        <v>0</v>
      </c>
      <c r="BI281" s="230">
        <f>IF(N281="nulová",J281,0)</f>
        <v>0</v>
      </c>
      <c r="BJ281" s="22" t="s">
        <v>24</v>
      </c>
      <c r="BK281" s="230">
        <f>ROUND(I281*H281,2)</f>
        <v>0</v>
      </c>
      <c r="BL281" s="22" t="s">
        <v>266</v>
      </c>
      <c r="BM281" s="22" t="s">
        <v>3030</v>
      </c>
    </row>
    <row r="282" spans="2:47" s="1" customFormat="1" ht="13.5">
      <c r="B282" s="44"/>
      <c r="C282" s="72"/>
      <c r="D282" s="231" t="s">
        <v>162</v>
      </c>
      <c r="E282" s="72"/>
      <c r="F282" s="232" t="s">
        <v>3029</v>
      </c>
      <c r="G282" s="72"/>
      <c r="H282" s="72"/>
      <c r="I282" s="189"/>
      <c r="J282" s="72"/>
      <c r="K282" s="72"/>
      <c r="L282" s="70"/>
      <c r="M282" s="233"/>
      <c r="N282" s="45"/>
      <c r="O282" s="45"/>
      <c r="P282" s="45"/>
      <c r="Q282" s="45"/>
      <c r="R282" s="45"/>
      <c r="S282" s="45"/>
      <c r="T282" s="93"/>
      <c r="AT282" s="22" t="s">
        <v>162</v>
      </c>
      <c r="AU282" s="22" t="s">
        <v>82</v>
      </c>
    </row>
    <row r="283" spans="2:47" s="1" customFormat="1" ht="13.5">
      <c r="B283" s="44"/>
      <c r="C283" s="72"/>
      <c r="D283" s="231" t="s">
        <v>166</v>
      </c>
      <c r="E283" s="72"/>
      <c r="F283" s="234" t="s">
        <v>2824</v>
      </c>
      <c r="G283" s="72"/>
      <c r="H283" s="72"/>
      <c r="I283" s="189"/>
      <c r="J283" s="72"/>
      <c r="K283" s="72"/>
      <c r="L283" s="70"/>
      <c r="M283" s="233"/>
      <c r="N283" s="45"/>
      <c r="O283" s="45"/>
      <c r="P283" s="45"/>
      <c r="Q283" s="45"/>
      <c r="R283" s="45"/>
      <c r="S283" s="45"/>
      <c r="T283" s="93"/>
      <c r="AT283" s="22" t="s">
        <v>166</v>
      </c>
      <c r="AU283" s="22" t="s">
        <v>82</v>
      </c>
    </row>
    <row r="284" spans="2:65" s="1" customFormat="1" ht="16.5" customHeight="1">
      <c r="B284" s="44"/>
      <c r="C284" s="246" t="s">
        <v>578</v>
      </c>
      <c r="D284" s="246" t="s">
        <v>252</v>
      </c>
      <c r="E284" s="247" t="s">
        <v>3031</v>
      </c>
      <c r="F284" s="248" t="s">
        <v>3032</v>
      </c>
      <c r="G284" s="249" t="s">
        <v>158</v>
      </c>
      <c r="H284" s="250">
        <v>3</v>
      </c>
      <c r="I284" s="251"/>
      <c r="J284" s="252">
        <f>ROUND(I284*H284,2)</f>
        <v>0</v>
      </c>
      <c r="K284" s="248" t="s">
        <v>22</v>
      </c>
      <c r="L284" s="253"/>
      <c r="M284" s="254" t="s">
        <v>22</v>
      </c>
      <c r="N284" s="255" t="s">
        <v>44</v>
      </c>
      <c r="O284" s="45"/>
      <c r="P284" s="228">
        <f>O284*H284</f>
        <v>0</v>
      </c>
      <c r="Q284" s="228">
        <v>0.00025</v>
      </c>
      <c r="R284" s="228">
        <f>Q284*H284</f>
        <v>0.00075</v>
      </c>
      <c r="S284" s="228">
        <v>0</v>
      </c>
      <c r="T284" s="229">
        <f>S284*H284</f>
        <v>0</v>
      </c>
      <c r="AR284" s="22" t="s">
        <v>372</v>
      </c>
      <c r="AT284" s="22" t="s">
        <v>252</v>
      </c>
      <c r="AU284" s="22" t="s">
        <v>82</v>
      </c>
      <c r="AY284" s="22" t="s">
        <v>153</v>
      </c>
      <c r="BE284" s="230">
        <f>IF(N284="základní",J284,0)</f>
        <v>0</v>
      </c>
      <c r="BF284" s="230">
        <f>IF(N284="snížená",J284,0)</f>
        <v>0</v>
      </c>
      <c r="BG284" s="230">
        <f>IF(N284="zákl. přenesená",J284,0)</f>
        <v>0</v>
      </c>
      <c r="BH284" s="230">
        <f>IF(N284="sníž. přenesená",J284,0)</f>
        <v>0</v>
      </c>
      <c r="BI284" s="230">
        <f>IF(N284="nulová",J284,0)</f>
        <v>0</v>
      </c>
      <c r="BJ284" s="22" t="s">
        <v>24</v>
      </c>
      <c r="BK284" s="230">
        <f>ROUND(I284*H284,2)</f>
        <v>0</v>
      </c>
      <c r="BL284" s="22" t="s">
        <v>266</v>
      </c>
      <c r="BM284" s="22" t="s">
        <v>3033</v>
      </c>
    </row>
    <row r="285" spans="2:47" s="1" customFormat="1" ht="13.5">
      <c r="B285" s="44"/>
      <c r="C285" s="72"/>
      <c r="D285" s="231" t="s">
        <v>162</v>
      </c>
      <c r="E285" s="72"/>
      <c r="F285" s="232" t="s">
        <v>3032</v>
      </c>
      <c r="G285" s="72"/>
      <c r="H285" s="72"/>
      <c r="I285" s="189"/>
      <c r="J285" s="72"/>
      <c r="K285" s="72"/>
      <c r="L285" s="70"/>
      <c r="M285" s="233"/>
      <c r="N285" s="45"/>
      <c r="O285" s="45"/>
      <c r="P285" s="45"/>
      <c r="Q285" s="45"/>
      <c r="R285" s="45"/>
      <c r="S285" s="45"/>
      <c r="T285" s="93"/>
      <c r="AT285" s="22" t="s">
        <v>162</v>
      </c>
      <c r="AU285" s="22" t="s">
        <v>82</v>
      </c>
    </row>
    <row r="286" spans="2:47" s="1" customFormat="1" ht="13.5">
      <c r="B286" s="44"/>
      <c r="C286" s="72"/>
      <c r="D286" s="231" t="s">
        <v>166</v>
      </c>
      <c r="E286" s="72"/>
      <c r="F286" s="234" t="s">
        <v>2824</v>
      </c>
      <c r="G286" s="72"/>
      <c r="H286" s="72"/>
      <c r="I286" s="189"/>
      <c r="J286" s="72"/>
      <c r="K286" s="72"/>
      <c r="L286" s="70"/>
      <c r="M286" s="233"/>
      <c r="N286" s="45"/>
      <c r="O286" s="45"/>
      <c r="P286" s="45"/>
      <c r="Q286" s="45"/>
      <c r="R286" s="45"/>
      <c r="S286" s="45"/>
      <c r="T286" s="93"/>
      <c r="AT286" s="22" t="s">
        <v>166</v>
      </c>
      <c r="AU286" s="22" t="s">
        <v>82</v>
      </c>
    </row>
    <row r="287" spans="2:65" s="1" customFormat="1" ht="25.5" customHeight="1">
      <c r="B287" s="44"/>
      <c r="C287" s="246" t="s">
        <v>1098</v>
      </c>
      <c r="D287" s="246" t="s">
        <v>252</v>
      </c>
      <c r="E287" s="247" t="s">
        <v>3034</v>
      </c>
      <c r="F287" s="248" t="s">
        <v>3035</v>
      </c>
      <c r="G287" s="249" t="s">
        <v>158</v>
      </c>
      <c r="H287" s="250">
        <v>3</v>
      </c>
      <c r="I287" s="251"/>
      <c r="J287" s="252">
        <f>ROUND(I287*H287,2)</f>
        <v>0</v>
      </c>
      <c r="K287" s="248" t="s">
        <v>22</v>
      </c>
      <c r="L287" s="253"/>
      <c r="M287" s="254" t="s">
        <v>22</v>
      </c>
      <c r="N287" s="255" t="s">
        <v>44</v>
      </c>
      <c r="O287" s="45"/>
      <c r="P287" s="228">
        <f>O287*H287</f>
        <v>0</v>
      </c>
      <c r="Q287" s="228">
        <v>0.00515</v>
      </c>
      <c r="R287" s="228">
        <f>Q287*H287</f>
        <v>0.01545</v>
      </c>
      <c r="S287" s="228">
        <v>0</v>
      </c>
      <c r="T287" s="229">
        <f>S287*H287</f>
        <v>0</v>
      </c>
      <c r="AR287" s="22" t="s">
        <v>372</v>
      </c>
      <c r="AT287" s="22" t="s">
        <v>252</v>
      </c>
      <c r="AU287" s="22" t="s">
        <v>82</v>
      </c>
      <c r="AY287" s="22" t="s">
        <v>153</v>
      </c>
      <c r="BE287" s="230">
        <f>IF(N287="základní",J287,0)</f>
        <v>0</v>
      </c>
      <c r="BF287" s="230">
        <f>IF(N287="snížená",J287,0)</f>
        <v>0</v>
      </c>
      <c r="BG287" s="230">
        <f>IF(N287="zákl. přenesená",J287,0)</f>
        <v>0</v>
      </c>
      <c r="BH287" s="230">
        <f>IF(N287="sníž. přenesená",J287,0)</f>
        <v>0</v>
      </c>
      <c r="BI287" s="230">
        <f>IF(N287="nulová",J287,0)</f>
        <v>0</v>
      </c>
      <c r="BJ287" s="22" t="s">
        <v>24</v>
      </c>
      <c r="BK287" s="230">
        <f>ROUND(I287*H287,2)</f>
        <v>0</v>
      </c>
      <c r="BL287" s="22" t="s">
        <v>266</v>
      </c>
      <c r="BM287" s="22" t="s">
        <v>3036</v>
      </c>
    </row>
    <row r="288" spans="2:47" s="1" customFormat="1" ht="13.5">
      <c r="B288" s="44"/>
      <c r="C288" s="72"/>
      <c r="D288" s="231" t="s">
        <v>162</v>
      </c>
      <c r="E288" s="72"/>
      <c r="F288" s="232" t="s">
        <v>3035</v>
      </c>
      <c r="G288" s="72"/>
      <c r="H288" s="72"/>
      <c r="I288" s="189"/>
      <c r="J288" s="72"/>
      <c r="K288" s="72"/>
      <c r="L288" s="70"/>
      <c r="M288" s="233"/>
      <c r="N288" s="45"/>
      <c r="O288" s="45"/>
      <c r="P288" s="45"/>
      <c r="Q288" s="45"/>
      <c r="R288" s="45"/>
      <c r="S288" s="45"/>
      <c r="T288" s="93"/>
      <c r="AT288" s="22" t="s">
        <v>162</v>
      </c>
      <c r="AU288" s="22" t="s">
        <v>82</v>
      </c>
    </row>
    <row r="289" spans="2:47" s="1" customFormat="1" ht="13.5">
      <c r="B289" s="44"/>
      <c r="C289" s="72"/>
      <c r="D289" s="231" t="s">
        <v>166</v>
      </c>
      <c r="E289" s="72"/>
      <c r="F289" s="234" t="s">
        <v>2824</v>
      </c>
      <c r="G289" s="72"/>
      <c r="H289" s="72"/>
      <c r="I289" s="189"/>
      <c r="J289" s="72"/>
      <c r="K289" s="72"/>
      <c r="L289" s="70"/>
      <c r="M289" s="233"/>
      <c r="N289" s="45"/>
      <c r="O289" s="45"/>
      <c r="P289" s="45"/>
      <c r="Q289" s="45"/>
      <c r="R289" s="45"/>
      <c r="S289" s="45"/>
      <c r="T289" s="93"/>
      <c r="AT289" s="22" t="s">
        <v>166</v>
      </c>
      <c r="AU289" s="22" t="s">
        <v>82</v>
      </c>
    </row>
    <row r="290" spans="2:65" s="1" customFormat="1" ht="16.5" customHeight="1">
      <c r="B290" s="44"/>
      <c r="C290" s="219" t="s">
        <v>1104</v>
      </c>
      <c r="D290" s="219" t="s">
        <v>155</v>
      </c>
      <c r="E290" s="220" t="s">
        <v>3037</v>
      </c>
      <c r="F290" s="221" t="s">
        <v>3038</v>
      </c>
      <c r="G290" s="222" t="s">
        <v>231</v>
      </c>
      <c r="H290" s="223">
        <v>0.044</v>
      </c>
      <c r="I290" s="224"/>
      <c r="J290" s="225">
        <f>ROUND(I290*H290,2)</f>
        <v>0</v>
      </c>
      <c r="K290" s="221" t="s">
        <v>22</v>
      </c>
      <c r="L290" s="70"/>
      <c r="M290" s="226" t="s">
        <v>22</v>
      </c>
      <c r="N290" s="227" t="s">
        <v>44</v>
      </c>
      <c r="O290" s="45"/>
      <c r="P290" s="228">
        <f>O290*H290</f>
        <v>0</v>
      </c>
      <c r="Q290" s="228">
        <v>0</v>
      </c>
      <c r="R290" s="228">
        <f>Q290*H290</f>
        <v>0</v>
      </c>
      <c r="S290" s="228">
        <v>0</v>
      </c>
      <c r="T290" s="229">
        <f>S290*H290</f>
        <v>0</v>
      </c>
      <c r="AR290" s="22" t="s">
        <v>266</v>
      </c>
      <c r="AT290" s="22" t="s">
        <v>155</v>
      </c>
      <c r="AU290" s="22" t="s">
        <v>82</v>
      </c>
      <c r="AY290" s="22" t="s">
        <v>153</v>
      </c>
      <c r="BE290" s="230">
        <f>IF(N290="základní",J290,0)</f>
        <v>0</v>
      </c>
      <c r="BF290" s="230">
        <f>IF(N290="snížená",J290,0)</f>
        <v>0</v>
      </c>
      <c r="BG290" s="230">
        <f>IF(N290="zákl. přenesená",J290,0)</f>
        <v>0</v>
      </c>
      <c r="BH290" s="230">
        <f>IF(N290="sníž. přenesená",J290,0)</f>
        <v>0</v>
      </c>
      <c r="BI290" s="230">
        <f>IF(N290="nulová",J290,0)</f>
        <v>0</v>
      </c>
      <c r="BJ290" s="22" t="s">
        <v>24</v>
      </c>
      <c r="BK290" s="230">
        <f>ROUND(I290*H290,2)</f>
        <v>0</v>
      </c>
      <c r="BL290" s="22" t="s">
        <v>266</v>
      </c>
      <c r="BM290" s="22" t="s">
        <v>3039</v>
      </c>
    </row>
    <row r="291" spans="2:47" s="1" customFormat="1" ht="13.5">
      <c r="B291" s="44"/>
      <c r="C291" s="72"/>
      <c r="D291" s="231" t="s">
        <v>162</v>
      </c>
      <c r="E291" s="72"/>
      <c r="F291" s="232" t="s">
        <v>3038</v>
      </c>
      <c r="G291" s="72"/>
      <c r="H291" s="72"/>
      <c r="I291" s="189"/>
      <c r="J291" s="72"/>
      <c r="K291" s="72"/>
      <c r="L291" s="70"/>
      <c r="M291" s="233"/>
      <c r="N291" s="45"/>
      <c r="O291" s="45"/>
      <c r="P291" s="45"/>
      <c r="Q291" s="45"/>
      <c r="R291" s="45"/>
      <c r="S291" s="45"/>
      <c r="T291" s="93"/>
      <c r="AT291" s="22" t="s">
        <v>162</v>
      </c>
      <c r="AU291" s="22" t="s">
        <v>82</v>
      </c>
    </row>
    <row r="292" spans="2:63" s="10" customFormat="1" ht="29.85" customHeight="1">
      <c r="B292" s="203"/>
      <c r="C292" s="204"/>
      <c r="D292" s="205" t="s">
        <v>72</v>
      </c>
      <c r="E292" s="217" t="s">
        <v>3040</v>
      </c>
      <c r="F292" s="217" t="s">
        <v>2920</v>
      </c>
      <c r="G292" s="204"/>
      <c r="H292" s="204"/>
      <c r="I292" s="207"/>
      <c r="J292" s="218">
        <f>BK292</f>
        <v>0</v>
      </c>
      <c r="K292" s="204"/>
      <c r="L292" s="209"/>
      <c r="M292" s="210"/>
      <c r="N292" s="211"/>
      <c r="O292" s="211"/>
      <c r="P292" s="212">
        <f>SUM(P293:P333)</f>
        <v>0</v>
      </c>
      <c r="Q292" s="211"/>
      <c r="R292" s="212">
        <f>SUM(R293:R333)</f>
        <v>0.69445</v>
      </c>
      <c r="S292" s="211"/>
      <c r="T292" s="213">
        <f>SUM(T293:T333)</f>
        <v>0</v>
      </c>
      <c r="AR292" s="214" t="s">
        <v>82</v>
      </c>
      <c r="AT292" s="215" t="s">
        <v>72</v>
      </c>
      <c r="AU292" s="215" t="s">
        <v>24</v>
      </c>
      <c r="AY292" s="214" t="s">
        <v>153</v>
      </c>
      <c r="BK292" s="216">
        <f>SUM(BK293:BK333)</f>
        <v>0</v>
      </c>
    </row>
    <row r="293" spans="2:65" s="1" customFormat="1" ht="25.5" customHeight="1">
      <c r="B293" s="44"/>
      <c r="C293" s="219" t="s">
        <v>1112</v>
      </c>
      <c r="D293" s="219" t="s">
        <v>155</v>
      </c>
      <c r="E293" s="220" t="s">
        <v>3041</v>
      </c>
      <c r="F293" s="221" t="s">
        <v>3042</v>
      </c>
      <c r="G293" s="222" t="s">
        <v>158</v>
      </c>
      <c r="H293" s="223">
        <v>7</v>
      </c>
      <c r="I293" s="224"/>
      <c r="J293" s="225">
        <f>ROUND(I293*H293,2)</f>
        <v>0</v>
      </c>
      <c r="K293" s="221" t="s">
        <v>22</v>
      </c>
      <c r="L293" s="70"/>
      <c r="M293" s="226" t="s">
        <v>22</v>
      </c>
      <c r="N293" s="227" t="s">
        <v>44</v>
      </c>
      <c r="O293" s="45"/>
      <c r="P293" s="228">
        <f>O293*H293</f>
        <v>0</v>
      </c>
      <c r="Q293" s="228">
        <v>0.01759</v>
      </c>
      <c r="R293" s="228">
        <f>Q293*H293</f>
        <v>0.12313000000000002</v>
      </c>
      <c r="S293" s="228">
        <v>0</v>
      </c>
      <c r="T293" s="229">
        <f>S293*H293</f>
        <v>0</v>
      </c>
      <c r="AR293" s="22" t="s">
        <v>266</v>
      </c>
      <c r="AT293" s="22" t="s">
        <v>155</v>
      </c>
      <c r="AU293" s="22" t="s">
        <v>82</v>
      </c>
      <c r="AY293" s="22" t="s">
        <v>153</v>
      </c>
      <c r="BE293" s="230">
        <f>IF(N293="základní",J293,0)</f>
        <v>0</v>
      </c>
      <c r="BF293" s="230">
        <f>IF(N293="snížená",J293,0)</f>
        <v>0</v>
      </c>
      <c r="BG293" s="230">
        <f>IF(N293="zákl. přenesená",J293,0)</f>
        <v>0</v>
      </c>
      <c r="BH293" s="230">
        <f>IF(N293="sníž. přenesená",J293,0)</f>
        <v>0</v>
      </c>
      <c r="BI293" s="230">
        <f>IF(N293="nulová",J293,0)</f>
        <v>0</v>
      </c>
      <c r="BJ293" s="22" t="s">
        <v>24</v>
      </c>
      <c r="BK293" s="230">
        <f>ROUND(I293*H293,2)</f>
        <v>0</v>
      </c>
      <c r="BL293" s="22" t="s">
        <v>266</v>
      </c>
      <c r="BM293" s="22" t="s">
        <v>3043</v>
      </c>
    </row>
    <row r="294" spans="2:47" s="1" customFormat="1" ht="13.5">
      <c r="B294" s="44"/>
      <c r="C294" s="72"/>
      <c r="D294" s="231" t="s">
        <v>162</v>
      </c>
      <c r="E294" s="72"/>
      <c r="F294" s="232" t="s">
        <v>3042</v>
      </c>
      <c r="G294" s="72"/>
      <c r="H294" s="72"/>
      <c r="I294" s="189"/>
      <c r="J294" s="72"/>
      <c r="K294" s="72"/>
      <c r="L294" s="70"/>
      <c r="M294" s="233"/>
      <c r="N294" s="45"/>
      <c r="O294" s="45"/>
      <c r="P294" s="45"/>
      <c r="Q294" s="45"/>
      <c r="R294" s="45"/>
      <c r="S294" s="45"/>
      <c r="T294" s="93"/>
      <c r="AT294" s="22" t="s">
        <v>162</v>
      </c>
      <c r="AU294" s="22" t="s">
        <v>82</v>
      </c>
    </row>
    <row r="295" spans="2:47" s="1" customFormat="1" ht="13.5">
      <c r="B295" s="44"/>
      <c r="C295" s="72"/>
      <c r="D295" s="231" t="s">
        <v>166</v>
      </c>
      <c r="E295" s="72"/>
      <c r="F295" s="234" t="s">
        <v>2824</v>
      </c>
      <c r="G295" s="72"/>
      <c r="H295" s="72"/>
      <c r="I295" s="189"/>
      <c r="J295" s="72"/>
      <c r="K295" s="72"/>
      <c r="L295" s="70"/>
      <c r="M295" s="233"/>
      <c r="N295" s="45"/>
      <c r="O295" s="45"/>
      <c r="P295" s="45"/>
      <c r="Q295" s="45"/>
      <c r="R295" s="45"/>
      <c r="S295" s="45"/>
      <c r="T295" s="93"/>
      <c r="AT295" s="22" t="s">
        <v>166</v>
      </c>
      <c r="AU295" s="22" t="s">
        <v>82</v>
      </c>
    </row>
    <row r="296" spans="2:65" s="1" customFormat="1" ht="25.5" customHeight="1">
      <c r="B296" s="44"/>
      <c r="C296" s="219" t="s">
        <v>1118</v>
      </c>
      <c r="D296" s="219" t="s">
        <v>155</v>
      </c>
      <c r="E296" s="220" t="s">
        <v>3044</v>
      </c>
      <c r="F296" s="221" t="s">
        <v>3045</v>
      </c>
      <c r="G296" s="222" t="s">
        <v>158</v>
      </c>
      <c r="H296" s="223">
        <v>1</v>
      </c>
      <c r="I296" s="224"/>
      <c r="J296" s="225">
        <f>ROUND(I296*H296,2)</f>
        <v>0</v>
      </c>
      <c r="K296" s="221" t="s">
        <v>22</v>
      </c>
      <c r="L296" s="70"/>
      <c r="M296" s="226" t="s">
        <v>22</v>
      </c>
      <c r="N296" s="227" t="s">
        <v>44</v>
      </c>
      <c r="O296" s="45"/>
      <c r="P296" s="228">
        <f>O296*H296</f>
        <v>0</v>
      </c>
      <c r="Q296" s="228">
        <v>0.02272</v>
      </c>
      <c r="R296" s="228">
        <f>Q296*H296</f>
        <v>0.02272</v>
      </c>
      <c r="S296" s="228">
        <v>0</v>
      </c>
      <c r="T296" s="229">
        <f>S296*H296</f>
        <v>0</v>
      </c>
      <c r="AR296" s="22" t="s">
        <v>266</v>
      </c>
      <c r="AT296" s="22" t="s">
        <v>155</v>
      </c>
      <c r="AU296" s="22" t="s">
        <v>82</v>
      </c>
      <c r="AY296" s="22" t="s">
        <v>153</v>
      </c>
      <c r="BE296" s="230">
        <f>IF(N296="základní",J296,0)</f>
        <v>0</v>
      </c>
      <c r="BF296" s="230">
        <f>IF(N296="snížená",J296,0)</f>
        <v>0</v>
      </c>
      <c r="BG296" s="230">
        <f>IF(N296="zákl. přenesená",J296,0)</f>
        <v>0</v>
      </c>
      <c r="BH296" s="230">
        <f>IF(N296="sníž. přenesená",J296,0)</f>
        <v>0</v>
      </c>
      <c r="BI296" s="230">
        <f>IF(N296="nulová",J296,0)</f>
        <v>0</v>
      </c>
      <c r="BJ296" s="22" t="s">
        <v>24</v>
      </c>
      <c r="BK296" s="230">
        <f>ROUND(I296*H296,2)</f>
        <v>0</v>
      </c>
      <c r="BL296" s="22" t="s">
        <v>266</v>
      </c>
      <c r="BM296" s="22" t="s">
        <v>3046</v>
      </c>
    </row>
    <row r="297" spans="2:47" s="1" customFormat="1" ht="13.5">
      <c r="B297" s="44"/>
      <c r="C297" s="72"/>
      <c r="D297" s="231" t="s">
        <v>162</v>
      </c>
      <c r="E297" s="72"/>
      <c r="F297" s="232" t="s">
        <v>3045</v>
      </c>
      <c r="G297" s="72"/>
      <c r="H297" s="72"/>
      <c r="I297" s="189"/>
      <c r="J297" s="72"/>
      <c r="K297" s="72"/>
      <c r="L297" s="70"/>
      <c r="M297" s="233"/>
      <c r="N297" s="45"/>
      <c r="O297" s="45"/>
      <c r="P297" s="45"/>
      <c r="Q297" s="45"/>
      <c r="R297" s="45"/>
      <c r="S297" s="45"/>
      <c r="T297" s="93"/>
      <c r="AT297" s="22" t="s">
        <v>162</v>
      </c>
      <c r="AU297" s="22" t="s">
        <v>82</v>
      </c>
    </row>
    <row r="298" spans="2:47" s="1" customFormat="1" ht="13.5">
      <c r="B298" s="44"/>
      <c r="C298" s="72"/>
      <c r="D298" s="231" t="s">
        <v>166</v>
      </c>
      <c r="E298" s="72"/>
      <c r="F298" s="234" t="s">
        <v>2824</v>
      </c>
      <c r="G298" s="72"/>
      <c r="H298" s="72"/>
      <c r="I298" s="189"/>
      <c r="J298" s="72"/>
      <c r="K298" s="72"/>
      <c r="L298" s="70"/>
      <c r="M298" s="233"/>
      <c r="N298" s="45"/>
      <c r="O298" s="45"/>
      <c r="P298" s="45"/>
      <c r="Q298" s="45"/>
      <c r="R298" s="45"/>
      <c r="S298" s="45"/>
      <c r="T298" s="93"/>
      <c r="AT298" s="22" t="s">
        <v>166</v>
      </c>
      <c r="AU298" s="22" t="s">
        <v>82</v>
      </c>
    </row>
    <row r="299" spans="2:65" s="1" customFormat="1" ht="25.5" customHeight="1">
      <c r="B299" s="44"/>
      <c r="C299" s="219" t="s">
        <v>1124</v>
      </c>
      <c r="D299" s="219" t="s">
        <v>155</v>
      </c>
      <c r="E299" s="220" t="s">
        <v>3047</v>
      </c>
      <c r="F299" s="221" t="s">
        <v>3048</v>
      </c>
      <c r="G299" s="222" t="s">
        <v>158</v>
      </c>
      <c r="H299" s="223">
        <v>2</v>
      </c>
      <c r="I299" s="224"/>
      <c r="J299" s="225">
        <f>ROUND(I299*H299,2)</f>
        <v>0</v>
      </c>
      <c r="K299" s="221" t="s">
        <v>22</v>
      </c>
      <c r="L299" s="70"/>
      <c r="M299" s="226" t="s">
        <v>22</v>
      </c>
      <c r="N299" s="227" t="s">
        <v>44</v>
      </c>
      <c r="O299" s="45"/>
      <c r="P299" s="228">
        <f>O299*H299</f>
        <v>0</v>
      </c>
      <c r="Q299" s="228">
        <v>0.01245</v>
      </c>
      <c r="R299" s="228">
        <f>Q299*H299</f>
        <v>0.0249</v>
      </c>
      <c r="S299" s="228">
        <v>0</v>
      </c>
      <c r="T299" s="229">
        <f>S299*H299</f>
        <v>0</v>
      </c>
      <c r="AR299" s="22" t="s">
        <v>266</v>
      </c>
      <c r="AT299" s="22" t="s">
        <v>155</v>
      </c>
      <c r="AU299" s="22" t="s">
        <v>82</v>
      </c>
      <c r="AY299" s="22" t="s">
        <v>153</v>
      </c>
      <c r="BE299" s="230">
        <f>IF(N299="základní",J299,0)</f>
        <v>0</v>
      </c>
      <c r="BF299" s="230">
        <f>IF(N299="snížená",J299,0)</f>
        <v>0</v>
      </c>
      <c r="BG299" s="230">
        <f>IF(N299="zákl. přenesená",J299,0)</f>
        <v>0</v>
      </c>
      <c r="BH299" s="230">
        <f>IF(N299="sníž. přenesená",J299,0)</f>
        <v>0</v>
      </c>
      <c r="BI299" s="230">
        <f>IF(N299="nulová",J299,0)</f>
        <v>0</v>
      </c>
      <c r="BJ299" s="22" t="s">
        <v>24</v>
      </c>
      <c r="BK299" s="230">
        <f>ROUND(I299*H299,2)</f>
        <v>0</v>
      </c>
      <c r="BL299" s="22" t="s">
        <v>266</v>
      </c>
      <c r="BM299" s="22" t="s">
        <v>3049</v>
      </c>
    </row>
    <row r="300" spans="2:47" s="1" customFormat="1" ht="13.5">
      <c r="B300" s="44"/>
      <c r="C300" s="72"/>
      <c r="D300" s="231" t="s">
        <v>162</v>
      </c>
      <c r="E300" s="72"/>
      <c r="F300" s="232" t="s">
        <v>3048</v>
      </c>
      <c r="G300" s="72"/>
      <c r="H300" s="72"/>
      <c r="I300" s="189"/>
      <c r="J300" s="72"/>
      <c r="K300" s="72"/>
      <c r="L300" s="70"/>
      <c r="M300" s="233"/>
      <c r="N300" s="45"/>
      <c r="O300" s="45"/>
      <c r="P300" s="45"/>
      <c r="Q300" s="45"/>
      <c r="R300" s="45"/>
      <c r="S300" s="45"/>
      <c r="T300" s="93"/>
      <c r="AT300" s="22" t="s">
        <v>162</v>
      </c>
      <c r="AU300" s="22" t="s">
        <v>82</v>
      </c>
    </row>
    <row r="301" spans="2:47" s="1" customFormat="1" ht="13.5">
      <c r="B301" s="44"/>
      <c r="C301" s="72"/>
      <c r="D301" s="231" t="s">
        <v>166</v>
      </c>
      <c r="E301" s="72"/>
      <c r="F301" s="234" t="s">
        <v>2824</v>
      </c>
      <c r="G301" s="72"/>
      <c r="H301" s="72"/>
      <c r="I301" s="189"/>
      <c r="J301" s="72"/>
      <c r="K301" s="72"/>
      <c r="L301" s="70"/>
      <c r="M301" s="233"/>
      <c r="N301" s="45"/>
      <c r="O301" s="45"/>
      <c r="P301" s="45"/>
      <c r="Q301" s="45"/>
      <c r="R301" s="45"/>
      <c r="S301" s="45"/>
      <c r="T301" s="93"/>
      <c r="AT301" s="22" t="s">
        <v>166</v>
      </c>
      <c r="AU301" s="22" t="s">
        <v>82</v>
      </c>
    </row>
    <row r="302" spans="2:65" s="1" customFormat="1" ht="25.5" customHeight="1">
      <c r="B302" s="44"/>
      <c r="C302" s="219" t="s">
        <v>1131</v>
      </c>
      <c r="D302" s="219" t="s">
        <v>155</v>
      </c>
      <c r="E302" s="220" t="s">
        <v>3050</v>
      </c>
      <c r="F302" s="221" t="s">
        <v>3051</v>
      </c>
      <c r="G302" s="222" t="s">
        <v>158</v>
      </c>
      <c r="H302" s="223">
        <v>1</v>
      </c>
      <c r="I302" s="224"/>
      <c r="J302" s="225">
        <f>ROUND(I302*H302,2)</f>
        <v>0</v>
      </c>
      <c r="K302" s="221" t="s">
        <v>22</v>
      </c>
      <c r="L302" s="70"/>
      <c r="M302" s="226" t="s">
        <v>22</v>
      </c>
      <c r="N302" s="227" t="s">
        <v>44</v>
      </c>
      <c r="O302" s="45"/>
      <c r="P302" s="228">
        <f>O302*H302</f>
        <v>0</v>
      </c>
      <c r="Q302" s="228">
        <v>0.02065</v>
      </c>
      <c r="R302" s="228">
        <f>Q302*H302</f>
        <v>0.02065</v>
      </c>
      <c r="S302" s="228">
        <v>0</v>
      </c>
      <c r="T302" s="229">
        <f>S302*H302</f>
        <v>0</v>
      </c>
      <c r="AR302" s="22" t="s">
        <v>266</v>
      </c>
      <c r="AT302" s="22" t="s">
        <v>155</v>
      </c>
      <c r="AU302" s="22" t="s">
        <v>82</v>
      </c>
      <c r="AY302" s="22" t="s">
        <v>153</v>
      </c>
      <c r="BE302" s="230">
        <f>IF(N302="základní",J302,0)</f>
        <v>0</v>
      </c>
      <c r="BF302" s="230">
        <f>IF(N302="snížená",J302,0)</f>
        <v>0</v>
      </c>
      <c r="BG302" s="230">
        <f>IF(N302="zákl. přenesená",J302,0)</f>
        <v>0</v>
      </c>
      <c r="BH302" s="230">
        <f>IF(N302="sníž. přenesená",J302,0)</f>
        <v>0</v>
      </c>
      <c r="BI302" s="230">
        <f>IF(N302="nulová",J302,0)</f>
        <v>0</v>
      </c>
      <c r="BJ302" s="22" t="s">
        <v>24</v>
      </c>
      <c r="BK302" s="230">
        <f>ROUND(I302*H302,2)</f>
        <v>0</v>
      </c>
      <c r="BL302" s="22" t="s">
        <v>266</v>
      </c>
      <c r="BM302" s="22" t="s">
        <v>3052</v>
      </c>
    </row>
    <row r="303" spans="2:47" s="1" customFormat="1" ht="13.5">
      <c r="B303" s="44"/>
      <c r="C303" s="72"/>
      <c r="D303" s="231" t="s">
        <v>162</v>
      </c>
      <c r="E303" s="72"/>
      <c r="F303" s="232" t="s">
        <v>3051</v>
      </c>
      <c r="G303" s="72"/>
      <c r="H303" s="72"/>
      <c r="I303" s="189"/>
      <c r="J303" s="72"/>
      <c r="K303" s="72"/>
      <c r="L303" s="70"/>
      <c r="M303" s="233"/>
      <c r="N303" s="45"/>
      <c r="O303" s="45"/>
      <c r="P303" s="45"/>
      <c r="Q303" s="45"/>
      <c r="R303" s="45"/>
      <c r="S303" s="45"/>
      <c r="T303" s="93"/>
      <c r="AT303" s="22" t="s">
        <v>162</v>
      </c>
      <c r="AU303" s="22" t="s">
        <v>82</v>
      </c>
    </row>
    <row r="304" spans="2:47" s="1" customFormat="1" ht="13.5">
      <c r="B304" s="44"/>
      <c r="C304" s="72"/>
      <c r="D304" s="231" t="s">
        <v>166</v>
      </c>
      <c r="E304" s="72"/>
      <c r="F304" s="234" t="s">
        <v>2824</v>
      </c>
      <c r="G304" s="72"/>
      <c r="H304" s="72"/>
      <c r="I304" s="189"/>
      <c r="J304" s="72"/>
      <c r="K304" s="72"/>
      <c r="L304" s="70"/>
      <c r="M304" s="233"/>
      <c r="N304" s="45"/>
      <c r="O304" s="45"/>
      <c r="P304" s="45"/>
      <c r="Q304" s="45"/>
      <c r="R304" s="45"/>
      <c r="S304" s="45"/>
      <c r="T304" s="93"/>
      <c r="AT304" s="22" t="s">
        <v>166</v>
      </c>
      <c r="AU304" s="22" t="s">
        <v>82</v>
      </c>
    </row>
    <row r="305" spans="2:65" s="1" customFormat="1" ht="25.5" customHeight="1">
      <c r="B305" s="44"/>
      <c r="C305" s="219" t="s">
        <v>1137</v>
      </c>
      <c r="D305" s="219" t="s">
        <v>155</v>
      </c>
      <c r="E305" s="220" t="s">
        <v>3053</v>
      </c>
      <c r="F305" s="221" t="s">
        <v>3054</v>
      </c>
      <c r="G305" s="222" t="s">
        <v>158</v>
      </c>
      <c r="H305" s="223">
        <v>2</v>
      </c>
      <c r="I305" s="224"/>
      <c r="J305" s="225">
        <f>ROUND(I305*H305,2)</f>
        <v>0</v>
      </c>
      <c r="K305" s="221" t="s">
        <v>22</v>
      </c>
      <c r="L305" s="70"/>
      <c r="M305" s="226" t="s">
        <v>22</v>
      </c>
      <c r="N305" s="227" t="s">
        <v>44</v>
      </c>
      <c r="O305" s="45"/>
      <c r="P305" s="228">
        <f>O305*H305</f>
        <v>0</v>
      </c>
      <c r="Q305" s="228">
        <v>0.0227</v>
      </c>
      <c r="R305" s="228">
        <f>Q305*H305</f>
        <v>0.0454</v>
      </c>
      <c r="S305" s="228">
        <v>0</v>
      </c>
      <c r="T305" s="229">
        <f>S305*H305</f>
        <v>0</v>
      </c>
      <c r="AR305" s="22" t="s">
        <v>266</v>
      </c>
      <c r="AT305" s="22" t="s">
        <v>155</v>
      </c>
      <c r="AU305" s="22" t="s">
        <v>82</v>
      </c>
      <c r="AY305" s="22" t="s">
        <v>153</v>
      </c>
      <c r="BE305" s="230">
        <f>IF(N305="základní",J305,0)</f>
        <v>0</v>
      </c>
      <c r="BF305" s="230">
        <f>IF(N305="snížená",J305,0)</f>
        <v>0</v>
      </c>
      <c r="BG305" s="230">
        <f>IF(N305="zákl. přenesená",J305,0)</f>
        <v>0</v>
      </c>
      <c r="BH305" s="230">
        <f>IF(N305="sníž. přenesená",J305,0)</f>
        <v>0</v>
      </c>
      <c r="BI305" s="230">
        <f>IF(N305="nulová",J305,0)</f>
        <v>0</v>
      </c>
      <c r="BJ305" s="22" t="s">
        <v>24</v>
      </c>
      <c r="BK305" s="230">
        <f>ROUND(I305*H305,2)</f>
        <v>0</v>
      </c>
      <c r="BL305" s="22" t="s">
        <v>266</v>
      </c>
      <c r="BM305" s="22" t="s">
        <v>3055</v>
      </c>
    </row>
    <row r="306" spans="2:47" s="1" customFormat="1" ht="13.5">
      <c r="B306" s="44"/>
      <c r="C306" s="72"/>
      <c r="D306" s="231" t="s">
        <v>162</v>
      </c>
      <c r="E306" s="72"/>
      <c r="F306" s="232" t="s">
        <v>3054</v>
      </c>
      <c r="G306" s="72"/>
      <c r="H306" s="72"/>
      <c r="I306" s="189"/>
      <c r="J306" s="72"/>
      <c r="K306" s="72"/>
      <c r="L306" s="70"/>
      <c r="M306" s="233"/>
      <c r="N306" s="45"/>
      <c r="O306" s="45"/>
      <c r="P306" s="45"/>
      <c r="Q306" s="45"/>
      <c r="R306" s="45"/>
      <c r="S306" s="45"/>
      <c r="T306" s="93"/>
      <c r="AT306" s="22" t="s">
        <v>162</v>
      </c>
      <c r="AU306" s="22" t="s">
        <v>82</v>
      </c>
    </row>
    <row r="307" spans="2:47" s="1" customFormat="1" ht="13.5">
      <c r="B307" s="44"/>
      <c r="C307" s="72"/>
      <c r="D307" s="231" t="s">
        <v>166</v>
      </c>
      <c r="E307" s="72"/>
      <c r="F307" s="234" t="s">
        <v>2824</v>
      </c>
      <c r="G307" s="72"/>
      <c r="H307" s="72"/>
      <c r="I307" s="189"/>
      <c r="J307" s="72"/>
      <c r="K307" s="72"/>
      <c r="L307" s="70"/>
      <c r="M307" s="233"/>
      <c r="N307" s="45"/>
      <c r="O307" s="45"/>
      <c r="P307" s="45"/>
      <c r="Q307" s="45"/>
      <c r="R307" s="45"/>
      <c r="S307" s="45"/>
      <c r="T307" s="93"/>
      <c r="AT307" s="22" t="s">
        <v>166</v>
      </c>
      <c r="AU307" s="22" t="s">
        <v>82</v>
      </c>
    </row>
    <row r="308" spans="2:65" s="1" customFormat="1" ht="25.5" customHeight="1">
      <c r="B308" s="44"/>
      <c r="C308" s="219" t="s">
        <v>1143</v>
      </c>
      <c r="D308" s="219" t="s">
        <v>155</v>
      </c>
      <c r="E308" s="220" t="s">
        <v>3056</v>
      </c>
      <c r="F308" s="221" t="s">
        <v>3057</v>
      </c>
      <c r="G308" s="222" t="s">
        <v>158</v>
      </c>
      <c r="H308" s="223">
        <v>1</v>
      </c>
      <c r="I308" s="224"/>
      <c r="J308" s="225">
        <f>ROUND(I308*H308,2)</f>
        <v>0</v>
      </c>
      <c r="K308" s="221" t="s">
        <v>22</v>
      </c>
      <c r="L308" s="70"/>
      <c r="M308" s="226" t="s">
        <v>22</v>
      </c>
      <c r="N308" s="227" t="s">
        <v>44</v>
      </c>
      <c r="O308" s="45"/>
      <c r="P308" s="228">
        <f>O308*H308</f>
        <v>0</v>
      </c>
      <c r="Q308" s="228">
        <v>0.0247</v>
      </c>
      <c r="R308" s="228">
        <f>Q308*H308</f>
        <v>0.0247</v>
      </c>
      <c r="S308" s="228">
        <v>0</v>
      </c>
      <c r="T308" s="229">
        <f>S308*H308</f>
        <v>0</v>
      </c>
      <c r="AR308" s="22" t="s">
        <v>266</v>
      </c>
      <c r="AT308" s="22" t="s">
        <v>155</v>
      </c>
      <c r="AU308" s="22" t="s">
        <v>82</v>
      </c>
      <c r="AY308" s="22" t="s">
        <v>153</v>
      </c>
      <c r="BE308" s="230">
        <f>IF(N308="základní",J308,0)</f>
        <v>0</v>
      </c>
      <c r="BF308" s="230">
        <f>IF(N308="snížená",J308,0)</f>
        <v>0</v>
      </c>
      <c r="BG308" s="230">
        <f>IF(N308="zákl. přenesená",J308,0)</f>
        <v>0</v>
      </c>
      <c r="BH308" s="230">
        <f>IF(N308="sníž. přenesená",J308,0)</f>
        <v>0</v>
      </c>
      <c r="BI308" s="230">
        <f>IF(N308="nulová",J308,0)</f>
        <v>0</v>
      </c>
      <c r="BJ308" s="22" t="s">
        <v>24</v>
      </c>
      <c r="BK308" s="230">
        <f>ROUND(I308*H308,2)</f>
        <v>0</v>
      </c>
      <c r="BL308" s="22" t="s">
        <v>266</v>
      </c>
      <c r="BM308" s="22" t="s">
        <v>3058</v>
      </c>
    </row>
    <row r="309" spans="2:47" s="1" customFormat="1" ht="13.5">
      <c r="B309" s="44"/>
      <c r="C309" s="72"/>
      <c r="D309" s="231" t="s">
        <v>162</v>
      </c>
      <c r="E309" s="72"/>
      <c r="F309" s="232" t="s">
        <v>3057</v>
      </c>
      <c r="G309" s="72"/>
      <c r="H309" s="72"/>
      <c r="I309" s="189"/>
      <c r="J309" s="72"/>
      <c r="K309" s="72"/>
      <c r="L309" s="70"/>
      <c r="M309" s="233"/>
      <c r="N309" s="45"/>
      <c r="O309" s="45"/>
      <c r="P309" s="45"/>
      <c r="Q309" s="45"/>
      <c r="R309" s="45"/>
      <c r="S309" s="45"/>
      <c r="T309" s="93"/>
      <c r="AT309" s="22" t="s">
        <v>162</v>
      </c>
      <c r="AU309" s="22" t="s">
        <v>82</v>
      </c>
    </row>
    <row r="310" spans="2:47" s="1" customFormat="1" ht="13.5">
      <c r="B310" s="44"/>
      <c r="C310" s="72"/>
      <c r="D310" s="231" t="s">
        <v>166</v>
      </c>
      <c r="E310" s="72"/>
      <c r="F310" s="234" t="s">
        <v>2824</v>
      </c>
      <c r="G310" s="72"/>
      <c r="H310" s="72"/>
      <c r="I310" s="189"/>
      <c r="J310" s="72"/>
      <c r="K310" s="72"/>
      <c r="L310" s="70"/>
      <c r="M310" s="233"/>
      <c r="N310" s="45"/>
      <c r="O310" s="45"/>
      <c r="P310" s="45"/>
      <c r="Q310" s="45"/>
      <c r="R310" s="45"/>
      <c r="S310" s="45"/>
      <c r="T310" s="93"/>
      <c r="AT310" s="22" t="s">
        <v>166</v>
      </c>
      <c r="AU310" s="22" t="s">
        <v>82</v>
      </c>
    </row>
    <row r="311" spans="2:65" s="1" customFormat="1" ht="25.5" customHeight="1">
      <c r="B311" s="44"/>
      <c r="C311" s="219" t="s">
        <v>1148</v>
      </c>
      <c r="D311" s="219" t="s">
        <v>155</v>
      </c>
      <c r="E311" s="220" t="s">
        <v>3059</v>
      </c>
      <c r="F311" s="221" t="s">
        <v>3060</v>
      </c>
      <c r="G311" s="222" t="s">
        <v>158</v>
      </c>
      <c r="H311" s="223">
        <v>8</v>
      </c>
      <c r="I311" s="224"/>
      <c r="J311" s="225">
        <f>ROUND(I311*H311,2)</f>
        <v>0</v>
      </c>
      <c r="K311" s="221" t="s">
        <v>22</v>
      </c>
      <c r="L311" s="70"/>
      <c r="M311" s="226" t="s">
        <v>22</v>
      </c>
      <c r="N311" s="227" t="s">
        <v>44</v>
      </c>
      <c r="O311" s="45"/>
      <c r="P311" s="228">
        <f>O311*H311</f>
        <v>0</v>
      </c>
      <c r="Q311" s="228">
        <v>0.0268</v>
      </c>
      <c r="R311" s="228">
        <f>Q311*H311</f>
        <v>0.2144</v>
      </c>
      <c r="S311" s="228">
        <v>0</v>
      </c>
      <c r="T311" s="229">
        <f>S311*H311</f>
        <v>0</v>
      </c>
      <c r="AR311" s="22" t="s">
        <v>266</v>
      </c>
      <c r="AT311" s="22" t="s">
        <v>155</v>
      </c>
      <c r="AU311" s="22" t="s">
        <v>82</v>
      </c>
      <c r="AY311" s="22" t="s">
        <v>153</v>
      </c>
      <c r="BE311" s="230">
        <f>IF(N311="základní",J311,0)</f>
        <v>0</v>
      </c>
      <c r="BF311" s="230">
        <f>IF(N311="snížená",J311,0)</f>
        <v>0</v>
      </c>
      <c r="BG311" s="230">
        <f>IF(N311="zákl. přenesená",J311,0)</f>
        <v>0</v>
      </c>
      <c r="BH311" s="230">
        <f>IF(N311="sníž. přenesená",J311,0)</f>
        <v>0</v>
      </c>
      <c r="BI311" s="230">
        <f>IF(N311="nulová",J311,0)</f>
        <v>0</v>
      </c>
      <c r="BJ311" s="22" t="s">
        <v>24</v>
      </c>
      <c r="BK311" s="230">
        <f>ROUND(I311*H311,2)</f>
        <v>0</v>
      </c>
      <c r="BL311" s="22" t="s">
        <v>266</v>
      </c>
      <c r="BM311" s="22" t="s">
        <v>3061</v>
      </c>
    </row>
    <row r="312" spans="2:47" s="1" customFormat="1" ht="13.5">
      <c r="B312" s="44"/>
      <c r="C312" s="72"/>
      <c r="D312" s="231" t="s">
        <v>162</v>
      </c>
      <c r="E312" s="72"/>
      <c r="F312" s="232" t="s">
        <v>3060</v>
      </c>
      <c r="G312" s="72"/>
      <c r="H312" s="72"/>
      <c r="I312" s="189"/>
      <c r="J312" s="72"/>
      <c r="K312" s="72"/>
      <c r="L312" s="70"/>
      <c r="M312" s="233"/>
      <c r="N312" s="45"/>
      <c r="O312" s="45"/>
      <c r="P312" s="45"/>
      <c r="Q312" s="45"/>
      <c r="R312" s="45"/>
      <c r="S312" s="45"/>
      <c r="T312" s="93"/>
      <c r="AT312" s="22" t="s">
        <v>162</v>
      </c>
      <c r="AU312" s="22" t="s">
        <v>82</v>
      </c>
    </row>
    <row r="313" spans="2:47" s="1" customFormat="1" ht="13.5">
      <c r="B313" s="44"/>
      <c r="C313" s="72"/>
      <c r="D313" s="231" t="s">
        <v>166</v>
      </c>
      <c r="E313" s="72"/>
      <c r="F313" s="234" t="s">
        <v>2824</v>
      </c>
      <c r="G313" s="72"/>
      <c r="H313" s="72"/>
      <c r="I313" s="189"/>
      <c r="J313" s="72"/>
      <c r="K313" s="72"/>
      <c r="L313" s="70"/>
      <c r="M313" s="233"/>
      <c r="N313" s="45"/>
      <c r="O313" s="45"/>
      <c r="P313" s="45"/>
      <c r="Q313" s="45"/>
      <c r="R313" s="45"/>
      <c r="S313" s="45"/>
      <c r="T313" s="93"/>
      <c r="AT313" s="22" t="s">
        <v>166</v>
      </c>
      <c r="AU313" s="22" t="s">
        <v>82</v>
      </c>
    </row>
    <row r="314" spans="2:65" s="1" customFormat="1" ht="25.5" customHeight="1">
      <c r="B314" s="44"/>
      <c r="C314" s="219" t="s">
        <v>1156</v>
      </c>
      <c r="D314" s="219" t="s">
        <v>155</v>
      </c>
      <c r="E314" s="220" t="s">
        <v>3062</v>
      </c>
      <c r="F314" s="221" t="s">
        <v>3063</v>
      </c>
      <c r="G314" s="222" t="s">
        <v>158</v>
      </c>
      <c r="H314" s="223">
        <v>2</v>
      </c>
      <c r="I314" s="224"/>
      <c r="J314" s="225">
        <f>ROUND(I314*H314,2)</f>
        <v>0</v>
      </c>
      <c r="K314" s="221" t="s">
        <v>22</v>
      </c>
      <c r="L314" s="70"/>
      <c r="M314" s="226" t="s">
        <v>22</v>
      </c>
      <c r="N314" s="227" t="s">
        <v>44</v>
      </c>
      <c r="O314" s="45"/>
      <c r="P314" s="228">
        <f>O314*H314</f>
        <v>0</v>
      </c>
      <c r="Q314" s="228">
        <v>0.04044</v>
      </c>
      <c r="R314" s="228">
        <f>Q314*H314</f>
        <v>0.08088</v>
      </c>
      <c r="S314" s="228">
        <v>0</v>
      </c>
      <c r="T314" s="229">
        <f>S314*H314</f>
        <v>0</v>
      </c>
      <c r="AR314" s="22" t="s">
        <v>266</v>
      </c>
      <c r="AT314" s="22" t="s">
        <v>155</v>
      </c>
      <c r="AU314" s="22" t="s">
        <v>82</v>
      </c>
      <c r="AY314" s="22" t="s">
        <v>153</v>
      </c>
      <c r="BE314" s="230">
        <f>IF(N314="základní",J314,0)</f>
        <v>0</v>
      </c>
      <c r="BF314" s="230">
        <f>IF(N314="snížená",J314,0)</f>
        <v>0</v>
      </c>
      <c r="BG314" s="230">
        <f>IF(N314="zákl. přenesená",J314,0)</f>
        <v>0</v>
      </c>
      <c r="BH314" s="230">
        <f>IF(N314="sníž. přenesená",J314,0)</f>
        <v>0</v>
      </c>
      <c r="BI314" s="230">
        <f>IF(N314="nulová",J314,0)</f>
        <v>0</v>
      </c>
      <c r="BJ314" s="22" t="s">
        <v>24</v>
      </c>
      <c r="BK314" s="230">
        <f>ROUND(I314*H314,2)</f>
        <v>0</v>
      </c>
      <c r="BL314" s="22" t="s">
        <v>266</v>
      </c>
      <c r="BM314" s="22" t="s">
        <v>3064</v>
      </c>
    </row>
    <row r="315" spans="2:47" s="1" customFormat="1" ht="13.5">
      <c r="B315" s="44"/>
      <c r="C315" s="72"/>
      <c r="D315" s="231" t="s">
        <v>162</v>
      </c>
      <c r="E315" s="72"/>
      <c r="F315" s="232" t="s">
        <v>3063</v>
      </c>
      <c r="G315" s="72"/>
      <c r="H315" s="72"/>
      <c r="I315" s="189"/>
      <c r="J315" s="72"/>
      <c r="K315" s="72"/>
      <c r="L315" s="70"/>
      <c r="M315" s="233"/>
      <c r="N315" s="45"/>
      <c r="O315" s="45"/>
      <c r="P315" s="45"/>
      <c r="Q315" s="45"/>
      <c r="R315" s="45"/>
      <c r="S315" s="45"/>
      <c r="T315" s="93"/>
      <c r="AT315" s="22" t="s">
        <v>162</v>
      </c>
      <c r="AU315" s="22" t="s">
        <v>82</v>
      </c>
    </row>
    <row r="316" spans="2:47" s="1" customFormat="1" ht="13.5">
      <c r="B316" s="44"/>
      <c r="C316" s="72"/>
      <c r="D316" s="231" t="s">
        <v>166</v>
      </c>
      <c r="E316" s="72"/>
      <c r="F316" s="234" t="s">
        <v>2824</v>
      </c>
      <c r="G316" s="72"/>
      <c r="H316" s="72"/>
      <c r="I316" s="189"/>
      <c r="J316" s="72"/>
      <c r="K316" s="72"/>
      <c r="L316" s="70"/>
      <c r="M316" s="233"/>
      <c r="N316" s="45"/>
      <c r="O316" s="45"/>
      <c r="P316" s="45"/>
      <c r="Q316" s="45"/>
      <c r="R316" s="45"/>
      <c r="S316" s="45"/>
      <c r="T316" s="93"/>
      <c r="AT316" s="22" t="s">
        <v>166</v>
      </c>
      <c r="AU316" s="22" t="s">
        <v>82</v>
      </c>
    </row>
    <row r="317" spans="2:65" s="1" customFormat="1" ht="25.5" customHeight="1">
      <c r="B317" s="44"/>
      <c r="C317" s="219" t="s">
        <v>1163</v>
      </c>
      <c r="D317" s="219" t="s">
        <v>155</v>
      </c>
      <c r="E317" s="220" t="s">
        <v>3065</v>
      </c>
      <c r="F317" s="221" t="s">
        <v>3066</v>
      </c>
      <c r="G317" s="222" t="s">
        <v>158</v>
      </c>
      <c r="H317" s="223">
        <v>1</v>
      </c>
      <c r="I317" s="224"/>
      <c r="J317" s="225">
        <f>ROUND(I317*H317,2)</f>
        <v>0</v>
      </c>
      <c r="K317" s="221" t="s">
        <v>22</v>
      </c>
      <c r="L317" s="70"/>
      <c r="M317" s="226" t="s">
        <v>22</v>
      </c>
      <c r="N317" s="227" t="s">
        <v>44</v>
      </c>
      <c r="O317" s="45"/>
      <c r="P317" s="228">
        <f>O317*H317</f>
        <v>0</v>
      </c>
      <c r="Q317" s="228">
        <v>0.04238</v>
      </c>
      <c r="R317" s="228">
        <f>Q317*H317</f>
        <v>0.04238</v>
      </c>
      <c r="S317" s="228">
        <v>0</v>
      </c>
      <c r="T317" s="229">
        <f>S317*H317</f>
        <v>0</v>
      </c>
      <c r="AR317" s="22" t="s">
        <v>266</v>
      </c>
      <c r="AT317" s="22" t="s">
        <v>155</v>
      </c>
      <c r="AU317" s="22" t="s">
        <v>82</v>
      </c>
      <c r="AY317" s="22" t="s">
        <v>153</v>
      </c>
      <c r="BE317" s="230">
        <f>IF(N317="základní",J317,0)</f>
        <v>0</v>
      </c>
      <c r="BF317" s="230">
        <f>IF(N317="snížená",J317,0)</f>
        <v>0</v>
      </c>
      <c r="BG317" s="230">
        <f>IF(N317="zákl. přenesená",J317,0)</f>
        <v>0</v>
      </c>
      <c r="BH317" s="230">
        <f>IF(N317="sníž. přenesená",J317,0)</f>
        <v>0</v>
      </c>
      <c r="BI317" s="230">
        <f>IF(N317="nulová",J317,0)</f>
        <v>0</v>
      </c>
      <c r="BJ317" s="22" t="s">
        <v>24</v>
      </c>
      <c r="BK317" s="230">
        <f>ROUND(I317*H317,2)</f>
        <v>0</v>
      </c>
      <c r="BL317" s="22" t="s">
        <v>266</v>
      </c>
      <c r="BM317" s="22" t="s">
        <v>3067</v>
      </c>
    </row>
    <row r="318" spans="2:47" s="1" customFormat="1" ht="13.5">
      <c r="B318" s="44"/>
      <c r="C318" s="72"/>
      <c r="D318" s="231" t="s">
        <v>162</v>
      </c>
      <c r="E318" s="72"/>
      <c r="F318" s="232" t="s">
        <v>3066</v>
      </c>
      <c r="G318" s="72"/>
      <c r="H318" s="72"/>
      <c r="I318" s="189"/>
      <c r="J318" s="72"/>
      <c r="K318" s="72"/>
      <c r="L318" s="70"/>
      <c r="M318" s="233"/>
      <c r="N318" s="45"/>
      <c r="O318" s="45"/>
      <c r="P318" s="45"/>
      <c r="Q318" s="45"/>
      <c r="R318" s="45"/>
      <c r="S318" s="45"/>
      <c r="T318" s="93"/>
      <c r="AT318" s="22" t="s">
        <v>162</v>
      </c>
      <c r="AU318" s="22" t="s">
        <v>82</v>
      </c>
    </row>
    <row r="319" spans="2:47" s="1" customFormat="1" ht="13.5">
      <c r="B319" s="44"/>
      <c r="C319" s="72"/>
      <c r="D319" s="231" t="s">
        <v>166</v>
      </c>
      <c r="E319" s="72"/>
      <c r="F319" s="234" t="s">
        <v>2824</v>
      </c>
      <c r="G319" s="72"/>
      <c r="H319" s="72"/>
      <c r="I319" s="189"/>
      <c r="J319" s="72"/>
      <c r="K319" s="72"/>
      <c r="L319" s="70"/>
      <c r="M319" s="233"/>
      <c r="N319" s="45"/>
      <c r="O319" s="45"/>
      <c r="P319" s="45"/>
      <c r="Q319" s="45"/>
      <c r="R319" s="45"/>
      <c r="S319" s="45"/>
      <c r="T319" s="93"/>
      <c r="AT319" s="22" t="s">
        <v>166</v>
      </c>
      <c r="AU319" s="22" t="s">
        <v>82</v>
      </c>
    </row>
    <row r="320" spans="2:65" s="1" customFormat="1" ht="25.5" customHeight="1">
      <c r="B320" s="44"/>
      <c r="C320" s="219" t="s">
        <v>1174</v>
      </c>
      <c r="D320" s="219" t="s">
        <v>155</v>
      </c>
      <c r="E320" s="220" t="s">
        <v>3068</v>
      </c>
      <c r="F320" s="221" t="s">
        <v>3069</v>
      </c>
      <c r="G320" s="222" t="s">
        <v>158</v>
      </c>
      <c r="H320" s="223">
        <v>1</v>
      </c>
      <c r="I320" s="224"/>
      <c r="J320" s="225">
        <f>ROUND(I320*H320,2)</f>
        <v>0</v>
      </c>
      <c r="K320" s="221" t="s">
        <v>22</v>
      </c>
      <c r="L320" s="70"/>
      <c r="M320" s="226" t="s">
        <v>22</v>
      </c>
      <c r="N320" s="227" t="s">
        <v>44</v>
      </c>
      <c r="O320" s="45"/>
      <c r="P320" s="228">
        <f>O320*H320</f>
        <v>0</v>
      </c>
      <c r="Q320" s="228">
        <v>0.02915</v>
      </c>
      <c r="R320" s="228">
        <f>Q320*H320</f>
        <v>0.02915</v>
      </c>
      <c r="S320" s="228">
        <v>0</v>
      </c>
      <c r="T320" s="229">
        <f>S320*H320</f>
        <v>0</v>
      </c>
      <c r="AR320" s="22" t="s">
        <v>266</v>
      </c>
      <c r="AT320" s="22" t="s">
        <v>155</v>
      </c>
      <c r="AU320" s="22" t="s">
        <v>82</v>
      </c>
      <c r="AY320" s="22" t="s">
        <v>153</v>
      </c>
      <c r="BE320" s="230">
        <f>IF(N320="základní",J320,0)</f>
        <v>0</v>
      </c>
      <c r="BF320" s="230">
        <f>IF(N320="snížená",J320,0)</f>
        <v>0</v>
      </c>
      <c r="BG320" s="230">
        <f>IF(N320="zákl. přenesená",J320,0)</f>
        <v>0</v>
      </c>
      <c r="BH320" s="230">
        <f>IF(N320="sníž. přenesená",J320,0)</f>
        <v>0</v>
      </c>
      <c r="BI320" s="230">
        <f>IF(N320="nulová",J320,0)</f>
        <v>0</v>
      </c>
      <c r="BJ320" s="22" t="s">
        <v>24</v>
      </c>
      <c r="BK320" s="230">
        <f>ROUND(I320*H320,2)</f>
        <v>0</v>
      </c>
      <c r="BL320" s="22" t="s">
        <v>266</v>
      </c>
      <c r="BM320" s="22" t="s">
        <v>3070</v>
      </c>
    </row>
    <row r="321" spans="2:47" s="1" customFormat="1" ht="13.5">
      <c r="B321" s="44"/>
      <c r="C321" s="72"/>
      <c r="D321" s="231" t="s">
        <v>162</v>
      </c>
      <c r="E321" s="72"/>
      <c r="F321" s="232" t="s">
        <v>3069</v>
      </c>
      <c r="G321" s="72"/>
      <c r="H321" s="72"/>
      <c r="I321" s="189"/>
      <c r="J321" s="72"/>
      <c r="K321" s="72"/>
      <c r="L321" s="70"/>
      <c r="M321" s="233"/>
      <c r="N321" s="45"/>
      <c r="O321" s="45"/>
      <c r="P321" s="45"/>
      <c r="Q321" s="45"/>
      <c r="R321" s="45"/>
      <c r="S321" s="45"/>
      <c r="T321" s="93"/>
      <c r="AT321" s="22" t="s">
        <v>162</v>
      </c>
      <c r="AU321" s="22" t="s">
        <v>82</v>
      </c>
    </row>
    <row r="322" spans="2:47" s="1" customFormat="1" ht="13.5">
      <c r="B322" s="44"/>
      <c r="C322" s="72"/>
      <c r="D322" s="231" t="s">
        <v>166</v>
      </c>
      <c r="E322" s="72"/>
      <c r="F322" s="234" t="s">
        <v>2824</v>
      </c>
      <c r="G322" s="72"/>
      <c r="H322" s="72"/>
      <c r="I322" s="189"/>
      <c r="J322" s="72"/>
      <c r="K322" s="72"/>
      <c r="L322" s="70"/>
      <c r="M322" s="233"/>
      <c r="N322" s="45"/>
      <c r="O322" s="45"/>
      <c r="P322" s="45"/>
      <c r="Q322" s="45"/>
      <c r="R322" s="45"/>
      <c r="S322" s="45"/>
      <c r="T322" s="93"/>
      <c r="AT322" s="22" t="s">
        <v>166</v>
      </c>
      <c r="AU322" s="22" t="s">
        <v>82</v>
      </c>
    </row>
    <row r="323" spans="2:65" s="1" customFormat="1" ht="16.5" customHeight="1">
      <c r="B323" s="44"/>
      <c r="C323" s="246" t="s">
        <v>1184</v>
      </c>
      <c r="D323" s="246" t="s">
        <v>252</v>
      </c>
      <c r="E323" s="247" t="s">
        <v>3071</v>
      </c>
      <c r="F323" s="248" t="s">
        <v>3072</v>
      </c>
      <c r="G323" s="249" t="s">
        <v>2917</v>
      </c>
      <c r="H323" s="250">
        <v>1</v>
      </c>
      <c r="I323" s="251"/>
      <c r="J323" s="252">
        <f>ROUND(I323*H323,2)</f>
        <v>0</v>
      </c>
      <c r="K323" s="248" t="s">
        <v>22</v>
      </c>
      <c r="L323" s="253"/>
      <c r="M323" s="254" t="s">
        <v>22</v>
      </c>
      <c r="N323" s="255" t="s">
        <v>44</v>
      </c>
      <c r="O323" s="45"/>
      <c r="P323" s="228">
        <f>O323*H323</f>
        <v>0</v>
      </c>
      <c r="Q323" s="228">
        <v>0.02346</v>
      </c>
      <c r="R323" s="228">
        <f>Q323*H323</f>
        <v>0.02346</v>
      </c>
      <c r="S323" s="228">
        <v>0</v>
      </c>
      <c r="T323" s="229">
        <f>S323*H323</f>
        <v>0</v>
      </c>
      <c r="AR323" s="22" t="s">
        <v>372</v>
      </c>
      <c r="AT323" s="22" t="s">
        <v>252</v>
      </c>
      <c r="AU323" s="22" t="s">
        <v>82</v>
      </c>
      <c r="AY323" s="22" t="s">
        <v>153</v>
      </c>
      <c r="BE323" s="230">
        <f>IF(N323="základní",J323,0)</f>
        <v>0</v>
      </c>
      <c r="BF323" s="230">
        <f>IF(N323="snížená",J323,0)</f>
        <v>0</v>
      </c>
      <c r="BG323" s="230">
        <f>IF(N323="zákl. přenesená",J323,0)</f>
        <v>0</v>
      </c>
      <c r="BH323" s="230">
        <f>IF(N323="sníž. přenesená",J323,0)</f>
        <v>0</v>
      </c>
      <c r="BI323" s="230">
        <f>IF(N323="nulová",J323,0)</f>
        <v>0</v>
      </c>
      <c r="BJ323" s="22" t="s">
        <v>24</v>
      </c>
      <c r="BK323" s="230">
        <f>ROUND(I323*H323,2)</f>
        <v>0</v>
      </c>
      <c r="BL323" s="22" t="s">
        <v>266</v>
      </c>
      <c r="BM323" s="22" t="s">
        <v>3073</v>
      </c>
    </row>
    <row r="324" spans="2:47" s="1" customFormat="1" ht="13.5">
      <c r="B324" s="44"/>
      <c r="C324" s="72"/>
      <c r="D324" s="231" t="s">
        <v>162</v>
      </c>
      <c r="E324" s="72"/>
      <c r="F324" s="232" t="s">
        <v>3072</v>
      </c>
      <c r="G324" s="72"/>
      <c r="H324" s="72"/>
      <c r="I324" s="189"/>
      <c r="J324" s="72"/>
      <c r="K324" s="72"/>
      <c r="L324" s="70"/>
      <c r="M324" s="233"/>
      <c r="N324" s="45"/>
      <c r="O324" s="45"/>
      <c r="P324" s="45"/>
      <c r="Q324" s="45"/>
      <c r="R324" s="45"/>
      <c r="S324" s="45"/>
      <c r="T324" s="93"/>
      <c r="AT324" s="22" t="s">
        <v>162</v>
      </c>
      <c r="AU324" s="22" t="s">
        <v>82</v>
      </c>
    </row>
    <row r="325" spans="2:47" s="1" customFormat="1" ht="13.5">
      <c r="B325" s="44"/>
      <c r="C325" s="72"/>
      <c r="D325" s="231" t="s">
        <v>166</v>
      </c>
      <c r="E325" s="72"/>
      <c r="F325" s="234" t="s">
        <v>2824</v>
      </c>
      <c r="G325" s="72"/>
      <c r="H325" s="72"/>
      <c r="I325" s="189"/>
      <c r="J325" s="72"/>
      <c r="K325" s="72"/>
      <c r="L325" s="70"/>
      <c r="M325" s="233"/>
      <c r="N325" s="45"/>
      <c r="O325" s="45"/>
      <c r="P325" s="45"/>
      <c r="Q325" s="45"/>
      <c r="R325" s="45"/>
      <c r="S325" s="45"/>
      <c r="T325" s="93"/>
      <c r="AT325" s="22" t="s">
        <v>166</v>
      </c>
      <c r="AU325" s="22" t="s">
        <v>82</v>
      </c>
    </row>
    <row r="326" spans="2:65" s="1" customFormat="1" ht="16.5" customHeight="1">
      <c r="B326" s="44"/>
      <c r="C326" s="246" t="s">
        <v>1189</v>
      </c>
      <c r="D326" s="246" t="s">
        <v>252</v>
      </c>
      <c r="E326" s="247" t="s">
        <v>3074</v>
      </c>
      <c r="F326" s="248" t="s">
        <v>3075</v>
      </c>
      <c r="G326" s="249" t="s">
        <v>2917</v>
      </c>
      <c r="H326" s="250">
        <v>2</v>
      </c>
      <c r="I326" s="251"/>
      <c r="J326" s="252">
        <f>ROUND(I326*H326,2)</f>
        <v>0</v>
      </c>
      <c r="K326" s="248" t="s">
        <v>22</v>
      </c>
      <c r="L326" s="253"/>
      <c r="M326" s="254" t="s">
        <v>22</v>
      </c>
      <c r="N326" s="255" t="s">
        <v>44</v>
      </c>
      <c r="O326" s="45"/>
      <c r="P326" s="228">
        <f>O326*H326</f>
        <v>0</v>
      </c>
      <c r="Q326" s="228">
        <v>0.02134</v>
      </c>
      <c r="R326" s="228">
        <f>Q326*H326</f>
        <v>0.04268</v>
      </c>
      <c r="S326" s="228">
        <v>0</v>
      </c>
      <c r="T326" s="229">
        <f>S326*H326</f>
        <v>0</v>
      </c>
      <c r="AR326" s="22" t="s">
        <v>372</v>
      </c>
      <c r="AT326" s="22" t="s">
        <v>252</v>
      </c>
      <c r="AU326" s="22" t="s">
        <v>82</v>
      </c>
      <c r="AY326" s="22" t="s">
        <v>153</v>
      </c>
      <c r="BE326" s="230">
        <f>IF(N326="základní",J326,0)</f>
        <v>0</v>
      </c>
      <c r="BF326" s="230">
        <f>IF(N326="snížená",J326,0)</f>
        <v>0</v>
      </c>
      <c r="BG326" s="230">
        <f>IF(N326="zákl. přenesená",J326,0)</f>
        <v>0</v>
      </c>
      <c r="BH326" s="230">
        <f>IF(N326="sníž. přenesená",J326,0)</f>
        <v>0</v>
      </c>
      <c r="BI326" s="230">
        <f>IF(N326="nulová",J326,0)</f>
        <v>0</v>
      </c>
      <c r="BJ326" s="22" t="s">
        <v>24</v>
      </c>
      <c r="BK326" s="230">
        <f>ROUND(I326*H326,2)</f>
        <v>0</v>
      </c>
      <c r="BL326" s="22" t="s">
        <v>266</v>
      </c>
      <c r="BM326" s="22" t="s">
        <v>3076</v>
      </c>
    </row>
    <row r="327" spans="2:47" s="1" customFormat="1" ht="13.5">
      <c r="B327" s="44"/>
      <c r="C327" s="72"/>
      <c r="D327" s="231" t="s">
        <v>162</v>
      </c>
      <c r="E327" s="72"/>
      <c r="F327" s="232" t="s">
        <v>3075</v>
      </c>
      <c r="G327" s="72"/>
      <c r="H327" s="72"/>
      <c r="I327" s="189"/>
      <c r="J327" s="72"/>
      <c r="K327" s="72"/>
      <c r="L327" s="70"/>
      <c r="M327" s="233"/>
      <c r="N327" s="45"/>
      <c r="O327" s="45"/>
      <c r="P327" s="45"/>
      <c r="Q327" s="45"/>
      <c r="R327" s="45"/>
      <c r="S327" s="45"/>
      <c r="T327" s="93"/>
      <c r="AT327" s="22" t="s">
        <v>162</v>
      </c>
      <c r="AU327" s="22" t="s">
        <v>82</v>
      </c>
    </row>
    <row r="328" spans="2:47" s="1" customFormat="1" ht="13.5">
      <c r="B328" s="44"/>
      <c r="C328" s="72"/>
      <c r="D328" s="231" t="s">
        <v>166</v>
      </c>
      <c r="E328" s="72"/>
      <c r="F328" s="234" t="s">
        <v>2824</v>
      </c>
      <c r="G328" s="72"/>
      <c r="H328" s="72"/>
      <c r="I328" s="189"/>
      <c r="J328" s="72"/>
      <c r="K328" s="72"/>
      <c r="L328" s="70"/>
      <c r="M328" s="233"/>
      <c r="N328" s="45"/>
      <c r="O328" s="45"/>
      <c r="P328" s="45"/>
      <c r="Q328" s="45"/>
      <c r="R328" s="45"/>
      <c r="S328" s="45"/>
      <c r="T328" s="93"/>
      <c r="AT328" s="22" t="s">
        <v>166</v>
      </c>
      <c r="AU328" s="22" t="s">
        <v>82</v>
      </c>
    </row>
    <row r="329" spans="2:65" s="1" customFormat="1" ht="25.5" customHeight="1">
      <c r="B329" s="44"/>
      <c r="C329" s="219" t="s">
        <v>1196</v>
      </c>
      <c r="D329" s="219" t="s">
        <v>155</v>
      </c>
      <c r="E329" s="220" t="s">
        <v>3077</v>
      </c>
      <c r="F329" s="221" t="s">
        <v>3078</v>
      </c>
      <c r="G329" s="222" t="s">
        <v>158</v>
      </c>
      <c r="H329" s="223">
        <v>3</v>
      </c>
      <c r="I329" s="224"/>
      <c r="J329" s="225">
        <f>ROUND(I329*H329,2)</f>
        <v>0</v>
      </c>
      <c r="K329" s="221" t="s">
        <v>22</v>
      </c>
      <c r="L329" s="70"/>
      <c r="M329" s="226" t="s">
        <v>22</v>
      </c>
      <c r="N329" s="227" t="s">
        <v>44</v>
      </c>
      <c r="O329" s="45"/>
      <c r="P329" s="228">
        <f>O329*H329</f>
        <v>0</v>
      </c>
      <c r="Q329" s="228">
        <v>0</v>
      </c>
      <c r="R329" s="228">
        <f>Q329*H329</f>
        <v>0</v>
      </c>
      <c r="S329" s="228">
        <v>0</v>
      </c>
      <c r="T329" s="229">
        <f>S329*H329</f>
        <v>0</v>
      </c>
      <c r="AR329" s="22" t="s">
        <v>266</v>
      </c>
      <c r="AT329" s="22" t="s">
        <v>155</v>
      </c>
      <c r="AU329" s="22" t="s">
        <v>82</v>
      </c>
      <c r="AY329" s="22" t="s">
        <v>153</v>
      </c>
      <c r="BE329" s="230">
        <f>IF(N329="základní",J329,0)</f>
        <v>0</v>
      </c>
      <c r="BF329" s="230">
        <f>IF(N329="snížená",J329,0)</f>
        <v>0</v>
      </c>
      <c r="BG329" s="230">
        <f>IF(N329="zákl. přenesená",J329,0)</f>
        <v>0</v>
      </c>
      <c r="BH329" s="230">
        <f>IF(N329="sníž. přenesená",J329,0)</f>
        <v>0</v>
      </c>
      <c r="BI329" s="230">
        <f>IF(N329="nulová",J329,0)</f>
        <v>0</v>
      </c>
      <c r="BJ329" s="22" t="s">
        <v>24</v>
      </c>
      <c r="BK329" s="230">
        <f>ROUND(I329*H329,2)</f>
        <v>0</v>
      </c>
      <c r="BL329" s="22" t="s">
        <v>266</v>
      </c>
      <c r="BM329" s="22" t="s">
        <v>3079</v>
      </c>
    </row>
    <row r="330" spans="2:47" s="1" customFormat="1" ht="13.5">
      <c r="B330" s="44"/>
      <c r="C330" s="72"/>
      <c r="D330" s="231" t="s">
        <v>162</v>
      </c>
      <c r="E330" s="72"/>
      <c r="F330" s="232" t="s">
        <v>3078</v>
      </c>
      <c r="G330" s="72"/>
      <c r="H330" s="72"/>
      <c r="I330" s="189"/>
      <c r="J330" s="72"/>
      <c r="K330" s="72"/>
      <c r="L330" s="70"/>
      <c r="M330" s="233"/>
      <c r="N330" s="45"/>
      <c r="O330" s="45"/>
      <c r="P330" s="45"/>
      <c r="Q330" s="45"/>
      <c r="R330" s="45"/>
      <c r="S330" s="45"/>
      <c r="T330" s="93"/>
      <c r="AT330" s="22" t="s">
        <v>162</v>
      </c>
      <c r="AU330" s="22" t="s">
        <v>82</v>
      </c>
    </row>
    <row r="331" spans="2:47" s="1" customFormat="1" ht="13.5">
      <c r="B331" s="44"/>
      <c r="C331" s="72"/>
      <c r="D331" s="231" t="s">
        <v>166</v>
      </c>
      <c r="E331" s="72"/>
      <c r="F331" s="234" t="s">
        <v>2824</v>
      </c>
      <c r="G331" s="72"/>
      <c r="H331" s="72"/>
      <c r="I331" s="189"/>
      <c r="J331" s="72"/>
      <c r="K331" s="72"/>
      <c r="L331" s="70"/>
      <c r="M331" s="233"/>
      <c r="N331" s="45"/>
      <c r="O331" s="45"/>
      <c r="P331" s="45"/>
      <c r="Q331" s="45"/>
      <c r="R331" s="45"/>
      <c r="S331" s="45"/>
      <c r="T331" s="93"/>
      <c r="AT331" s="22" t="s">
        <v>166</v>
      </c>
      <c r="AU331" s="22" t="s">
        <v>82</v>
      </c>
    </row>
    <row r="332" spans="2:65" s="1" customFormat="1" ht="16.5" customHeight="1">
      <c r="B332" s="44"/>
      <c r="C332" s="219" t="s">
        <v>1202</v>
      </c>
      <c r="D332" s="219" t="s">
        <v>155</v>
      </c>
      <c r="E332" s="220" t="s">
        <v>3080</v>
      </c>
      <c r="F332" s="221" t="s">
        <v>3081</v>
      </c>
      <c r="G332" s="222" t="s">
        <v>231</v>
      </c>
      <c r="H332" s="223">
        <v>0.694</v>
      </c>
      <c r="I332" s="224"/>
      <c r="J332" s="225">
        <f>ROUND(I332*H332,2)</f>
        <v>0</v>
      </c>
      <c r="K332" s="221" t="s">
        <v>22</v>
      </c>
      <c r="L332" s="70"/>
      <c r="M332" s="226" t="s">
        <v>22</v>
      </c>
      <c r="N332" s="227" t="s">
        <v>44</v>
      </c>
      <c r="O332" s="45"/>
      <c r="P332" s="228">
        <f>O332*H332</f>
        <v>0</v>
      </c>
      <c r="Q332" s="228">
        <v>0</v>
      </c>
      <c r="R332" s="228">
        <f>Q332*H332</f>
        <v>0</v>
      </c>
      <c r="S332" s="228">
        <v>0</v>
      </c>
      <c r="T332" s="229">
        <f>S332*H332</f>
        <v>0</v>
      </c>
      <c r="AR332" s="22" t="s">
        <v>266</v>
      </c>
      <c r="AT332" s="22" t="s">
        <v>155</v>
      </c>
      <c r="AU332" s="22" t="s">
        <v>82</v>
      </c>
      <c r="AY332" s="22" t="s">
        <v>153</v>
      </c>
      <c r="BE332" s="230">
        <f>IF(N332="základní",J332,0)</f>
        <v>0</v>
      </c>
      <c r="BF332" s="230">
        <f>IF(N332="snížená",J332,0)</f>
        <v>0</v>
      </c>
      <c r="BG332" s="230">
        <f>IF(N332="zákl. přenesená",J332,0)</f>
        <v>0</v>
      </c>
      <c r="BH332" s="230">
        <f>IF(N332="sníž. přenesená",J332,0)</f>
        <v>0</v>
      </c>
      <c r="BI332" s="230">
        <f>IF(N332="nulová",J332,0)</f>
        <v>0</v>
      </c>
      <c r="BJ332" s="22" t="s">
        <v>24</v>
      </c>
      <c r="BK332" s="230">
        <f>ROUND(I332*H332,2)</f>
        <v>0</v>
      </c>
      <c r="BL332" s="22" t="s">
        <v>266</v>
      </c>
      <c r="BM332" s="22" t="s">
        <v>3082</v>
      </c>
    </row>
    <row r="333" spans="2:47" s="1" customFormat="1" ht="13.5">
      <c r="B333" s="44"/>
      <c r="C333" s="72"/>
      <c r="D333" s="231" t="s">
        <v>162</v>
      </c>
      <c r="E333" s="72"/>
      <c r="F333" s="232" t="s">
        <v>3081</v>
      </c>
      <c r="G333" s="72"/>
      <c r="H333" s="72"/>
      <c r="I333" s="189"/>
      <c r="J333" s="72"/>
      <c r="K333" s="72"/>
      <c r="L333" s="70"/>
      <c r="M333" s="233"/>
      <c r="N333" s="45"/>
      <c r="O333" s="45"/>
      <c r="P333" s="45"/>
      <c r="Q333" s="45"/>
      <c r="R333" s="45"/>
      <c r="S333" s="45"/>
      <c r="T333" s="93"/>
      <c r="AT333" s="22" t="s">
        <v>162</v>
      </c>
      <c r="AU333" s="22" t="s">
        <v>82</v>
      </c>
    </row>
    <row r="334" spans="2:63" s="10" customFormat="1" ht="37.4" customHeight="1">
      <c r="B334" s="203"/>
      <c r="C334" s="204"/>
      <c r="D334" s="205" t="s">
        <v>72</v>
      </c>
      <c r="E334" s="206" t="s">
        <v>2324</v>
      </c>
      <c r="F334" s="206" t="s">
        <v>3083</v>
      </c>
      <c r="G334" s="204"/>
      <c r="H334" s="204"/>
      <c r="I334" s="207"/>
      <c r="J334" s="208">
        <f>BK334</f>
        <v>0</v>
      </c>
      <c r="K334" s="204"/>
      <c r="L334" s="209"/>
      <c r="M334" s="210"/>
      <c r="N334" s="211"/>
      <c r="O334" s="211"/>
      <c r="P334" s="212">
        <f>P335</f>
        <v>0</v>
      </c>
      <c r="Q334" s="211"/>
      <c r="R334" s="212">
        <f>R335</f>
        <v>0.0082</v>
      </c>
      <c r="S334" s="211"/>
      <c r="T334" s="213">
        <f>T335</f>
        <v>0</v>
      </c>
      <c r="AR334" s="214" t="s">
        <v>82</v>
      </c>
      <c r="AT334" s="215" t="s">
        <v>72</v>
      </c>
      <c r="AU334" s="215" t="s">
        <v>73</v>
      </c>
      <c r="AY334" s="214" t="s">
        <v>153</v>
      </c>
      <c r="BK334" s="216">
        <f>BK335</f>
        <v>0</v>
      </c>
    </row>
    <row r="335" spans="2:63" s="10" customFormat="1" ht="19.9" customHeight="1">
      <c r="B335" s="203"/>
      <c r="C335" s="204"/>
      <c r="D335" s="205" t="s">
        <v>72</v>
      </c>
      <c r="E335" s="217" t="s">
        <v>2275</v>
      </c>
      <c r="F335" s="217" t="s">
        <v>3084</v>
      </c>
      <c r="G335" s="204"/>
      <c r="H335" s="204"/>
      <c r="I335" s="207"/>
      <c r="J335" s="218">
        <f>BK335</f>
        <v>0</v>
      </c>
      <c r="K335" s="204"/>
      <c r="L335" s="209"/>
      <c r="M335" s="210"/>
      <c r="N335" s="211"/>
      <c r="O335" s="211"/>
      <c r="P335" s="212">
        <f>SUM(P336:P339)</f>
        <v>0</v>
      </c>
      <c r="Q335" s="211"/>
      <c r="R335" s="212">
        <f>SUM(R336:R339)</f>
        <v>0.0082</v>
      </c>
      <c r="S335" s="211"/>
      <c r="T335" s="213">
        <f>SUM(T336:T339)</f>
        <v>0</v>
      </c>
      <c r="AR335" s="214" t="s">
        <v>82</v>
      </c>
      <c r="AT335" s="215" t="s">
        <v>72</v>
      </c>
      <c r="AU335" s="215" t="s">
        <v>24</v>
      </c>
      <c r="AY335" s="214" t="s">
        <v>153</v>
      </c>
      <c r="BK335" s="216">
        <f>SUM(BK336:BK339)</f>
        <v>0</v>
      </c>
    </row>
    <row r="336" spans="2:65" s="1" customFormat="1" ht="25.5" customHeight="1">
      <c r="B336" s="44"/>
      <c r="C336" s="219" t="s">
        <v>1210</v>
      </c>
      <c r="D336" s="219" t="s">
        <v>155</v>
      </c>
      <c r="E336" s="220" t="s">
        <v>3085</v>
      </c>
      <c r="F336" s="221" t="s">
        <v>3086</v>
      </c>
      <c r="G336" s="222" t="s">
        <v>3087</v>
      </c>
      <c r="H336" s="223">
        <v>10</v>
      </c>
      <c r="I336" s="224"/>
      <c r="J336" s="225">
        <f>ROUND(I336*H336,2)</f>
        <v>0</v>
      </c>
      <c r="K336" s="221" t="s">
        <v>22</v>
      </c>
      <c r="L336" s="70"/>
      <c r="M336" s="226" t="s">
        <v>22</v>
      </c>
      <c r="N336" s="227" t="s">
        <v>44</v>
      </c>
      <c r="O336" s="45"/>
      <c r="P336" s="228">
        <f>O336*H336</f>
        <v>0</v>
      </c>
      <c r="Q336" s="228">
        <v>0.0001</v>
      </c>
      <c r="R336" s="228">
        <f>Q336*H336</f>
        <v>0.001</v>
      </c>
      <c r="S336" s="228">
        <v>0</v>
      </c>
      <c r="T336" s="229">
        <f>S336*H336</f>
        <v>0</v>
      </c>
      <c r="AR336" s="22" t="s">
        <v>266</v>
      </c>
      <c r="AT336" s="22" t="s">
        <v>155</v>
      </c>
      <c r="AU336" s="22" t="s">
        <v>82</v>
      </c>
      <c r="AY336" s="22" t="s">
        <v>153</v>
      </c>
      <c r="BE336" s="230">
        <f>IF(N336="základní",J336,0)</f>
        <v>0</v>
      </c>
      <c r="BF336" s="230">
        <f>IF(N336="snížená",J336,0)</f>
        <v>0</v>
      </c>
      <c r="BG336" s="230">
        <f>IF(N336="zákl. přenesená",J336,0)</f>
        <v>0</v>
      </c>
      <c r="BH336" s="230">
        <f>IF(N336="sníž. přenesená",J336,0)</f>
        <v>0</v>
      </c>
      <c r="BI336" s="230">
        <f>IF(N336="nulová",J336,0)</f>
        <v>0</v>
      </c>
      <c r="BJ336" s="22" t="s">
        <v>24</v>
      </c>
      <c r="BK336" s="230">
        <f>ROUND(I336*H336,2)</f>
        <v>0</v>
      </c>
      <c r="BL336" s="22" t="s">
        <v>266</v>
      </c>
      <c r="BM336" s="22" t="s">
        <v>3088</v>
      </c>
    </row>
    <row r="337" spans="2:47" s="1" customFormat="1" ht="13.5">
      <c r="B337" s="44"/>
      <c r="C337" s="72"/>
      <c r="D337" s="231" t="s">
        <v>162</v>
      </c>
      <c r="E337" s="72"/>
      <c r="F337" s="232" t="s">
        <v>3086</v>
      </c>
      <c r="G337" s="72"/>
      <c r="H337" s="72"/>
      <c r="I337" s="189"/>
      <c r="J337" s="72"/>
      <c r="K337" s="72"/>
      <c r="L337" s="70"/>
      <c r="M337" s="233"/>
      <c r="N337" s="45"/>
      <c r="O337" s="45"/>
      <c r="P337" s="45"/>
      <c r="Q337" s="45"/>
      <c r="R337" s="45"/>
      <c r="S337" s="45"/>
      <c r="T337" s="93"/>
      <c r="AT337" s="22" t="s">
        <v>162</v>
      </c>
      <c r="AU337" s="22" t="s">
        <v>82</v>
      </c>
    </row>
    <row r="338" spans="2:65" s="1" customFormat="1" ht="16.5" customHeight="1">
      <c r="B338" s="44"/>
      <c r="C338" s="219" t="s">
        <v>1217</v>
      </c>
      <c r="D338" s="219" t="s">
        <v>155</v>
      </c>
      <c r="E338" s="220" t="s">
        <v>3089</v>
      </c>
      <c r="F338" s="221" t="s">
        <v>3090</v>
      </c>
      <c r="G338" s="222" t="s">
        <v>3087</v>
      </c>
      <c r="H338" s="223">
        <v>72</v>
      </c>
      <c r="I338" s="224"/>
      <c r="J338" s="225">
        <f>ROUND(I338*H338,2)</f>
        <v>0</v>
      </c>
      <c r="K338" s="221" t="s">
        <v>22</v>
      </c>
      <c r="L338" s="70"/>
      <c r="M338" s="226" t="s">
        <v>22</v>
      </c>
      <c r="N338" s="227" t="s">
        <v>44</v>
      </c>
      <c r="O338" s="45"/>
      <c r="P338" s="228">
        <f>O338*H338</f>
        <v>0</v>
      </c>
      <c r="Q338" s="228">
        <v>0.0001</v>
      </c>
      <c r="R338" s="228">
        <f>Q338*H338</f>
        <v>0.007200000000000001</v>
      </c>
      <c r="S338" s="228">
        <v>0</v>
      </c>
      <c r="T338" s="229">
        <f>S338*H338</f>
        <v>0</v>
      </c>
      <c r="AR338" s="22" t="s">
        <v>266</v>
      </c>
      <c r="AT338" s="22" t="s">
        <v>155</v>
      </c>
      <c r="AU338" s="22" t="s">
        <v>82</v>
      </c>
      <c r="AY338" s="22" t="s">
        <v>153</v>
      </c>
      <c r="BE338" s="230">
        <f>IF(N338="základní",J338,0)</f>
        <v>0</v>
      </c>
      <c r="BF338" s="230">
        <f>IF(N338="snížená",J338,0)</f>
        <v>0</v>
      </c>
      <c r="BG338" s="230">
        <f>IF(N338="zákl. přenesená",J338,0)</f>
        <v>0</v>
      </c>
      <c r="BH338" s="230">
        <f>IF(N338="sníž. přenesená",J338,0)</f>
        <v>0</v>
      </c>
      <c r="BI338" s="230">
        <f>IF(N338="nulová",J338,0)</f>
        <v>0</v>
      </c>
      <c r="BJ338" s="22" t="s">
        <v>24</v>
      </c>
      <c r="BK338" s="230">
        <f>ROUND(I338*H338,2)</f>
        <v>0</v>
      </c>
      <c r="BL338" s="22" t="s">
        <v>266</v>
      </c>
      <c r="BM338" s="22" t="s">
        <v>3091</v>
      </c>
    </row>
    <row r="339" spans="2:47" s="1" customFormat="1" ht="13.5">
      <c r="B339" s="44"/>
      <c r="C339" s="72"/>
      <c r="D339" s="231" t="s">
        <v>162</v>
      </c>
      <c r="E339" s="72"/>
      <c r="F339" s="232" t="s">
        <v>3090</v>
      </c>
      <c r="G339" s="72"/>
      <c r="H339" s="72"/>
      <c r="I339" s="189"/>
      <c r="J339" s="72"/>
      <c r="K339" s="72"/>
      <c r="L339" s="70"/>
      <c r="M339" s="256"/>
      <c r="N339" s="257"/>
      <c r="O339" s="257"/>
      <c r="P339" s="257"/>
      <c r="Q339" s="257"/>
      <c r="R339" s="257"/>
      <c r="S339" s="257"/>
      <c r="T339" s="258"/>
      <c r="AT339" s="22" t="s">
        <v>162</v>
      </c>
      <c r="AU339" s="22" t="s">
        <v>82</v>
      </c>
    </row>
    <row r="340" spans="2:12" s="1" customFormat="1" ht="6.95" customHeight="1">
      <c r="B340" s="65"/>
      <c r="C340" s="66"/>
      <c r="D340" s="66"/>
      <c r="E340" s="66"/>
      <c r="F340" s="66"/>
      <c r="G340" s="66"/>
      <c r="H340" s="66"/>
      <c r="I340" s="164"/>
      <c r="J340" s="66"/>
      <c r="K340" s="66"/>
      <c r="L340" s="70"/>
    </row>
  </sheetData>
  <sheetProtection password="CC35" sheet="1" objects="1" scenarios="1" formatColumns="0" formatRows="0" autoFilter="0"/>
  <autoFilter ref="C90:K339"/>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98</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3092</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ROUND(J80,2)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ROUND(SUM(BE80:BE179),2)</f>
        <v>0</v>
      </c>
      <c r="G30" s="45"/>
      <c r="H30" s="45"/>
      <c r="I30" s="156">
        <v>0.21</v>
      </c>
      <c r="J30" s="155">
        <f>ROUND(ROUND((SUM(BE80:BE179)),2)*I30,2)</f>
        <v>0</v>
      </c>
      <c r="K30" s="49"/>
    </row>
    <row r="31" spans="2:11" s="1" customFormat="1" ht="14.4" customHeight="1">
      <c r="B31" s="44"/>
      <c r="C31" s="45"/>
      <c r="D31" s="45"/>
      <c r="E31" s="53" t="s">
        <v>45</v>
      </c>
      <c r="F31" s="155">
        <f>ROUND(SUM(BF80:BF179),2)</f>
        <v>0</v>
      </c>
      <c r="G31" s="45"/>
      <c r="H31" s="45"/>
      <c r="I31" s="156">
        <v>0.15</v>
      </c>
      <c r="J31" s="155">
        <f>ROUND(ROUND((SUM(BF80:BF179)),2)*I31,2)</f>
        <v>0</v>
      </c>
      <c r="K31" s="49"/>
    </row>
    <row r="32" spans="2:11" s="1" customFormat="1" ht="14.4" customHeight="1" hidden="1">
      <c r="B32" s="44"/>
      <c r="C32" s="45"/>
      <c r="D32" s="45"/>
      <c r="E32" s="53" t="s">
        <v>46</v>
      </c>
      <c r="F32" s="155">
        <f>ROUND(SUM(BG80:BG179),2)</f>
        <v>0</v>
      </c>
      <c r="G32" s="45"/>
      <c r="H32" s="45"/>
      <c r="I32" s="156">
        <v>0.21</v>
      </c>
      <c r="J32" s="155">
        <v>0</v>
      </c>
      <c r="K32" s="49"/>
    </row>
    <row r="33" spans="2:11" s="1" customFormat="1" ht="14.4" customHeight="1" hidden="1">
      <c r="B33" s="44"/>
      <c r="C33" s="45"/>
      <c r="D33" s="45"/>
      <c r="E33" s="53" t="s">
        <v>47</v>
      </c>
      <c r="F33" s="155">
        <f>ROUND(SUM(BH80:BH179),2)</f>
        <v>0</v>
      </c>
      <c r="G33" s="45"/>
      <c r="H33" s="45"/>
      <c r="I33" s="156">
        <v>0.15</v>
      </c>
      <c r="J33" s="155">
        <v>0</v>
      </c>
      <c r="K33" s="49"/>
    </row>
    <row r="34" spans="2:11" s="1" customFormat="1" ht="14.4" customHeight="1" hidden="1">
      <c r="B34" s="44"/>
      <c r="C34" s="45"/>
      <c r="D34" s="45"/>
      <c r="E34" s="53" t="s">
        <v>48</v>
      </c>
      <c r="F34" s="155">
        <f>ROUND(SUM(BI80:BI179),2)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101.06 - Vzduchotechnika</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J80</f>
        <v>0</v>
      </c>
      <c r="K56" s="49"/>
      <c r="AU56" s="22" t="s">
        <v>126</v>
      </c>
    </row>
    <row r="57" spans="2:11" s="7" customFormat="1" ht="24.95" customHeight="1">
      <c r="B57" s="175"/>
      <c r="C57" s="176"/>
      <c r="D57" s="177" t="s">
        <v>754</v>
      </c>
      <c r="E57" s="178"/>
      <c r="F57" s="178"/>
      <c r="G57" s="178"/>
      <c r="H57" s="178"/>
      <c r="I57" s="179"/>
      <c r="J57" s="180">
        <f>J81</f>
        <v>0</v>
      </c>
      <c r="K57" s="181"/>
    </row>
    <row r="58" spans="2:11" s="8" customFormat="1" ht="19.9" customHeight="1">
      <c r="B58" s="182"/>
      <c r="C58" s="183"/>
      <c r="D58" s="184" t="s">
        <v>757</v>
      </c>
      <c r="E58" s="185"/>
      <c r="F58" s="185"/>
      <c r="G58" s="185"/>
      <c r="H58" s="185"/>
      <c r="I58" s="186"/>
      <c r="J58" s="187">
        <f>J82</f>
        <v>0</v>
      </c>
      <c r="K58" s="188"/>
    </row>
    <row r="59" spans="2:11" s="8" customFormat="1" ht="19.9" customHeight="1">
      <c r="B59" s="182"/>
      <c r="C59" s="183"/>
      <c r="D59" s="184" t="s">
        <v>3093</v>
      </c>
      <c r="E59" s="185"/>
      <c r="F59" s="185"/>
      <c r="G59" s="185"/>
      <c r="H59" s="185"/>
      <c r="I59" s="186"/>
      <c r="J59" s="187">
        <f>J94</f>
        <v>0</v>
      </c>
      <c r="K59" s="188"/>
    </row>
    <row r="60" spans="2:11" s="8" customFormat="1" ht="19.9" customHeight="1">
      <c r="B60" s="182"/>
      <c r="C60" s="183"/>
      <c r="D60" s="184" t="s">
        <v>763</v>
      </c>
      <c r="E60" s="185"/>
      <c r="F60" s="185"/>
      <c r="G60" s="185"/>
      <c r="H60" s="185"/>
      <c r="I60" s="186"/>
      <c r="J60" s="187">
        <f>J167</f>
        <v>0</v>
      </c>
      <c r="K60" s="188"/>
    </row>
    <row r="61" spans="2:11" s="1" customFormat="1" ht="21.8" customHeight="1">
      <c r="B61" s="44"/>
      <c r="C61" s="45"/>
      <c r="D61" s="45"/>
      <c r="E61" s="45"/>
      <c r="F61" s="45"/>
      <c r="G61" s="45"/>
      <c r="H61" s="45"/>
      <c r="I61" s="142"/>
      <c r="J61" s="45"/>
      <c r="K61" s="49"/>
    </row>
    <row r="62" spans="2:11" s="1" customFormat="1" ht="6.95" customHeight="1">
      <c r="B62" s="65"/>
      <c r="C62" s="66"/>
      <c r="D62" s="66"/>
      <c r="E62" s="66"/>
      <c r="F62" s="66"/>
      <c r="G62" s="66"/>
      <c r="H62" s="66"/>
      <c r="I62" s="164"/>
      <c r="J62" s="66"/>
      <c r="K62" s="67"/>
    </row>
    <row r="66" spans="2:12" s="1" customFormat="1" ht="6.95" customHeight="1">
      <c r="B66" s="68"/>
      <c r="C66" s="69"/>
      <c r="D66" s="69"/>
      <c r="E66" s="69"/>
      <c r="F66" s="69"/>
      <c r="G66" s="69"/>
      <c r="H66" s="69"/>
      <c r="I66" s="167"/>
      <c r="J66" s="69"/>
      <c r="K66" s="69"/>
      <c r="L66" s="70"/>
    </row>
    <row r="67" spans="2:12" s="1" customFormat="1" ht="36.95" customHeight="1">
      <c r="B67" s="44"/>
      <c r="C67" s="71" t="s">
        <v>137</v>
      </c>
      <c r="D67" s="72"/>
      <c r="E67" s="72"/>
      <c r="F67" s="72"/>
      <c r="G67" s="72"/>
      <c r="H67" s="72"/>
      <c r="I67" s="189"/>
      <c r="J67" s="72"/>
      <c r="K67" s="72"/>
      <c r="L67" s="70"/>
    </row>
    <row r="68" spans="2:12" s="1" customFormat="1" ht="6.95" customHeight="1">
      <c r="B68" s="44"/>
      <c r="C68" s="72"/>
      <c r="D68" s="72"/>
      <c r="E68" s="72"/>
      <c r="F68" s="72"/>
      <c r="G68" s="72"/>
      <c r="H68" s="72"/>
      <c r="I68" s="189"/>
      <c r="J68" s="72"/>
      <c r="K68" s="72"/>
      <c r="L68" s="70"/>
    </row>
    <row r="69" spans="2:12" s="1" customFormat="1" ht="14.4" customHeight="1">
      <c r="B69" s="44"/>
      <c r="C69" s="74" t="s">
        <v>18</v>
      </c>
      <c r="D69" s="72"/>
      <c r="E69" s="72"/>
      <c r="F69" s="72"/>
      <c r="G69" s="72"/>
      <c r="H69" s="72"/>
      <c r="I69" s="189"/>
      <c r="J69" s="72"/>
      <c r="K69" s="72"/>
      <c r="L69" s="70"/>
    </row>
    <row r="70" spans="2:12" s="1" customFormat="1" ht="16.5" customHeight="1">
      <c r="B70" s="44"/>
      <c r="C70" s="72"/>
      <c r="D70" s="72"/>
      <c r="E70" s="190" t="str">
        <f>E7</f>
        <v>Nemocnice Teplice - nízkoprahový urgentní příjem</v>
      </c>
      <c r="F70" s="74"/>
      <c r="G70" s="74"/>
      <c r="H70" s="74"/>
      <c r="I70" s="189"/>
      <c r="J70" s="72"/>
      <c r="K70" s="72"/>
      <c r="L70" s="70"/>
    </row>
    <row r="71" spans="2:12" s="1" customFormat="1" ht="14.4" customHeight="1">
      <c r="B71" s="44"/>
      <c r="C71" s="74" t="s">
        <v>120</v>
      </c>
      <c r="D71" s="72"/>
      <c r="E71" s="72"/>
      <c r="F71" s="72"/>
      <c r="G71" s="72"/>
      <c r="H71" s="72"/>
      <c r="I71" s="189"/>
      <c r="J71" s="72"/>
      <c r="K71" s="72"/>
      <c r="L71" s="70"/>
    </row>
    <row r="72" spans="2:12" s="1" customFormat="1" ht="17.25" customHeight="1">
      <c r="B72" s="44"/>
      <c r="C72" s="72"/>
      <c r="D72" s="72"/>
      <c r="E72" s="80" t="str">
        <f>E9</f>
        <v>SO 101.06 - Vzduchotechnika</v>
      </c>
      <c r="F72" s="72"/>
      <c r="G72" s="72"/>
      <c r="H72" s="72"/>
      <c r="I72" s="189"/>
      <c r="J72" s="72"/>
      <c r="K72" s="72"/>
      <c r="L72" s="70"/>
    </row>
    <row r="73" spans="2:12" s="1" customFormat="1" ht="6.95" customHeight="1">
      <c r="B73" s="44"/>
      <c r="C73" s="72"/>
      <c r="D73" s="72"/>
      <c r="E73" s="72"/>
      <c r="F73" s="72"/>
      <c r="G73" s="72"/>
      <c r="H73" s="72"/>
      <c r="I73" s="189"/>
      <c r="J73" s="72"/>
      <c r="K73" s="72"/>
      <c r="L73" s="70"/>
    </row>
    <row r="74" spans="2:12" s="1" customFormat="1" ht="18" customHeight="1">
      <c r="B74" s="44"/>
      <c r="C74" s="74" t="s">
        <v>25</v>
      </c>
      <c r="D74" s="72"/>
      <c r="E74" s="72"/>
      <c r="F74" s="191" t="str">
        <f>F12</f>
        <v xml:space="preserve"> </v>
      </c>
      <c r="G74" s="72"/>
      <c r="H74" s="72"/>
      <c r="I74" s="192" t="s">
        <v>27</v>
      </c>
      <c r="J74" s="83" t="str">
        <f>IF(J12="","",J12)</f>
        <v>21. 3. 2016</v>
      </c>
      <c r="K74" s="72"/>
      <c r="L74" s="70"/>
    </row>
    <row r="75" spans="2:12" s="1" customFormat="1" ht="6.95" customHeight="1">
      <c r="B75" s="44"/>
      <c r="C75" s="72"/>
      <c r="D75" s="72"/>
      <c r="E75" s="72"/>
      <c r="F75" s="72"/>
      <c r="G75" s="72"/>
      <c r="H75" s="72"/>
      <c r="I75" s="189"/>
      <c r="J75" s="72"/>
      <c r="K75" s="72"/>
      <c r="L75" s="70"/>
    </row>
    <row r="76" spans="2:12" s="1" customFormat="1" ht="13.5">
      <c r="B76" s="44"/>
      <c r="C76" s="74" t="s">
        <v>31</v>
      </c>
      <c r="D76" s="72"/>
      <c r="E76" s="72"/>
      <c r="F76" s="191" t="str">
        <f>E15</f>
        <v xml:space="preserve"> </v>
      </c>
      <c r="G76" s="72"/>
      <c r="H76" s="72"/>
      <c r="I76" s="192" t="s">
        <v>36</v>
      </c>
      <c r="J76" s="191" t="str">
        <f>E21</f>
        <v xml:space="preserve"> </v>
      </c>
      <c r="K76" s="72"/>
      <c r="L76" s="70"/>
    </row>
    <row r="77" spans="2:12" s="1" customFormat="1" ht="14.4" customHeight="1">
      <c r="B77" s="44"/>
      <c r="C77" s="74" t="s">
        <v>34</v>
      </c>
      <c r="D77" s="72"/>
      <c r="E77" s="72"/>
      <c r="F77" s="191" t="str">
        <f>IF(E18="","",E18)</f>
        <v/>
      </c>
      <c r="G77" s="72"/>
      <c r="H77" s="72"/>
      <c r="I77" s="189"/>
      <c r="J77" s="72"/>
      <c r="K77" s="72"/>
      <c r="L77" s="70"/>
    </row>
    <row r="78" spans="2:12" s="1" customFormat="1" ht="10.3" customHeight="1">
      <c r="B78" s="44"/>
      <c r="C78" s="72"/>
      <c r="D78" s="72"/>
      <c r="E78" s="72"/>
      <c r="F78" s="72"/>
      <c r="G78" s="72"/>
      <c r="H78" s="72"/>
      <c r="I78" s="189"/>
      <c r="J78" s="72"/>
      <c r="K78" s="72"/>
      <c r="L78" s="70"/>
    </row>
    <row r="79" spans="2:20" s="9" customFormat="1" ht="29.25" customHeight="1">
      <c r="B79" s="193"/>
      <c r="C79" s="194" t="s">
        <v>138</v>
      </c>
      <c r="D79" s="195" t="s">
        <v>58</v>
      </c>
      <c r="E79" s="195" t="s">
        <v>54</v>
      </c>
      <c r="F79" s="195" t="s">
        <v>139</v>
      </c>
      <c r="G79" s="195" t="s">
        <v>140</v>
      </c>
      <c r="H79" s="195" t="s">
        <v>141</v>
      </c>
      <c r="I79" s="196" t="s">
        <v>142</v>
      </c>
      <c r="J79" s="195" t="s">
        <v>124</v>
      </c>
      <c r="K79" s="197" t="s">
        <v>143</v>
      </c>
      <c r="L79" s="198"/>
      <c r="M79" s="100" t="s">
        <v>144</v>
      </c>
      <c r="N79" s="101" t="s">
        <v>43</v>
      </c>
      <c r="O79" s="101" t="s">
        <v>145</v>
      </c>
      <c r="P79" s="101" t="s">
        <v>146</v>
      </c>
      <c r="Q79" s="101" t="s">
        <v>147</v>
      </c>
      <c r="R79" s="101" t="s">
        <v>148</v>
      </c>
      <c r="S79" s="101" t="s">
        <v>149</v>
      </c>
      <c r="T79" s="102" t="s">
        <v>150</v>
      </c>
    </row>
    <row r="80" spans="2:63" s="1" customFormat="1" ht="29.25" customHeight="1">
      <c r="B80" s="44"/>
      <c r="C80" s="106" t="s">
        <v>125</v>
      </c>
      <c r="D80" s="72"/>
      <c r="E80" s="72"/>
      <c r="F80" s="72"/>
      <c r="G80" s="72"/>
      <c r="H80" s="72"/>
      <c r="I80" s="189"/>
      <c r="J80" s="199">
        <f>BK80</f>
        <v>0</v>
      </c>
      <c r="K80" s="72"/>
      <c r="L80" s="70"/>
      <c r="M80" s="103"/>
      <c r="N80" s="104"/>
      <c r="O80" s="104"/>
      <c r="P80" s="200">
        <f>P81</f>
        <v>0</v>
      </c>
      <c r="Q80" s="104"/>
      <c r="R80" s="200">
        <f>R81</f>
        <v>0.0396346</v>
      </c>
      <c r="S80" s="104"/>
      <c r="T80" s="201">
        <f>T81</f>
        <v>0</v>
      </c>
      <c r="AT80" s="22" t="s">
        <v>72</v>
      </c>
      <c r="AU80" s="22" t="s">
        <v>126</v>
      </c>
      <c r="BK80" s="202">
        <f>BK81</f>
        <v>0</v>
      </c>
    </row>
    <row r="81" spans="2:63" s="10" customFormat="1" ht="37.4" customHeight="1">
      <c r="B81" s="203"/>
      <c r="C81" s="204"/>
      <c r="D81" s="205" t="s">
        <v>72</v>
      </c>
      <c r="E81" s="206" t="s">
        <v>1381</v>
      </c>
      <c r="F81" s="206" t="s">
        <v>1382</v>
      </c>
      <c r="G81" s="204"/>
      <c r="H81" s="204"/>
      <c r="I81" s="207"/>
      <c r="J81" s="208">
        <f>BK81</f>
        <v>0</v>
      </c>
      <c r="K81" s="204"/>
      <c r="L81" s="209"/>
      <c r="M81" s="210"/>
      <c r="N81" s="211"/>
      <c r="O81" s="211"/>
      <c r="P81" s="212">
        <f>P82+P94+P167</f>
        <v>0</v>
      </c>
      <c r="Q81" s="211"/>
      <c r="R81" s="212">
        <f>R82+R94+R167</f>
        <v>0.0396346</v>
      </c>
      <c r="S81" s="211"/>
      <c r="T81" s="213">
        <f>T82+T94+T167</f>
        <v>0</v>
      </c>
      <c r="AR81" s="214" t="s">
        <v>82</v>
      </c>
      <c r="AT81" s="215" t="s">
        <v>72</v>
      </c>
      <c r="AU81" s="215" t="s">
        <v>73</v>
      </c>
      <c r="AY81" s="214" t="s">
        <v>153</v>
      </c>
      <c r="BK81" s="216">
        <f>BK82+BK94+BK167</f>
        <v>0</v>
      </c>
    </row>
    <row r="82" spans="2:63" s="10" customFormat="1" ht="19.9" customHeight="1">
      <c r="B82" s="203"/>
      <c r="C82" s="204"/>
      <c r="D82" s="205" t="s">
        <v>72</v>
      </c>
      <c r="E82" s="217" t="s">
        <v>1503</v>
      </c>
      <c r="F82" s="217" t="s">
        <v>1504</v>
      </c>
      <c r="G82" s="204"/>
      <c r="H82" s="204"/>
      <c r="I82" s="207"/>
      <c r="J82" s="218">
        <f>BK82</f>
        <v>0</v>
      </c>
      <c r="K82" s="204"/>
      <c r="L82" s="209"/>
      <c r="M82" s="210"/>
      <c r="N82" s="211"/>
      <c r="O82" s="211"/>
      <c r="P82" s="212">
        <f>SUM(P83:P93)</f>
        <v>0</v>
      </c>
      <c r="Q82" s="211"/>
      <c r="R82" s="212">
        <f>SUM(R83:R93)</f>
        <v>0.0387946</v>
      </c>
      <c r="S82" s="211"/>
      <c r="T82" s="213">
        <f>SUM(T83:T93)</f>
        <v>0</v>
      </c>
      <c r="AR82" s="214" t="s">
        <v>82</v>
      </c>
      <c r="AT82" s="215" t="s">
        <v>72</v>
      </c>
      <c r="AU82" s="215" t="s">
        <v>24</v>
      </c>
      <c r="AY82" s="214" t="s">
        <v>153</v>
      </c>
      <c r="BK82" s="216">
        <f>SUM(BK83:BK93)</f>
        <v>0</v>
      </c>
    </row>
    <row r="83" spans="2:65" s="1" customFormat="1" ht="25.5" customHeight="1">
      <c r="B83" s="44"/>
      <c r="C83" s="219" t="s">
        <v>24</v>
      </c>
      <c r="D83" s="219" t="s">
        <v>155</v>
      </c>
      <c r="E83" s="220" t="s">
        <v>3094</v>
      </c>
      <c r="F83" s="221" t="s">
        <v>3095</v>
      </c>
      <c r="G83" s="222" t="s">
        <v>239</v>
      </c>
      <c r="H83" s="223">
        <v>11.18</v>
      </c>
      <c r="I83" s="224"/>
      <c r="J83" s="225">
        <f>ROUND(I83*H83,2)</f>
        <v>0</v>
      </c>
      <c r="K83" s="221" t="s">
        <v>159</v>
      </c>
      <c r="L83" s="70"/>
      <c r="M83" s="226" t="s">
        <v>22</v>
      </c>
      <c r="N83" s="227" t="s">
        <v>44</v>
      </c>
      <c r="O83" s="45"/>
      <c r="P83" s="228">
        <f>O83*H83</f>
        <v>0</v>
      </c>
      <c r="Q83" s="228">
        <v>0.00022</v>
      </c>
      <c r="R83" s="228">
        <f>Q83*H83</f>
        <v>0.0024596</v>
      </c>
      <c r="S83" s="228">
        <v>0</v>
      </c>
      <c r="T83" s="229">
        <f>S83*H83</f>
        <v>0</v>
      </c>
      <c r="AR83" s="22" t="s">
        <v>266</v>
      </c>
      <c r="AT83" s="22" t="s">
        <v>155</v>
      </c>
      <c r="AU83" s="22" t="s">
        <v>82</v>
      </c>
      <c r="AY83" s="22" t="s">
        <v>153</v>
      </c>
      <c r="BE83" s="230">
        <f>IF(N83="základní",J83,0)</f>
        <v>0</v>
      </c>
      <c r="BF83" s="230">
        <f>IF(N83="snížená",J83,0)</f>
        <v>0</v>
      </c>
      <c r="BG83" s="230">
        <f>IF(N83="zákl. přenesená",J83,0)</f>
        <v>0</v>
      </c>
      <c r="BH83" s="230">
        <f>IF(N83="sníž. přenesená",J83,0)</f>
        <v>0</v>
      </c>
      <c r="BI83" s="230">
        <f>IF(N83="nulová",J83,0)</f>
        <v>0</v>
      </c>
      <c r="BJ83" s="22" t="s">
        <v>24</v>
      </c>
      <c r="BK83" s="230">
        <f>ROUND(I83*H83,2)</f>
        <v>0</v>
      </c>
      <c r="BL83" s="22" t="s">
        <v>266</v>
      </c>
      <c r="BM83" s="22" t="s">
        <v>3096</v>
      </c>
    </row>
    <row r="84" spans="2:47" s="1" customFormat="1" ht="13.5">
      <c r="B84" s="44"/>
      <c r="C84" s="72"/>
      <c r="D84" s="231" t="s">
        <v>162</v>
      </c>
      <c r="E84" s="72"/>
      <c r="F84" s="232" t="s">
        <v>3097</v>
      </c>
      <c r="G84" s="72"/>
      <c r="H84" s="72"/>
      <c r="I84" s="189"/>
      <c r="J84" s="72"/>
      <c r="K84" s="72"/>
      <c r="L84" s="70"/>
      <c r="M84" s="233"/>
      <c r="N84" s="45"/>
      <c r="O84" s="45"/>
      <c r="P84" s="45"/>
      <c r="Q84" s="45"/>
      <c r="R84" s="45"/>
      <c r="S84" s="45"/>
      <c r="T84" s="93"/>
      <c r="AT84" s="22" t="s">
        <v>162</v>
      </c>
      <c r="AU84" s="22" t="s">
        <v>82</v>
      </c>
    </row>
    <row r="85" spans="2:47" s="1" customFormat="1" ht="13.5">
      <c r="B85" s="44"/>
      <c r="C85" s="72"/>
      <c r="D85" s="231" t="s">
        <v>166</v>
      </c>
      <c r="E85" s="72"/>
      <c r="F85" s="234" t="s">
        <v>3098</v>
      </c>
      <c r="G85" s="72"/>
      <c r="H85" s="72"/>
      <c r="I85" s="189"/>
      <c r="J85" s="72"/>
      <c r="K85" s="72"/>
      <c r="L85" s="70"/>
      <c r="M85" s="233"/>
      <c r="N85" s="45"/>
      <c r="O85" s="45"/>
      <c r="P85" s="45"/>
      <c r="Q85" s="45"/>
      <c r="R85" s="45"/>
      <c r="S85" s="45"/>
      <c r="T85" s="93"/>
      <c r="AT85" s="22" t="s">
        <v>166</v>
      </c>
      <c r="AU85" s="22" t="s">
        <v>82</v>
      </c>
    </row>
    <row r="86" spans="2:51" s="11" customFormat="1" ht="13.5">
      <c r="B86" s="235"/>
      <c r="C86" s="236"/>
      <c r="D86" s="231" t="s">
        <v>180</v>
      </c>
      <c r="E86" s="237" t="s">
        <v>22</v>
      </c>
      <c r="F86" s="238" t="s">
        <v>3099</v>
      </c>
      <c r="G86" s="236"/>
      <c r="H86" s="239">
        <v>11.18</v>
      </c>
      <c r="I86" s="240"/>
      <c r="J86" s="236"/>
      <c r="K86" s="236"/>
      <c r="L86" s="241"/>
      <c r="M86" s="242"/>
      <c r="N86" s="243"/>
      <c r="O86" s="243"/>
      <c r="P86" s="243"/>
      <c r="Q86" s="243"/>
      <c r="R86" s="243"/>
      <c r="S86" s="243"/>
      <c r="T86" s="244"/>
      <c r="AT86" s="245" t="s">
        <v>180</v>
      </c>
      <c r="AU86" s="245" t="s">
        <v>82</v>
      </c>
      <c r="AV86" s="11" t="s">
        <v>82</v>
      </c>
      <c r="AW86" s="11" t="s">
        <v>37</v>
      </c>
      <c r="AX86" s="11" t="s">
        <v>73</v>
      </c>
      <c r="AY86" s="245" t="s">
        <v>153</v>
      </c>
    </row>
    <row r="87" spans="2:65" s="1" customFormat="1" ht="16.5" customHeight="1">
      <c r="B87" s="44"/>
      <c r="C87" s="246" t="s">
        <v>82</v>
      </c>
      <c r="D87" s="246" t="s">
        <v>252</v>
      </c>
      <c r="E87" s="247" t="s">
        <v>3100</v>
      </c>
      <c r="F87" s="248" t="s">
        <v>3101</v>
      </c>
      <c r="G87" s="249" t="s">
        <v>239</v>
      </c>
      <c r="H87" s="250">
        <v>13.975</v>
      </c>
      <c r="I87" s="251"/>
      <c r="J87" s="252">
        <f>ROUND(I87*H87,2)</f>
        <v>0</v>
      </c>
      <c r="K87" s="248" t="s">
        <v>159</v>
      </c>
      <c r="L87" s="253"/>
      <c r="M87" s="254" t="s">
        <v>22</v>
      </c>
      <c r="N87" s="255" t="s">
        <v>44</v>
      </c>
      <c r="O87" s="45"/>
      <c r="P87" s="228">
        <f>O87*H87</f>
        <v>0</v>
      </c>
      <c r="Q87" s="228">
        <v>0.0026</v>
      </c>
      <c r="R87" s="228">
        <f>Q87*H87</f>
        <v>0.036335</v>
      </c>
      <c r="S87" s="228">
        <v>0</v>
      </c>
      <c r="T87" s="229">
        <f>S87*H87</f>
        <v>0</v>
      </c>
      <c r="AR87" s="22" t="s">
        <v>372</v>
      </c>
      <c r="AT87" s="22" t="s">
        <v>252</v>
      </c>
      <c r="AU87" s="22" t="s">
        <v>82</v>
      </c>
      <c r="AY87" s="22" t="s">
        <v>153</v>
      </c>
      <c r="BE87" s="230">
        <f>IF(N87="základní",J87,0)</f>
        <v>0</v>
      </c>
      <c r="BF87" s="230">
        <f>IF(N87="snížená",J87,0)</f>
        <v>0</v>
      </c>
      <c r="BG87" s="230">
        <f>IF(N87="zákl. přenesená",J87,0)</f>
        <v>0</v>
      </c>
      <c r="BH87" s="230">
        <f>IF(N87="sníž. přenesená",J87,0)</f>
        <v>0</v>
      </c>
      <c r="BI87" s="230">
        <f>IF(N87="nulová",J87,0)</f>
        <v>0</v>
      </c>
      <c r="BJ87" s="22" t="s">
        <v>24</v>
      </c>
      <c r="BK87" s="230">
        <f>ROUND(I87*H87,2)</f>
        <v>0</v>
      </c>
      <c r="BL87" s="22" t="s">
        <v>266</v>
      </c>
      <c r="BM87" s="22" t="s">
        <v>3102</v>
      </c>
    </row>
    <row r="88" spans="2:47" s="1" customFormat="1" ht="13.5">
      <c r="B88" s="44"/>
      <c r="C88" s="72"/>
      <c r="D88" s="231" t="s">
        <v>162</v>
      </c>
      <c r="E88" s="72"/>
      <c r="F88" s="232" t="s">
        <v>3103</v>
      </c>
      <c r="G88" s="72"/>
      <c r="H88" s="72"/>
      <c r="I88" s="189"/>
      <c r="J88" s="72"/>
      <c r="K88" s="72"/>
      <c r="L88" s="70"/>
      <c r="M88" s="233"/>
      <c r="N88" s="45"/>
      <c r="O88" s="45"/>
      <c r="P88" s="45"/>
      <c r="Q88" s="45"/>
      <c r="R88" s="45"/>
      <c r="S88" s="45"/>
      <c r="T88" s="93"/>
      <c r="AT88" s="22" t="s">
        <v>162</v>
      </c>
      <c r="AU88" s="22" t="s">
        <v>82</v>
      </c>
    </row>
    <row r="89" spans="2:47" s="1" customFormat="1" ht="13.5">
      <c r="B89" s="44"/>
      <c r="C89" s="72"/>
      <c r="D89" s="231" t="s">
        <v>166</v>
      </c>
      <c r="E89" s="72"/>
      <c r="F89" s="234" t="s">
        <v>3098</v>
      </c>
      <c r="G89" s="72"/>
      <c r="H89" s="72"/>
      <c r="I89" s="189"/>
      <c r="J89" s="72"/>
      <c r="K89" s="72"/>
      <c r="L89" s="70"/>
      <c r="M89" s="233"/>
      <c r="N89" s="45"/>
      <c r="O89" s="45"/>
      <c r="P89" s="45"/>
      <c r="Q89" s="45"/>
      <c r="R89" s="45"/>
      <c r="S89" s="45"/>
      <c r="T89" s="93"/>
      <c r="AT89" s="22" t="s">
        <v>166</v>
      </c>
      <c r="AU89" s="22" t="s">
        <v>82</v>
      </c>
    </row>
    <row r="90" spans="2:51" s="11" customFormat="1" ht="13.5">
      <c r="B90" s="235"/>
      <c r="C90" s="236"/>
      <c r="D90" s="231" t="s">
        <v>180</v>
      </c>
      <c r="E90" s="236"/>
      <c r="F90" s="238" t="s">
        <v>3104</v>
      </c>
      <c r="G90" s="236"/>
      <c r="H90" s="239">
        <v>13.975</v>
      </c>
      <c r="I90" s="240"/>
      <c r="J90" s="236"/>
      <c r="K90" s="236"/>
      <c r="L90" s="241"/>
      <c r="M90" s="242"/>
      <c r="N90" s="243"/>
      <c r="O90" s="243"/>
      <c r="P90" s="243"/>
      <c r="Q90" s="243"/>
      <c r="R90" s="243"/>
      <c r="S90" s="243"/>
      <c r="T90" s="244"/>
      <c r="AT90" s="245" t="s">
        <v>180</v>
      </c>
      <c r="AU90" s="245" t="s">
        <v>82</v>
      </c>
      <c r="AV90" s="11" t="s">
        <v>82</v>
      </c>
      <c r="AW90" s="11" t="s">
        <v>6</v>
      </c>
      <c r="AX90" s="11" t="s">
        <v>24</v>
      </c>
      <c r="AY90" s="245" t="s">
        <v>153</v>
      </c>
    </row>
    <row r="91" spans="2:65" s="1" customFormat="1" ht="16.5" customHeight="1">
      <c r="B91" s="44"/>
      <c r="C91" s="219" t="s">
        <v>173</v>
      </c>
      <c r="D91" s="219" t="s">
        <v>155</v>
      </c>
      <c r="E91" s="220" t="s">
        <v>1597</v>
      </c>
      <c r="F91" s="221" t="s">
        <v>1598</v>
      </c>
      <c r="G91" s="222" t="s">
        <v>1447</v>
      </c>
      <c r="H91" s="269"/>
      <c r="I91" s="224"/>
      <c r="J91" s="225">
        <f>ROUND(I91*H91,2)</f>
        <v>0</v>
      </c>
      <c r="K91" s="221" t="s">
        <v>159</v>
      </c>
      <c r="L91" s="70"/>
      <c r="M91" s="226" t="s">
        <v>22</v>
      </c>
      <c r="N91" s="227" t="s">
        <v>44</v>
      </c>
      <c r="O91" s="45"/>
      <c r="P91" s="228">
        <f>O91*H91</f>
        <v>0</v>
      </c>
      <c r="Q91" s="228">
        <v>0</v>
      </c>
      <c r="R91" s="228">
        <f>Q91*H91</f>
        <v>0</v>
      </c>
      <c r="S91" s="228">
        <v>0</v>
      </c>
      <c r="T91" s="229">
        <f>S91*H91</f>
        <v>0</v>
      </c>
      <c r="AR91" s="22" t="s">
        <v>266</v>
      </c>
      <c r="AT91" s="22" t="s">
        <v>155</v>
      </c>
      <c r="AU91" s="22" t="s">
        <v>82</v>
      </c>
      <c r="AY91" s="22" t="s">
        <v>153</v>
      </c>
      <c r="BE91" s="230">
        <f>IF(N91="základní",J91,0)</f>
        <v>0</v>
      </c>
      <c r="BF91" s="230">
        <f>IF(N91="snížená",J91,0)</f>
        <v>0</v>
      </c>
      <c r="BG91" s="230">
        <f>IF(N91="zákl. přenesená",J91,0)</f>
        <v>0</v>
      </c>
      <c r="BH91" s="230">
        <f>IF(N91="sníž. přenesená",J91,0)</f>
        <v>0</v>
      </c>
      <c r="BI91" s="230">
        <f>IF(N91="nulová",J91,0)</f>
        <v>0</v>
      </c>
      <c r="BJ91" s="22" t="s">
        <v>24</v>
      </c>
      <c r="BK91" s="230">
        <f>ROUND(I91*H91,2)</f>
        <v>0</v>
      </c>
      <c r="BL91" s="22" t="s">
        <v>266</v>
      </c>
      <c r="BM91" s="22" t="s">
        <v>3105</v>
      </c>
    </row>
    <row r="92" spans="2:47" s="1" customFormat="1" ht="13.5">
      <c r="B92" s="44"/>
      <c r="C92" s="72"/>
      <c r="D92" s="231" t="s">
        <v>162</v>
      </c>
      <c r="E92" s="72"/>
      <c r="F92" s="232" t="s">
        <v>1600</v>
      </c>
      <c r="G92" s="72"/>
      <c r="H92" s="72"/>
      <c r="I92" s="189"/>
      <c r="J92" s="72"/>
      <c r="K92" s="72"/>
      <c r="L92" s="70"/>
      <c r="M92" s="233"/>
      <c r="N92" s="45"/>
      <c r="O92" s="45"/>
      <c r="P92" s="45"/>
      <c r="Q92" s="45"/>
      <c r="R92" s="45"/>
      <c r="S92" s="45"/>
      <c r="T92" s="93"/>
      <c r="AT92" s="22" t="s">
        <v>162</v>
      </c>
      <c r="AU92" s="22" t="s">
        <v>82</v>
      </c>
    </row>
    <row r="93" spans="2:47" s="1" customFormat="1" ht="13.5">
      <c r="B93" s="44"/>
      <c r="C93" s="72"/>
      <c r="D93" s="231" t="s">
        <v>164</v>
      </c>
      <c r="E93" s="72"/>
      <c r="F93" s="234" t="s">
        <v>1601</v>
      </c>
      <c r="G93" s="72"/>
      <c r="H93" s="72"/>
      <c r="I93" s="189"/>
      <c r="J93" s="72"/>
      <c r="K93" s="72"/>
      <c r="L93" s="70"/>
      <c r="M93" s="233"/>
      <c r="N93" s="45"/>
      <c r="O93" s="45"/>
      <c r="P93" s="45"/>
      <c r="Q93" s="45"/>
      <c r="R93" s="45"/>
      <c r="S93" s="45"/>
      <c r="T93" s="93"/>
      <c r="AT93" s="22" t="s">
        <v>164</v>
      </c>
      <c r="AU93" s="22" t="s">
        <v>82</v>
      </c>
    </row>
    <row r="94" spans="2:63" s="10" customFormat="1" ht="29.85" customHeight="1">
      <c r="B94" s="203"/>
      <c r="C94" s="204"/>
      <c r="D94" s="205" t="s">
        <v>72</v>
      </c>
      <c r="E94" s="217" t="s">
        <v>3106</v>
      </c>
      <c r="F94" s="217" t="s">
        <v>97</v>
      </c>
      <c r="G94" s="204"/>
      <c r="H94" s="204"/>
      <c r="I94" s="207"/>
      <c r="J94" s="218">
        <f>BK94</f>
        <v>0</v>
      </c>
      <c r="K94" s="204"/>
      <c r="L94" s="209"/>
      <c r="M94" s="210"/>
      <c r="N94" s="211"/>
      <c r="O94" s="211"/>
      <c r="P94" s="212">
        <f>SUM(P95:P166)</f>
        <v>0</v>
      </c>
      <c r="Q94" s="211"/>
      <c r="R94" s="212">
        <f>SUM(R95:R166)</f>
        <v>0</v>
      </c>
      <c r="S94" s="211"/>
      <c r="T94" s="213">
        <f>SUM(T95:T166)</f>
        <v>0</v>
      </c>
      <c r="AR94" s="214" t="s">
        <v>82</v>
      </c>
      <c r="AT94" s="215" t="s">
        <v>72</v>
      </c>
      <c r="AU94" s="215" t="s">
        <v>24</v>
      </c>
      <c r="AY94" s="214" t="s">
        <v>153</v>
      </c>
      <c r="BK94" s="216">
        <f>SUM(BK95:BK166)</f>
        <v>0</v>
      </c>
    </row>
    <row r="95" spans="2:65" s="1" customFormat="1" ht="16.5" customHeight="1">
      <c r="B95" s="44"/>
      <c r="C95" s="219" t="s">
        <v>160</v>
      </c>
      <c r="D95" s="219" t="s">
        <v>155</v>
      </c>
      <c r="E95" s="220" t="s">
        <v>3107</v>
      </c>
      <c r="F95" s="221" t="s">
        <v>3108</v>
      </c>
      <c r="G95" s="222" t="s">
        <v>158</v>
      </c>
      <c r="H95" s="223">
        <v>4</v>
      </c>
      <c r="I95" s="224"/>
      <c r="J95" s="225">
        <f>ROUND(I95*H95,2)</f>
        <v>0</v>
      </c>
      <c r="K95" s="221" t="s">
        <v>159</v>
      </c>
      <c r="L95" s="70"/>
      <c r="M95" s="226" t="s">
        <v>22</v>
      </c>
      <c r="N95" s="227" t="s">
        <v>44</v>
      </c>
      <c r="O95" s="45"/>
      <c r="P95" s="228">
        <f>O95*H95</f>
        <v>0</v>
      </c>
      <c r="Q95" s="228">
        <v>0</v>
      </c>
      <c r="R95" s="228">
        <f>Q95*H95</f>
        <v>0</v>
      </c>
      <c r="S95" s="228">
        <v>0</v>
      </c>
      <c r="T95" s="229">
        <f>S95*H95</f>
        <v>0</v>
      </c>
      <c r="AR95" s="22" t="s">
        <v>266</v>
      </c>
      <c r="AT95" s="22" t="s">
        <v>155</v>
      </c>
      <c r="AU95" s="22" t="s">
        <v>82</v>
      </c>
      <c r="AY95" s="22" t="s">
        <v>153</v>
      </c>
      <c r="BE95" s="230">
        <f>IF(N95="základní",J95,0)</f>
        <v>0</v>
      </c>
      <c r="BF95" s="230">
        <f>IF(N95="snížená",J95,0)</f>
        <v>0</v>
      </c>
      <c r="BG95" s="230">
        <f>IF(N95="zákl. přenesená",J95,0)</f>
        <v>0</v>
      </c>
      <c r="BH95" s="230">
        <f>IF(N95="sníž. přenesená",J95,0)</f>
        <v>0</v>
      </c>
      <c r="BI95" s="230">
        <f>IF(N95="nulová",J95,0)</f>
        <v>0</v>
      </c>
      <c r="BJ95" s="22" t="s">
        <v>24</v>
      </c>
      <c r="BK95" s="230">
        <f>ROUND(I95*H95,2)</f>
        <v>0</v>
      </c>
      <c r="BL95" s="22" t="s">
        <v>266</v>
      </c>
      <c r="BM95" s="22" t="s">
        <v>3109</v>
      </c>
    </row>
    <row r="96" spans="2:47" s="1" customFormat="1" ht="13.5">
      <c r="B96" s="44"/>
      <c r="C96" s="72"/>
      <c r="D96" s="231" t="s">
        <v>162</v>
      </c>
      <c r="E96" s="72"/>
      <c r="F96" s="232" t="s">
        <v>3110</v>
      </c>
      <c r="G96" s="72"/>
      <c r="H96" s="72"/>
      <c r="I96" s="189"/>
      <c r="J96" s="72"/>
      <c r="K96" s="72"/>
      <c r="L96" s="70"/>
      <c r="M96" s="233"/>
      <c r="N96" s="45"/>
      <c r="O96" s="45"/>
      <c r="P96" s="45"/>
      <c r="Q96" s="45"/>
      <c r="R96" s="45"/>
      <c r="S96" s="45"/>
      <c r="T96" s="93"/>
      <c r="AT96" s="22" t="s">
        <v>162</v>
      </c>
      <c r="AU96" s="22" t="s">
        <v>82</v>
      </c>
    </row>
    <row r="97" spans="2:65" s="1" customFormat="1" ht="25.5" customHeight="1">
      <c r="B97" s="44"/>
      <c r="C97" s="246" t="s">
        <v>188</v>
      </c>
      <c r="D97" s="246" t="s">
        <v>252</v>
      </c>
      <c r="E97" s="247" t="s">
        <v>3111</v>
      </c>
      <c r="F97" s="248" t="s">
        <v>3112</v>
      </c>
      <c r="G97" s="249" t="s">
        <v>158</v>
      </c>
      <c r="H97" s="250">
        <v>1</v>
      </c>
      <c r="I97" s="251"/>
      <c r="J97" s="252">
        <f>ROUND(I97*H97,2)</f>
        <v>0</v>
      </c>
      <c r="K97" s="248" t="s">
        <v>22</v>
      </c>
      <c r="L97" s="253"/>
      <c r="M97" s="254" t="s">
        <v>22</v>
      </c>
      <c r="N97" s="255" t="s">
        <v>44</v>
      </c>
      <c r="O97" s="45"/>
      <c r="P97" s="228">
        <f>O97*H97</f>
        <v>0</v>
      </c>
      <c r="Q97" s="228">
        <v>0</v>
      </c>
      <c r="R97" s="228">
        <f>Q97*H97</f>
        <v>0</v>
      </c>
      <c r="S97" s="228">
        <v>0</v>
      </c>
      <c r="T97" s="229">
        <f>S97*H97</f>
        <v>0</v>
      </c>
      <c r="AR97" s="22" t="s">
        <v>372</v>
      </c>
      <c r="AT97" s="22" t="s">
        <v>252</v>
      </c>
      <c r="AU97" s="22" t="s">
        <v>82</v>
      </c>
      <c r="AY97" s="22" t="s">
        <v>153</v>
      </c>
      <c r="BE97" s="230">
        <f>IF(N97="základní",J97,0)</f>
        <v>0</v>
      </c>
      <c r="BF97" s="230">
        <f>IF(N97="snížená",J97,0)</f>
        <v>0</v>
      </c>
      <c r="BG97" s="230">
        <f>IF(N97="zákl. přenesená",J97,0)</f>
        <v>0</v>
      </c>
      <c r="BH97" s="230">
        <f>IF(N97="sníž. přenesená",J97,0)</f>
        <v>0</v>
      </c>
      <c r="BI97" s="230">
        <f>IF(N97="nulová",J97,0)</f>
        <v>0</v>
      </c>
      <c r="BJ97" s="22" t="s">
        <v>24</v>
      </c>
      <c r="BK97" s="230">
        <f>ROUND(I97*H97,2)</f>
        <v>0</v>
      </c>
      <c r="BL97" s="22" t="s">
        <v>266</v>
      </c>
      <c r="BM97" s="22" t="s">
        <v>3113</v>
      </c>
    </row>
    <row r="98" spans="2:47" s="1" customFormat="1" ht="13.5">
      <c r="B98" s="44"/>
      <c r="C98" s="72"/>
      <c r="D98" s="231" t="s">
        <v>166</v>
      </c>
      <c r="E98" s="72"/>
      <c r="F98" s="234" t="s">
        <v>3098</v>
      </c>
      <c r="G98" s="72"/>
      <c r="H98" s="72"/>
      <c r="I98" s="189"/>
      <c r="J98" s="72"/>
      <c r="K98" s="72"/>
      <c r="L98" s="70"/>
      <c r="M98" s="233"/>
      <c r="N98" s="45"/>
      <c r="O98" s="45"/>
      <c r="P98" s="45"/>
      <c r="Q98" s="45"/>
      <c r="R98" s="45"/>
      <c r="S98" s="45"/>
      <c r="T98" s="93"/>
      <c r="AT98" s="22" t="s">
        <v>166</v>
      </c>
      <c r="AU98" s="22" t="s">
        <v>82</v>
      </c>
    </row>
    <row r="99" spans="2:51" s="11" customFormat="1" ht="13.5">
      <c r="B99" s="235"/>
      <c r="C99" s="236"/>
      <c r="D99" s="231" t="s">
        <v>180</v>
      </c>
      <c r="E99" s="237" t="s">
        <v>22</v>
      </c>
      <c r="F99" s="238" t="s">
        <v>3114</v>
      </c>
      <c r="G99" s="236"/>
      <c r="H99" s="239">
        <v>1</v>
      </c>
      <c r="I99" s="240"/>
      <c r="J99" s="236"/>
      <c r="K99" s="236"/>
      <c r="L99" s="241"/>
      <c r="M99" s="242"/>
      <c r="N99" s="243"/>
      <c r="O99" s="243"/>
      <c r="P99" s="243"/>
      <c r="Q99" s="243"/>
      <c r="R99" s="243"/>
      <c r="S99" s="243"/>
      <c r="T99" s="244"/>
      <c r="AT99" s="245" t="s">
        <v>180</v>
      </c>
      <c r="AU99" s="245" t="s">
        <v>82</v>
      </c>
      <c r="AV99" s="11" t="s">
        <v>82</v>
      </c>
      <c r="AW99" s="11" t="s">
        <v>37</v>
      </c>
      <c r="AX99" s="11" t="s">
        <v>73</v>
      </c>
      <c r="AY99" s="245" t="s">
        <v>153</v>
      </c>
    </row>
    <row r="100" spans="2:65" s="1" customFormat="1" ht="25.5" customHeight="1">
      <c r="B100" s="44"/>
      <c r="C100" s="246" t="s">
        <v>197</v>
      </c>
      <c r="D100" s="246" t="s">
        <v>252</v>
      </c>
      <c r="E100" s="247" t="s">
        <v>3115</v>
      </c>
      <c r="F100" s="248" t="s">
        <v>3116</v>
      </c>
      <c r="G100" s="249" t="s">
        <v>158</v>
      </c>
      <c r="H100" s="250">
        <v>2</v>
      </c>
      <c r="I100" s="251"/>
      <c r="J100" s="252">
        <f>ROUND(I100*H100,2)</f>
        <v>0</v>
      </c>
      <c r="K100" s="248" t="s">
        <v>22</v>
      </c>
      <c r="L100" s="253"/>
      <c r="M100" s="254" t="s">
        <v>22</v>
      </c>
      <c r="N100" s="255" t="s">
        <v>44</v>
      </c>
      <c r="O100" s="45"/>
      <c r="P100" s="228">
        <f>O100*H100</f>
        <v>0</v>
      </c>
      <c r="Q100" s="228">
        <v>0</v>
      </c>
      <c r="R100" s="228">
        <f>Q100*H100</f>
        <v>0</v>
      </c>
      <c r="S100" s="228">
        <v>0</v>
      </c>
      <c r="T100" s="229">
        <f>S100*H100</f>
        <v>0</v>
      </c>
      <c r="AR100" s="22" t="s">
        <v>372</v>
      </c>
      <c r="AT100" s="22" t="s">
        <v>252</v>
      </c>
      <c r="AU100" s="22" t="s">
        <v>82</v>
      </c>
      <c r="AY100" s="22" t="s">
        <v>153</v>
      </c>
      <c r="BE100" s="230">
        <f>IF(N100="základní",J100,0)</f>
        <v>0</v>
      </c>
      <c r="BF100" s="230">
        <f>IF(N100="snížená",J100,0)</f>
        <v>0</v>
      </c>
      <c r="BG100" s="230">
        <f>IF(N100="zákl. přenesená",J100,0)</f>
        <v>0</v>
      </c>
      <c r="BH100" s="230">
        <f>IF(N100="sníž. přenesená",J100,0)</f>
        <v>0</v>
      </c>
      <c r="BI100" s="230">
        <f>IF(N100="nulová",J100,0)</f>
        <v>0</v>
      </c>
      <c r="BJ100" s="22" t="s">
        <v>24</v>
      </c>
      <c r="BK100" s="230">
        <f>ROUND(I100*H100,2)</f>
        <v>0</v>
      </c>
      <c r="BL100" s="22" t="s">
        <v>266</v>
      </c>
      <c r="BM100" s="22" t="s">
        <v>3117</v>
      </c>
    </row>
    <row r="101" spans="2:47" s="1" customFormat="1" ht="13.5">
      <c r="B101" s="44"/>
      <c r="C101" s="72"/>
      <c r="D101" s="231" t="s">
        <v>166</v>
      </c>
      <c r="E101" s="72"/>
      <c r="F101" s="234" t="s">
        <v>3098</v>
      </c>
      <c r="G101" s="72"/>
      <c r="H101" s="72"/>
      <c r="I101" s="189"/>
      <c r="J101" s="72"/>
      <c r="K101" s="72"/>
      <c r="L101" s="70"/>
      <c r="M101" s="233"/>
      <c r="N101" s="45"/>
      <c r="O101" s="45"/>
      <c r="P101" s="45"/>
      <c r="Q101" s="45"/>
      <c r="R101" s="45"/>
      <c r="S101" s="45"/>
      <c r="T101" s="93"/>
      <c r="AT101" s="22" t="s">
        <v>166</v>
      </c>
      <c r="AU101" s="22" t="s">
        <v>82</v>
      </c>
    </row>
    <row r="102" spans="2:51" s="11" customFormat="1" ht="13.5">
      <c r="B102" s="235"/>
      <c r="C102" s="236"/>
      <c r="D102" s="231" t="s">
        <v>180</v>
      </c>
      <c r="E102" s="237" t="s">
        <v>22</v>
      </c>
      <c r="F102" s="238" t="s">
        <v>3118</v>
      </c>
      <c r="G102" s="236"/>
      <c r="H102" s="239">
        <v>2</v>
      </c>
      <c r="I102" s="240"/>
      <c r="J102" s="236"/>
      <c r="K102" s="236"/>
      <c r="L102" s="241"/>
      <c r="M102" s="242"/>
      <c r="N102" s="243"/>
      <c r="O102" s="243"/>
      <c r="P102" s="243"/>
      <c r="Q102" s="243"/>
      <c r="R102" s="243"/>
      <c r="S102" s="243"/>
      <c r="T102" s="244"/>
      <c r="AT102" s="245" t="s">
        <v>180</v>
      </c>
      <c r="AU102" s="245" t="s">
        <v>82</v>
      </c>
      <c r="AV102" s="11" t="s">
        <v>82</v>
      </c>
      <c r="AW102" s="11" t="s">
        <v>37</v>
      </c>
      <c r="AX102" s="11" t="s">
        <v>73</v>
      </c>
      <c r="AY102" s="245" t="s">
        <v>153</v>
      </c>
    </row>
    <row r="103" spans="2:65" s="1" customFormat="1" ht="25.5" customHeight="1">
      <c r="B103" s="44"/>
      <c r="C103" s="246" t="s">
        <v>203</v>
      </c>
      <c r="D103" s="246" t="s">
        <v>252</v>
      </c>
      <c r="E103" s="247" t="s">
        <v>3119</v>
      </c>
      <c r="F103" s="248" t="s">
        <v>3120</v>
      </c>
      <c r="G103" s="249" t="s">
        <v>158</v>
      </c>
      <c r="H103" s="250">
        <v>1</v>
      </c>
      <c r="I103" s="251"/>
      <c r="J103" s="252">
        <f>ROUND(I103*H103,2)</f>
        <v>0</v>
      </c>
      <c r="K103" s="248" t="s">
        <v>22</v>
      </c>
      <c r="L103" s="253"/>
      <c r="M103" s="254" t="s">
        <v>22</v>
      </c>
      <c r="N103" s="255" t="s">
        <v>44</v>
      </c>
      <c r="O103" s="45"/>
      <c r="P103" s="228">
        <f>O103*H103</f>
        <v>0</v>
      </c>
      <c r="Q103" s="228">
        <v>0</v>
      </c>
      <c r="R103" s="228">
        <f>Q103*H103</f>
        <v>0</v>
      </c>
      <c r="S103" s="228">
        <v>0</v>
      </c>
      <c r="T103" s="229">
        <f>S103*H103</f>
        <v>0</v>
      </c>
      <c r="AR103" s="22" t="s">
        <v>372</v>
      </c>
      <c r="AT103" s="22" t="s">
        <v>252</v>
      </c>
      <c r="AU103" s="22" t="s">
        <v>82</v>
      </c>
      <c r="AY103" s="22" t="s">
        <v>153</v>
      </c>
      <c r="BE103" s="230">
        <f>IF(N103="základní",J103,0)</f>
        <v>0</v>
      </c>
      <c r="BF103" s="230">
        <f>IF(N103="snížená",J103,0)</f>
        <v>0</v>
      </c>
      <c r="BG103" s="230">
        <f>IF(N103="zákl. přenesená",J103,0)</f>
        <v>0</v>
      </c>
      <c r="BH103" s="230">
        <f>IF(N103="sníž. přenesená",J103,0)</f>
        <v>0</v>
      </c>
      <c r="BI103" s="230">
        <f>IF(N103="nulová",J103,0)</f>
        <v>0</v>
      </c>
      <c r="BJ103" s="22" t="s">
        <v>24</v>
      </c>
      <c r="BK103" s="230">
        <f>ROUND(I103*H103,2)</f>
        <v>0</v>
      </c>
      <c r="BL103" s="22" t="s">
        <v>266</v>
      </c>
      <c r="BM103" s="22" t="s">
        <v>3121</v>
      </c>
    </row>
    <row r="104" spans="2:47" s="1" customFormat="1" ht="13.5">
      <c r="B104" s="44"/>
      <c r="C104" s="72"/>
      <c r="D104" s="231" t="s">
        <v>166</v>
      </c>
      <c r="E104" s="72"/>
      <c r="F104" s="234" t="s">
        <v>3098</v>
      </c>
      <c r="G104" s="72"/>
      <c r="H104" s="72"/>
      <c r="I104" s="189"/>
      <c r="J104" s="72"/>
      <c r="K104" s="72"/>
      <c r="L104" s="70"/>
      <c r="M104" s="233"/>
      <c r="N104" s="45"/>
      <c r="O104" s="45"/>
      <c r="P104" s="45"/>
      <c r="Q104" s="45"/>
      <c r="R104" s="45"/>
      <c r="S104" s="45"/>
      <c r="T104" s="93"/>
      <c r="AT104" s="22" t="s">
        <v>166</v>
      </c>
      <c r="AU104" s="22" t="s">
        <v>82</v>
      </c>
    </row>
    <row r="105" spans="2:51" s="11" customFormat="1" ht="13.5">
      <c r="B105" s="235"/>
      <c r="C105" s="236"/>
      <c r="D105" s="231" t="s">
        <v>180</v>
      </c>
      <c r="E105" s="237" t="s">
        <v>22</v>
      </c>
      <c r="F105" s="238" t="s">
        <v>3114</v>
      </c>
      <c r="G105" s="236"/>
      <c r="H105" s="239">
        <v>1</v>
      </c>
      <c r="I105" s="240"/>
      <c r="J105" s="236"/>
      <c r="K105" s="236"/>
      <c r="L105" s="241"/>
      <c r="M105" s="242"/>
      <c r="N105" s="243"/>
      <c r="O105" s="243"/>
      <c r="P105" s="243"/>
      <c r="Q105" s="243"/>
      <c r="R105" s="243"/>
      <c r="S105" s="243"/>
      <c r="T105" s="244"/>
      <c r="AT105" s="245" t="s">
        <v>180</v>
      </c>
      <c r="AU105" s="245" t="s">
        <v>82</v>
      </c>
      <c r="AV105" s="11" t="s">
        <v>82</v>
      </c>
      <c r="AW105" s="11" t="s">
        <v>37</v>
      </c>
      <c r="AX105" s="11" t="s">
        <v>73</v>
      </c>
      <c r="AY105" s="245" t="s">
        <v>153</v>
      </c>
    </row>
    <row r="106" spans="2:65" s="1" customFormat="1" ht="16.5" customHeight="1">
      <c r="B106" s="44"/>
      <c r="C106" s="246" t="s">
        <v>210</v>
      </c>
      <c r="D106" s="246" t="s">
        <v>252</v>
      </c>
      <c r="E106" s="247" t="s">
        <v>3122</v>
      </c>
      <c r="F106" s="248" t="s">
        <v>3123</v>
      </c>
      <c r="G106" s="249" t="s">
        <v>158</v>
      </c>
      <c r="H106" s="250">
        <v>4</v>
      </c>
      <c r="I106" s="251"/>
      <c r="J106" s="252">
        <f>ROUND(I106*H106,2)</f>
        <v>0</v>
      </c>
      <c r="K106" s="248" t="s">
        <v>22</v>
      </c>
      <c r="L106" s="253"/>
      <c r="M106" s="254" t="s">
        <v>22</v>
      </c>
      <c r="N106" s="255" t="s">
        <v>44</v>
      </c>
      <c r="O106" s="45"/>
      <c r="P106" s="228">
        <f>O106*H106</f>
        <v>0</v>
      </c>
      <c r="Q106" s="228">
        <v>0</v>
      </c>
      <c r="R106" s="228">
        <f>Q106*H106</f>
        <v>0</v>
      </c>
      <c r="S106" s="228">
        <v>0</v>
      </c>
      <c r="T106" s="229">
        <f>S106*H106</f>
        <v>0</v>
      </c>
      <c r="AR106" s="22" t="s">
        <v>372</v>
      </c>
      <c r="AT106" s="22" t="s">
        <v>252</v>
      </c>
      <c r="AU106" s="22" t="s">
        <v>82</v>
      </c>
      <c r="AY106" s="22" t="s">
        <v>153</v>
      </c>
      <c r="BE106" s="230">
        <f>IF(N106="základní",J106,0)</f>
        <v>0</v>
      </c>
      <c r="BF106" s="230">
        <f>IF(N106="snížená",J106,0)</f>
        <v>0</v>
      </c>
      <c r="BG106" s="230">
        <f>IF(N106="zákl. přenesená",J106,0)</f>
        <v>0</v>
      </c>
      <c r="BH106" s="230">
        <f>IF(N106="sníž. přenesená",J106,0)</f>
        <v>0</v>
      </c>
      <c r="BI106" s="230">
        <f>IF(N106="nulová",J106,0)</f>
        <v>0</v>
      </c>
      <c r="BJ106" s="22" t="s">
        <v>24</v>
      </c>
      <c r="BK106" s="230">
        <f>ROUND(I106*H106,2)</f>
        <v>0</v>
      </c>
      <c r="BL106" s="22" t="s">
        <v>266</v>
      </c>
      <c r="BM106" s="22" t="s">
        <v>3124</v>
      </c>
    </row>
    <row r="107" spans="2:47" s="1" customFormat="1" ht="13.5">
      <c r="B107" s="44"/>
      <c r="C107" s="72"/>
      <c r="D107" s="231" t="s">
        <v>166</v>
      </c>
      <c r="E107" s="72"/>
      <c r="F107" s="234" t="s">
        <v>3098</v>
      </c>
      <c r="G107" s="72"/>
      <c r="H107" s="72"/>
      <c r="I107" s="189"/>
      <c r="J107" s="72"/>
      <c r="K107" s="72"/>
      <c r="L107" s="70"/>
      <c r="M107" s="233"/>
      <c r="N107" s="45"/>
      <c r="O107" s="45"/>
      <c r="P107" s="45"/>
      <c r="Q107" s="45"/>
      <c r="R107" s="45"/>
      <c r="S107" s="45"/>
      <c r="T107" s="93"/>
      <c r="AT107" s="22" t="s">
        <v>166</v>
      </c>
      <c r="AU107" s="22" t="s">
        <v>82</v>
      </c>
    </row>
    <row r="108" spans="2:51" s="11" customFormat="1" ht="13.5">
      <c r="B108" s="235"/>
      <c r="C108" s="236"/>
      <c r="D108" s="231" t="s">
        <v>180</v>
      </c>
      <c r="E108" s="237" t="s">
        <v>22</v>
      </c>
      <c r="F108" s="238" t="s">
        <v>3125</v>
      </c>
      <c r="G108" s="236"/>
      <c r="H108" s="239">
        <v>4</v>
      </c>
      <c r="I108" s="240"/>
      <c r="J108" s="236"/>
      <c r="K108" s="236"/>
      <c r="L108" s="241"/>
      <c r="M108" s="242"/>
      <c r="N108" s="243"/>
      <c r="O108" s="243"/>
      <c r="P108" s="243"/>
      <c r="Q108" s="243"/>
      <c r="R108" s="243"/>
      <c r="S108" s="243"/>
      <c r="T108" s="244"/>
      <c r="AT108" s="245" t="s">
        <v>180</v>
      </c>
      <c r="AU108" s="245" t="s">
        <v>82</v>
      </c>
      <c r="AV108" s="11" t="s">
        <v>82</v>
      </c>
      <c r="AW108" s="11" t="s">
        <v>37</v>
      </c>
      <c r="AX108" s="11" t="s">
        <v>73</v>
      </c>
      <c r="AY108" s="245" t="s">
        <v>153</v>
      </c>
    </row>
    <row r="109" spans="2:65" s="1" customFormat="1" ht="16.5" customHeight="1">
      <c r="B109" s="44"/>
      <c r="C109" s="219" t="s">
        <v>216</v>
      </c>
      <c r="D109" s="219" t="s">
        <v>155</v>
      </c>
      <c r="E109" s="220" t="s">
        <v>3126</v>
      </c>
      <c r="F109" s="221" t="s">
        <v>3127</v>
      </c>
      <c r="G109" s="222" t="s">
        <v>158</v>
      </c>
      <c r="H109" s="223">
        <v>13</v>
      </c>
      <c r="I109" s="224"/>
      <c r="J109" s="225">
        <f>ROUND(I109*H109,2)</f>
        <v>0</v>
      </c>
      <c r="K109" s="221" t="s">
        <v>159</v>
      </c>
      <c r="L109" s="70"/>
      <c r="M109" s="226" t="s">
        <v>22</v>
      </c>
      <c r="N109" s="227" t="s">
        <v>44</v>
      </c>
      <c r="O109" s="45"/>
      <c r="P109" s="228">
        <f>O109*H109</f>
        <v>0</v>
      </c>
      <c r="Q109" s="228">
        <v>0</v>
      </c>
      <c r="R109" s="228">
        <f>Q109*H109</f>
        <v>0</v>
      </c>
      <c r="S109" s="228">
        <v>0</v>
      </c>
      <c r="T109" s="229">
        <f>S109*H109</f>
        <v>0</v>
      </c>
      <c r="AR109" s="22" t="s">
        <v>266</v>
      </c>
      <c r="AT109" s="22" t="s">
        <v>155</v>
      </c>
      <c r="AU109" s="22" t="s">
        <v>82</v>
      </c>
      <c r="AY109" s="22" t="s">
        <v>153</v>
      </c>
      <c r="BE109" s="230">
        <f>IF(N109="základní",J109,0)</f>
        <v>0</v>
      </c>
      <c r="BF109" s="230">
        <f>IF(N109="snížená",J109,0)</f>
        <v>0</v>
      </c>
      <c r="BG109" s="230">
        <f>IF(N109="zákl. přenesená",J109,0)</f>
        <v>0</v>
      </c>
      <c r="BH109" s="230">
        <f>IF(N109="sníž. přenesená",J109,0)</f>
        <v>0</v>
      </c>
      <c r="BI109" s="230">
        <f>IF(N109="nulová",J109,0)</f>
        <v>0</v>
      </c>
      <c r="BJ109" s="22" t="s">
        <v>24</v>
      </c>
      <c r="BK109" s="230">
        <f>ROUND(I109*H109,2)</f>
        <v>0</v>
      </c>
      <c r="BL109" s="22" t="s">
        <v>266</v>
      </c>
      <c r="BM109" s="22" t="s">
        <v>3128</v>
      </c>
    </row>
    <row r="110" spans="2:47" s="1" customFormat="1" ht="13.5">
      <c r="B110" s="44"/>
      <c r="C110" s="72"/>
      <c r="D110" s="231" t="s">
        <v>162</v>
      </c>
      <c r="E110" s="72"/>
      <c r="F110" s="232" t="s">
        <v>3129</v>
      </c>
      <c r="G110" s="72"/>
      <c r="H110" s="72"/>
      <c r="I110" s="189"/>
      <c r="J110" s="72"/>
      <c r="K110" s="72"/>
      <c r="L110" s="70"/>
      <c r="M110" s="233"/>
      <c r="N110" s="45"/>
      <c r="O110" s="45"/>
      <c r="P110" s="45"/>
      <c r="Q110" s="45"/>
      <c r="R110" s="45"/>
      <c r="S110" s="45"/>
      <c r="T110" s="93"/>
      <c r="AT110" s="22" t="s">
        <v>162</v>
      </c>
      <c r="AU110" s="22" t="s">
        <v>82</v>
      </c>
    </row>
    <row r="111" spans="2:47" s="1" customFormat="1" ht="13.5">
      <c r="B111" s="44"/>
      <c r="C111" s="72"/>
      <c r="D111" s="231" t="s">
        <v>166</v>
      </c>
      <c r="E111" s="72"/>
      <c r="F111" s="234" t="s">
        <v>3098</v>
      </c>
      <c r="G111" s="72"/>
      <c r="H111" s="72"/>
      <c r="I111" s="189"/>
      <c r="J111" s="72"/>
      <c r="K111" s="72"/>
      <c r="L111" s="70"/>
      <c r="M111" s="233"/>
      <c r="N111" s="45"/>
      <c r="O111" s="45"/>
      <c r="P111" s="45"/>
      <c r="Q111" s="45"/>
      <c r="R111" s="45"/>
      <c r="S111" s="45"/>
      <c r="T111" s="93"/>
      <c r="AT111" s="22" t="s">
        <v>166</v>
      </c>
      <c r="AU111" s="22" t="s">
        <v>82</v>
      </c>
    </row>
    <row r="112" spans="2:65" s="1" customFormat="1" ht="25.5" customHeight="1">
      <c r="B112" s="44"/>
      <c r="C112" s="246" t="s">
        <v>29</v>
      </c>
      <c r="D112" s="246" t="s">
        <v>252</v>
      </c>
      <c r="E112" s="247" t="s">
        <v>3130</v>
      </c>
      <c r="F112" s="248" t="s">
        <v>3131</v>
      </c>
      <c r="G112" s="249" t="s">
        <v>158</v>
      </c>
      <c r="H112" s="250">
        <v>9</v>
      </c>
      <c r="I112" s="251"/>
      <c r="J112" s="252">
        <f>ROUND(I112*H112,2)</f>
        <v>0</v>
      </c>
      <c r="K112" s="248" t="s">
        <v>22</v>
      </c>
      <c r="L112" s="253"/>
      <c r="M112" s="254" t="s">
        <v>22</v>
      </c>
      <c r="N112" s="255" t="s">
        <v>44</v>
      </c>
      <c r="O112" s="45"/>
      <c r="P112" s="228">
        <f>O112*H112</f>
        <v>0</v>
      </c>
      <c r="Q112" s="228">
        <v>0</v>
      </c>
      <c r="R112" s="228">
        <f>Q112*H112</f>
        <v>0</v>
      </c>
      <c r="S112" s="228">
        <v>0</v>
      </c>
      <c r="T112" s="229">
        <f>S112*H112</f>
        <v>0</v>
      </c>
      <c r="AR112" s="22" t="s">
        <v>372</v>
      </c>
      <c r="AT112" s="22" t="s">
        <v>252</v>
      </c>
      <c r="AU112" s="22" t="s">
        <v>82</v>
      </c>
      <c r="AY112" s="22" t="s">
        <v>153</v>
      </c>
      <c r="BE112" s="230">
        <f>IF(N112="základní",J112,0)</f>
        <v>0</v>
      </c>
      <c r="BF112" s="230">
        <f>IF(N112="snížená",J112,0)</f>
        <v>0</v>
      </c>
      <c r="BG112" s="230">
        <f>IF(N112="zákl. přenesená",J112,0)</f>
        <v>0</v>
      </c>
      <c r="BH112" s="230">
        <f>IF(N112="sníž. přenesená",J112,0)</f>
        <v>0</v>
      </c>
      <c r="BI112" s="230">
        <f>IF(N112="nulová",J112,0)</f>
        <v>0</v>
      </c>
      <c r="BJ112" s="22" t="s">
        <v>24</v>
      </c>
      <c r="BK112" s="230">
        <f>ROUND(I112*H112,2)</f>
        <v>0</v>
      </c>
      <c r="BL112" s="22" t="s">
        <v>266</v>
      </c>
      <c r="BM112" s="22" t="s">
        <v>3132</v>
      </c>
    </row>
    <row r="113" spans="2:47" s="1" customFormat="1" ht="13.5">
      <c r="B113" s="44"/>
      <c r="C113" s="72"/>
      <c r="D113" s="231" t="s">
        <v>166</v>
      </c>
      <c r="E113" s="72"/>
      <c r="F113" s="234" t="s">
        <v>3098</v>
      </c>
      <c r="G113" s="72"/>
      <c r="H113" s="72"/>
      <c r="I113" s="189"/>
      <c r="J113" s="72"/>
      <c r="K113" s="72"/>
      <c r="L113" s="70"/>
      <c r="M113" s="233"/>
      <c r="N113" s="45"/>
      <c r="O113" s="45"/>
      <c r="P113" s="45"/>
      <c r="Q113" s="45"/>
      <c r="R113" s="45"/>
      <c r="S113" s="45"/>
      <c r="T113" s="93"/>
      <c r="AT113" s="22" t="s">
        <v>166</v>
      </c>
      <c r="AU113" s="22" t="s">
        <v>82</v>
      </c>
    </row>
    <row r="114" spans="2:51" s="11" customFormat="1" ht="13.5">
      <c r="B114" s="235"/>
      <c r="C114" s="236"/>
      <c r="D114" s="231" t="s">
        <v>180</v>
      </c>
      <c r="E114" s="237" t="s">
        <v>22</v>
      </c>
      <c r="F114" s="238" t="s">
        <v>3133</v>
      </c>
      <c r="G114" s="236"/>
      <c r="H114" s="239">
        <v>9</v>
      </c>
      <c r="I114" s="240"/>
      <c r="J114" s="236"/>
      <c r="K114" s="236"/>
      <c r="L114" s="241"/>
      <c r="M114" s="242"/>
      <c r="N114" s="243"/>
      <c r="O114" s="243"/>
      <c r="P114" s="243"/>
      <c r="Q114" s="243"/>
      <c r="R114" s="243"/>
      <c r="S114" s="243"/>
      <c r="T114" s="244"/>
      <c r="AT114" s="245" t="s">
        <v>180</v>
      </c>
      <c r="AU114" s="245" t="s">
        <v>82</v>
      </c>
      <c r="AV114" s="11" t="s">
        <v>82</v>
      </c>
      <c r="AW114" s="11" t="s">
        <v>37</v>
      </c>
      <c r="AX114" s="11" t="s">
        <v>73</v>
      </c>
      <c r="AY114" s="245" t="s">
        <v>153</v>
      </c>
    </row>
    <row r="115" spans="2:65" s="1" customFormat="1" ht="25.5" customHeight="1">
      <c r="B115" s="44"/>
      <c r="C115" s="246" t="s">
        <v>228</v>
      </c>
      <c r="D115" s="246" t="s">
        <v>252</v>
      </c>
      <c r="E115" s="247" t="s">
        <v>3134</v>
      </c>
      <c r="F115" s="248" t="s">
        <v>3135</v>
      </c>
      <c r="G115" s="249" t="s">
        <v>158</v>
      </c>
      <c r="H115" s="250">
        <v>1</v>
      </c>
      <c r="I115" s="251"/>
      <c r="J115" s="252">
        <f>ROUND(I115*H115,2)</f>
        <v>0</v>
      </c>
      <c r="K115" s="248" t="s">
        <v>22</v>
      </c>
      <c r="L115" s="253"/>
      <c r="M115" s="254" t="s">
        <v>22</v>
      </c>
      <c r="N115" s="255" t="s">
        <v>44</v>
      </c>
      <c r="O115" s="45"/>
      <c r="P115" s="228">
        <f>O115*H115</f>
        <v>0</v>
      </c>
      <c r="Q115" s="228">
        <v>0</v>
      </c>
      <c r="R115" s="228">
        <f>Q115*H115</f>
        <v>0</v>
      </c>
      <c r="S115" s="228">
        <v>0</v>
      </c>
      <c r="T115" s="229">
        <f>S115*H115</f>
        <v>0</v>
      </c>
      <c r="AR115" s="22" t="s">
        <v>372</v>
      </c>
      <c r="AT115" s="22" t="s">
        <v>252</v>
      </c>
      <c r="AU115" s="22" t="s">
        <v>82</v>
      </c>
      <c r="AY115" s="22" t="s">
        <v>153</v>
      </c>
      <c r="BE115" s="230">
        <f>IF(N115="základní",J115,0)</f>
        <v>0</v>
      </c>
      <c r="BF115" s="230">
        <f>IF(N115="snížená",J115,0)</f>
        <v>0</v>
      </c>
      <c r="BG115" s="230">
        <f>IF(N115="zákl. přenesená",J115,0)</f>
        <v>0</v>
      </c>
      <c r="BH115" s="230">
        <f>IF(N115="sníž. přenesená",J115,0)</f>
        <v>0</v>
      </c>
      <c r="BI115" s="230">
        <f>IF(N115="nulová",J115,0)</f>
        <v>0</v>
      </c>
      <c r="BJ115" s="22" t="s">
        <v>24</v>
      </c>
      <c r="BK115" s="230">
        <f>ROUND(I115*H115,2)</f>
        <v>0</v>
      </c>
      <c r="BL115" s="22" t="s">
        <v>266</v>
      </c>
      <c r="BM115" s="22" t="s">
        <v>3136</v>
      </c>
    </row>
    <row r="116" spans="2:47" s="1" customFormat="1" ht="13.5">
      <c r="B116" s="44"/>
      <c r="C116" s="72"/>
      <c r="D116" s="231" t="s">
        <v>166</v>
      </c>
      <c r="E116" s="72"/>
      <c r="F116" s="234" t="s">
        <v>3098</v>
      </c>
      <c r="G116" s="72"/>
      <c r="H116" s="72"/>
      <c r="I116" s="189"/>
      <c r="J116" s="72"/>
      <c r="K116" s="72"/>
      <c r="L116" s="70"/>
      <c r="M116" s="233"/>
      <c r="N116" s="45"/>
      <c r="O116" s="45"/>
      <c r="P116" s="45"/>
      <c r="Q116" s="45"/>
      <c r="R116" s="45"/>
      <c r="S116" s="45"/>
      <c r="T116" s="93"/>
      <c r="AT116" s="22" t="s">
        <v>166</v>
      </c>
      <c r="AU116" s="22" t="s">
        <v>82</v>
      </c>
    </row>
    <row r="117" spans="2:51" s="11" customFormat="1" ht="13.5">
      <c r="B117" s="235"/>
      <c r="C117" s="236"/>
      <c r="D117" s="231" t="s">
        <v>180</v>
      </c>
      <c r="E117" s="237" t="s">
        <v>22</v>
      </c>
      <c r="F117" s="238" t="s">
        <v>3114</v>
      </c>
      <c r="G117" s="236"/>
      <c r="H117" s="239">
        <v>1</v>
      </c>
      <c r="I117" s="240"/>
      <c r="J117" s="236"/>
      <c r="K117" s="236"/>
      <c r="L117" s="241"/>
      <c r="M117" s="242"/>
      <c r="N117" s="243"/>
      <c r="O117" s="243"/>
      <c r="P117" s="243"/>
      <c r="Q117" s="243"/>
      <c r="R117" s="243"/>
      <c r="S117" s="243"/>
      <c r="T117" s="244"/>
      <c r="AT117" s="245" t="s">
        <v>180</v>
      </c>
      <c r="AU117" s="245" t="s">
        <v>82</v>
      </c>
      <c r="AV117" s="11" t="s">
        <v>82</v>
      </c>
      <c r="AW117" s="11" t="s">
        <v>37</v>
      </c>
      <c r="AX117" s="11" t="s">
        <v>73</v>
      </c>
      <c r="AY117" s="245" t="s">
        <v>153</v>
      </c>
    </row>
    <row r="118" spans="2:65" s="1" customFormat="1" ht="25.5" customHeight="1">
      <c r="B118" s="44"/>
      <c r="C118" s="246" t="s">
        <v>236</v>
      </c>
      <c r="D118" s="246" t="s">
        <v>252</v>
      </c>
      <c r="E118" s="247" t="s">
        <v>3137</v>
      </c>
      <c r="F118" s="248" t="s">
        <v>3138</v>
      </c>
      <c r="G118" s="249" t="s">
        <v>158</v>
      </c>
      <c r="H118" s="250">
        <v>3</v>
      </c>
      <c r="I118" s="251"/>
      <c r="J118" s="252">
        <f>ROUND(I118*H118,2)</f>
        <v>0</v>
      </c>
      <c r="K118" s="248" t="s">
        <v>22</v>
      </c>
      <c r="L118" s="253"/>
      <c r="M118" s="254" t="s">
        <v>22</v>
      </c>
      <c r="N118" s="255" t="s">
        <v>44</v>
      </c>
      <c r="O118" s="45"/>
      <c r="P118" s="228">
        <f>O118*H118</f>
        <v>0</v>
      </c>
      <c r="Q118" s="228">
        <v>0</v>
      </c>
      <c r="R118" s="228">
        <f>Q118*H118</f>
        <v>0</v>
      </c>
      <c r="S118" s="228">
        <v>0</v>
      </c>
      <c r="T118" s="229">
        <f>S118*H118</f>
        <v>0</v>
      </c>
      <c r="AR118" s="22" t="s">
        <v>372</v>
      </c>
      <c r="AT118" s="22" t="s">
        <v>252</v>
      </c>
      <c r="AU118" s="22" t="s">
        <v>82</v>
      </c>
      <c r="AY118" s="22" t="s">
        <v>153</v>
      </c>
      <c r="BE118" s="230">
        <f>IF(N118="základní",J118,0)</f>
        <v>0</v>
      </c>
      <c r="BF118" s="230">
        <f>IF(N118="snížená",J118,0)</f>
        <v>0</v>
      </c>
      <c r="BG118" s="230">
        <f>IF(N118="zákl. přenesená",J118,0)</f>
        <v>0</v>
      </c>
      <c r="BH118" s="230">
        <f>IF(N118="sníž. přenesená",J118,0)</f>
        <v>0</v>
      </c>
      <c r="BI118" s="230">
        <f>IF(N118="nulová",J118,0)</f>
        <v>0</v>
      </c>
      <c r="BJ118" s="22" t="s">
        <v>24</v>
      </c>
      <c r="BK118" s="230">
        <f>ROUND(I118*H118,2)</f>
        <v>0</v>
      </c>
      <c r="BL118" s="22" t="s">
        <v>266</v>
      </c>
      <c r="BM118" s="22" t="s">
        <v>3139</v>
      </c>
    </row>
    <row r="119" spans="2:47" s="1" customFormat="1" ht="13.5">
      <c r="B119" s="44"/>
      <c r="C119" s="72"/>
      <c r="D119" s="231" t="s">
        <v>166</v>
      </c>
      <c r="E119" s="72"/>
      <c r="F119" s="234" t="s">
        <v>3098</v>
      </c>
      <c r="G119" s="72"/>
      <c r="H119" s="72"/>
      <c r="I119" s="189"/>
      <c r="J119" s="72"/>
      <c r="K119" s="72"/>
      <c r="L119" s="70"/>
      <c r="M119" s="233"/>
      <c r="N119" s="45"/>
      <c r="O119" s="45"/>
      <c r="P119" s="45"/>
      <c r="Q119" s="45"/>
      <c r="R119" s="45"/>
      <c r="S119" s="45"/>
      <c r="T119" s="93"/>
      <c r="AT119" s="22" t="s">
        <v>166</v>
      </c>
      <c r="AU119" s="22" t="s">
        <v>82</v>
      </c>
    </row>
    <row r="120" spans="2:51" s="11" customFormat="1" ht="13.5">
      <c r="B120" s="235"/>
      <c r="C120" s="236"/>
      <c r="D120" s="231" t="s">
        <v>180</v>
      </c>
      <c r="E120" s="237" t="s">
        <v>22</v>
      </c>
      <c r="F120" s="238" t="s">
        <v>3140</v>
      </c>
      <c r="G120" s="236"/>
      <c r="H120" s="239">
        <v>3</v>
      </c>
      <c r="I120" s="240"/>
      <c r="J120" s="236"/>
      <c r="K120" s="236"/>
      <c r="L120" s="241"/>
      <c r="M120" s="242"/>
      <c r="N120" s="243"/>
      <c r="O120" s="243"/>
      <c r="P120" s="243"/>
      <c r="Q120" s="243"/>
      <c r="R120" s="243"/>
      <c r="S120" s="243"/>
      <c r="T120" s="244"/>
      <c r="AT120" s="245" t="s">
        <v>180</v>
      </c>
      <c r="AU120" s="245" t="s">
        <v>82</v>
      </c>
      <c r="AV120" s="11" t="s">
        <v>82</v>
      </c>
      <c r="AW120" s="11" t="s">
        <v>37</v>
      </c>
      <c r="AX120" s="11" t="s">
        <v>73</v>
      </c>
      <c r="AY120" s="245" t="s">
        <v>153</v>
      </c>
    </row>
    <row r="121" spans="2:65" s="1" customFormat="1" ht="16.5" customHeight="1">
      <c r="B121" s="44"/>
      <c r="C121" s="219" t="s">
        <v>245</v>
      </c>
      <c r="D121" s="219" t="s">
        <v>155</v>
      </c>
      <c r="E121" s="220" t="s">
        <v>3141</v>
      </c>
      <c r="F121" s="221" t="s">
        <v>3142</v>
      </c>
      <c r="G121" s="222" t="s">
        <v>158</v>
      </c>
      <c r="H121" s="223">
        <v>7</v>
      </c>
      <c r="I121" s="224"/>
      <c r="J121" s="225">
        <f>ROUND(I121*H121,2)</f>
        <v>0</v>
      </c>
      <c r="K121" s="221" t="s">
        <v>159</v>
      </c>
      <c r="L121" s="70"/>
      <c r="M121" s="226" t="s">
        <v>22</v>
      </c>
      <c r="N121" s="227" t="s">
        <v>44</v>
      </c>
      <c r="O121" s="45"/>
      <c r="P121" s="228">
        <f>O121*H121</f>
        <v>0</v>
      </c>
      <c r="Q121" s="228">
        <v>0</v>
      </c>
      <c r="R121" s="228">
        <f>Q121*H121</f>
        <v>0</v>
      </c>
      <c r="S121" s="228">
        <v>0</v>
      </c>
      <c r="T121" s="229">
        <f>S121*H121</f>
        <v>0</v>
      </c>
      <c r="AR121" s="22" t="s">
        <v>266</v>
      </c>
      <c r="AT121" s="22" t="s">
        <v>155</v>
      </c>
      <c r="AU121" s="22" t="s">
        <v>82</v>
      </c>
      <c r="AY121" s="22" t="s">
        <v>153</v>
      </c>
      <c r="BE121" s="230">
        <f>IF(N121="základní",J121,0)</f>
        <v>0</v>
      </c>
      <c r="BF121" s="230">
        <f>IF(N121="snížená",J121,0)</f>
        <v>0</v>
      </c>
      <c r="BG121" s="230">
        <f>IF(N121="zákl. přenesená",J121,0)</f>
        <v>0</v>
      </c>
      <c r="BH121" s="230">
        <f>IF(N121="sníž. přenesená",J121,0)</f>
        <v>0</v>
      </c>
      <c r="BI121" s="230">
        <f>IF(N121="nulová",J121,0)</f>
        <v>0</v>
      </c>
      <c r="BJ121" s="22" t="s">
        <v>24</v>
      </c>
      <c r="BK121" s="230">
        <f>ROUND(I121*H121,2)</f>
        <v>0</v>
      </c>
      <c r="BL121" s="22" t="s">
        <v>266</v>
      </c>
      <c r="BM121" s="22" t="s">
        <v>3143</v>
      </c>
    </row>
    <row r="122" spans="2:47" s="1" customFormat="1" ht="13.5">
      <c r="B122" s="44"/>
      <c r="C122" s="72"/>
      <c r="D122" s="231" t="s">
        <v>162</v>
      </c>
      <c r="E122" s="72"/>
      <c r="F122" s="232" t="s">
        <v>3144</v>
      </c>
      <c r="G122" s="72"/>
      <c r="H122" s="72"/>
      <c r="I122" s="189"/>
      <c r="J122" s="72"/>
      <c r="K122" s="72"/>
      <c r="L122" s="70"/>
      <c r="M122" s="233"/>
      <c r="N122" s="45"/>
      <c r="O122" s="45"/>
      <c r="P122" s="45"/>
      <c r="Q122" s="45"/>
      <c r="R122" s="45"/>
      <c r="S122" s="45"/>
      <c r="T122" s="93"/>
      <c r="AT122" s="22" t="s">
        <v>162</v>
      </c>
      <c r="AU122" s="22" t="s">
        <v>82</v>
      </c>
    </row>
    <row r="123" spans="2:47" s="1" customFormat="1" ht="13.5">
      <c r="B123" s="44"/>
      <c r="C123" s="72"/>
      <c r="D123" s="231" t="s">
        <v>166</v>
      </c>
      <c r="E123" s="72"/>
      <c r="F123" s="234" t="s">
        <v>3098</v>
      </c>
      <c r="G123" s="72"/>
      <c r="H123" s="72"/>
      <c r="I123" s="189"/>
      <c r="J123" s="72"/>
      <c r="K123" s="72"/>
      <c r="L123" s="70"/>
      <c r="M123" s="233"/>
      <c r="N123" s="45"/>
      <c r="O123" s="45"/>
      <c r="P123" s="45"/>
      <c r="Q123" s="45"/>
      <c r="R123" s="45"/>
      <c r="S123" s="45"/>
      <c r="T123" s="93"/>
      <c r="AT123" s="22" t="s">
        <v>166</v>
      </c>
      <c r="AU123" s="22" t="s">
        <v>82</v>
      </c>
    </row>
    <row r="124" spans="2:65" s="1" customFormat="1" ht="16.5" customHeight="1">
      <c r="B124" s="44"/>
      <c r="C124" s="246" t="s">
        <v>251</v>
      </c>
      <c r="D124" s="246" t="s">
        <v>252</v>
      </c>
      <c r="E124" s="247" t="s">
        <v>3145</v>
      </c>
      <c r="F124" s="248" t="s">
        <v>3146</v>
      </c>
      <c r="G124" s="249" t="s">
        <v>158</v>
      </c>
      <c r="H124" s="250">
        <v>7</v>
      </c>
      <c r="I124" s="251"/>
      <c r="J124" s="252">
        <f>ROUND(I124*H124,2)</f>
        <v>0</v>
      </c>
      <c r="K124" s="248" t="s">
        <v>22</v>
      </c>
      <c r="L124" s="253"/>
      <c r="M124" s="254" t="s">
        <v>22</v>
      </c>
      <c r="N124" s="255" t="s">
        <v>44</v>
      </c>
      <c r="O124" s="45"/>
      <c r="P124" s="228">
        <f>O124*H124</f>
        <v>0</v>
      </c>
      <c r="Q124" s="228">
        <v>0</v>
      </c>
      <c r="R124" s="228">
        <f>Q124*H124</f>
        <v>0</v>
      </c>
      <c r="S124" s="228">
        <v>0</v>
      </c>
      <c r="T124" s="229">
        <f>S124*H124</f>
        <v>0</v>
      </c>
      <c r="AR124" s="22" t="s">
        <v>372</v>
      </c>
      <c r="AT124" s="22" t="s">
        <v>252</v>
      </c>
      <c r="AU124" s="22" t="s">
        <v>82</v>
      </c>
      <c r="AY124" s="22" t="s">
        <v>153</v>
      </c>
      <c r="BE124" s="230">
        <f>IF(N124="základní",J124,0)</f>
        <v>0</v>
      </c>
      <c r="BF124" s="230">
        <f>IF(N124="snížená",J124,0)</f>
        <v>0</v>
      </c>
      <c r="BG124" s="230">
        <f>IF(N124="zákl. přenesená",J124,0)</f>
        <v>0</v>
      </c>
      <c r="BH124" s="230">
        <f>IF(N124="sníž. přenesená",J124,0)</f>
        <v>0</v>
      </c>
      <c r="BI124" s="230">
        <f>IF(N124="nulová",J124,0)</f>
        <v>0</v>
      </c>
      <c r="BJ124" s="22" t="s">
        <v>24</v>
      </c>
      <c r="BK124" s="230">
        <f>ROUND(I124*H124,2)</f>
        <v>0</v>
      </c>
      <c r="BL124" s="22" t="s">
        <v>266</v>
      </c>
      <c r="BM124" s="22" t="s">
        <v>3147</v>
      </c>
    </row>
    <row r="125" spans="2:47" s="1" customFormat="1" ht="13.5">
      <c r="B125" s="44"/>
      <c r="C125" s="72"/>
      <c r="D125" s="231" t="s">
        <v>166</v>
      </c>
      <c r="E125" s="72"/>
      <c r="F125" s="234" t="s">
        <v>3098</v>
      </c>
      <c r="G125" s="72"/>
      <c r="H125" s="72"/>
      <c r="I125" s="189"/>
      <c r="J125" s="72"/>
      <c r="K125" s="72"/>
      <c r="L125" s="70"/>
      <c r="M125" s="233"/>
      <c r="N125" s="45"/>
      <c r="O125" s="45"/>
      <c r="P125" s="45"/>
      <c r="Q125" s="45"/>
      <c r="R125" s="45"/>
      <c r="S125" s="45"/>
      <c r="T125" s="93"/>
      <c r="AT125" s="22" t="s">
        <v>166</v>
      </c>
      <c r="AU125" s="22" t="s">
        <v>82</v>
      </c>
    </row>
    <row r="126" spans="2:51" s="11" customFormat="1" ht="13.5">
      <c r="B126" s="235"/>
      <c r="C126" s="236"/>
      <c r="D126" s="231" t="s">
        <v>180</v>
      </c>
      <c r="E126" s="237" t="s">
        <v>22</v>
      </c>
      <c r="F126" s="238" t="s">
        <v>3148</v>
      </c>
      <c r="G126" s="236"/>
      <c r="H126" s="239">
        <v>7</v>
      </c>
      <c r="I126" s="240"/>
      <c r="J126" s="236"/>
      <c r="K126" s="236"/>
      <c r="L126" s="241"/>
      <c r="M126" s="242"/>
      <c r="N126" s="243"/>
      <c r="O126" s="243"/>
      <c r="P126" s="243"/>
      <c r="Q126" s="243"/>
      <c r="R126" s="243"/>
      <c r="S126" s="243"/>
      <c r="T126" s="244"/>
      <c r="AT126" s="245" t="s">
        <v>180</v>
      </c>
      <c r="AU126" s="245" t="s">
        <v>82</v>
      </c>
      <c r="AV126" s="11" t="s">
        <v>82</v>
      </c>
      <c r="AW126" s="11" t="s">
        <v>37</v>
      </c>
      <c r="AX126" s="11" t="s">
        <v>73</v>
      </c>
      <c r="AY126" s="245" t="s">
        <v>153</v>
      </c>
    </row>
    <row r="127" spans="2:65" s="1" customFormat="1" ht="16.5" customHeight="1">
      <c r="B127" s="44"/>
      <c r="C127" s="219" t="s">
        <v>10</v>
      </c>
      <c r="D127" s="219" t="s">
        <v>155</v>
      </c>
      <c r="E127" s="220" t="s">
        <v>3149</v>
      </c>
      <c r="F127" s="221" t="s">
        <v>3150</v>
      </c>
      <c r="G127" s="222" t="s">
        <v>158</v>
      </c>
      <c r="H127" s="223">
        <v>4</v>
      </c>
      <c r="I127" s="224"/>
      <c r="J127" s="225">
        <f>ROUND(I127*H127,2)</f>
        <v>0</v>
      </c>
      <c r="K127" s="221" t="s">
        <v>159</v>
      </c>
      <c r="L127" s="70"/>
      <c r="M127" s="226" t="s">
        <v>22</v>
      </c>
      <c r="N127" s="227" t="s">
        <v>44</v>
      </c>
      <c r="O127" s="45"/>
      <c r="P127" s="228">
        <f>O127*H127</f>
        <v>0</v>
      </c>
      <c r="Q127" s="228">
        <v>0</v>
      </c>
      <c r="R127" s="228">
        <f>Q127*H127</f>
        <v>0</v>
      </c>
      <c r="S127" s="228">
        <v>0</v>
      </c>
      <c r="T127" s="229">
        <f>S127*H127</f>
        <v>0</v>
      </c>
      <c r="AR127" s="22" t="s">
        <v>266</v>
      </c>
      <c r="AT127" s="22" t="s">
        <v>155</v>
      </c>
      <c r="AU127" s="22" t="s">
        <v>82</v>
      </c>
      <c r="AY127" s="22" t="s">
        <v>153</v>
      </c>
      <c r="BE127" s="230">
        <f>IF(N127="základní",J127,0)</f>
        <v>0</v>
      </c>
      <c r="BF127" s="230">
        <f>IF(N127="snížená",J127,0)</f>
        <v>0</v>
      </c>
      <c r="BG127" s="230">
        <f>IF(N127="zákl. přenesená",J127,0)</f>
        <v>0</v>
      </c>
      <c r="BH127" s="230">
        <f>IF(N127="sníž. přenesená",J127,0)</f>
        <v>0</v>
      </c>
      <c r="BI127" s="230">
        <f>IF(N127="nulová",J127,0)</f>
        <v>0</v>
      </c>
      <c r="BJ127" s="22" t="s">
        <v>24</v>
      </c>
      <c r="BK127" s="230">
        <f>ROUND(I127*H127,2)</f>
        <v>0</v>
      </c>
      <c r="BL127" s="22" t="s">
        <v>266</v>
      </c>
      <c r="BM127" s="22" t="s">
        <v>3151</v>
      </c>
    </row>
    <row r="128" spans="2:47" s="1" customFormat="1" ht="13.5">
      <c r="B128" s="44"/>
      <c r="C128" s="72"/>
      <c r="D128" s="231" t="s">
        <v>162</v>
      </c>
      <c r="E128" s="72"/>
      <c r="F128" s="232" t="s">
        <v>3152</v>
      </c>
      <c r="G128" s="72"/>
      <c r="H128" s="72"/>
      <c r="I128" s="189"/>
      <c r="J128" s="72"/>
      <c r="K128" s="72"/>
      <c r="L128" s="70"/>
      <c r="M128" s="233"/>
      <c r="N128" s="45"/>
      <c r="O128" s="45"/>
      <c r="P128" s="45"/>
      <c r="Q128" s="45"/>
      <c r="R128" s="45"/>
      <c r="S128" s="45"/>
      <c r="T128" s="93"/>
      <c r="AT128" s="22" t="s">
        <v>162</v>
      </c>
      <c r="AU128" s="22" t="s">
        <v>82</v>
      </c>
    </row>
    <row r="129" spans="2:47" s="1" customFormat="1" ht="13.5">
      <c r="B129" s="44"/>
      <c r="C129" s="72"/>
      <c r="D129" s="231" t="s">
        <v>166</v>
      </c>
      <c r="E129" s="72"/>
      <c r="F129" s="234" t="s">
        <v>3098</v>
      </c>
      <c r="G129" s="72"/>
      <c r="H129" s="72"/>
      <c r="I129" s="189"/>
      <c r="J129" s="72"/>
      <c r="K129" s="72"/>
      <c r="L129" s="70"/>
      <c r="M129" s="233"/>
      <c r="N129" s="45"/>
      <c r="O129" s="45"/>
      <c r="P129" s="45"/>
      <c r="Q129" s="45"/>
      <c r="R129" s="45"/>
      <c r="S129" s="45"/>
      <c r="T129" s="93"/>
      <c r="AT129" s="22" t="s">
        <v>166</v>
      </c>
      <c r="AU129" s="22" t="s">
        <v>82</v>
      </c>
    </row>
    <row r="130" spans="2:65" s="1" customFormat="1" ht="16.5" customHeight="1">
      <c r="B130" s="44"/>
      <c r="C130" s="246" t="s">
        <v>266</v>
      </c>
      <c r="D130" s="246" t="s">
        <v>252</v>
      </c>
      <c r="E130" s="247" t="s">
        <v>3153</v>
      </c>
      <c r="F130" s="248" t="s">
        <v>3154</v>
      </c>
      <c r="G130" s="249" t="s">
        <v>158</v>
      </c>
      <c r="H130" s="250">
        <v>1</v>
      </c>
      <c r="I130" s="251"/>
      <c r="J130" s="252">
        <f>ROUND(I130*H130,2)</f>
        <v>0</v>
      </c>
      <c r="K130" s="248" t="s">
        <v>22</v>
      </c>
      <c r="L130" s="253"/>
      <c r="M130" s="254" t="s">
        <v>22</v>
      </c>
      <c r="N130" s="255" t="s">
        <v>44</v>
      </c>
      <c r="O130" s="45"/>
      <c r="P130" s="228">
        <f>O130*H130</f>
        <v>0</v>
      </c>
      <c r="Q130" s="228">
        <v>0</v>
      </c>
      <c r="R130" s="228">
        <f>Q130*H130</f>
        <v>0</v>
      </c>
      <c r="S130" s="228">
        <v>0</v>
      </c>
      <c r="T130" s="229">
        <f>S130*H130</f>
        <v>0</v>
      </c>
      <c r="AR130" s="22" t="s">
        <v>372</v>
      </c>
      <c r="AT130" s="22" t="s">
        <v>252</v>
      </c>
      <c r="AU130" s="22" t="s">
        <v>82</v>
      </c>
      <c r="AY130" s="22" t="s">
        <v>153</v>
      </c>
      <c r="BE130" s="230">
        <f>IF(N130="základní",J130,0)</f>
        <v>0</v>
      </c>
      <c r="BF130" s="230">
        <f>IF(N130="snížená",J130,0)</f>
        <v>0</v>
      </c>
      <c r="BG130" s="230">
        <f>IF(N130="zákl. přenesená",J130,0)</f>
        <v>0</v>
      </c>
      <c r="BH130" s="230">
        <f>IF(N130="sníž. přenesená",J130,0)</f>
        <v>0</v>
      </c>
      <c r="BI130" s="230">
        <f>IF(N130="nulová",J130,0)</f>
        <v>0</v>
      </c>
      <c r="BJ130" s="22" t="s">
        <v>24</v>
      </c>
      <c r="BK130" s="230">
        <f>ROUND(I130*H130,2)</f>
        <v>0</v>
      </c>
      <c r="BL130" s="22" t="s">
        <v>266</v>
      </c>
      <c r="BM130" s="22" t="s">
        <v>3155</v>
      </c>
    </row>
    <row r="131" spans="2:47" s="1" customFormat="1" ht="13.5">
      <c r="B131" s="44"/>
      <c r="C131" s="72"/>
      <c r="D131" s="231" t="s">
        <v>166</v>
      </c>
      <c r="E131" s="72"/>
      <c r="F131" s="234" t="s">
        <v>3098</v>
      </c>
      <c r="G131" s="72"/>
      <c r="H131" s="72"/>
      <c r="I131" s="189"/>
      <c r="J131" s="72"/>
      <c r="K131" s="72"/>
      <c r="L131" s="70"/>
      <c r="M131" s="233"/>
      <c r="N131" s="45"/>
      <c r="O131" s="45"/>
      <c r="P131" s="45"/>
      <c r="Q131" s="45"/>
      <c r="R131" s="45"/>
      <c r="S131" s="45"/>
      <c r="T131" s="93"/>
      <c r="AT131" s="22" t="s">
        <v>166</v>
      </c>
      <c r="AU131" s="22" t="s">
        <v>82</v>
      </c>
    </row>
    <row r="132" spans="2:51" s="11" customFormat="1" ht="13.5">
      <c r="B132" s="235"/>
      <c r="C132" s="236"/>
      <c r="D132" s="231" t="s">
        <v>180</v>
      </c>
      <c r="E132" s="237" t="s">
        <v>22</v>
      </c>
      <c r="F132" s="238" t="s">
        <v>3114</v>
      </c>
      <c r="G132" s="236"/>
      <c r="H132" s="239">
        <v>1</v>
      </c>
      <c r="I132" s="240"/>
      <c r="J132" s="236"/>
      <c r="K132" s="236"/>
      <c r="L132" s="241"/>
      <c r="M132" s="242"/>
      <c r="N132" s="243"/>
      <c r="O132" s="243"/>
      <c r="P132" s="243"/>
      <c r="Q132" s="243"/>
      <c r="R132" s="243"/>
      <c r="S132" s="243"/>
      <c r="T132" s="244"/>
      <c r="AT132" s="245" t="s">
        <v>180</v>
      </c>
      <c r="AU132" s="245" t="s">
        <v>82</v>
      </c>
      <c r="AV132" s="11" t="s">
        <v>82</v>
      </c>
      <c r="AW132" s="11" t="s">
        <v>37</v>
      </c>
      <c r="AX132" s="11" t="s">
        <v>73</v>
      </c>
      <c r="AY132" s="245" t="s">
        <v>153</v>
      </c>
    </row>
    <row r="133" spans="2:65" s="1" customFormat="1" ht="16.5" customHeight="1">
      <c r="B133" s="44"/>
      <c r="C133" s="246" t="s">
        <v>275</v>
      </c>
      <c r="D133" s="246" t="s">
        <v>252</v>
      </c>
      <c r="E133" s="247" t="s">
        <v>3156</v>
      </c>
      <c r="F133" s="248" t="s">
        <v>3157</v>
      </c>
      <c r="G133" s="249" t="s">
        <v>158</v>
      </c>
      <c r="H133" s="250">
        <v>2</v>
      </c>
      <c r="I133" s="251"/>
      <c r="J133" s="252">
        <f>ROUND(I133*H133,2)</f>
        <v>0</v>
      </c>
      <c r="K133" s="248" t="s">
        <v>22</v>
      </c>
      <c r="L133" s="253"/>
      <c r="M133" s="254" t="s">
        <v>22</v>
      </c>
      <c r="N133" s="255" t="s">
        <v>44</v>
      </c>
      <c r="O133" s="45"/>
      <c r="P133" s="228">
        <f>O133*H133</f>
        <v>0</v>
      </c>
      <c r="Q133" s="228">
        <v>0</v>
      </c>
      <c r="R133" s="228">
        <f>Q133*H133</f>
        <v>0</v>
      </c>
      <c r="S133" s="228">
        <v>0</v>
      </c>
      <c r="T133" s="229">
        <f>S133*H133</f>
        <v>0</v>
      </c>
      <c r="AR133" s="22" t="s">
        <v>372</v>
      </c>
      <c r="AT133" s="22" t="s">
        <v>252</v>
      </c>
      <c r="AU133" s="22" t="s">
        <v>82</v>
      </c>
      <c r="AY133" s="22" t="s">
        <v>153</v>
      </c>
      <c r="BE133" s="230">
        <f>IF(N133="základní",J133,0)</f>
        <v>0</v>
      </c>
      <c r="BF133" s="230">
        <f>IF(N133="snížená",J133,0)</f>
        <v>0</v>
      </c>
      <c r="BG133" s="230">
        <f>IF(N133="zákl. přenesená",J133,0)</f>
        <v>0</v>
      </c>
      <c r="BH133" s="230">
        <f>IF(N133="sníž. přenesená",J133,0)</f>
        <v>0</v>
      </c>
      <c r="BI133" s="230">
        <f>IF(N133="nulová",J133,0)</f>
        <v>0</v>
      </c>
      <c r="BJ133" s="22" t="s">
        <v>24</v>
      </c>
      <c r="BK133" s="230">
        <f>ROUND(I133*H133,2)</f>
        <v>0</v>
      </c>
      <c r="BL133" s="22" t="s">
        <v>266</v>
      </c>
      <c r="BM133" s="22" t="s">
        <v>3158</v>
      </c>
    </row>
    <row r="134" spans="2:47" s="1" customFormat="1" ht="13.5">
      <c r="B134" s="44"/>
      <c r="C134" s="72"/>
      <c r="D134" s="231" t="s">
        <v>166</v>
      </c>
      <c r="E134" s="72"/>
      <c r="F134" s="234" t="s">
        <v>3098</v>
      </c>
      <c r="G134" s="72"/>
      <c r="H134" s="72"/>
      <c r="I134" s="189"/>
      <c r="J134" s="72"/>
      <c r="K134" s="72"/>
      <c r="L134" s="70"/>
      <c r="M134" s="233"/>
      <c r="N134" s="45"/>
      <c r="O134" s="45"/>
      <c r="P134" s="45"/>
      <c r="Q134" s="45"/>
      <c r="R134" s="45"/>
      <c r="S134" s="45"/>
      <c r="T134" s="93"/>
      <c r="AT134" s="22" t="s">
        <v>166</v>
      </c>
      <c r="AU134" s="22" t="s">
        <v>82</v>
      </c>
    </row>
    <row r="135" spans="2:51" s="11" customFormat="1" ht="13.5">
      <c r="B135" s="235"/>
      <c r="C135" s="236"/>
      <c r="D135" s="231" t="s">
        <v>180</v>
      </c>
      <c r="E135" s="237" t="s">
        <v>22</v>
      </c>
      <c r="F135" s="238" t="s">
        <v>3118</v>
      </c>
      <c r="G135" s="236"/>
      <c r="H135" s="239">
        <v>2</v>
      </c>
      <c r="I135" s="240"/>
      <c r="J135" s="236"/>
      <c r="K135" s="236"/>
      <c r="L135" s="241"/>
      <c r="M135" s="242"/>
      <c r="N135" s="243"/>
      <c r="O135" s="243"/>
      <c r="P135" s="243"/>
      <c r="Q135" s="243"/>
      <c r="R135" s="243"/>
      <c r="S135" s="243"/>
      <c r="T135" s="244"/>
      <c r="AT135" s="245" t="s">
        <v>180</v>
      </c>
      <c r="AU135" s="245" t="s">
        <v>82</v>
      </c>
      <c r="AV135" s="11" t="s">
        <v>82</v>
      </c>
      <c r="AW135" s="11" t="s">
        <v>37</v>
      </c>
      <c r="AX135" s="11" t="s">
        <v>73</v>
      </c>
      <c r="AY135" s="245" t="s">
        <v>153</v>
      </c>
    </row>
    <row r="136" spans="2:65" s="1" customFormat="1" ht="16.5" customHeight="1">
      <c r="B136" s="44"/>
      <c r="C136" s="246" t="s">
        <v>281</v>
      </c>
      <c r="D136" s="246" t="s">
        <v>252</v>
      </c>
      <c r="E136" s="247" t="s">
        <v>3159</v>
      </c>
      <c r="F136" s="248" t="s">
        <v>3160</v>
      </c>
      <c r="G136" s="249" t="s">
        <v>158</v>
      </c>
      <c r="H136" s="250">
        <v>1</v>
      </c>
      <c r="I136" s="251"/>
      <c r="J136" s="252">
        <f>ROUND(I136*H136,2)</f>
        <v>0</v>
      </c>
      <c r="K136" s="248" t="s">
        <v>22</v>
      </c>
      <c r="L136" s="253"/>
      <c r="M136" s="254" t="s">
        <v>22</v>
      </c>
      <c r="N136" s="255" t="s">
        <v>44</v>
      </c>
      <c r="O136" s="45"/>
      <c r="P136" s="228">
        <f>O136*H136</f>
        <v>0</v>
      </c>
      <c r="Q136" s="228">
        <v>0</v>
      </c>
      <c r="R136" s="228">
        <f>Q136*H136</f>
        <v>0</v>
      </c>
      <c r="S136" s="228">
        <v>0</v>
      </c>
      <c r="T136" s="229">
        <f>S136*H136</f>
        <v>0</v>
      </c>
      <c r="AR136" s="22" t="s">
        <v>372</v>
      </c>
      <c r="AT136" s="22" t="s">
        <v>252</v>
      </c>
      <c r="AU136" s="22" t="s">
        <v>82</v>
      </c>
      <c r="AY136" s="22" t="s">
        <v>153</v>
      </c>
      <c r="BE136" s="230">
        <f>IF(N136="základní",J136,0)</f>
        <v>0</v>
      </c>
      <c r="BF136" s="230">
        <f>IF(N136="snížená",J136,0)</f>
        <v>0</v>
      </c>
      <c r="BG136" s="230">
        <f>IF(N136="zákl. přenesená",J136,0)</f>
        <v>0</v>
      </c>
      <c r="BH136" s="230">
        <f>IF(N136="sníž. přenesená",J136,0)</f>
        <v>0</v>
      </c>
      <c r="BI136" s="230">
        <f>IF(N136="nulová",J136,0)</f>
        <v>0</v>
      </c>
      <c r="BJ136" s="22" t="s">
        <v>24</v>
      </c>
      <c r="BK136" s="230">
        <f>ROUND(I136*H136,2)</f>
        <v>0</v>
      </c>
      <c r="BL136" s="22" t="s">
        <v>266</v>
      </c>
      <c r="BM136" s="22" t="s">
        <v>3161</v>
      </c>
    </row>
    <row r="137" spans="2:47" s="1" customFormat="1" ht="13.5">
      <c r="B137" s="44"/>
      <c r="C137" s="72"/>
      <c r="D137" s="231" t="s">
        <v>166</v>
      </c>
      <c r="E137" s="72"/>
      <c r="F137" s="234" t="s">
        <v>3098</v>
      </c>
      <c r="G137" s="72"/>
      <c r="H137" s="72"/>
      <c r="I137" s="189"/>
      <c r="J137" s="72"/>
      <c r="K137" s="72"/>
      <c r="L137" s="70"/>
      <c r="M137" s="233"/>
      <c r="N137" s="45"/>
      <c r="O137" s="45"/>
      <c r="P137" s="45"/>
      <c r="Q137" s="45"/>
      <c r="R137" s="45"/>
      <c r="S137" s="45"/>
      <c r="T137" s="93"/>
      <c r="AT137" s="22" t="s">
        <v>166</v>
      </c>
      <c r="AU137" s="22" t="s">
        <v>82</v>
      </c>
    </row>
    <row r="138" spans="2:51" s="11" customFormat="1" ht="13.5">
      <c r="B138" s="235"/>
      <c r="C138" s="236"/>
      <c r="D138" s="231" t="s">
        <v>180</v>
      </c>
      <c r="E138" s="237" t="s">
        <v>22</v>
      </c>
      <c r="F138" s="238" t="s">
        <v>3114</v>
      </c>
      <c r="G138" s="236"/>
      <c r="H138" s="239">
        <v>1</v>
      </c>
      <c r="I138" s="240"/>
      <c r="J138" s="236"/>
      <c r="K138" s="236"/>
      <c r="L138" s="241"/>
      <c r="M138" s="242"/>
      <c r="N138" s="243"/>
      <c r="O138" s="243"/>
      <c r="P138" s="243"/>
      <c r="Q138" s="243"/>
      <c r="R138" s="243"/>
      <c r="S138" s="243"/>
      <c r="T138" s="244"/>
      <c r="AT138" s="245" t="s">
        <v>180</v>
      </c>
      <c r="AU138" s="245" t="s">
        <v>82</v>
      </c>
      <c r="AV138" s="11" t="s">
        <v>82</v>
      </c>
      <c r="AW138" s="11" t="s">
        <v>37</v>
      </c>
      <c r="AX138" s="11" t="s">
        <v>73</v>
      </c>
      <c r="AY138" s="245" t="s">
        <v>153</v>
      </c>
    </row>
    <row r="139" spans="2:65" s="1" customFormat="1" ht="16.5" customHeight="1">
      <c r="B139" s="44"/>
      <c r="C139" s="219" t="s">
        <v>287</v>
      </c>
      <c r="D139" s="219" t="s">
        <v>155</v>
      </c>
      <c r="E139" s="220" t="s">
        <v>3162</v>
      </c>
      <c r="F139" s="221" t="s">
        <v>3163</v>
      </c>
      <c r="G139" s="222" t="s">
        <v>351</v>
      </c>
      <c r="H139" s="223">
        <v>6.2</v>
      </c>
      <c r="I139" s="224"/>
      <c r="J139" s="225">
        <f>ROUND(I139*H139,2)</f>
        <v>0</v>
      </c>
      <c r="K139" s="221" t="s">
        <v>159</v>
      </c>
      <c r="L139" s="70"/>
      <c r="M139" s="226" t="s">
        <v>22</v>
      </c>
      <c r="N139" s="227" t="s">
        <v>44</v>
      </c>
      <c r="O139" s="45"/>
      <c r="P139" s="228">
        <f>O139*H139</f>
        <v>0</v>
      </c>
      <c r="Q139" s="228">
        <v>0</v>
      </c>
      <c r="R139" s="228">
        <f>Q139*H139</f>
        <v>0</v>
      </c>
      <c r="S139" s="228">
        <v>0</v>
      </c>
      <c r="T139" s="229">
        <f>S139*H139</f>
        <v>0</v>
      </c>
      <c r="AR139" s="22" t="s">
        <v>266</v>
      </c>
      <c r="AT139" s="22" t="s">
        <v>155</v>
      </c>
      <c r="AU139" s="22" t="s">
        <v>82</v>
      </c>
      <c r="AY139" s="22" t="s">
        <v>153</v>
      </c>
      <c r="BE139" s="230">
        <f>IF(N139="základní",J139,0)</f>
        <v>0</v>
      </c>
      <c r="BF139" s="230">
        <f>IF(N139="snížená",J139,0)</f>
        <v>0</v>
      </c>
      <c r="BG139" s="230">
        <f>IF(N139="zákl. přenesená",J139,0)</f>
        <v>0</v>
      </c>
      <c r="BH139" s="230">
        <f>IF(N139="sníž. přenesená",J139,0)</f>
        <v>0</v>
      </c>
      <c r="BI139" s="230">
        <f>IF(N139="nulová",J139,0)</f>
        <v>0</v>
      </c>
      <c r="BJ139" s="22" t="s">
        <v>24</v>
      </c>
      <c r="BK139" s="230">
        <f>ROUND(I139*H139,2)</f>
        <v>0</v>
      </c>
      <c r="BL139" s="22" t="s">
        <v>266</v>
      </c>
      <c r="BM139" s="22" t="s">
        <v>3164</v>
      </c>
    </row>
    <row r="140" spans="2:47" s="1" customFormat="1" ht="13.5">
      <c r="B140" s="44"/>
      <c r="C140" s="72"/>
      <c r="D140" s="231" t="s">
        <v>162</v>
      </c>
      <c r="E140" s="72"/>
      <c r="F140" s="232" t="s">
        <v>3165</v>
      </c>
      <c r="G140" s="72"/>
      <c r="H140" s="72"/>
      <c r="I140" s="189"/>
      <c r="J140" s="72"/>
      <c r="K140" s="72"/>
      <c r="L140" s="70"/>
      <c r="M140" s="233"/>
      <c r="N140" s="45"/>
      <c r="O140" s="45"/>
      <c r="P140" s="45"/>
      <c r="Q140" s="45"/>
      <c r="R140" s="45"/>
      <c r="S140" s="45"/>
      <c r="T140" s="93"/>
      <c r="AT140" s="22" t="s">
        <v>162</v>
      </c>
      <c r="AU140" s="22" t="s">
        <v>82</v>
      </c>
    </row>
    <row r="141" spans="2:47" s="1" customFormat="1" ht="13.5">
      <c r="B141" s="44"/>
      <c r="C141" s="72"/>
      <c r="D141" s="231" t="s">
        <v>166</v>
      </c>
      <c r="E141" s="72"/>
      <c r="F141" s="234" t="s">
        <v>3098</v>
      </c>
      <c r="G141" s="72"/>
      <c r="H141" s="72"/>
      <c r="I141" s="189"/>
      <c r="J141" s="72"/>
      <c r="K141" s="72"/>
      <c r="L141" s="70"/>
      <c r="M141" s="233"/>
      <c r="N141" s="45"/>
      <c r="O141" s="45"/>
      <c r="P141" s="45"/>
      <c r="Q141" s="45"/>
      <c r="R141" s="45"/>
      <c r="S141" s="45"/>
      <c r="T141" s="93"/>
      <c r="AT141" s="22" t="s">
        <v>166</v>
      </c>
      <c r="AU141" s="22" t="s">
        <v>82</v>
      </c>
    </row>
    <row r="142" spans="2:65" s="1" customFormat="1" ht="25.5" customHeight="1">
      <c r="B142" s="44"/>
      <c r="C142" s="246" t="s">
        <v>296</v>
      </c>
      <c r="D142" s="246" t="s">
        <v>252</v>
      </c>
      <c r="E142" s="247" t="s">
        <v>3166</v>
      </c>
      <c r="F142" s="248" t="s">
        <v>3167</v>
      </c>
      <c r="G142" s="249" t="s">
        <v>351</v>
      </c>
      <c r="H142" s="250">
        <v>4.56</v>
      </c>
      <c r="I142" s="251"/>
      <c r="J142" s="252">
        <f>ROUND(I142*H142,2)</f>
        <v>0</v>
      </c>
      <c r="K142" s="248" t="s">
        <v>22</v>
      </c>
      <c r="L142" s="253"/>
      <c r="M142" s="254" t="s">
        <v>22</v>
      </c>
      <c r="N142" s="255" t="s">
        <v>44</v>
      </c>
      <c r="O142" s="45"/>
      <c r="P142" s="228">
        <f>O142*H142</f>
        <v>0</v>
      </c>
      <c r="Q142" s="228">
        <v>0</v>
      </c>
      <c r="R142" s="228">
        <f>Q142*H142</f>
        <v>0</v>
      </c>
      <c r="S142" s="228">
        <v>0</v>
      </c>
      <c r="T142" s="229">
        <f>S142*H142</f>
        <v>0</v>
      </c>
      <c r="AR142" s="22" t="s">
        <v>372</v>
      </c>
      <c r="AT142" s="22" t="s">
        <v>252</v>
      </c>
      <c r="AU142" s="22" t="s">
        <v>82</v>
      </c>
      <c r="AY142" s="22" t="s">
        <v>153</v>
      </c>
      <c r="BE142" s="230">
        <f>IF(N142="základní",J142,0)</f>
        <v>0</v>
      </c>
      <c r="BF142" s="230">
        <f>IF(N142="snížená",J142,0)</f>
        <v>0</v>
      </c>
      <c r="BG142" s="230">
        <f>IF(N142="zákl. přenesená",J142,0)</f>
        <v>0</v>
      </c>
      <c r="BH142" s="230">
        <f>IF(N142="sníž. přenesená",J142,0)</f>
        <v>0</v>
      </c>
      <c r="BI142" s="230">
        <f>IF(N142="nulová",J142,0)</f>
        <v>0</v>
      </c>
      <c r="BJ142" s="22" t="s">
        <v>24</v>
      </c>
      <c r="BK142" s="230">
        <f>ROUND(I142*H142,2)</f>
        <v>0</v>
      </c>
      <c r="BL142" s="22" t="s">
        <v>266</v>
      </c>
      <c r="BM142" s="22" t="s">
        <v>3168</v>
      </c>
    </row>
    <row r="143" spans="2:47" s="1" customFormat="1" ht="13.5">
      <c r="B143" s="44"/>
      <c r="C143" s="72"/>
      <c r="D143" s="231" t="s">
        <v>166</v>
      </c>
      <c r="E143" s="72"/>
      <c r="F143" s="234" t="s">
        <v>3098</v>
      </c>
      <c r="G143" s="72"/>
      <c r="H143" s="72"/>
      <c r="I143" s="189"/>
      <c r="J143" s="72"/>
      <c r="K143" s="72"/>
      <c r="L143" s="70"/>
      <c r="M143" s="233"/>
      <c r="N143" s="45"/>
      <c r="O143" s="45"/>
      <c r="P143" s="45"/>
      <c r="Q143" s="45"/>
      <c r="R143" s="45"/>
      <c r="S143" s="45"/>
      <c r="T143" s="93"/>
      <c r="AT143" s="22" t="s">
        <v>166</v>
      </c>
      <c r="AU143" s="22" t="s">
        <v>82</v>
      </c>
    </row>
    <row r="144" spans="2:51" s="11" customFormat="1" ht="13.5">
      <c r="B144" s="235"/>
      <c r="C144" s="236"/>
      <c r="D144" s="231" t="s">
        <v>180</v>
      </c>
      <c r="E144" s="237" t="s">
        <v>22</v>
      </c>
      <c r="F144" s="238" t="s">
        <v>3169</v>
      </c>
      <c r="G144" s="236"/>
      <c r="H144" s="239">
        <v>3.8</v>
      </c>
      <c r="I144" s="240"/>
      <c r="J144" s="236"/>
      <c r="K144" s="236"/>
      <c r="L144" s="241"/>
      <c r="M144" s="242"/>
      <c r="N144" s="243"/>
      <c r="O144" s="243"/>
      <c r="P144" s="243"/>
      <c r="Q144" s="243"/>
      <c r="R144" s="243"/>
      <c r="S144" s="243"/>
      <c r="T144" s="244"/>
      <c r="AT144" s="245" t="s">
        <v>180</v>
      </c>
      <c r="AU144" s="245" t="s">
        <v>82</v>
      </c>
      <c r="AV144" s="11" t="s">
        <v>82</v>
      </c>
      <c r="AW144" s="11" t="s">
        <v>37</v>
      </c>
      <c r="AX144" s="11" t="s">
        <v>73</v>
      </c>
      <c r="AY144" s="245" t="s">
        <v>153</v>
      </c>
    </row>
    <row r="145" spans="2:51" s="11" customFormat="1" ht="13.5">
      <c r="B145" s="235"/>
      <c r="C145" s="236"/>
      <c r="D145" s="231" t="s">
        <v>180</v>
      </c>
      <c r="E145" s="236"/>
      <c r="F145" s="238" t="s">
        <v>3170</v>
      </c>
      <c r="G145" s="236"/>
      <c r="H145" s="239">
        <v>4.56</v>
      </c>
      <c r="I145" s="240"/>
      <c r="J145" s="236"/>
      <c r="K145" s="236"/>
      <c r="L145" s="241"/>
      <c r="M145" s="242"/>
      <c r="N145" s="243"/>
      <c r="O145" s="243"/>
      <c r="P145" s="243"/>
      <c r="Q145" s="243"/>
      <c r="R145" s="243"/>
      <c r="S145" s="243"/>
      <c r="T145" s="244"/>
      <c r="AT145" s="245" t="s">
        <v>180</v>
      </c>
      <c r="AU145" s="245" t="s">
        <v>82</v>
      </c>
      <c r="AV145" s="11" t="s">
        <v>82</v>
      </c>
      <c r="AW145" s="11" t="s">
        <v>6</v>
      </c>
      <c r="AX145" s="11" t="s">
        <v>24</v>
      </c>
      <c r="AY145" s="245" t="s">
        <v>153</v>
      </c>
    </row>
    <row r="146" spans="2:65" s="1" customFormat="1" ht="25.5" customHeight="1">
      <c r="B146" s="44"/>
      <c r="C146" s="246" t="s">
        <v>9</v>
      </c>
      <c r="D146" s="246" t="s">
        <v>252</v>
      </c>
      <c r="E146" s="247" t="s">
        <v>3171</v>
      </c>
      <c r="F146" s="248" t="s">
        <v>3172</v>
      </c>
      <c r="G146" s="249" t="s">
        <v>351</v>
      </c>
      <c r="H146" s="250">
        <v>0.72</v>
      </c>
      <c r="I146" s="251"/>
      <c r="J146" s="252">
        <f>ROUND(I146*H146,2)</f>
        <v>0</v>
      </c>
      <c r="K146" s="248" t="s">
        <v>22</v>
      </c>
      <c r="L146" s="253"/>
      <c r="M146" s="254" t="s">
        <v>22</v>
      </c>
      <c r="N146" s="255" t="s">
        <v>44</v>
      </c>
      <c r="O146" s="45"/>
      <c r="P146" s="228">
        <f>O146*H146</f>
        <v>0</v>
      </c>
      <c r="Q146" s="228">
        <v>0</v>
      </c>
      <c r="R146" s="228">
        <f>Q146*H146</f>
        <v>0</v>
      </c>
      <c r="S146" s="228">
        <v>0</v>
      </c>
      <c r="T146" s="229">
        <f>S146*H146</f>
        <v>0</v>
      </c>
      <c r="AR146" s="22" t="s">
        <v>372</v>
      </c>
      <c r="AT146" s="22" t="s">
        <v>252</v>
      </c>
      <c r="AU146" s="22" t="s">
        <v>82</v>
      </c>
      <c r="AY146" s="22" t="s">
        <v>153</v>
      </c>
      <c r="BE146" s="230">
        <f>IF(N146="základní",J146,0)</f>
        <v>0</v>
      </c>
      <c r="BF146" s="230">
        <f>IF(N146="snížená",J146,0)</f>
        <v>0</v>
      </c>
      <c r="BG146" s="230">
        <f>IF(N146="zákl. přenesená",J146,0)</f>
        <v>0</v>
      </c>
      <c r="BH146" s="230">
        <f>IF(N146="sníž. přenesená",J146,0)</f>
        <v>0</v>
      </c>
      <c r="BI146" s="230">
        <f>IF(N146="nulová",J146,0)</f>
        <v>0</v>
      </c>
      <c r="BJ146" s="22" t="s">
        <v>24</v>
      </c>
      <c r="BK146" s="230">
        <f>ROUND(I146*H146,2)</f>
        <v>0</v>
      </c>
      <c r="BL146" s="22" t="s">
        <v>266</v>
      </c>
      <c r="BM146" s="22" t="s">
        <v>3173</v>
      </c>
    </row>
    <row r="147" spans="2:47" s="1" customFormat="1" ht="13.5">
      <c r="B147" s="44"/>
      <c r="C147" s="72"/>
      <c r="D147" s="231" t="s">
        <v>166</v>
      </c>
      <c r="E147" s="72"/>
      <c r="F147" s="234" t="s">
        <v>3098</v>
      </c>
      <c r="G147" s="72"/>
      <c r="H147" s="72"/>
      <c r="I147" s="189"/>
      <c r="J147" s="72"/>
      <c r="K147" s="72"/>
      <c r="L147" s="70"/>
      <c r="M147" s="233"/>
      <c r="N147" s="45"/>
      <c r="O147" s="45"/>
      <c r="P147" s="45"/>
      <c r="Q147" s="45"/>
      <c r="R147" s="45"/>
      <c r="S147" s="45"/>
      <c r="T147" s="93"/>
      <c r="AT147" s="22" t="s">
        <v>166</v>
      </c>
      <c r="AU147" s="22" t="s">
        <v>82</v>
      </c>
    </row>
    <row r="148" spans="2:51" s="11" customFormat="1" ht="13.5">
      <c r="B148" s="235"/>
      <c r="C148" s="236"/>
      <c r="D148" s="231" t="s">
        <v>180</v>
      </c>
      <c r="E148" s="237" t="s">
        <v>22</v>
      </c>
      <c r="F148" s="238" t="s">
        <v>3174</v>
      </c>
      <c r="G148" s="236"/>
      <c r="H148" s="239">
        <v>0.6</v>
      </c>
      <c r="I148" s="240"/>
      <c r="J148" s="236"/>
      <c r="K148" s="236"/>
      <c r="L148" s="241"/>
      <c r="M148" s="242"/>
      <c r="N148" s="243"/>
      <c r="O148" s="243"/>
      <c r="P148" s="243"/>
      <c r="Q148" s="243"/>
      <c r="R148" s="243"/>
      <c r="S148" s="243"/>
      <c r="T148" s="244"/>
      <c r="AT148" s="245" t="s">
        <v>180</v>
      </c>
      <c r="AU148" s="245" t="s">
        <v>82</v>
      </c>
      <c r="AV148" s="11" t="s">
        <v>82</v>
      </c>
      <c r="AW148" s="11" t="s">
        <v>37</v>
      </c>
      <c r="AX148" s="11" t="s">
        <v>73</v>
      </c>
      <c r="AY148" s="245" t="s">
        <v>153</v>
      </c>
    </row>
    <row r="149" spans="2:51" s="11" customFormat="1" ht="13.5">
      <c r="B149" s="235"/>
      <c r="C149" s="236"/>
      <c r="D149" s="231" t="s">
        <v>180</v>
      </c>
      <c r="E149" s="236"/>
      <c r="F149" s="238" t="s">
        <v>3175</v>
      </c>
      <c r="G149" s="236"/>
      <c r="H149" s="239">
        <v>0.72</v>
      </c>
      <c r="I149" s="240"/>
      <c r="J149" s="236"/>
      <c r="K149" s="236"/>
      <c r="L149" s="241"/>
      <c r="M149" s="242"/>
      <c r="N149" s="243"/>
      <c r="O149" s="243"/>
      <c r="P149" s="243"/>
      <c r="Q149" s="243"/>
      <c r="R149" s="243"/>
      <c r="S149" s="243"/>
      <c r="T149" s="244"/>
      <c r="AT149" s="245" t="s">
        <v>180</v>
      </c>
      <c r="AU149" s="245" t="s">
        <v>82</v>
      </c>
      <c r="AV149" s="11" t="s">
        <v>82</v>
      </c>
      <c r="AW149" s="11" t="s">
        <v>6</v>
      </c>
      <c r="AX149" s="11" t="s">
        <v>24</v>
      </c>
      <c r="AY149" s="245" t="s">
        <v>153</v>
      </c>
    </row>
    <row r="150" spans="2:65" s="1" customFormat="1" ht="25.5" customHeight="1">
      <c r="B150" s="44"/>
      <c r="C150" s="246" t="s">
        <v>309</v>
      </c>
      <c r="D150" s="246" t="s">
        <v>252</v>
      </c>
      <c r="E150" s="247" t="s">
        <v>3176</v>
      </c>
      <c r="F150" s="248" t="s">
        <v>3177</v>
      </c>
      <c r="G150" s="249" t="s">
        <v>351</v>
      </c>
      <c r="H150" s="250">
        <v>2.16</v>
      </c>
      <c r="I150" s="251"/>
      <c r="J150" s="252">
        <f>ROUND(I150*H150,2)</f>
        <v>0</v>
      </c>
      <c r="K150" s="248" t="s">
        <v>22</v>
      </c>
      <c r="L150" s="253"/>
      <c r="M150" s="254" t="s">
        <v>22</v>
      </c>
      <c r="N150" s="255" t="s">
        <v>44</v>
      </c>
      <c r="O150" s="45"/>
      <c r="P150" s="228">
        <f>O150*H150</f>
        <v>0</v>
      </c>
      <c r="Q150" s="228">
        <v>0</v>
      </c>
      <c r="R150" s="228">
        <f>Q150*H150</f>
        <v>0</v>
      </c>
      <c r="S150" s="228">
        <v>0</v>
      </c>
      <c r="T150" s="229">
        <f>S150*H150</f>
        <v>0</v>
      </c>
      <c r="AR150" s="22" t="s">
        <v>372</v>
      </c>
      <c r="AT150" s="22" t="s">
        <v>252</v>
      </c>
      <c r="AU150" s="22" t="s">
        <v>82</v>
      </c>
      <c r="AY150" s="22" t="s">
        <v>153</v>
      </c>
      <c r="BE150" s="230">
        <f>IF(N150="základní",J150,0)</f>
        <v>0</v>
      </c>
      <c r="BF150" s="230">
        <f>IF(N150="snížená",J150,0)</f>
        <v>0</v>
      </c>
      <c r="BG150" s="230">
        <f>IF(N150="zákl. přenesená",J150,0)</f>
        <v>0</v>
      </c>
      <c r="BH150" s="230">
        <f>IF(N150="sníž. přenesená",J150,0)</f>
        <v>0</v>
      </c>
      <c r="BI150" s="230">
        <f>IF(N150="nulová",J150,0)</f>
        <v>0</v>
      </c>
      <c r="BJ150" s="22" t="s">
        <v>24</v>
      </c>
      <c r="BK150" s="230">
        <f>ROUND(I150*H150,2)</f>
        <v>0</v>
      </c>
      <c r="BL150" s="22" t="s">
        <v>266</v>
      </c>
      <c r="BM150" s="22" t="s">
        <v>3178</v>
      </c>
    </row>
    <row r="151" spans="2:47" s="1" customFormat="1" ht="13.5">
      <c r="B151" s="44"/>
      <c r="C151" s="72"/>
      <c r="D151" s="231" t="s">
        <v>166</v>
      </c>
      <c r="E151" s="72"/>
      <c r="F151" s="234" t="s">
        <v>3098</v>
      </c>
      <c r="G151" s="72"/>
      <c r="H151" s="72"/>
      <c r="I151" s="189"/>
      <c r="J151" s="72"/>
      <c r="K151" s="72"/>
      <c r="L151" s="70"/>
      <c r="M151" s="233"/>
      <c r="N151" s="45"/>
      <c r="O151" s="45"/>
      <c r="P151" s="45"/>
      <c r="Q151" s="45"/>
      <c r="R151" s="45"/>
      <c r="S151" s="45"/>
      <c r="T151" s="93"/>
      <c r="AT151" s="22" t="s">
        <v>166</v>
      </c>
      <c r="AU151" s="22" t="s">
        <v>82</v>
      </c>
    </row>
    <row r="152" spans="2:51" s="11" customFormat="1" ht="13.5">
      <c r="B152" s="235"/>
      <c r="C152" s="236"/>
      <c r="D152" s="231" t="s">
        <v>180</v>
      </c>
      <c r="E152" s="237" t="s">
        <v>22</v>
      </c>
      <c r="F152" s="238" t="s">
        <v>3179</v>
      </c>
      <c r="G152" s="236"/>
      <c r="H152" s="239">
        <v>1.8</v>
      </c>
      <c r="I152" s="240"/>
      <c r="J152" s="236"/>
      <c r="K152" s="236"/>
      <c r="L152" s="241"/>
      <c r="M152" s="242"/>
      <c r="N152" s="243"/>
      <c r="O152" s="243"/>
      <c r="P152" s="243"/>
      <c r="Q152" s="243"/>
      <c r="R152" s="243"/>
      <c r="S152" s="243"/>
      <c r="T152" s="244"/>
      <c r="AT152" s="245" t="s">
        <v>180</v>
      </c>
      <c r="AU152" s="245" t="s">
        <v>82</v>
      </c>
      <c r="AV152" s="11" t="s">
        <v>82</v>
      </c>
      <c r="AW152" s="11" t="s">
        <v>37</v>
      </c>
      <c r="AX152" s="11" t="s">
        <v>73</v>
      </c>
      <c r="AY152" s="245" t="s">
        <v>153</v>
      </c>
    </row>
    <row r="153" spans="2:51" s="11" customFormat="1" ht="13.5">
      <c r="B153" s="235"/>
      <c r="C153" s="236"/>
      <c r="D153" s="231" t="s">
        <v>180</v>
      </c>
      <c r="E153" s="236"/>
      <c r="F153" s="238" t="s">
        <v>3180</v>
      </c>
      <c r="G153" s="236"/>
      <c r="H153" s="239">
        <v>2.16</v>
      </c>
      <c r="I153" s="240"/>
      <c r="J153" s="236"/>
      <c r="K153" s="236"/>
      <c r="L153" s="241"/>
      <c r="M153" s="242"/>
      <c r="N153" s="243"/>
      <c r="O153" s="243"/>
      <c r="P153" s="243"/>
      <c r="Q153" s="243"/>
      <c r="R153" s="243"/>
      <c r="S153" s="243"/>
      <c r="T153" s="244"/>
      <c r="AT153" s="245" t="s">
        <v>180</v>
      </c>
      <c r="AU153" s="245" t="s">
        <v>82</v>
      </c>
      <c r="AV153" s="11" t="s">
        <v>82</v>
      </c>
      <c r="AW153" s="11" t="s">
        <v>6</v>
      </c>
      <c r="AX153" s="11" t="s">
        <v>24</v>
      </c>
      <c r="AY153" s="245" t="s">
        <v>153</v>
      </c>
    </row>
    <row r="154" spans="2:65" s="1" customFormat="1" ht="16.5" customHeight="1">
      <c r="B154" s="44"/>
      <c r="C154" s="219" t="s">
        <v>317</v>
      </c>
      <c r="D154" s="219" t="s">
        <v>155</v>
      </c>
      <c r="E154" s="220" t="s">
        <v>3181</v>
      </c>
      <c r="F154" s="221" t="s">
        <v>3182</v>
      </c>
      <c r="G154" s="222" t="s">
        <v>351</v>
      </c>
      <c r="H154" s="223">
        <v>2.6</v>
      </c>
      <c r="I154" s="224"/>
      <c r="J154" s="225">
        <f>ROUND(I154*H154,2)</f>
        <v>0</v>
      </c>
      <c r="K154" s="221" t="s">
        <v>22</v>
      </c>
      <c r="L154" s="70"/>
      <c r="M154" s="226" t="s">
        <v>22</v>
      </c>
      <c r="N154" s="227" t="s">
        <v>44</v>
      </c>
      <c r="O154" s="45"/>
      <c r="P154" s="228">
        <f>O154*H154</f>
        <v>0</v>
      </c>
      <c r="Q154" s="228">
        <v>0</v>
      </c>
      <c r="R154" s="228">
        <f>Q154*H154</f>
        <v>0</v>
      </c>
      <c r="S154" s="228">
        <v>0</v>
      </c>
      <c r="T154" s="229">
        <f>S154*H154</f>
        <v>0</v>
      </c>
      <c r="AR154" s="22" t="s">
        <v>266</v>
      </c>
      <c r="AT154" s="22" t="s">
        <v>155</v>
      </c>
      <c r="AU154" s="22" t="s">
        <v>82</v>
      </c>
      <c r="AY154" s="22" t="s">
        <v>153</v>
      </c>
      <c r="BE154" s="230">
        <f>IF(N154="základní",J154,0)</f>
        <v>0</v>
      </c>
      <c r="BF154" s="230">
        <f>IF(N154="snížená",J154,0)</f>
        <v>0</v>
      </c>
      <c r="BG154" s="230">
        <f>IF(N154="zákl. přenesená",J154,0)</f>
        <v>0</v>
      </c>
      <c r="BH154" s="230">
        <f>IF(N154="sníž. přenesená",J154,0)</f>
        <v>0</v>
      </c>
      <c r="BI154" s="230">
        <f>IF(N154="nulová",J154,0)</f>
        <v>0</v>
      </c>
      <c r="BJ154" s="22" t="s">
        <v>24</v>
      </c>
      <c r="BK154" s="230">
        <f>ROUND(I154*H154,2)</f>
        <v>0</v>
      </c>
      <c r="BL154" s="22" t="s">
        <v>266</v>
      </c>
      <c r="BM154" s="22" t="s">
        <v>3183</v>
      </c>
    </row>
    <row r="155" spans="2:47" s="1" customFormat="1" ht="13.5">
      <c r="B155" s="44"/>
      <c r="C155" s="72"/>
      <c r="D155" s="231" t="s">
        <v>166</v>
      </c>
      <c r="E155" s="72"/>
      <c r="F155" s="234" t="s">
        <v>3098</v>
      </c>
      <c r="G155" s="72"/>
      <c r="H155" s="72"/>
      <c r="I155" s="189"/>
      <c r="J155" s="72"/>
      <c r="K155" s="72"/>
      <c r="L155" s="70"/>
      <c r="M155" s="233"/>
      <c r="N155" s="45"/>
      <c r="O155" s="45"/>
      <c r="P155" s="45"/>
      <c r="Q155" s="45"/>
      <c r="R155" s="45"/>
      <c r="S155" s="45"/>
      <c r="T155" s="93"/>
      <c r="AT155" s="22" t="s">
        <v>166</v>
      </c>
      <c r="AU155" s="22" t="s">
        <v>82</v>
      </c>
    </row>
    <row r="156" spans="2:51" s="11" customFormat="1" ht="13.5">
      <c r="B156" s="235"/>
      <c r="C156" s="236"/>
      <c r="D156" s="231" t="s">
        <v>180</v>
      </c>
      <c r="E156" s="237" t="s">
        <v>22</v>
      </c>
      <c r="F156" s="238" t="s">
        <v>3184</v>
      </c>
      <c r="G156" s="236"/>
      <c r="H156" s="239">
        <v>2.6</v>
      </c>
      <c r="I156" s="240"/>
      <c r="J156" s="236"/>
      <c r="K156" s="236"/>
      <c r="L156" s="241"/>
      <c r="M156" s="242"/>
      <c r="N156" s="243"/>
      <c r="O156" s="243"/>
      <c r="P156" s="243"/>
      <c r="Q156" s="243"/>
      <c r="R156" s="243"/>
      <c r="S156" s="243"/>
      <c r="T156" s="244"/>
      <c r="AT156" s="245" t="s">
        <v>180</v>
      </c>
      <c r="AU156" s="245" t="s">
        <v>82</v>
      </c>
      <c r="AV156" s="11" t="s">
        <v>82</v>
      </c>
      <c r="AW156" s="11" t="s">
        <v>37</v>
      </c>
      <c r="AX156" s="11" t="s">
        <v>73</v>
      </c>
      <c r="AY156" s="245" t="s">
        <v>153</v>
      </c>
    </row>
    <row r="157" spans="2:65" s="1" customFormat="1" ht="16.5" customHeight="1">
      <c r="B157" s="44"/>
      <c r="C157" s="219" t="s">
        <v>322</v>
      </c>
      <c r="D157" s="219" t="s">
        <v>155</v>
      </c>
      <c r="E157" s="220" t="s">
        <v>3185</v>
      </c>
      <c r="F157" s="221" t="s">
        <v>3186</v>
      </c>
      <c r="G157" s="222" t="s">
        <v>351</v>
      </c>
      <c r="H157" s="223">
        <v>14.3</v>
      </c>
      <c r="I157" s="224"/>
      <c r="J157" s="225">
        <f>ROUND(I157*H157,2)</f>
        <v>0</v>
      </c>
      <c r="K157" s="221" t="s">
        <v>22</v>
      </c>
      <c r="L157" s="70"/>
      <c r="M157" s="226" t="s">
        <v>22</v>
      </c>
      <c r="N157" s="227" t="s">
        <v>44</v>
      </c>
      <c r="O157" s="45"/>
      <c r="P157" s="228">
        <f>O157*H157</f>
        <v>0</v>
      </c>
      <c r="Q157" s="228">
        <v>0</v>
      </c>
      <c r="R157" s="228">
        <f>Q157*H157</f>
        <v>0</v>
      </c>
      <c r="S157" s="228">
        <v>0</v>
      </c>
      <c r="T157" s="229">
        <f>S157*H157</f>
        <v>0</v>
      </c>
      <c r="AR157" s="22" t="s">
        <v>266</v>
      </c>
      <c r="AT157" s="22" t="s">
        <v>155</v>
      </c>
      <c r="AU157" s="22" t="s">
        <v>82</v>
      </c>
      <c r="AY157" s="22" t="s">
        <v>153</v>
      </c>
      <c r="BE157" s="230">
        <f>IF(N157="základní",J157,0)</f>
        <v>0</v>
      </c>
      <c r="BF157" s="230">
        <f>IF(N157="snížená",J157,0)</f>
        <v>0</v>
      </c>
      <c r="BG157" s="230">
        <f>IF(N157="zákl. přenesená",J157,0)</f>
        <v>0</v>
      </c>
      <c r="BH157" s="230">
        <f>IF(N157="sníž. přenesená",J157,0)</f>
        <v>0</v>
      </c>
      <c r="BI157" s="230">
        <f>IF(N157="nulová",J157,0)</f>
        <v>0</v>
      </c>
      <c r="BJ157" s="22" t="s">
        <v>24</v>
      </c>
      <c r="BK157" s="230">
        <f>ROUND(I157*H157,2)</f>
        <v>0</v>
      </c>
      <c r="BL157" s="22" t="s">
        <v>266</v>
      </c>
      <c r="BM157" s="22" t="s">
        <v>3187</v>
      </c>
    </row>
    <row r="158" spans="2:47" s="1" customFormat="1" ht="13.5">
      <c r="B158" s="44"/>
      <c r="C158" s="72"/>
      <c r="D158" s="231" t="s">
        <v>166</v>
      </c>
      <c r="E158" s="72"/>
      <c r="F158" s="234" t="s">
        <v>3098</v>
      </c>
      <c r="G158" s="72"/>
      <c r="H158" s="72"/>
      <c r="I158" s="189"/>
      <c r="J158" s="72"/>
      <c r="K158" s="72"/>
      <c r="L158" s="70"/>
      <c r="M158" s="233"/>
      <c r="N158" s="45"/>
      <c r="O158" s="45"/>
      <c r="P158" s="45"/>
      <c r="Q158" s="45"/>
      <c r="R158" s="45"/>
      <c r="S158" s="45"/>
      <c r="T158" s="93"/>
      <c r="AT158" s="22" t="s">
        <v>166</v>
      </c>
      <c r="AU158" s="22" t="s">
        <v>82</v>
      </c>
    </row>
    <row r="159" spans="2:51" s="11" customFormat="1" ht="13.5">
      <c r="B159" s="235"/>
      <c r="C159" s="236"/>
      <c r="D159" s="231" t="s">
        <v>180</v>
      </c>
      <c r="E159" s="237" t="s">
        <v>22</v>
      </c>
      <c r="F159" s="238" t="s">
        <v>3188</v>
      </c>
      <c r="G159" s="236"/>
      <c r="H159" s="239">
        <v>14.3</v>
      </c>
      <c r="I159" s="240"/>
      <c r="J159" s="236"/>
      <c r="K159" s="236"/>
      <c r="L159" s="241"/>
      <c r="M159" s="242"/>
      <c r="N159" s="243"/>
      <c r="O159" s="243"/>
      <c r="P159" s="243"/>
      <c r="Q159" s="243"/>
      <c r="R159" s="243"/>
      <c r="S159" s="243"/>
      <c r="T159" s="244"/>
      <c r="AT159" s="245" t="s">
        <v>180</v>
      </c>
      <c r="AU159" s="245" t="s">
        <v>82</v>
      </c>
      <c r="AV159" s="11" t="s">
        <v>82</v>
      </c>
      <c r="AW159" s="11" t="s">
        <v>37</v>
      </c>
      <c r="AX159" s="11" t="s">
        <v>73</v>
      </c>
      <c r="AY159" s="245" t="s">
        <v>153</v>
      </c>
    </row>
    <row r="160" spans="2:65" s="1" customFormat="1" ht="16.5" customHeight="1">
      <c r="B160" s="44"/>
      <c r="C160" s="246" t="s">
        <v>330</v>
      </c>
      <c r="D160" s="246" t="s">
        <v>252</v>
      </c>
      <c r="E160" s="247" t="s">
        <v>3189</v>
      </c>
      <c r="F160" s="248" t="s">
        <v>3190</v>
      </c>
      <c r="G160" s="249" t="s">
        <v>255</v>
      </c>
      <c r="H160" s="250">
        <v>2</v>
      </c>
      <c r="I160" s="251"/>
      <c r="J160" s="252">
        <f>ROUND(I160*H160,2)</f>
        <v>0</v>
      </c>
      <c r="K160" s="248" t="s">
        <v>22</v>
      </c>
      <c r="L160" s="253"/>
      <c r="M160" s="254" t="s">
        <v>22</v>
      </c>
      <c r="N160" s="255" t="s">
        <v>44</v>
      </c>
      <c r="O160" s="45"/>
      <c r="P160" s="228">
        <f>O160*H160</f>
        <v>0</v>
      </c>
      <c r="Q160" s="228">
        <v>0</v>
      </c>
      <c r="R160" s="228">
        <f>Q160*H160</f>
        <v>0</v>
      </c>
      <c r="S160" s="228">
        <v>0</v>
      </c>
      <c r="T160" s="229">
        <f>S160*H160</f>
        <v>0</v>
      </c>
      <c r="AR160" s="22" t="s">
        <v>372</v>
      </c>
      <c r="AT160" s="22" t="s">
        <v>252</v>
      </c>
      <c r="AU160" s="22" t="s">
        <v>82</v>
      </c>
      <c r="AY160" s="22" t="s">
        <v>153</v>
      </c>
      <c r="BE160" s="230">
        <f>IF(N160="základní",J160,0)</f>
        <v>0</v>
      </c>
      <c r="BF160" s="230">
        <f>IF(N160="snížená",J160,0)</f>
        <v>0</v>
      </c>
      <c r="BG160" s="230">
        <f>IF(N160="zákl. přenesená",J160,0)</f>
        <v>0</v>
      </c>
      <c r="BH160" s="230">
        <f>IF(N160="sníž. přenesená",J160,0)</f>
        <v>0</v>
      </c>
      <c r="BI160" s="230">
        <f>IF(N160="nulová",J160,0)</f>
        <v>0</v>
      </c>
      <c r="BJ160" s="22" t="s">
        <v>24</v>
      </c>
      <c r="BK160" s="230">
        <f>ROUND(I160*H160,2)</f>
        <v>0</v>
      </c>
      <c r="BL160" s="22" t="s">
        <v>266</v>
      </c>
      <c r="BM160" s="22" t="s">
        <v>3191</v>
      </c>
    </row>
    <row r="161" spans="2:47" s="1" customFormat="1" ht="13.5">
      <c r="B161" s="44"/>
      <c r="C161" s="72"/>
      <c r="D161" s="231" t="s">
        <v>166</v>
      </c>
      <c r="E161" s="72"/>
      <c r="F161" s="234" t="s">
        <v>3098</v>
      </c>
      <c r="G161" s="72"/>
      <c r="H161" s="72"/>
      <c r="I161" s="189"/>
      <c r="J161" s="72"/>
      <c r="K161" s="72"/>
      <c r="L161" s="70"/>
      <c r="M161" s="233"/>
      <c r="N161" s="45"/>
      <c r="O161" s="45"/>
      <c r="P161" s="45"/>
      <c r="Q161" s="45"/>
      <c r="R161" s="45"/>
      <c r="S161" s="45"/>
      <c r="T161" s="93"/>
      <c r="AT161" s="22" t="s">
        <v>166</v>
      </c>
      <c r="AU161" s="22" t="s">
        <v>82</v>
      </c>
    </row>
    <row r="162" spans="2:51" s="11" customFormat="1" ht="13.5">
      <c r="B162" s="235"/>
      <c r="C162" s="236"/>
      <c r="D162" s="231" t="s">
        <v>180</v>
      </c>
      <c r="E162" s="237" t="s">
        <v>22</v>
      </c>
      <c r="F162" s="238" t="s">
        <v>3192</v>
      </c>
      <c r="G162" s="236"/>
      <c r="H162" s="239">
        <v>2</v>
      </c>
      <c r="I162" s="240"/>
      <c r="J162" s="236"/>
      <c r="K162" s="236"/>
      <c r="L162" s="241"/>
      <c r="M162" s="242"/>
      <c r="N162" s="243"/>
      <c r="O162" s="243"/>
      <c r="P162" s="243"/>
      <c r="Q162" s="243"/>
      <c r="R162" s="243"/>
      <c r="S162" s="243"/>
      <c r="T162" s="244"/>
      <c r="AT162" s="245" t="s">
        <v>180</v>
      </c>
      <c r="AU162" s="245" t="s">
        <v>82</v>
      </c>
      <c r="AV162" s="11" t="s">
        <v>82</v>
      </c>
      <c r="AW162" s="11" t="s">
        <v>37</v>
      </c>
      <c r="AX162" s="11" t="s">
        <v>73</v>
      </c>
      <c r="AY162" s="245" t="s">
        <v>153</v>
      </c>
    </row>
    <row r="163" spans="2:65" s="1" customFormat="1" ht="16.5" customHeight="1">
      <c r="B163" s="44"/>
      <c r="C163" s="219" t="s">
        <v>336</v>
      </c>
      <c r="D163" s="219" t="s">
        <v>155</v>
      </c>
      <c r="E163" s="220" t="s">
        <v>3193</v>
      </c>
      <c r="F163" s="221" t="s">
        <v>3194</v>
      </c>
      <c r="G163" s="222" t="s">
        <v>1567</v>
      </c>
      <c r="H163" s="223">
        <v>1</v>
      </c>
      <c r="I163" s="224"/>
      <c r="J163" s="225">
        <f>ROUND(I163*H163,2)</f>
        <v>0</v>
      </c>
      <c r="K163" s="221" t="s">
        <v>22</v>
      </c>
      <c r="L163" s="70"/>
      <c r="M163" s="226" t="s">
        <v>22</v>
      </c>
      <c r="N163" s="227" t="s">
        <v>44</v>
      </c>
      <c r="O163" s="45"/>
      <c r="P163" s="228">
        <f>O163*H163</f>
        <v>0</v>
      </c>
      <c r="Q163" s="228">
        <v>0</v>
      </c>
      <c r="R163" s="228">
        <f>Q163*H163</f>
        <v>0</v>
      </c>
      <c r="S163" s="228">
        <v>0</v>
      </c>
      <c r="T163" s="229">
        <f>S163*H163</f>
        <v>0</v>
      </c>
      <c r="AR163" s="22" t="s">
        <v>266</v>
      </c>
      <c r="AT163" s="22" t="s">
        <v>155</v>
      </c>
      <c r="AU163" s="22" t="s">
        <v>82</v>
      </c>
      <c r="AY163" s="22" t="s">
        <v>153</v>
      </c>
      <c r="BE163" s="230">
        <f>IF(N163="základní",J163,0)</f>
        <v>0</v>
      </c>
      <c r="BF163" s="230">
        <f>IF(N163="snížená",J163,0)</f>
        <v>0</v>
      </c>
      <c r="BG163" s="230">
        <f>IF(N163="zákl. přenesená",J163,0)</f>
        <v>0</v>
      </c>
      <c r="BH163" s="230">
        <f>IF(N163="sníž. přenesená",J163,0)</f>
        <v>0</v>
      </c>
      <c r="BI163" s="230">
        <f>IF(N163="nulová",J163,0)</f>
        <v>0</v>
      </c>
      <c r="BJ163" s="22" t="s">
        <v>24</v>
      </c>
      <c r="BK163" s="230">
        <f>ROUND(I163*H163,2)</f>
        <v>0</v>
      </c>
      <c r="BL163" s="22" t="s">
        <v>266</v>
      </c>
      <c r="BM163" s="22" t="s">
        <v>3195</v>
      </c>
    </row>
    <row r="164" spans="2:65" s="1" customFormat="1" ht="16.5" customHeight="1">
      <c r="B164" s="44"/>
      <c r="C164" s="219" t="s">
        <v>362</v>
      </c>
      <c r="D164" s="219" t="s">
        <v>155</v>
      </c>
      <c r="E164" s="220" t="s">
        <v>3196</v>
      </c>
      <c r="F164" s="221" t="s">
        <v>3197</v>
      </c>
      <c r="G164" s="222" t="s">
        <v>1447</v>
      </c>
      <c r="H164" s="269"/>
      <c r="I164" s="224"/>
      <c r="J164" s="225">
        <f>ROUND(I164*H164,2)</f>
        <v>0</v>
      </c>
      <c r="K164" s="221" t="s">
        <v>159</v>
      </c>
      <c r="L164" s="70"/>
      <c r="M164" s="226" t="s">
        <v>22</v>
      </c>
      <c r="N164" s="227" t="s">
        <v>44</v>
      </c>
      <c r="O164" s="45"/>
      <c r="P164" s="228">
        <f>O164*H164</f>
        <v>0</v>
      </c>
      <c r="Q164" s="228">
        <v>0</v>
      </c>
      <c r="R164" s="228">
        <f>Q164*H164</f>
        <v>0</v>
      </c>
      <c r="S164" s="228">
        <v>0</v>
      </c>
      <c r="T164" s="229">
        <f>S164*H164</f>
        <v>0</v>
      </c>
      <c r="AR164" s="22" t="s">
        <v>266</v>
      </c>
      <c r="AT164" s="22" t="s">
        <v>155</v>
      </c>
      <c r="AU164" s="22" t="s">
        <v>82</v>
      </c>
      <c r="AY164" s="22" t="s">
        <v>153</v>
      </c>
      <c r="BE164" s="230">
        <f>IF(N164="základní",J164,0)</f>
        <v>0</v>
      </c>
      <c r="BF164" s="230">
        <f>IF(N164="snížená",J164,0)</f>
        <v>0</v>
      </c>
      <c r="BG164" s="230">
        <f>IF(N164="zákl. přenesená",J164,0)</f>
        <v>0</v>
      </c>
      <c r="BH164" s="230">
        <f>IF(N164="sníž. přenesená",J164,0)</f>
        <v>0</v>
      </c>
      <c r="BI164" s="230">
        <f>IF(N164="nulová",J164,0)</f>
        <v>0</v>
      </c>
      <c r="BJ164" s="22" t="s">
        <v>24</v>
      </c>
      <c r="BK164" s="230">
        <f>ROUND(I164*H164,2)</f>
        <v>0</v>
      </c>
      <c r="BL164" s="22" t="s">
        <v>266</v>
      </c>
      <c r="BM164" s="22" t="s">
        <v>3198</v>
      </c>
    </row>
    <row r="165" spans="2:47" s="1" customFormat="1" ht="13.5">
      <c r="B165" s="44"/>
      <c r="C165" s="72"/>
      <c r="D165" s="231" t="s">
        <v>162</v>
      </c>
      <c r="E165" s="72"/>
      <c r="F165" s="232" t="s">
        <v>3199</v>
      </c>
      <c r="G165" s="72"/>
      <c r="H165" s="72"/>
      <c r="I165" s="189"/>
      <c r="J165" s="72"/>
      <c r="K165" s="72"/>
      <c r="L165" s="70"/>
      <c r="M165" s="233"/>
      <c r="N165" s="45"/>
      <c r="O165" s="45"/>
      <c r="P165" s="45"/>
      <c r="Q165" s="45"/>
      <c r="R165" s="45"/>
      <c r="S165" s="45"/>
      <c r="T165" s="93"/>
      <c r="AT165" s="22" t="s">
        <v>162</v>
      </c>
      <c r="AU165" s="22" t="s">
        <v>82</v>
      </c>
    </row>
    <row r="166" spans="2:47" s="1" customFormat="1" ht="13.5">
      <c r="B166" s="44"/>
      <c r="C166" s="72"/>
      <c r="D166" s="231" t="s">
        <v>164</v>
      </c>
      <c r="E166" s="72"/>
      <c r="F166" s="234" t="s">
        <v>1450</v>
      </c>
      <c r="G166" s="72"/>
      <c r="H166" s="72"/>
      <c r="I166" s="189"/>
      <c r="J166" s="72"/>
      <c r="K166" s="72"/>
      <c r="L166" s="70"/>
      <c r="M166" s="233"/>
      <c r="N166" s="45"/>
      <c r="O166" s="45"/>
      <c r="P166" s="45"/>
      <c r="Q166" s="45"/>
      <c r="R166" s="45"/>
      <c r="S166" s="45"/>
      <c r="T166" s="93"/>
      <c r="AT166" s="22" t="s">
        <v>164</v>
      </c>
      <c r="AU166" s="22" t="s">
        <v>82</v>
      </c>
    </row>
    <row r="167" spans="2:63" s="10" customFormat="1" ht="29.85" customHeight="1">
      <c r="B167" s="203"/>
      <c r="C167" s="204"/>
      <c r="D167" s="205" t="s">
        <v>72</v>
      </c>
      <c r="E167" s="217" t="s">
        <v>1919</v>
      </c>
      <c r="F167" s="217" t="s">
        <v>1920</v>
      </c>
      <c r="G167" s="204"/>
      <c r="H167" s="204"/>
      <c r="I167" s="207"/>
      <c r="J167" s="218">
        <f>BK167</f>
        <v>0</v>
      </c>
      <c r="K167" s="204"/>
      <c r="L167" s="209"/>
      <c r="M167" s="210"/>
      <c r="N167" s="211"/>
      <c r="O167" s="211"/>
      <c r="P167" s="212">
        <f>SUM(P168:P179)</f>
        <v>0</v>
      </c>
      <c r="Q167" s="211"/>
      <c r="R167" s="212">
        <f>SUM(R168:R179)</f>
        <v>0.0008399999999999999</v>
      </c>
      <c r="S167" s="211"/>
      <c r="T167" s="213">
        <f>SUM(T168:T179)</f>
        <v>0</v>
      </c>
      <c r="AR167" s="214" t="s">
        <v>82</v>
      </c>
      <c r="AT167" s="215" t="s">
        <v>72</v>
      </c>
      <c r="AU167" s="215" t="s">
        <v>24</v>
      </c>
      <c r="AY167" s="214" t="s">
        <v>153</v>
      </c>
      <c r="BK167" s="216">
        <f>SUM(BK168:BK179)</f>
        <v>0</v>
      </c>
    </row>
    <row r="168" spans="2:65" s="1" customFormat="1" ht="16.5" customHeight="1">
      <c r="B168" s="44"/>
      <c r="C168" s="219" t="s">
        <v>342</v>
      </c>
      <c r="D168" s="219" t="s">
        <v>155</v>
      </c>
      <c r="E168" s="220" t="s">
        <v>3200</v>
      </c>
      <c r="F168" s="221" t="s">
        <v>3201</v>
      </c>
      <c r="G168" s="222" t="s">
        <v>255</v>
      </c>
      <c r="H168" s="223">
        <v>12</v>
      </c>
      <c r="I168" s="224"/>
      <c r="J168" s="225">
        <f>ROUND(I168*H168,2)</f>
        <v>0</v>
      </c>
      <c r="K168" s="221" t="s">
        <v>159</v>
      </c>
      <c r="L168" s="70"/>
      <c r="M168" s="226" t="s">
        <v>22</v>
      </c>
      <c r="N168" s="227" t="s">
        <v>44</v>
      </c>
      <c r="O168" s="45"/>
      <c r="P168" s="228">
        <f>O168*H168</f>
        <v>0</v>
      </c>
      <c r="Q168" s="228">
        <v>7E-05</v>
      </c>
      <c r="R168" s="228">
        <f>Q168*H168</f>
        <v>0.0008399999999999999</v>
      </c>
      <c r="S168" s="228">
        <v>0</v>
      </c>
      <c r="T168" s="229">
        <f>S168*H168</f>
        <v>0</v>
      </c>
      <c r="AR168" s="22" t="s">
        <v>266</v>
      </c>
      <c r="AT168" s="22" t="s">
        <v>155</v>
      </c>
      <c r="AU168" s="22" t="s">
        <v>82</v>
      </c>
      <c r="AY168" s="22" t="s">
        <v>153</v>
      </c>
      <c r="BE168" s="230">
        <f>IF(N168="základní",J168,0)</f>
        <v>0</v>
      </c>
      <c r="BF168" s="230">
        <f>IF(N168="snížená",J168,0)</f>
        <v>0</v>
      </c>
      <c r="BG168" s="230">
        <f>IF(N168="zákl. přenesená",J168,0)</f>
        <v>0</v>
      </c>
      <c r="BH168" s="230">
        <f>IF(N168="sníž. přenesená",J168,0)</f>
        <v>0</v>
      </c>
      <c r="BI168" s="230">
        <f>IF(N168="nulová",J168,0)</f>
        <v>0</v>
      </c>
      <c r="BJ168" s="22" t="s">
        <v>24</v>
      </c>
      <c r="BK168" s="230">
        <f>ROUND(I168*H168,2)</f>
        <v>0</v>
      </c>
      <c r="BL168" s="22" t="s">
        <v>266</v>
      </c>
      <c r="BM168" s="22" t="s">
        <v>3202</v>
      </c>
    </row>
    <row r="169" spans="2:47" s="1" customFormat="1" ht="13.5">
      <c r="B169" s="44"/>
      <c r="C169" s="72"/>
      <c r="D169" s="231" t="s">
        <v>162</v>
      </c>
      <c r="E169" s="72"/>
      <c r="F169" s="232" t="s">
        <v>3203</v>
      </c>
      <c r="G169" s="72"/>
      <c r="H169" s="72"/>
      <c r="I169" s="189"/>
      <c r="J169" s="72"/>
      <c r="K169" s="72"/>
      <c r="L169" s="70"/>
      <c r="M169" s="233"/>
      <c r="N169" s="45"/>
      <c r="O169" s="45"/>
      <c r="P169" s="45"/>
      <c r="Q169" s="45"/>
      <c r="R169" s="45"/>
      <c r="S169" s="45"/>
      <c r="T169" s="93"/>
      <c r="AT169" s="22" t="s">
        <v>162</v>
      </c>
      <c r="AU169" s="22" t="s">
        <v>82</v>
      </c>
    </row>
    <row r="170" spans="2:47" s="1" customFormat="1" ht="13.5">
      <c r="B170" s="44"/>
      <c r="C170" s="72"/>
      <c r="D170" s="231" t="s">
        <v>164</v>
      </c>
      <c r="E170" s="72"/>
      <c r="F170" s="234" t="s">
        <v>3204</v>
      </c>
      <c r="G170" s="72"/>
      <c r="H170" s="72"/>
      <c r="I170" s="189"/>
      <c r="J170" s="72"/>
      <c r="K170" s="72"/>
      <c r="L170" s="70"/>
      <c r="M170" s="233"/>
      <c r="N170" s="45"/>
      <c r="O170" s="45"/>
      <c r="P170" s="45"/>
      <c r="Q170" s="45"/>
      <c r="R170" s="45"/>
      <c r="S170" s="45"/>
      <c r="T170" s="93"/>
      <c r="AT170" s="22" t="s">
        <v>164</v>
      </c>
      <c r="AU170" s="22" t="s">
        <v>82</v>
      </c>
    </row>
    <row r="171" spans="2:47" s="1" customFormat="1" ht="13.5">
      <c r="B171" s="44"/>
      <c r="C171" s="72"/>
      <c r="D171" s="231" t="s">
        <v>166</v>
      </c>
      <c r="E171" s="72"/>
      <c r="F171" s="234" t="s">
        <v>3098</v>
      </c>
      <c r="G171" s="72"/>
      <c r="H171" s="72"/>
      <c r="I171" s="189"/>
      <c r="J171" s="72"/>
      <c r="K171" s="72"/>
      <c r="L171" s="70"/>
      <c r="M171" s="233"/>
      <c r="N171" s="45"/>
      <c r="O171" s="45"/>
      <c r="P171" s="45"/>
      <c r="Q171" s="45"/>
      <c r="R171" s="45"/>
      <c r="S171" s="45"/>
      <c r="T171" s="93"/>
      <c r="AT171" s="22" t="s">
        <v>166</v>
      </c>
      <c r="AU171" s="22" t="s">
        <v>82</v>
      </c>
    </row>
    <row r="172" spans="2:51" s="11" customFormat="1" ht="13.5">
      <c r="B172" s="235"/>
      <c r="C172" s="236"/>
      <c r="D172" s="231" t="s">
        <v>180</v>
      </c>
      <c r="E172" s="237" t="s">
        <v>22</v>
      </c>
      <c r="F172" s="238" t="s">
        <v>3205</v>
      </c>
      <c r="G172" s="236"/>
      <c r="H172" s="239">
        <v>12</v>
      </c>
      <c r="I172" s="240"/>
      <c r="J172" s="236"/>
      <c r="K172" s="236"/>
      <c r="L172" s="241"/>
      <c r="M172" s="242"/>
      <c r="N172" s="243"/>
      <c r="O172" s="243"/>
      <c r="P172" s="243"/>
      <c r="Q172" s="243"/>
      <c r="R172" s="243"/>
      <c r="S172" s="243"/>
      <c r="T172" s="244"/>
      <c r="AT172" s="245" t="s">
        <v>180</v>
      </c>
      <c r="AU172" s="245" t="s">
        <v>82</v>
      </c>
      <c r="AV172" s="11" t="s">
        <v>82</v>
      </c>
      <c r="AW172" s="11" t="s">
        <v>37</v>
      </c>
      <c r="AX172" s="11" t="s">
        <v>73</v>
      </c>
      <c r="AY172" s="245" t="s">
        <v>153</v>
      </c>
    </row>
    <row r="173" spans="2:65" s="1" customFormat="1" ht="25.5" customHeight="1">
      <c r="B173" s="44"/>
      <c r="C173" s="246" t="s">
        <v>348</v>
      </c>
      <c r="D173" s="246" t="s">
        <v>252</v>
      </c>
      <c r="E173" s="247" t="s">
        <v>1981</v>
      </c>
      <c r="F173" s="248" t="s">
        <v>3206</v>
      </c>
      <c r="G173" s="249" t="s">
        <v>255</v>
      </c>
      <c r="H173" s="250">
        <v>13.8</v>
      </c>
      <c r="I173" s="251"/>
      <c r="J173" s="252">
        <f>ROUND(I173*H173,2)</f>
        <v>0</v>
      </c>
      <c r="K173" s="248" t="s">
        <v>22</v>
      </c>
      <c r="L173" s="253"/>
      <c r="M173" s="254" t="s">
        <v>22</v>
      </c>
      <c r="N173" s="255" t="s">
        <v>44</v>
      </c>
      <c r="O173" s="45"/>
      <c r="P173" s="228">
        <f>O173*H173</f>
        <v>0</v>
      </c>
      <c r="Q173" s="228">
        <v>0</v>
      </c>
      <c r="R173" s="228">
        <f>Q173*H173</f>
        <v>0</v>
      </c>
      <c r="S173" s="228">
        <v>0</v>
      </c>
      <c r="T173" s="229">
        <f>S173*H173</f>
        <v>0</v>
      </c>
      <c r="AR173" s="22" t="s">
        <v>372</v>
      </c>
      <c r="AT173" s="22" t="s">
        <v>252</v>
      </c>
      <c r="AU173" s="22" t="s">
        <v>82</v>
      </c>
      <c r="AY173" s="22" t="s">
        <v>153</v>
      </c>
      <c r="BE173" s="230">
        <f>IF(N173="základní",J173,0)</f>
        <v>0</v>
      </c>
      <c r="BF173" s="230">
        <f>IF(N173="snížená",J173,0)</f>
        <v>0</v>
      </c>
      <c r="BG173" s="230">
        <f>IF(N173="zákl. přenesená",J173,0)</f>
        <v>0</v>
      </c>
      <c r="BH173" s="230">
        <f>IF(N173="sníž. přenesená",J173,0)</f>
        <v>0</v>
      </c>
      <c r="BI173" s="230">
        <f>IF(N173="nulová",J173,0)</f>
        <v>0</v>
      </c>
      <c r="BJ173" s="22" t="s">
        <v>24</v>
      </c>
      <c r="BK173" s="230">
        <f>ROUND(I173*H173,2)</f>
        <v>0</v>
      </c>
      <c r="BL173" s="22" t="s">
        <v>266</v>
      </c>
      <c r="BM173" s="22" t="s">
        <v>3207</v>
      </c>
    </row>
    <row r="174" spans="2:47" s="1" customFormat="1" ht="13.5">
      <c r="B174" s="44"/>
      <c r="C174" s="72"/>
      <c r="D174" s="231" t="s">
        <v>162</v>
      </c>
      <c r="E174" s="72"/>
      <c r="F174" s="232" t="s">
        <v>3208</v>
      </c>
      <c r="G174" s="72"/>
      <c r="H174" s="72"/>
      <c r="I174" s="189"/>
      <c r="J174" s="72"/>
      <c r="K174" s="72"/>
      <c r="L174" s="70"/>
      <c r="M174" s="233"/>
      <c r="N174" s="45"/>
      <c r="O174" s="45"/>
      <c r="P174" s="45"/>
      <c r="Q174" s="45"/>
      <c r="R174" s="45"/>
      <c r="S174" s="45"/>
      <c r="T174" s="93"/>
      <c r="AT174" s="22" t="s">
        <v>162</v>
      </c>
      <c r="AU174" s="22" t="s">
        <v>82</v>
      </c>
    </row>
    <row r="175" spans="2:47" s="1" customFormat="1" ht="13.5">
      <c r="B175" s="44"/>
      <c r="C175" s="72"/>
      <c r="D175" s="231" t="s">
        <v>166</v>
      </c>
      <c r="E175" s="72"/>
      <c r="F175" s="234" t="s">
        <v>3098</v>
      </c>
      <c r="G175" s="72"/>
      <c r="H175" s="72"/>
      <c r="I175" s="189"/>
      <c r="J175" s="72"/>
      <c r="K175" s="72"/>
      <c r="L175" s="70"/>
      <c r="M175" s="233"/>
      <c r="N175" s="45"/>
      <c r="O175" s="45"/>
      <c r="P175" s="45"/>
      <c r="Q175" s="45"/>
      <c r="R175" s="45"/>
      <c r="S175" s="45"/>
      <c r="T175" s="93"/>
      <c r="AT175" s="22" t="s">
        <v>166</v>
      </c>
      <c r="AU175" s="22" t="s">
        <v>82</v>
      </c>
    </row>
    <row r="176" spans="2:51" s="11" customFormat="1" ht="13.5">
      <c r="B176" s="235"/>
      <c r="C176" s="236"/>
      <c r="D176" s="231" t="s">
        <v>180</v>
      </c>
      <c r="E176" s="236"/>
      <c r="F176" s="238" t="s">
        <v>3209</v>
      </c>
      <c r="G176" s="236"/>
      <c r="H176" s="239">
        <v>13.8</v>
      </c>
      <c r="I176" s="240"/>
      <c r="J176" s="236"/>
      <c r="K176" s="236"/>
      <c r="L176" s="241"/>
      <c r="M176" s="242"/>
      <c r="N176" s="243"/>
      <c r="O176" s="243"/>
      <c r="P176" s="243"/>
      <c r="Q176" s="243"/>
      <c r="R176" s="243"/>
      <c r="S176" s="243"/>
      <c r="T176" s="244"/>
      <c r="AT176" s="245" t="s">
        <v>180</v>
      </c>
      <c r="AU176" s="245" t="s">
        <v>82</v>
      </c>
      <c r="AV176" s="11" t="s">
        <v>82</v>
      </c>
      <c r="AW176" s="11" t="s">
        <v>6</v>
      </c>
      <c r="AX176" s="11" t="s">
        <v>24</v>
      </c>
      <c r="AY176" s="245" t="s">
        <v>153</v>
      </c>
    </row>
    <row r="177" spans="2:65" s="1" customFormat="1" ht="16.5" customHeight="1">
      <c r="B177" s="44"/>
      <c r="C177" s="219" t="s">
        <v>356</v>
      </c>
      <c r="D177" s="219" t="s">
        <v>155</v>
      </c>
      <c r="E177" s="220" t="s">
        <v>1987</v>
      </c>
      <c r="F177" s="221" t="s">
        <v>1988</v>
      </c>
      <c r="G177" s="222" t="s">
        <v>1447</v>
      </c>
      <c r="H177" s="269"/>
      <c r="I177" s="224"/>
      <c r="J177" s="225">
        <f>ROUND(I177*H177,2)</f>
        <v>0</v>
      </c>
      <c r="K177" s="221" t="s">
        <v>159</v>
      </c>
      <c r="L177" s="70"/>
      <c r="M177" s="226" t="s">
        <v>22</v>
      </c>
      <c r="N177" s="227" t="s">
        <v>44</v>
      </c>
      <c r="O177" s="45"/>
      <c r="P177" s="228">
        <f>O177*H177</f>
        <v>0</v>
      </c>
      <c r="Q177" s="228">
        <v>0</v>
      </c>
      <c r="R177" s="228">
        <f>Q177*H177</f>
        <v>0</v>
      </c>
      <c r="S177" s="228">
        <v>0</v>
      </c>
      <c r="T177" s="229">
        <f>S177*H177</f>
        <v>0</v>
      </c>
      <c r="AR177" s="22" t="s">
        <v>266</v>
      </c>
      <c r="AT177" s="22" t="s">
        <v>155</v>
      </c>
      <c r="AU177" s="22" t="s">
        <v>82</v>
      </c>
      <c r="AY177" s="22" t="s">
        <v>153</v>
      </c>
      <c r="BE177" s="230">
        <f>IF(N177="základní",J177,0)</f>
        <v>0</v>
      </c>
      <c r="BF177" s="230">
        <f>IF(N177="snížená",J177,0)</f>
        <v>0</v>
      </c>
      <c r="BG177" s="230">
        <f>IF(N177="zákl. přenesená",J177,0)</f>
        <v>0</v>
      </c>
      <c r="BH177" s="230">
        <f>IF(N177="sníž. přenesená",J177,0)</f>
        <v>0</v>
      </c>
      <c r="BI177" s="230">
        <f>IF(N177="nulová",J177,0)</f>
        <v>0</v>
      </c>
      <c r="BJ177" s="22" t="s">
        <v>24</v>
      </c>
      <c r="BK177" s="230">
        <f>ROUND(I177*H177,2)</f>
        <v>0</v>
      </c>
      <c r="BL177" s="22" t="s">
        <v>266</v>
      </c>
      <c r="BM177" s="22" t="s">
        <v>3210</v>
      </c>
    </row>
    <row r="178" spans="2:47" s="1" customFormat="1" ht="13.5">
      <c r="B178" s="44"/>
      <c r="C178" s="72"/>
      <c r="D178" s="231" t="s">
        <v>162</v>
      </c>
      <c r="E178" s="72"/>
      <c r="F178" s="232" t="s">
        <v>1990</v>
      </c>
      <c r="G178" s="72"/>
      <c r="H178" s="72"/>
      <c r="I178" s="189"/>
      <c r="J178" s="72"/>
      <c r="K178" s="72"/>
      <c r="L178" s="70"/>
      <c r="M178" s="233"/>
      <c r="N178" s="45"/>
      <c r="O178" s="45"/>
      <c r="P178" s="45"/>
      <c r="Q178" s="45"/>
      <c r="R178" s="45"/>
      <c r="S178" s="45"/>
      <c r="T178" s="93"/>
      <c r="AT178" s="22" t="s">
        <v>162</v>
      </c>
      <c r="AU178" s="22" t="s">
        <v>82</v>
      </c>
    </row>
    <row r="179" spans="2:47" s="1" customFormat="1" ht="13.5">
      <c r="B179" s="44"/>
      <c r="C179" s="72"/>
      <c r="D179" s="231" t="s">
        <v>164</v>
      </c>
      <c r="E179" s="72"/>
      <c r="F179" s="234" t="s">
        <v>1991</v>
      </c>
      <c r="G179" s="72"/>
      <c r="H179" s="72"/>
      <c r="I179" s="189"/>
      <c r="J179" s="72"/>
      <c r="K179" s="72"/>
      <c r="L179" s="70"/>
      <c r="M179" s="256"/>
      <c r="N179" s="257"/>
      <c r="O179" s="257"/>
      <c r="P179" s="257"/>
      <c r="Q179" s="257"/>
      <c r="R179" s="257"/>
      <c r="S179" s="257"/>
      <c r="T179" s="258"/>
      <c r="AT179" s="22" t="s">
        <v>164</v>
      </c>
      <c r="AU179" s="22" t="s">
        <v>82</v>
      </c>
    </row>
    <row r="180" spans="2:12" s="1" customFormat="1" ht="6.95" customHeight="1">
      <c r="B180" s="65"/>
      <c r="C180" s="66"/>
      <c r="D180" s="66"/>
      <c r="E180" s="66"/>
      <c r="F180" s="66"/>
      <c r="G180" s="66"/>
      <c r="H180" s="66"/>
      <c r="I180" s="164"/>
      <c r="J180" s="66"/>
      <c r="K180" s="66"/>
      <c r="L180" s="70"/>
    </row>
  </sheetData>
  <sheetProtection password="CC35" sheet="1" objects="1" scenarios="1" formatColumns="0" formatRows="0" autoFilter="0"/>
  <autoFilter ref="C79:K179"/>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36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101</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3211</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ROUND(J78,2)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ROUND(SUM(BE78:BE360),2)</f>
        <v>0</v>
      </c>
      <c r="G30" s="45"/>
      <c r="H30" s="45"/>
      <c r="I30" s="156">
        <v>0.21</v>
      </c>
      <c r="J30" s="155">
        <f>ROUND(ROUND((SUM(BE78:BE360)),2)*I30,2)</f>
        <v>0</v>
      </c>
      <c r="K30" s="49"/>
    </row>
    <row r="31" spans="2:11" s="1" customFormat="1" ht="14.4" customHeight="1">
      <c r="B31" s="44"/>
      <c r="C31" s="45"/>
      <c r="D31" s="45"/>
      <c r="E31" s="53" t="s">
        <v>45</v>
      </c>
      <c r="F31" s="155">
        <f>ROUND(SUM(BF78:BF360),2)</f>
        <v>0</v>
      </c>
      <c r="G31" s="45"/>
      <c r="H31" s="45"/>
      <c r="I31" s="156">
        <v>0.15</v>
      </c>
      <c r="J31" s="155">
        <f>ROUND(ROUND((SUM(BF78:BF360)),2)*I31,2)</f>
        <v>0</v>
      </c>
      <c r="K31" s="49"/>
    </row>
    <row r="32" spans="2:11" s="1" customFormat="1" ht="14.4" customHeight="1" hidden="1">
      <c r="B32" s="44"/>
      <c r="C32" s="45"/>
      <c r="D32" s="45"/>
      <c r="E32" s="53" t="s">
        <v>46</v>
      </c>
      <c r="F32" s="155">
        <f>ROUND(SUM(BG78:BG360),2)</f>
        <v>0</v>
      </c>
      <c r="G32" s="45"/>
      <c r="H32" s="45"/>
      <c r="I32" s="156">
        <v>0.21</v>
      </c>
      <c r="J32" s="155">
        <v>0</v>
      </c>
      <c r="K32" s="49"/>
    </row>
    <row r="33" spans="2:11" s="1" customFormat="1" ht="14.4" customHeight="1" hidden="1">
      <c r="B33" s="44"/>
      <c r="C33" s="45"/>
      <c r="D33" s="45"/>
      <c r="E33" s="53" t="s">
        <v>47</v>
      </c>
      <c r="F33" s="155">
        <f>ROUND(SUM(BH78:BH360),2)</f>
        <v>0</v>
      </c>
      <c r="G33" s="45"/>
      <c r="H33" s="45"/>
      <c r="I33" s="156">
        <v>0.15</v>
      </c>
      <c r="J33" s="155">
        <v>0</v>
      </c>
      <c r="K33" s="49"/>
    </row>
    <row r="34" spans="2:11" s="1" customFormat="1" ht="14.4" customHeight="1" hidden="1">
      <c r="B34" s="44"/>
      <c r="C34" s="45"/>
      <c r="D34" s="45"/>
      <c r="E34" s="53" t="s">
        <v>48</v>
      </c>
      <c r="F34" s="155">
        <f>ROUND(SUM(BI78:BI360),2)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101.08 - Silnoproudá elektrotechnika vč.ochrany před bleskem</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J78</f>
        <v>0</v>
      </c>
      <c r="K56" s="49"/>
      <c r="AU56" s="22" t="s">
        <v>126</v>
      </c>
    </row>
    <row r="57" spans="2:11" s="7" customFormat="1" ht="24.95" customHeight="1">
      <c r="B57" s="175"/>
      <c r="C57" s="176"/>
      <c r="D57" s="177" t="s">
        <v>754</v>
      </c>
      <c r="E57" s="178"/>
      <c r="F57" s="178"/>
      <c r="G57" s="178"/>
      <c r="H57" s="178"/>
      <c r="I57" s="179"/>
      <c r="J57" s="180">
        <f>J79</f>
        <v>0</v>
      </c>
      <c r="K57" s="181"/>
    </row>
    <row r="58" spans="2:11" s="8" customFormat="1" ht="19.9" customHeight="1">
      <c r="B58" s="182"/>
      <c r="C58" s="183"/>
      <c r="D58" s="184" t="s">
        <v>3212</v>
      </c>
      <c r="E58" s="185"/>
      <c r="F58" s="185"/>
      <c r="G58" s="185"/>
      <c r="H58" s="185"/>
      <c r="I58" s="186"/>
      <c r="J58" s="187">
        <f>J80</f>
        <v>0</v>
      </c>
      <c r="K58" s="188"/>
    </row>
    <row r="59" spans="2:11" s="1" customFormat="1" ht="21.8" customHeight="1">
      <c r="B59" s="44"/>
      <c r="C59" s="45"/>
      <c r="D59" s="45"/>
      <c r="E59" s="45"/>
      <c r="F59" s="45"/>
      <c r="G59" s="45"/>
      <c r="H59" s="45"/>
      <c r="I59" s="142"/>
      <c r="J59" s="45"/>
      <c r="K59" s="49"/>
    </row>
    <row r="60" spans="2:11" s="1" customFormat="1" ht="6.95" customHeight="1">
      <c r="B60" s="65"/>
      <c r="C60" s="66"/>
      <c r="D60" s="66"/>
      <c r="E60" s="66"/>
      <c r="F60" s="66"/>
      <c r="G60" s="66"/>
      <c r="H60" s="66"/>
      <c r="I60" s="164"/>
      <c r="J60" s="66"/>
      <c r="K60" s="67"/>
    </row>
    <row r="64" spans="2:12" s="1" customFormat="1" ht="6.95" customHeight="1">
      <c r="B64" s="68"/>
      <c r="C64" s="69"/>
      <c r="D64" s="69"/>
      <c r="E64" s="69"/>
      <c r="F64" s="69"/>
      <c r="G64" s="69"/>
      <c r="H64" s="69"/>
      <c r="I64" s="167"/>
      <c r="J64" s="69"/>
      <c r="K64" s="69"/>
      <c r="L64" s="70"/>
    </row>
    <row r="65" spans="2:12" s="1" customFormat="1" ht="36.95" customHeight="1">
      <c r="B65" s="44"/>
      <c r="C65" s="71" t="s">
        <v>137</v>
      </c>
      <c r="D65" s="72"/>
      <c r="E65" s="72"/>
      <c r="F65" s="72"/>
      <c r="G65" s="72"/>
      <c r="H65" s="72"/>
      <c r="I65" s="189"/>
      <c r="J65" s="72"/>
      <c r="K65" s="72"/>
      <c r="L65" s="70"/>
    </row>
    <row r="66" spans="2:12" s="1" customFormat="1" ht="6.95" customHeight="1">
      <c r="B66" s="44"/>
      <c r="C66" s="72"/>
      <c r="D66" s="72"/>
      <c r="E66" s="72"/>
      <c r="F66" s="72"/>
      <c r="G66" s="72"/>
      <c r="H66" s="72"/>
      <c r="I66" s="189"/>
      <c r="J66" s="72"/>
      <c r="K66" s="72"/>
      <c r="L66" s="70"/>
    </row>
    <row r="67" spans="2:12" s="1" customFormat="1" ht="14.4" customHeight="1">
      <c r="B67" s="44"/>
      <c r="C67" s="74" t="s">
        <v>18</v>
      </c>
      <c r="D67" s="72"/>
      <c r="E67" s="72"/>
      <c r="F67" s="72"/>
      <c r="G67" s="72"/>
      <c r="H67" s="72"/>
      <c r="I67" s="189"/>
      <c r="J67" s="72"/>
      <c r="K67" s="72"/>
      <c r="L67" s="70"/>
    </row>
    <row r="68" spans="2:12" s="1" customFormat="1" ht="16.5" customHeight="1">
      <c r="B68" s="44"/>
      <c r="C68" s="72"/>
      <c r="D68" s="72"/>
      <c r="E68" s="190" t="str">
        <f>E7</f>
        <v>Nemocnice Teplice - nízkoprahový urgentní příjem</v>
      </c>
      <c r="F68" s="74"/>
      <c r="G68" s="74"/>
      <c r="H68" s="74"/>
      <c r="I68" s="189"/>
      <c r="J68" s="72"/>
      <c r="K68" s="72"/>
      <c r="L68" s="70"/>
    </row>
    <row r="69" spans="2:12" s="1" customFormat="1" ht="14.4" customHeight="1">
      <c r="B69" s="44"/>
      <c r="C69" s="74" t="s">
        <v>120</v>
      </c>
      <c r="D69" s="72"/>
      <c r="E69" s="72"/>
      <c r="F69" s="72"/>
      <c r="G69" s="72"/>
      <c r="H69" s="72"/>
      <c r="I69" s="189"/>
      <c r="J69" s="72"/>
      <c r="K69" s="72"/>
      <c r="L69" s="70"/>
    </row>
    <row r="70" spans="2:12" s="1" customFormat="1" ht="17.25" customHeight="1">
      <c r="B70" s="44"/>
      <c r="C70" s="72"/>
      <c r="D70" s="72"/>
      <c r="E70" s="80" t="str">
        <f>E9</f>
        <v>SO 101.08 - Silnoproudá elektrotechnika vč.ochrany před bleskem</v>
      </c>
      <c r="F70" s="72"/>
      <c r="G70" s="72"/>
      <c r="H70" s="72"/>
      <c r="I70" s="189"/>
      <c r="J70" s="72"/>
      <c r="K70" s="72"/>
      <c r="L70" s="70"/>
    </row>
    <row r="71" spans="2:12" s="1" customFormat="1" ht="6.95" customHeight="1">
      <c r="B71" s="44"/>
      <c r="C71" s="72"/>
      <c r="D71" s="72"/>
      <c r="E71" s="72"/>
      <c r="F71" s="72"/>
      <c r="G71" s="72"/>
      <c r="H71" s="72"/>
      <c r="I71" s="189"/>
      <c r="J71" s="72"/>
      <c r="K71" s="72"/>
      <c r="L71" s="70"/>
    </row>
    <row r="72" spans="2:12" s="1" customFormat="1" ht="18" customHeight="1">
      <c r="B72" s="44"/>
      <c r="C72" s="74" t="s">
        <v>25</v>
      </c>
      <c r="D72" s="72"/>
      <c r="E72" s="72"/>
      <c r="F72" s="191" t="str">
        <f>F12</f>
        <v xml:space="preserve"> </v>
      </c>
      <c r="G72" s="72"/>
      <c r="H72" s="72"/>
      <c r="I72" s="192" t="s">
        <v>27</v>
      </c>
      <c r="J72" s="83" t="str">
        <f>IF(J12="","",J12)</f>
        <v>21. 3. 2016</v>
      </c>
      <c r="K72" s="72"/>
      <c r="L72" s="70"/>
    </row>
    <row r="73" spans="2:12" s="1" customFormat="1" ht="6.95" customHeight="1">
      <c r="B73" s="44"/>
      <c r="C73" s="72"/>
      <c r="D73" s="72"/>
      <c r="E73" s="72"/>
      <c r="F73" s="72"/>
      <c r="G73" s="72"/>
      <c r="H73" s="72"/>
      <c r="I73" s="189"/>
      <c r="J73" s="72"/>
      <c r="K73" s="72"/>
      <c r="L73" s="70"/>
    </row>
    <row r="74" spans="2:12" s="1" customFormat="1" ht="13.5">
      <c r="B74" s="44"/>
      <c r="C74" s="74" t="s">
        <v>31</v>
      </c>
      <c r="D74" s="72"/>
      <c r="E74" s="72"/>
      <c r="F74" s="191" t="str">
        <f>E15</f>
        <v xml:space="preserve"> </v>
      </c>
      <c r="G74" s="72"/>
      <c r="H74" s="72"/>
      <c r="I74" s="192" t="s">
        <v>36</v>
      </c>
      <c r="J74" s="191" t="str">
        <f>E21</f>
        <v xml:space="preserve"> </v>
      </c>
      <c r="K74" s="72"/>
      <c r="L74" s="70"/>
    </row>
    <row r="75" spans="2:12" s="1" customFormat="1" ht="14.4" customHeight="1">
      <c r="B75" s="44"/>
      <c r="C75" s="74" t="s">
        <v>34</v>
      </c>
      <c r="D75" s="72"/>
      <c r="E75" s="72"/>
      <c r="F75" s="191" t="str">
        <f>IF(E18="","",E18)</f>
        <v/>
      </c>
      <c r="G75" s="72"/>
      <c r="H75" s="72"/>
      <c r="I75" s="189"/>
      <c r="J75" s="72"/>
      <c r="K75" s="72"/>
      <c r="L75" s="70"/>
    </row>
    <row r="76" spans="2:12" s="1" customFormat="1" ht="10.3" customHeight="1">
      <c r="B76" s="44"/>
      <c r="C76" s="72"/>
      <c r="D76" s="72"/>
      <c r="E76" s="72"/>
      <c r="F76" s="72"/>
      <c r="G76" s="72"/>
      <c r="H76" s="72"/>
      <c r="I76" s="189"/>
      <c r="J76" s="72"/>
      <c r="K76" s="72"/>
      <c r="L76" s="70"/>
    </row>
    <row r="77" spans="2:20" s="9" customFormat="1" ht="29.25" customHeight="1">
      <c r="B77" s="193"/>
      <c r="C77" s="194" t="s">
        <v>138</v>
      </c>
      <c r="D77" s="195" t="s">
        <v>58</v>
      </c>
      <c r="E77" s="195" t="s">
        <v>54</v>
      </c>
      <c r="F77" s="195" t="s">
        <v>139</v>
      </c>
      <c r="G77" s="195" t="s">
        <v>140</v>
      </c>
      <c r="H77" s="195" t="s">
        <v>141</v>
      </c>
      <c r="I77" s="196" t="s">
        <v>142</v>
      </c>
      <c r="J77" s="195" t="s">
        <v>124</v>
      </c>
      <c r="K77" s="197" t="s">
        <v>143</v>
      </c>
      <c r="L77" s="198"/>
      <c r="M77" s="100" t="s">
        <v>144</v>
      </c>
      <c r="N77" s="101" t="s">
        <v>43</v>
      </c>
      <c r="O77" s="101" t="s">
        <v>145</v>
      </c>
      <c r="P77" s="101" t="s">
        <v>146</v>
      </c>
      <c r="Q77" s="101" t="s">
        <v>147</v>
      </c>
      <c r="R77" s="101" t="s">
        <v>148</v>
      </c>
      <c r="S77" s="101" t="s">
        <v>149</v>
      </c>
      <c r="T77" s="102" t="s">
        <v>150</v>
      </c>
    </row>
    <row r="78" spans="2:63" s="1" customFormat="1" ht="29.25" customHeight="1">
      <c r="B78" s="44"/>
      <c r="C78" s="106" t="s">
        <v>125</v>
      </c>
      <c r="D78" s="72"/>
      <c r="E78" s="72"/>
      <c r="F78" s="72"/>
      <c r="G78" s="72"/>
      <c r="H78" s="72"/>
      <c r="I78" s="189"/>
      <c r="J78" s="199">
        <f>BK78</f>
        <v>0</v>
      </c>
      <c r="K78" s="72"/>
      <c r="L78" s="70"/>
      <c r="M78" s="103"/>
      <c r="N78" s="104"/>
      <c r="O78" s="104"/>
      <c r="P78" s="200">
        <f>P79</f>
        <v>0</v>
      </c>
      <c r="Q78" s="104"/>
      <c r="R78" s="200">
        <f>R79</f>
        <v>0.6875145000000001</v>
      </c>
      <c r="S78" s="104"/>
      <c r="T78" s="201">
        <f>T79</f>
        <v>0</v>
      </c>
      <c r="AT78" s="22" t="s">
        <v>72</v>
      </c>
      <c r="AU78" s="22" t="s">
        <v>126</v>
      </c>
      <c r="BK78" s="202">
        <f>BK79</f>
        <v>0</v>
      </c>
    </row>
    <row r="79" spans="2:63" s="10" customFormat="1" ht="37.4" customHeight="1">
      <c r="B79" s="203"/>
      <c r="C79" s="204"/>
      <c r="D79" s="205" t="s">
        <v>72</v>
      </c>
      <c r="E79" s="206" t="s">
        <v>1381</v>
      </c>
      <c r="F79" s="206" t="s">
        <v>1382</v>
      </c>
      <c r="G79" s="204"/>
      <c r="H79" s="204"/>
      <c r="I79" s="207"/>
      <c r="J79" s="208">
        <f>BK79</f>
        <v>0</v>
      </c>
      <c r="K79" s="204"/>
      <c r="L79" s="209"/>
      <c r="M79" s="210"/>
      <c r="N79" s="211"/>
      <c r="O79" s="211"/>
      <c r="P79" s="212">
        <f>P80</f>
        <v>0</v>
      </c>
      <c r="Q79" s="211"/>
      <c r="R79" s="212">
        <f>R80</f>
        <v>0.6875145000000001</v>
      </c>
      <c r="S79" s="211"/>
      <c r="T79" s="213">
        <f>T80</f>
        <v>0</v>
      </c>
      <c r="AR79" s="214" t="s">
        <v>82</v>
      </c>
      <c r="AT79" s="215" t="s">
        <v>72</v>
      </c>
      <c r="AU79" s="215" t="s">
        <v>73</v>
      </c>
      <c r="AY79" s="214" t="s">
        <v>153</v>
      </c>
      <c r="BK79" s="216">
        <f>BK80</f>
        <v>0</v>
      </c>
    </row>
    <row r="80" spans="2:63" s="10" customFormat="1" ht="19.9" customHeight="1">
      <c r="B80" s="203"/>
      <c r="C80" s="204"/>
      <c r="D80" s="205" t="s">
        <v>72</v>
      </c>
      <c r="E80" s="217" t="s">
        <v>3213</v>
      </c>
      <c r="F80" s="217" t="s">
        <v>3214</v>
      </c>
      <c r="G80" s="204"/>
      <c r="H80" s="204"/>
      <c r="I80" s="207"/>
      <c r="J80" s="218">
        <f>BK80</f>
        <v>0</v>
      </c>
      <c r="K80" s="204"/>
      <c r="L80" s="209"/>
      <c r="M80" s="210"/>
      <c r="N80" s="211"/>
      <c r="O80" s="211"/>
      <c r="P80" s="212">
        <f>SUM(P81:P360)</f>
        <v>0</v>
      </c>
      <c r="Q80" s="211"/>
      <c r="R80" s="212">
        <f>SUM(R81:R360)</f>
        <v>0.6875145000000001</v>
      </c>
      <c r="S80" s="211"/>
      <c r="T80" s="213">
        <f>SUM(T81:T360)</f>
        <v>0</v>
      </c>
      <c r="AR80" s="214" t="s">
        <v>82</v>
      </c>
      <c r="AT80" s="215" t="s">
        <v>72</v>
      </c>
      <c r="AU80" s="215" t="s">
        <v>24</v>
      </c>
      <c r="AY80" s="214" t="s">
        <v>153</v>
      </c>
      <c r="BK80" s="216">
        <f>SUM(BK81:BK360)</f>
        <v>0</v>
      </c>
    </row>
    <row r="81" spans="2:65" s="1" customFormat="1" ht="16.5" customHeight="1">
      <c r="B81" s="44"/>
      <c r="C81" s="219" t="s">
        <v>24</v>
      </c>
      <c r="D81" s="219" t="s">
        <v>155</v>
      </c>
      <c r="E81" s="220" t="s">
        <v>3215</v>
      </c>
      <c r="F81" s="221" t="s">
        <v>3216</v>
      </c>
      <c r="G81" s="222" t="s">
        <v>158</v>
      </c>
      <c r="H81" s="223">
        <v>72</v>
      </c>
      <c r="I81" s="224"/>
      <c r="J81" s="225">
        <f>ROUND(I81*H81,2)</f>
        <v>0</v>
      </c>
      <c r="K81" s="221" t="s">
        <v>429</v>
      </c>
      <c r="L81" s="70"/>
      <c r="M81" s="226" t="s">
        <v>22</v>
      </c>
      <c r="N81" s="227" t="s">
        <v>44</v>
      </c>
      <c r="O81" s="45"/>
      <c r="P81" s="228">
        <f>O81*H81</f>
        <v>0</v>
      </c>
      <c r="Q81" s="228">
        <v>0</v>
      </c>
      <c r="R81" s="228">
        <f>Q81*H81</f>
        <v>0</v>
      </c>
      <c r="S81" s="228">
        <v>0</v>
      </c>
      <c r="T81" s="229">
        <f>S81*H81</f>
        <v>0</v>
      </c>
      <c r="AR81" s="22" t="s">
        <v>266</v>
      </c>
      <c r="AT81" s="22" t="s">
        <v>155</v>
      </c>
      <c r="AU81" s="22" t="s">
        <v>82</v>
      </c>
      <c r="AY81" s="22" t="s">
        <v>153</v>
      </c>
      <c r="BE81" s="230">
        <f>IF(N81="základní",J81,0)</f>
        <v>0</v>
      </c>
      <c r="BF81" s="230">
        <f>IF(N81="snížená",J81,0)</f>
        <v>0</v>
      </c>
      <c r="BG81" s="230">
        <f>IF(N81="zákl. přenesená",J81,0)</f>
        <v>0</v>
      </c>
      <c r="BH81" s="230">
        <f>IF(N81="sníž. přenesená",J81,0)</f>
        <v>0</v>
      </c>
      <c r="BI81" s="230">
        <f>IF(N81="nulová",J81,0)</f>
        <v>0</v>
      </c>
      <c r="BJ81" s="22" t="s">
        <v>24</v>
      </c>
      <c r="BK81" s="230">
        <f>ROUND(I81*H81,2)</f>
        <v>0</v>
      </c>
      <c r="BL81" s="22" t="s">
        <v>266</v>
      </c>
      <c r="BM81" s="22" t="s">
        <v>3217</v>
      </c>
    </row>
    <row r="82" spans="2:47" s="1" customFormat="1" ht="13.5">
      <c r="B82" s="44"/>
      <c r="C82" s="72"/>
      <c r="D82" s="231" t="s">
        <v>162</v>
      </c>
      <c r="E82" s="72"/>
      <c r="F82" s="232" t="s">
        <v>3218</v>
      </c>
      <c r="G82" s="72"/>
      <c r="H82" s="72"/>
      <c r="I82" s="189"/>
      <c r="J82" s="72"/>
      <c r="K82" s="72"/>
      <c r="L82" s="70"/>
      <c r="M82" s="233"/>
      <c r="N82" s="45"/>
      <c r="O82" s="45"/>
      <c r="P82" s="45"/>
      <c r="Q82" s="45"/>
      <c r="R82" s="45"/>
      <c r="S82" s="45"/>
      <c r="T82" s="93"/>
      <c r="AT82" s="22" t="s">
        <v>162</v>
      </c>
      <c r="AU82" s="22" t="s">
        <v>82</v>
      </c>
    </row>
    <row r="83" spans="2:65" s="1" customFormat="1" ht="16.5" customHeight="1">
      <c r="B83" s="44"/>
      <c r="C83" s="246" t="s">
        <v>82</v>
      </c>
      <c r="D83" s="246" t="s">
        <v>252</v>
      </c>
      <c r="E83" s="247" t="s">
        <v>3219</v>
      </c>
      <c r="F83" s="248" t="s">
        <v>3220</v>
      </c>
      <c r="G83" s="249" t="s">
        <v>158</v>
      </c>
      <c r="H83" s="250">
        <v>72</v>
      </c>
      <c r="I83" s="251"/>
      <c r="J83" s="252">
        <f>ROUND(I83*H83,2)</f>
        <v>0</v>
      </c>
      <c r="K83" s="248" t="s">
        <v>429</v>
      </c>
      <c r="L83" s="253"/>
      <c r="M83" s="254" t="s">
        <v>22</v>
      </c>
      <c r="N83" s="255" t="s">
        <v>44</v>
      </c>
      <c r="O83" s="45"/>
      <c r="P83" s="228">
        <f>O83*H83</f>
        <v>0</v>
      </c>
      <c r="Q83" s="228">
        <v>6E-05</v>
      </c>
      <c r="R83" s="228">
        <f>Q83*H83</f>
        <v>0.00432</v>
      </c>
      <c r="S83" s="228">
        <v>0</v>
      </c>
      <c r="T83" s="229">
        <f>S83*H83</f>
        <v>0</v>
      </c>
      <c r="AR83" s="22" t="s">
        <v>372</v>
      </c>
      <c r="AT83" s="22" t="s">
        <v>252</v>
      </c>
      <c r="AU83" s="22" t="s">
        <v>82</v>
      </c>
      <c r="AY83" s="22" t="s">
        <v>153</v>
      </c>
      <c r="BE83" s="230">
        <f>IF(N83="základní",J83,0)</f>
        <v>0</v>
      </c>
      <c r="BF83" s="230">
        <f>IF(N83="snížená",J83,0)</f>
        <v>0</v>
      </c>
      <c r="BG83" s="230">
        <f>IF(N83="zákl. přenesená",J83,0)</f>
        <v>0</v>
      </c>
      <c r="BH83" s="230">
        <f>IF(N83="sníž. přenesená",J83,0)</f>
        <v>0</v>
      </c>
      <c r="BI83" s="230">
        <f>IF(N83="nulová",J83,0)</f>
        <v>0</v>
      </c>
      <c r="BJ83" s="22" t="s">
        <v>24</v>
      </c>
      <c r="BK83" s="230">
        <f>ROUND(I83*H83,2)</f>
        <v>0</v>
      </c>
      <c r="BL83" s="22" t="s">
        <v>266</v>
      </c>
      <c r="BM83" s="22" t="s">
        <v>3221</v>
      </c>
    </row>
    <row r="84" spans="2:47" s="1" customFormat="1" ht="13.5">
      <c r="B84" s="44"/>
      <c r="C84" s="72"/>
      <c r="D84" s="231" t="s">
        <v>162</v>
      </c>
      <c r="E84" s="72"/>
      <c r="F84" s="232" t="s">
        <v>3222</v>
      </c>
      <c r="G84" s="72"/>
      <c r="H84" s="72"/>
      <c r="I84" s="189"/>
      <c r="J84" s="72"/>
      <c r="K84" s="72"/>
      <c r="L84" s="70"/>
      <c r="M84" s="233"/>
      <c r="N84" s="45"/>
      <c r="O84" s="45"/>
      <c r="P84" s="45"/>
      <c r="Q84" s="45"/>
      <c r="R84" s="45"/>
      <c r="S84" s="45"/>
      <c r="T84" s="93"/>
      <c r="AT84" s="22" t="s">
        <v>162</v>
      </c>
      <c r="AU84" s="22" t="s">
        <v>82</v>
      </c>
    </row>
    <row r="85" spans="2:47" s="1" customFormat="1" ht="13.5">
      <c r="B85" s="44"/>
      <c r="C85" s="72"/>
      <c r="D85" s="231" t="s">
        <v>166</v>
      </c>
      <c r="E85" s="72"/>
      <c r="F85" s="234" t="s">
        <v>3223</v>
      </c>
      <c r="G85" s="72"/>
      <c r="H85" s="72"/>
      <c r="I85" s="189"/>
      <c r="J85" s="72"/>
      <c r="K85" s="72"/>
      <c r="L85" s="70"/>
      <c r="M85" s="233"/>
      <c r="N85" s="45"/>
      <c r="O85" s="45"/>
      <c r="P85" s="45"/>
      <c r="Q85" s="45"/>
      <c r="R85" s="45"/>
      <c r="S85" s="45"/>
      <c r="T85" s="93"/>
      <c r="AT85" s="22" t="s">
        <v>166</v>
      </c>
      <c r="AU85" s="22" t="s">
        <v>82</v>
      </c>
    </row>
    <row r="86" spans="2:51" s="11" customFormat="1" ht="13.5">
      <c r="B86" s="235"/>
      <c r="C86" s="236"/>
      <c r="D86" s="231" t="s">
        <v>180</v>
      </c>
      <c r="E86" s="237" t="s">
        <v>22</v>
      </c>
      <c r="F86" s="238" t="s">
        <v>3224</v>
      </c>
      <c r="G86" s="236"/>
      <c r="H86" s="239">
        <v>72</v>
      </c>
      <c r="I86" s="240"/>
      <c r="J86" s="236"/>
      <c r="K86" s="236"/>
      <c r="L86" s="241"/>
      <c r="M86" s="242"/>
      <c r="N86" s="243"/>
      <c r="O86" s="243"/>
      <c r="P86" s="243"/>
      <c r="Q86" s="243"/>
      <c r="R86" s="243"/>
      <c r="S86" s="243"/>
      <c r="T86" s="244"/>
      <c r="AT86" s="245" t="s">
        <v>180</v>
      </c>
      <c r="AU86" s="245" t="s">
        <v>82</v>
      </c>
      <c r="AV86" s="11" t="s">
        <v>82</v>
      </c>
      <c r="AW86" s="11" t="s">
        <v>37</v>
      </c>
      <c r="AX86" s="11" t="s">
        <v>73</v>
      </c>
      <c r="AY86" s="245" t="s">
        <v>153</v>
      </c>
    </row>
    <row r="87" spans="2:65" s="1" customFormat="1" ht="16.5" customHeight="1">
      <c r="B87" s="44"/>
      <c r="C87" s="246" t="s">
        <v>173</v>
      </c>
      <c r="D87" s="246" t="s">
        <v>252</v>
      </c>
      <c r="E87" s="247" t="s">
        <v>3225</v>
      </c>
      <c r="F87" s="248" t="s">
        <v>3226</v>
      </c>
      <c r="G87" s="249" t="s">
        <v>3227</v>
      </c>
      <c r="H87" s="250">
        <v>18</v>
      </c>
      <c r="I87" s="251"/>
      <c r="J87" s="252">
        <f>ROUND(I87*H87,2)</f>
        <v>0</v>
      </c>
      <c r="K87" s="248" t="s">
        <v>22</v>
      </c>
      <c r="L87" s="253"/>
      <c r="M87" s="254" t="s">
        <v>22</v>
      </c>
      <c r="N87" s="255" t="s">
        <v>44</v>
      </c>
      <c r="O87" s="45"/>
      <c r="P87" s="228">
        <f>O87*H87</f>
        <v>0</v>
      </c>
      <c r="Q87" s="228">
        <v>0</v>
      </c>
      <c r="R87" s="228">
        <f>Q87*H87</f>
        <v>0</v>
      </c>
      <c r="S87" s="228">
        <v>0</v>
      </c>
      <c r="T87" s="229">
        <f>S87*H87</f>
        <v>0</v>
      </c>
      <c r="AR87" s="22" t="s">
        <v>372</v>
      </c>
      <c r="AT87" s="22" t="s">
        <v>252</v>
      </c>
      <c r="AU87" s="22" t="s">
        <v>82</v>
      </c>
      <c r="AY87" s="22" t="s">
        <v>153</v>
      </c>
      <c r="BE87" s="230">
        <f>IF(N87="základní",J87,0)</f>
        <v>0</v>
      </c>
      <c r="BF87" s="230">
        <f>IF(N87="snížená",J87,0)</f>
        <v>0</v>
      </c>
      <c r="BG87" s="230">
        <f>IF(N87="zákl. přenesená",J87,0)</f>
        <v>0</v>
      </c>
      <c r="BH87" s="230">
        <f>IF(N87="sníž. přenesená",J87,0)</f>
        <v>0</v>
      </c>
      <c r="BI87" s="230">
        <f>IF(N87="nulová",J87,0)</f>
        <v>0</v>
      </c>
      <c r="BJ87" s="22" t="s">
        <v>24</v>
      </c>
      <c r="BK87" s="230">
        <f>ROUND(I87*H87,2)</f>
        <v>0</v>
      </c>
      <c r="BL87" s="22" t="s">
        <v>266</v>
      </c>
      <c r="BM87" s="22" t="s">
        <v>3228</v>
      </c>
    </row>
    <row r="88" spans="2:47" s="1" customFormat="1" ht="13.5">
      <c r="B88" s="44"/>
      <c r="C88" s="72"/>
      <c r="D88" s="231" t="s">
        <v>162</v>
      </c>
      <c r="E88" s="72"/>
      <c r="F88" s="232" t="s">
        <v>3229</v>
      </c>
      <c r="G88" s="72"/>
      <c r="H88" s="72"/>
      <c r="I88" s="189"/>
      <c r="J88" s="72"/>
      <c r="K88" s="72"/>
      <c r="L88" s="70"/>
      <c r="M88" s="233"/>
      <c r="N88" s="45"/>
      <c r="O88" s="45"/>
      <c r="P88" s="45"/>
      <c r="Q88" s="45"/>
      <c r="R88" s="45"/>
      <c r="S88" s="45"/>
      <c r="T88" s="93"/>
      <c r="AT88" s="22" t="s">
        <v>162</v>
      </c>
      <c r="AU88" s="22" t="s">
        <v>82</v>
      </c>
    </row>
    <row r="89" spans="2:51" s="11" customFormat="1" ht="13.5">
      <c r="B89" s="235"/>
      <c r="C89" s="236"/>
      <c r="D89" s="231" t="s">
        <v>180</v>
      </c>
      <c r="E89" s="237" t="s">
        <v>22</v>
      </c>
      <c r="F89" s="238" t="s">
        <v>3230</v>
      </c>
      <c r="G89" s="236"/>
      <c r="H89" s="239">
        <v>18</v>
      </c>
      <c r="I89" s="240"/>
      <c r="J89" s="236"/>
      <c r="K89" s="236"/>
      <c r="L89" s="241"/>
      <c r="M89" s="242"/>
      <c r="N89" s="243"/>
      <c r="O89" s="243"/>
      <c r="P89" s="243"/>
      <c r="Q89" s="243"/>
      <c r="R89" s="243"/>
      <c r="S89" s="243"/>
      <c r="T89" s="244"/>
      <c r="AT89" s="245" t="s">
        <v>180</v>
      </c>
      <c r="AU89" s="245" t="s">
        <v>82</v>
      </c>
      <c r="AV89" s="11" t="s">
        <v>82</v>
      </c>
      <c r="AW89" s="11" t="s">
        <v>37</v>
      </c>
      <c r="AX89" s="11" t="s">
        <v>73</v>
      </c>
      <c r="AY89" s="245" t="s">
        <v>153</v>
      </c>
    </row>
    <row r="90" spans="2:65" s="1" customFormat="1" ht="25.5" customHeight="1">
      <c r="B90" s="44"/>
      <c r="C90" s="219" t="s">
        <v>160</v>
      </c>
      <c r="D90" s="219" t="s">
        <v>155</v>
      </c>
      <c r="E90" s="220" t="s">
        <v>3231</v>
      </c>
      <c r="F90" s="221" t="s">
        <v>3232</v>
      </c>
      <c r="G90" s="222" t="s">
        <v>351</v>
      </c>
      <c r="H90" s="223">
        <v>108</v>
      </c>
      <c r="I90" s="224"/>
      <c r="J90" s="225">
        <f>ROUND(I90*H90,2)</f>
        <v>0</v>
      </c>
      <c r="K90" s="221" t="s">
        <v>429</v>
      </c>
      <c r="L90" s="70"/>
      <c r="M90" s="226" t="s">
        <v>22</v>
      </c>
      <c r="N90" s="227" t="s">
        <v>44</v>
      </c>
      <c r="O90" s="45"/>
      <c r="P90" s="228">
        <f>O90*H90</f>
        <v>0</v>
      </c>
      <c r="Q90" s="228">
        <v>0</v>
      </c>
      <c r="R90" s="228">
        <f>Q90*H90</f>
        <v>0</v>
      </c>
      <c r="S90" s="228">
        <v>0</v>
      </c>
      <c r="T90" s="229">
        <f>S90*H90</f>
        <v>0</v>
      </c>
      <c r="AR90" s="22" t="s">
        <v>266</v>
      </c>
      <c r="AT90" s="22" t="s">
        <v>155</v>
      </c>
      <c r="AU90" s="22" t="s">
        <v>82</v>
      </c>
      <c r="AY90" s="22" t="s">
        <v>153</v>
      </c>
      <c r="BE90" s="230">
        <f>IF(N90="základní",J90,0)</f>
        <v>0</v>
      </c>
      <c r="BF90" s="230">
        <f>IF(N90="snížená",J90,0)</f>
        <v>0</v>
      </c>
      <c r="BG90" s="230">
        <f>IF(N90="zákl. přenesená",J90,0)</f>
        <v>0</v>
      </c>
      <c r="BH90" s="230">
        <f>IF(N90="sníž. přenesená",J90,0)</f>
        <v>0</v>
      </c>
      <c r="BI90" s="230">
        <f>IF(N90="nulová",J90,0)</f>
        <v>0</v>
      </c>
      <c r="BJ90" s="22" t="s">
        <v>24</v>
      </c>
      <c r="BK90" s="230">
        <f>ROUND(I90*H90,2)</f>
        <v>0</v>
      </c>
      <c r="BL90" s="22" t="s">
        <v>266</v>
      </c>
      <c r="BM90" s="22" t="s">
        <v>3233</v>
      </c>
    </row>
    <row r="91" spans="2:47" s="1" customFormat="1" ht="13.5">
      <c r="B91" s="44"/>
      <c r="C91" s="72"/>
      <c r="D91" s="231" t="s">
        <v>162</v>
      </c>
      <c r="E91" s="72"/>
      <c r="F91" s="232" t="s">
        <v>3234</v>
      </c>
      <c r="G91" s="72"/>
      <c r="H91" s="72"/>
      <c r="I91" s="189"/>
      <c r="J91" s="72"/>
      <c r="K91" s="72"/>
      <c r="L91" s="70"/>
      <c r="M91" s="233"/>
      <c r="N91" s="45"/>
      <c r="O91" s="45"/>
      <c r="P91" s="45"/>
      <c r="Q91" s="45"/>
      <c r="R91" s="45"/>
      <c r="S91" s="45"/>
      <c r="T91" s="93"/>
      <c r="AT91" s="22" t="s">
        <v>162</v>
      </c>
      <c r="AU91" s="22" t="s">
        <v>82</v>
      </c>
    </row>
    <row r="92" spans="2:47" s="1" customFormat="1" ht="13.5">
      <c r="B92" s="44"/>
      <c r="C92" s="72"/>
      <c r="D92" s="231" t="s">
        <v>166</v>
      </c>
      <c r="E92" s="72"/>
      <c r="F92" s="234" t="s">
        <v>3235</v>
      </c>
      <c r="G92" s="72"/>
      <c r="H92" s="72"/>
      <c r="I92" s="189"/>
      <c r="J92" s="72"/>
      <c r="K92" s="72"/>
      <c r="L92" s="70"/>
      <c r="M92" s="233"/>
      <c r="N92" s="45"/>
      <c r="O92" s="45"/>
      <c r="P92" s="45"/>
      <c r="Q92" s="45"/>
      <c r="R92" s="45"/>
      <c r="S92" s="45"/>
      <c r="T92" s="93"/>
      <c r="AT92" s="22" t="s">
        <v>166</v>
      </c>
      <c r="AU92" s="22" t="s">
        <v>82</v>
      </c>
    </row>
    <row r="93" spans="2:51" s="11" customFormat="1" ht="13.5">
      <c r="B93" s="235"/>
      <c r="C93" s="236"/>
      <c r="D93" s="231" t="s">
        <v>180</v>
      </c>
      <c r="E93" s="237" t="s">
        <v>22</v>
      </c>
      <c r="F93" s="238" t="s">
        <v>3236</v>
      </c>
      <c r="G93" s="236"/>
      <c r="H93" s="239">
        <v>108</v>
      </c>
      <c r="I93" s="240"/>
      <c r="J93" s="236"/>
      <c r="K93" s="236"/>
      <c r="L93" s="241"/>
      <c r="M93" s="242"/>
      <c r="N93" s="243"/>
      <c r="O93" s="243"/>
      <c r="P93" s="243"/>
      <c r="Q93" s="243"/>
      <c r="R93" s="243"/>
      <c r="S93" s="243"/>
      <c r="T93" s="244"/>
      <c r="AT93" s="245" t="s">
        <v>180</v>
      </c>
      <c r="AU93" s="245" t="s">
        <v>82</v>
      </c>
      <c r="AV93" s="11" t="s">
        <v>82</v>
      </c>
      <c r="AW93" s="11" t="s">
        <v>37</v>
      </c>
      <c r="AX93" s="11" t="s">
        <v>73</v>
      </c>
      <c r="AY93" s="245" t="s">
        <v>153</v>
      </c>
    </row>
    <row r="94" spans="2:65" s="1" customFormat="1" ht="16.5" customHeight="1">
      <c r="B94" s="44"/>
      <c r="C94" s="246" t="s">
        <v>188</v>
      </c>
      <c r="D94" s="246" t="s">
        <v>252</v>
      </c>
      <c r="E94" s="247" t="s">
        <v>3237</v>
      </c>
      <c r="F94" s="248" t="s">
        <v>3238</v>
      </c>
      <c r="G94" s="249" t="s">
        <v>255</v>
      </c>
      <c r="H94" s="250">
        <v>104.914</v>
      </c>
      <c r="I94" s="251"/>
      <c r="J94" s="252">
        <f>ROUND(I94*H94,2)</f>
        <v>0</v>
      </c>
      <c r="K94" s="248" t="s">
        <v>429</v>
      </c>
      <c r="L94" s="253"/>
      <c r="M94" s="254" t="s">
        <v>22</v>
      </c>
      <c r="N94" s="255" t="s">
        <v>44</v>
      </c>
      <c r="O94" s="45"/>
      <c r="P94" s="228">
        <f>O94*H94</f>
        <v>0</v>
      </c>
      <c r="Q94" s="228">
        <v>0.001</v>
      </c>
      <c r="R94" s="228">
        <f>Q94*H94</f>
        <v>0.10491400000000001</v>
      </c>
      <c r="S94" s="228">
        <v>0</v>
      </c>
      <c r="T94" s="229">
        <f>S94*H94</f>
        <v>0</v>
      </c>
      <c r="AR94" s="22" t="s">
        <v>372</v>
      </c>
      <c r="AT94" s="22" t="s">
        <v>252</v>
      </c>
      <c r="AU94" s="22" t="s">
        <v>82</v>
      </c>
      <c r="AY94" s="22" t="s">
        <v>153</v>
      </c>
      <c r="BE94" s="230">
        <f>IF(N94="základní",J94,0)</f>
        <v>0</v>
      </c>
      <c r="BF94" s="230">
        <f>IF(N94="snížená",J94,0)</f>
        <v>0</v>
      </c>
      <c r="BG94" s="230">
        <f>IF(N94="zákl. přenesená",J94,0)</f>
        <v>0</v>
      </c>
      <c r="BH94" s="230">
        <f>IF(N94="sníž. přenesená",J94,0)</f>
        <v>0</v>
      </c>
      <c r="BI94" s="230">
        <f>IF(N94="nulová",J94,0)</f>
        <v>0</v>
      </c>
      <c r="BJ94" s="22" t="s">
        <v>24</v>
      </c>
      <c r="BK94" s="230">
        <f>ROUND(I94*H94,2)</f>
        <v>0</v>
      </c>
      <c r="BL94" s="22" t="s">
        <v>266</v>
      </c>
      <c r="BM94" s="22" t="s">
        <v>3239</v>
      </c>
    </row>
    <row r="95" spans="2:47" s="1" customFormat="1" ht="13.5">
      <c r="B95" s="44"/>
      <c r="C95" s="72"/>
      <c r="D95" s="231" t="s">
        <v>162</v>
      </c>
      <c r="E95" s="72"/>
      <c r="F95" s="232" t="s">
        <v>3238</v>
      </c>
      <c r="G95" s="72"/>
      <c r="H95" s="72"/>
      <c r="I95" s="189"/>
      <c r="J95" s="72"/>
      <c r="K95" s="72"/>
      <c r="L95" s="70"/>
      <c r="M95" s="233"/>
      <c r="N95" s="45"/>
      <c r="O95" s="45"/>
      <c r="P95" s="45"/>
      <c r="Q95" s="45"/>
      <c r="R95" s="45"/>
      <c r="S95" s="45"/>
      <c r="T95" s="93"/>
      <c r="AT95" s="22" t="s">
        <v>162</v>
      </c>
      <c r="AU95" s="22" t="s">
        <v>82</v>
      </c>
    </row>
    <row r="96" spans="2:47" s="1" customFormat="1" ht="13.5">
      <c r="B96" s="44"/>
      <c r="C96" s="72"/>
      <c r="D96" s="231" t="s">
        <v>166</v>
      </c>
      <c r="E96" s="72"/>
      <c r="F96" s="234" t="s">
        <v>3235</v>
      </c>
      <c r="G96" s="72"/>
      <c r="H96" s="72"/>
      <c r="I96" s="189"/>
      <c r="J96" s="72"/>
      <c r="K96" s="72"/>
      <c r="L96" s="70"/>
      <c r="M96" s="233"/>
      <c r="N96" s="45"/>
      <c r="O96" s="45"/>
      <c r="P96" s="45"/>
      <c r="Q96" s="45"/>
      <c r="R96" s="45"/>
      <c r="S96" s="45"/>
      <c r="T96" s="93"/>
      <c r="AT96" s="22" t="s">
        <v>166</v>
      </c>
      <c r="AU96" s="22" t="s">
        <v>82</v>
      </c>
    </row>
    <row r="97" spans="2:51" s="11" customFormat="1" ht="13.5">
      <c r="B97" s="235"/>
      <c r="C97" s="236"/>
      <c r="D97" s="231" t="s">
        <v>180</v>
      </c>
      <c r="E97" s="237" t="s">
        <v>22</v>
      </c>
      <c r="F97" s="238" t="s">
        <v>3240</v>
      </c>
      <c r="G97" s="236"/>
      <c r="H97" s="239">
        <v>102.857</v>
      </c>
      <c r="I97" s="240"/>
      <c r="J97" s="236"/>
      <c r="K97" s="236"/>
      <c r="L97" s="241"/>
      <c r="M97" s="242"/>
      <c r="N97" s="243"/>
      <c r="O97" s="243"/>
      <c r="P97" s="243"/>
      <c r="Q97" s="243"/>
      <c r="R97" s="243"/>
      <c r="S97" s="243"/>
      <c r="T97" s="244"/>
      <c r="AT97" s="245" t="s">
        <v>180</v>
      </c>
      <c r="AU97" s="245" t="s">
        <v>82</v>
      </c>
      <c r="AV97" s="11" t="s">
        <v>82</v>
      </c>
      <c r="AW97" s="11" t="s">
        <v>37</v>
      </c>
      <c r="AX97" s="11" t="s">
        <v>73</v>
      </c>
      <c r="AY97" s="245" t="s">
        <v>153</v>
      </c>
    </row>
    <row r="98" spans="2:51" s="11" customFormat="1" ht="13.5">
      <c r="B98" s="235"/>
      <c r="C98" s="236"/>
      <c r="D98" s="231" t="s">
        <v>180</v>
      </c>
      <c r="E98" s="236"/>
      <c r="F98" s="238" t="s">
        <v>3241</v>
      </c>
      <c r="G98" s="236"/>
      <c r="H98" s="239">
        <v>104.914</v>
      </c>
      <c r="I98" s="240"/>
      <c r="J98" s="236"/>
      <c r="K98" s="236"/>
      <c r="L98" s="241"/>
      <c r="M98" s="242"/>
      <c r="N98" s="243"/>
      <c r="O98" s="243"/>
      <c r="P98" s="243"/>
      <c r="Q98" s="243"/>
      <c r="R98" s="243"/>
      <c r="S98" s="243"/>
      <c r="T98" s="244"/>
      <c r="AT98" s="245" t="s">
        <v>180</v>
      </c>
      <c r="AU98" s="245" t="s">
        <v>82</v>
      </c>
      <c r="AV98" s="11" t="s">
        <v>82</v>
      </c>
      <c r="AW98" s="11" t="s">
        <v>6</v>
      </c>
      <c r="AX98" s="11" t="s">
        <v>24</v>
      </c>
      <c r="AY98" s="245" t="s">
        <v>153</v>
      </c>
    </row>
    <row r="99" spans="2:65" s="1" customFormat="1" ht="16.5" customHeight="1">
      <c r="B99" s="44"/>
      <c r="C99" s="219" t="s">
        <v>197</v>
      </c>
      <c r="D99" s="219" t="s">
        <v>155</v>
      </c>
      <c r="E99" s="220" t="s">
        <v>3242</v>
      </c>
      <c r="F99" s="221" t="s">
        <v>3243</v>
      </c>
      <c r="G99" s="222" t="s">
        <v>351</v>
      </c>
      <c r="H99" s="223">
        <v>178</v>
      </c>
      <c r="I99" s="224"/>
      <c r="J99" s="225">
        <f>ROUND(I99*H99,2)</f>
        <v>0</v>
      </c>
      <c r="K99" s="221" t="s">
        <v>429</v>
      </c>
      <c r="L99" s="70"/>
      <c r="M99" s="226" t="s">
        <v>22</v>
      </c>
      <c r="N99" s="227" t="s">
        <v>44</v>
      </c>
      <c r="O99" s="45"/>
      <c r="P99" s="228">
        <f>O99*H99</f>
        <v>0</v>
      </c>
      <c r="Q99" s="228">
        <v>0</v>
      </c>
      <c r="R99" s="228">
        <f>Q99*H99</f>
        <v>0</v>
      </c>
      <c r="S99" s="228">
        <v>0</v>
      </c>
      <c r="T99" s="229">
        <f>S99*H99</f>
        <v>0</v>
      </c>
      <c r="AR99" s="22" t="s">
        <v>266</v>
      </c>
      <c r="AT99" s="22" t="s">
        <v>155</v>
      </c>
      <c r="AU99" s="22" t="s">
        <v>82</v>
      </c>
      <c r="AY99" s="22" t="s">
        <v>153</v>
      </c>
      <c r="BE99" s="230">
        <f>IF(N99="základní",J99,0)</f>
        <v>0</v>
      </c>
      <c r="BF99" s="230">
        <f>IF(N99="snížená",J99,0)</f>
        <v>0</v>
      </c>
      <c r="BG99" s="230">
        <f>IF(N99="zákl. přenesená",J99,0)</f>
        <v>0</v>
      </c>
      <c r="BH99" s="230">
        <f>IF(N99="sníž. přenesená",J99,0)</f>
        <v>0</v>
      </c>
      <c r="BI99" s="230">
        <f>IF(N99="nulová",J99,0)</f>
        <v>0</v>
      </c>
      <c r="BJ99" s="22" t="s">
        <v>24</v>
      </c>
      <c r="BK99" s="230">
        <f>ROUND(I99*H99,2)</f>
        <v>0</v>
      </c>
      <c r="BL99" s="22" t="s">
        <v>266</v>
      </c>
      <c r="BM99" s="22" t="s">
        <v>3244</v>
      </c>
    </row>
    <row r="100" spans="2:47" s="1" customFormat="1" ht="13.5">
      <c r="B100" s="44"/>
      <c r="C100" s="72"/>
      <c r="D100" s="231" t="s">
        <v>162</v>
      </c>
      <c r="E100" s="72"/>
      <c r="F100" s="232" t="s">
        <v>3245</v>
      </c>
      <c r="G100" s="72"/>
      <c r="H100" s="72"/>
      <c r="I100" s="189"/>
      <c r="J100" s="72"/>
      <c r="K100" s="72"/>
      <c r="L100" s="70"/>
      <c r="M100" s="233"/>
      <c r="N100" s="45"/>
      <c r="O100" s="45"/>
      <c r="P100" s="45"/>
      <c r="Q100" s="45"/>
      <c r="R100" s="45"/>
      <c r="S100" s="45"/>
      <c r="T100" s="93"/>
      <c r="AT100" s="22" t="s">
        <v>162</v>
      </c>
      <c r="AU100" s="22" t="s">
        <v>82</v>
      </c>
    </row>
    <row r="101" spans="2:47" s="1" customFormat="1" ht="13.5">
      <c r="B101" s="44"/>
      <c r="C101" s="72"/>
      <c r="D101" s="231" t="s">
        <v>164</v>
      </c>
      <c r="E101" s="72"/>
      <c r="F101" s="234" t="s">
        <v>3246</v>
      </c>
      <c r="G101" s="72"/>
      <c r="H101" s="72"/>
      <c r="I101" s="189"/>
      <c r="J101" s="72"/>
      <c r="K101" s="72"/>
      <c r="L101" s="70"/>
      <c r="M101" s="233"/>
      <c r="N101" s="45"/>
      <c r="O101" s="45"/>
      <c r="P101" s="45"/>
      <c r="Q101" s="45"/>
      <c r="R101" s="45"/>
      <c r="S101" s="45"/>
      <c r="T101" s="93"/>
      <c r="AT101" s="22" t="s">
        <v>164</v>
      </c>
      <c r="AU101" s="22" t="s">
        <v>82</v>
      </c>
    </row>
    <row r="102" spans="2:47" s="1" customFormat="1" ht="13.5">
      <c r="B102" s="44"/>
      <c r="C102" s="72"/>
      <c r="D102" s="231" t="s">
        <v>166</v>
      </c>
      <c r="E102" s="72"/>
      <c r="F102" s="234" t="s">
        <v>3235</v>
      </c>
      <c r="G102" s="72"/>
      <c r="H102" s="72"/>
      <c r="I102" s="189"/>
      <c r="J102" s="72"/>
      <c r="K102" s="72"/>
      <c r="L102" s="70"/>
      <c r="M102" s="233"/>
      <c r="N102" s="45"/>
      <c r="O102" s="45"/>
      <c r="P102" s="45"/>
      <c r="Q102" s="45"/>
      <c r="R102" s="45"/>
      <c r="S102" s="45"/>
      <c r="T102" s="93"/>
      <c r="AT102" s="22" t="s">
        <v>166</v>
      </c>
      <c r="AU102" s="22" t="s">
        <v>82</v>
      </c>
    </row>
    <row r="103" spans="2:51" s="11" customFormat="1" ht="13.5">
      <c r="B103" s="235"/>
      <c r="C103" s="236"/>
      <c r="D103" s="231" t="s">
        <v>180</v>
      </c>
      <c r="E103" s="237" t="s">
        <v>22</v>
      </c>
      <c r="F103" s="238" t="s">
        <v>3247</v>
      </c>
      <c r="G103" s="236"/>
      <c r="H103" s="239">
        <v>140</v>
      </c>
      <c r="I103" s="240"/>
      <c r="J103" s="236"/>
      <c r="K103" s="236"/>
      <c r="L103" s="241"/>
      <c r="M103" s="242"/>
      <c r="N103" s="243"/>
      <c r="O103" s="243"/>
      <c r="P103" s="243"/>
      <c r="Q103" s="243"/>
      <c r="R103" s="243"/>
      <c r="S103" s="243"/>
      <c r="T103" s="244"/>
      <c r="AT103" s="245" t="s">
        <v>180</v>
      </c>
      <c r="AU103" s="245" t="s">
        <v>82</v>
      </c>
      <c r="AV103" s="11" t="s">
        <v>82</v>
      </c>
      <c r="AW103" s="11" t="s">
        <v>37</v>
      </c>
      <c r="AX103" s="11" t="s">
        <v>73</v>
      </c>
      <c r="AY103" s="245" t="s">
        <v>153</v>
      </c>
    </row>
    <row r="104" spans="2:51" s="11" customFormat="1" ht="13.5">
      <c r="B104" s="235"/>
      <c r="C104" s="236"/>
      <c r="D104" s="231" t="s">
        <v>180</v>
      </c>
      <c r="E104" s="237" t="s">
        <v>22</v>
      </c>
      <c r="F104" s="238" t="s">
        <v>3248</v>
      </c>
      <c r="G104" s="236"/>
      <c r="H104" s="239">
        <v>38</v>
      </c>
      <c r="I104" s="240"/>
      <c r="J104" s="236"/>
      <c r="K104" s="236"/>
      <c r="L104" s="241"/>
      <c r="M104" s="242"/>
      <c r="N104" s="243"/>
      <c r="O104" s="243"/>
      <c r="P104" s="243"/>
      <c r="Q104" s="243"/>
      <c r="R104" s="243"/>
      <c r="S104" s="243"/>
      <c r="T104" s="244"/>
      <c r="AT104" s="245" t="s">
        <v>180</v>
      </c>
      <c r="AU104" s="245" t="s">
        <v>82</v>
      </c>
      <c r="AV104" s="11" t="s">
        <v>82</v>
      </c>
      <c r="AW104" s="11" t="s">
        <v>37</v>
      </c>
      <c r="AX104" s="11" t="s">
        <v>73</v>
      </c>
      <c r="AY104" s="245" t="s">
        <v>153</v>
      </c>
    </row>
    <row r="105" spans="2:65" s="1" customFormat="1" ht="16.5" customHeight="1">
      <c r="B105" s="44"/>
      <c r="C105" s="246" t="s">
        <v>203</v>
      </c>
      <c r="D105" s="246" t="s">
        <v>252</v>
      </c>
      <c r="E105" s="247" t="s">
        <v>3249</v>
      </c>
      <c r="F105" s="248" t="s">
        <v>3250</v>
      </c>
      <c r="G105" s="249" t="s">
        <v>255</v>
      </c>
      <c r="H105" s="250">
        <v>57.12</v>
      </c>
      <c r="I105" s="251"/>
      <c r="J105" s="252">
        <f>ROUND(I105*H105,2)</f>
        <v>0</v>
      </c>
      <c r="K105" s="248" t="s">
        <v>429</v>
      </c>
      <c r="L105" s="253"/>
      <c r="M105" s="254" t="s">
        <v>22</v>
      </c>
      <c r="N105" s="255" t="s">
        <v>44</v>
      </c>
      <c r="O105" s="45"/>
      <c r="P105" s="228">
        <f>O105*H105</f>
        <v>0</v>
      </c>
      <c r="Q105" s="228">
        <v>0.001</v>
      </c>
      <c r="R105" s="228">
        <f>Q105*H105</f>
        <v>0.05712</v>
      </c>
      <c r="S105" s="228">
        <v>0</v>
      </c>
      <c r="T105" s="229">
        <f>S105*H105</f>
        <v>0</v>
      </c>
      <c r="AR105" s="22" t="s">
        <v>372</v>
      </c>
      <c r="AT105" s="22" t="s">
        <v>252</v>
      </c>
      <c r="AU105" s="22" t="s">
        <v>82</v>
      </c>
      <c r="AY105" s="22" t="s">
        <v>153</v>
      </c>
      <c r="BE105" s="230">
        <f>IF(N105="základní",J105,0)</f>
        <v>0</v>
      </c>
      <c r="BF105" s="230">
        <f>IF(N105="snížená",J105,0)</f>
        <v>0</v>
      </c>
      <c r="BG105" s="230">
        <f>IF(N105="zákl. přenesená",J105,0)</f>
        <v>0</v>
      </c>
      <c r="BH105" s="230">
        <f>IF(N105="sníž. přenesená",J105,0)</f>
        <v>0</v>
      </c>
      <c r="BI105" s="230">
        <f>IF(N105="nulová",J105,0)</f>
        <v>0</v>
      </c>
      <c r="BJ105" s="22" t="s">
        <v>24</v>
      </c>
      <c r="BK105" s="230">
        <f>ROUND(I105*H105,2)</f>
        <v>0</v>
      </c>
      <c r="BL105" s="22" t="s">
        <v>266</v>
      </c>
      <c r="BM105" s="22" t="s">
        <v>3251</v>
      </c>
    </row>
    <row r="106" spans="2:47" s="1" customFormat="1" ht="13.5">
      <c r="B106" s="44"/>
      <c r="C106" s="72"/>
      <c r="D106" s="231" t="s">
        <v>162</v>
      </c>
      <c r="E106" s="72"/>
      <c r="F106" s="232" t="s">
        <v>3250</v>
      </c>
      <c r="G106" s="72"/>
      <c r="H106" s="72"/>
      <c r="I106" s="189"/>
      <c r="J106" s="72"/>
      <c r="K106" s="72"/>
      <c r="L106" s="70"/>
      <c r="M106" s="233"/>
      <c r="N106" s="45"/>
      <c r="O106" s="45"/>
      <c r="P106" s="45"/>
      <c r="Q106" s="45"/>
      <c r="R106" s="45"/>
      <c r="S106" s="45"/>
      <c r="T106" s="93"/>
      <c r="AT106" s="22" t="s">
        <v>162</v>
      </c>
      <c r="AU106" s="22" t="s">
        <v>82</v>
      </c>
    </row>
    <row r="107" spans="2:47" s="1" customFormat="1" ht="13.5">
      <c r="B107" s="44"/>
      <c r="C107" s="72"/>
      <c r="D107" s="231" t="s">
        <v>166</v>
      </c>
      <c r="E107" s="72"/>
      <c r="F107" s="234" t="s">
        <v>3235</v>
      </c>
      <c r="G107" s="72"/>
      <c r="H107" s="72"/>
      <c r="I107" s="189"/>
      <c r="J107" s="72"/>
      <c r="K107" s="72"/>
      <c r="L107" s="70"/>
      <c r="M107" s="233"/>
      <c r="N107" s="45"/>
      <c r="O107" s="45"/>
      <c r="P107" s="45"/>
      <c r="Q107" s="45"/>
      <c r="R107" s="45"/>
      <c r="S107" s="45"/>
      <c r="T107" s="93"/>
      <c r="AT107" s="22" t="s">
        <v>166</v>
      </c>
      <c r="AU107" s="22" t="s">
        <v>82</v>
      </c>
    </row>
    <row r="108" spans="2:51" s="11" customFormat="1" ht="13.5">
      <c r="B108" s="235"/>
      <c r="C108" s="236"/>
      <c r="D108" s="231" t="s">
        <v>180</v>
      </c>
      <c r="E108" s="237" t="s">
        <v>22</v>
      </c>
      <c r="F108" s="238" t="s">
        <v>3252</v>
      </c>
      <c r="G108" s="236"/>
      <c r="H108" s="239">
        <v>56</v>
      </c>
      <c r="I108" s="240"/>
      <c r="J108" s="236"/>
      <c r="K108" s="236"/>
      <c r="L108" s="241"/>
      <c r="M108" s="242"/>
      <c r="N108" s="243"/>
      <c r="O108" s="243"/>
      <c r="P108" s="243"/>
      <c r="Q108" s="243"/>
      <c r="R108" s="243"/>
      <c r="S108" s="243"/>
      <c r="T108" s="244"/>
      <c r="AT108" s="245" t="s">
        <v>180</v>
      </c>
      <c r="AU108" s="245" t="s">
        <v>82</v>
      </c>
      <c r="AV108" s="11" t="s">
        <v>82</v>
      </c>
      <c r="AW108" s="11" t="s">
        <v>37</v>
      </c>
      <c r="AX108" s="11" t="s">
        <v>73</v>
      </c>
      <c r="AY108" s="245" t="s">
        <v>153</v>
      </c>
    </row>
    <row r="109" spans="2:51" s="11" customFormat="1" ht="13.5">
      <c r="B109" s="235"/>
      <c r="C109" s="236"/>
      <c r="D109" s="231" t="s">
        <v>180</v>
      </c>
      <c r="E109" s="236"/>
      <c r="F109" s="238" t="s">
        <v>3253</v>
      </c>
      <c r="G109" s="236"/>
      <c r="H109" s="239">
        <v>57.12</v>
      </c>
      <c r="I109" s="240"/>
      <c r="J109" s="236"/>
      <c r="K109" s="236"/>
      <c r="L109" s="241"/>
      <c r="M109" s="242"/>
      <c r="N109" s="243"/>
      <c r="O109" s="243"/>
      <c r="P109" s="243"/>
      <c r="Q109" s="243"/>
      <c r="R109" s="243"/>
      <c r="S109" s="243"/>
      <c r="T109" s="244"/>
      <c r="AT109" s="245" t="s">
        <v>180</v>
      </c>
      <c r="AU109" s="245" t="s">
        <v>82</v>
      </c>
      <c r="AV109" s="11" t="s">
        <v>82</v>
      </c>
      <c r="AW109" s="11" t="s">
        <v>6</v>
      </c>
      <c r="AX109" s="11" t="s">
        <v>24</v>
      </c>
      <c r="AY109" s="245" t="s">
        <v>153</v>
      </c>
    </row>
    <row r="110" spans="2:65" s="1" customFormat="1" ht="16.5" customHeight="1">
      <c r="B110" s="44"/>
      <c r="C110" s="246" t="s">
        <v>210</v>
      </c>
      <c r="D110" s="246" t="s">
        <v>252</v>
      </c>
      <c r="E110" s="247" t="s">
        <v>3254</v>
      </c>
      <c r="F110" s="248" t="s">
        <v>3255</v>
      </c>
      <c r="G110" s="249" t="s">
        <v>255</v>
      </c>
      <c r="H110" s="250">
        <v>24.074</v>
      </c>
      <c r="I110" s="251"/>
      <c r="J110" s="252">
        <f>ROUND(I110*H110,2)</f>
        <v>0</v>
      </c>
      <c r="K110" s="248" t="s">
        <v>429</v>
      </c>
      <c r="L110" s="253"/>
      <c r="M110" s="254" t="s">
        <v>22</v>
      </c>
      <c r="N110" s="255" t="s">
        <v>44</v>
      </c>
      <c r="O110" s="45"/>
      <c r="P110" s="228">
        <f>O110*H110</f>
        <v>0</v>
      </c>
      <c r="Q110" s="228">
        <v>0.001</v>
      </c>
      <c r="R110" s="228">
        <f>Q110*H110</f>
        <v>0.024074</v>
      </c>
      <c r="S110" s="228">
        <v>0</v>
      </c>
      <c r="T110" s="229">
        <f>S110*H110</f>
        <v>0</v>
      </c>
      <c r="AR110" s="22" t="s">
        <v>372</v>
      </c>
      <c r="AT110" s="22" t="s">
        <v>252</v>
      </c>
      <c r="AU110" s="22" t="s">
        <v>82</v>
      </c>
      <c r="AY110" s="22" t="s">
        <v>153</v>
      </c>
      <c r="BE110" s="230">
        <f>IF(N110="základní",J110,0)</f>
        <v>0</v>
      </c>
      <c r="BF110" s="230">
        <f>IF(N110="snížená",J110,0)</f>
        <v>0</v>
      </c>
      <c r="BG110" s="230">
        <f>IF(N110="zákl. přenesená",J110,0)</f>
        <v>0</v>
      </c>
      <c r="BH110" s="230">
        <f>IF(N110="sníž. přenesená",J110,0)</f>
        <v>0</v>
      </c>
      <c r="BI110" s="230">
        <f>IF(N110="nulová",J110,0)</f>
        <v>0</v>
      </c>
      <c r="BJ110" s="22" t="s">
        <v>24</v>
      </c>
      <c r="BK110" s="230">
        <f>ROUND(I110*H110,2)</f>
        <v>0</v>
      </c>
      <c r="BL110" s="22" t="s">
        <v>266</v>
      </c>
      <c r="BM110" s="22" t="s">
        <v>3256</v>
      </c>
    </row>
    <row r="111" spans="2:47" s="1" customFormat="1" ht="13.5">
      <c r="B111" s="44"/>
      <c r="C111" s="72"/>
      <c r="D111" s="231" t="s">
        <v>162</v>
      </c>
      <c r="E111" s="72"/>
      <c r="F111" s="232" t="s">
        <v>3255</v>
      </c>
      <c r="G111" s="72"/>
      <c r="H111" s="72"/>
      <c r="I111" s="189"/>
      <c r="J111" s="72"/>
      <c r="K111" s="72"/>
      <c r="L111" s="70"/>
      <c r="M111" s="233"/>
      <c r="N111" s="45"/>
      <c r="O111" s="45"/>
      <c r="P111" s="45"/>
      <c r="Q111" s="45"/>
      <c r="R111" s="45"/>
      <c r="S111" s="45"/>
      <c r="T111" s="93"/>
      <c r="AT111" s="22" t="s">
        <v>162</v>
      </c>
      <c r="AU111" s="22" t="s">
        <v>82</v>
      </c>
    </row>
    <row r="112" spans="2:47" s="1" customFormat="1" ht="13.5">
      <c r="B112" s="44"/>
      <c r="C112" s="72"/>
      <c r="D112" s="231" t="s">
        <v>166</v>
      </c>
      <c r="E112" s="72"/>
      <c r="F112" s="234" t="s">
        <v>3235</v>
      </c>
      <c r="G112" s="72"/>
      <c r="H112" s="72"/>
      <c r="I112" s="189"/>
      <c r="J112" s="72"/>
      <c r="K112" s="72"/>
      <c r="L112" s="70"/>
      <c r="M112" s="233"/>
      <c r="N112" s="45"/>
      <c r="O112" s="45"/>
      <c r="P112" s="45"/>
      <c r="Q112" s="45"/>
      <c r="R112" s="45"/>
      <c r="S112" s="45"/>
      <c r="T112" s="93"/>
      <c r="AT112" s="22" t="s">
        <v>166</v>
      </c>
      <c r="AU112" s="22" t="s">
        <v>82</v>
      </c>
    </row>
    <row r="113" spans="2:51" s="11" customFormat="1" ht="13.5">
      <c r="B113" s="235"/>
      <c r="C113" s="236"/>
      <c r="D113" s="231" t="s">
        <v>180</v>
      </c>
      <c r="E113" s="237" t="s">
        <v>22</v>
      </c>
      <c r="F113" s="238" t="s">
        <v>3257</v>
      </c>
      <c r="G113" s="236"/>
      <c r="H113" s="239">
        <v>23.602</v>
      </c>
      <c r="I113" s="240"/>
      <c r="J113" s="236"/>
      <c r="K113" s="236"/>
      <c r="L113" s="241"/>
      <c r="M113" s="242"/>
      <c r="N113" s="243"/>
      <c r="O113" s="243"/>
      <c r="P113" s="243"/>
      <c r="Q113" s="243"/>
      <c r="R113" s="243"/>
      <c r="S113" s="243"/>
      <c r="T113" s="244"/>
      <c r="AT113" s="245" t="s">
        <v>180</v>
      </c>
      <c r="AU113" s="245" t="s">
        <v>82</v>
      </c>
      <c r="AV113" s="11" t="s">
        <v>82</v>
      </c>
      <c r="AW113" s="11" t="s">
        <v>37</v>
      </c>
      <c r="AX113" s="11" t="s">
        <v>73</v>
      </c>
      <c r="AY113" s="245" t="s">
        <v>153</v>
      </c>
    </row>
    <row r="114" spans="2:51" s="11" customFormat="1" ht="13.5">
      <c r="B114" s="235"/>
      <c r="C114" s="236"/>
      <c r="D114" s="231" t="s">
        <v>180</v>
      </c>
      <c r="E114" s="236"/>
      <c r="F114" s="238" t="s">
        <v>3258</v>
      </c>
      <c r="G114" s="236"/>
      <c r="H114" s="239">
        <v>24.074</v>
      </c>
      <c r="I114" s="240"/>
      <c r="J114" s="236"/>
      <c r="K114" s="236"/>
      <c r="L114" s="241"/>
      <c r="M114" s="242"/>
      <c r="N114" s="243"/>
      <c r="O114" s="243"/>
      <c r="P114" s="243"/>
      <c r="Q114" s="243"/>
      <c r="R114" s="243"/>
      <c r="S114" s="243"/>
      <c r="T114" s="244"/>
      <c r="AT114" s="245" t="s">
        <v>180</v>
      </c>
      <c r="AU114" s="245" t="s">
        <v>82</v>
      </c>
      <c r="AV114" s="11" t="s">
        <v>82</v>
      </c>
      <c r="AW114" s="11" t="s">
        <v>6</v>
      </c>
      <c r="AX114" s="11" t="s">
        <v>24</v>
      </c>
      <c r="AY114" s="245" t="s">
        <v>153</v>
      </c>
    </row>
    <row r="115" spans="2:65" s="1" customFormat="1" ht="16.5" customHeight="1">
      <c r="B115" s="44"/>
      <c r="C115" s="246" t="s">
        <v>216</v>
      </c>
      <c r="D115" s="246" t="s">
        <v>252</v>
      </c>
      <c r="E115" s="247" t="s">
        <v>3259</v>
      </c>
      <c r="F115" s="248" t="s">
        <v>3260</v>
      </c>
      <c r="G115" s="249" t="s">
        <v>158</v>
      </c>
      <c r="H115" s="250">
        <v>32</v>
      </c>
      <c r="I115" s="251"/>
      <c r="J115" s="252">
        <f>ROUND(I115*H115,2)</f>
        <v>0</v>
      </c>
      <c r="K115" s="248" t="s">
        <v>429</v>
      </c>
      <c r="L115" s="253"/>
      <c r="M115" s="254" t="s">
        <v>22</v>
      </c>
      <c r="N115" s="255" t="s">
        <v>44</v>
      </c>
      <c r="O115" s="45"/>
      <c r="P115" s="228">
        <f>O115*H115</f>
        <v>0</v>
      </c>
      <c r="Q115" s="228">
        <v>0.0003</v>
      </c>
      <c r="R115" s="228">
        <f>Q115*H115</f>
        <v>0.0096</v>
      </c>
      <c r="S115" s="228">
        <v>0</v>
      </c>
      <c r="T115" s="229">
        <f>S115*H115</f>
        <v>0</v>
      </c>
      <c r="AR115" s="22" t="s">
        <v>372</v>
      </c>
      <c r="AT115" s="22" t="s">
        <v>252</v>
      </c>
      <c r="AU115" s="22" t="s">
        <v>82</v>
      </c>
      <c r="AY115" s="22" t="s">
        <v>153</v>
      </c>
      <c r="BE115" s="230">
        <f>IF(N115="základní",J115,0)</f>
        <v>0</v>
      </c>
      <c r="BF115" s="230">
        <f>IF(N115="snížená",J115,0)</f>
        <v>0</v>
      </c>
      <c r="BG115" s="230">
        <f>IF(N115="zákl. přenesená",J115,0)</f>
        <v>0</v>
      </c>
      <c r="BH115" s="230">
        <f>IF(N115="sníž. přenesená",J115,0)</f>
        <v>0</v>
      </c>
      <c r="BI115" s="230">
        <f>IF(N115="nulová",J115,0)</f>
        <v>0</v>
      </c>
      <c r="BJ115" s="22" t="s">
        <v>24</v>
      </c>
      <c r="BK115" s="230">
        <f>ROUND(I115*H115,2)</f>
        <v>0</v>
      </c>
      <c r="BL115" s="22" t="s">
        <v>266</v>
      </c>
      <c r="BM115" s="22" t="s">
        <v>3261</v>
      </c>
    </row>
    <row r="116" spans="2:47" s="1" customFormat="1" ht="13.5">
      <c r="B116" s="44"/>
      <c r="C116" s="72"/>
      <c r="D116" s="231" t="s">
        <v>162</v>
      </c>
      <c r="E116" s="72"/>
      <c r="F116" s="232" t="s">
        <v>3262</v>
      </c>
      <c r="G116" s="72"/>
      <c r="H116" s="72"/>
      <c r="I116" s="189"/>
      <c r="J116" s="72"/>
      <c r="K116" s="72"/>
      <c r="L116" s="70"/>
      <c r="M116" s="233"/>
      <c r="N116" s="45"/>
      <c r="O116" s="45"/>
      <c r="P116" s="45"/>
      <c r="Q116" s="45"/>
      <c r="R116" s="45"/>
      <c r="S116" s="45"/>
      <c r="T116" s="93"/>
      <c r="AT116" s="22" t="s">
        <v>162</v>
      </c>
      <c r="AU116" s="22" t="s">
        <v>82</v>
      </c>
    </row>
    <row r="117" spans="2:47" s="1" customFormat="1" ht="13.5">
      <c r="B117" s="44"/>
      <c r="C117" s="72"/>
      <c r="D117" s="231" t="s">
        <v>166</v>
      </c>
      <c r="E117" s="72"/>
      <c r="F117" s="234" t="s">
        <v>3235</v>
      </c>
      <c r="G117" s="72"/>
      <c r="H117" s="72"/>
      <c r="I117" s="189"/>
      <c r="J117" s="72"/>
      <c r="K117" s="72"/>
      <c r="L117" s="70"/>
      <c r="M117" s="233"/>
      <c r="N117" s="45"/>
      <c r="O117" s="45"/>
      <c r="P117" s="45"/>
      <c r="Q117" s="45"/>
      <c r="R117" s="45"/>
      <c r="S117" s="45"/>
      <c r="T117" s="93"/>
      <c r="AT117" s="22" t="s">
        <v>166</v>
      </c>
      <c r="AU117" s="22" t="s">
        <v>82</v>
      </c>
    </row>
    <row r="118" spans="2:51" s="11" customFormat="1" ht="13.5">
      <c r="B118" s="235"/>
      <c r="C118" s="236"/>
      <c r="D118" s="231" t="s">
        <v>180</v>
      </c>
      <c r="E118" s="237" t="s">
        <v>22</v>
      </c>
      <c r="F118" s="238" t="s">
        <v>3263</v>
      </c>
      <c r="G118" s="236"/>
      <c r="H118" s="239">
        <v>32</v>
      </c>
      <c r="I118" s="240"/>
      <c r="J118" s="236"/>
      <c r="K118" s="236"/>
      <c r="L118" s="241"/>
      <c r="M118" s="242"/>
      <c r="N118" s="243"/>
      <c r="O118" s="243"/>
      <c r="P118" s="243"/>
      <c r="Q118" s="243"/>
      <c r="R118" s="243"/>
      <c r="S118" s="243"/>
      <c r="T118" s="244"/>
      <c r="AT118" s="245" t="s">
        <v>180</v>
      </c>
      <c r="AU118" s="245" t="s">
        <v>82</v>
      </c>
      <c r="AV118" s="11" t="s">
        <v>82</v>
      </c>
      <c r="AW118" s="11" t="s">
        <v>37</v>
      </c>
      <c r="AX118" s="11" t="s">
        <v>73</v>
      </c>
      <c r="AY118" s="245" t="s">
        <v>153</v>
      </c>
    </row>
    <row r="119" spans="2:65" s="1" customFormat="1" ht="16.5" customHeight="1">
      <c r="B119" s="44"/>
      <c r="C119" s="219" t="s">
        <v>29</v>
      </c>
      <c r="D119" s="219" t="s">
        <v>155</v>
      </c>
      <c r="E119" s="220" t="s">
        <v>3264</v>
      </c>
      <c r="F119" s="221" t="s">
        <v>3265</v>
      </c>
      <c r="G119" s="222" t="s">
        <v>158</v>
      </c>
      <c r="H119" s="223">
        <v>126</v>
      </c>
      <c r="I119" s="224"/>
      <c r="J119" s="225">
        <f>ROUND(I119*H119,2)</f>
        <v>0</v>
      </c>
      <c r="K119" s="221" t="s">
        <v>429</v>
      </c>
      <c r="L119" s="70"/>
      <c r="M119" s="226" t="s">
        <v>22</v>
      </c>
      <c r="N119" s="227" t="s">
        <v>44</v>
      </c>
      <c r="O119" s="45"/>
      <c r="P119" s="228">
        <f>O119*H119</f>
        <v>0</v>
      </c>
      <c r="Q119" s="228">
        <v>0</v>
      </c>
      <c r="R119" s="228">
        <f>Q119*H119</f>
        <v>0</v>
      </c>
      <c r="S119" s="228">
        <v>0</v>
      </c>
      <c r="T119" s="229">
        <f>S119*H119</f>
        <v>0</v>
      </c>
      <c r="AR119" s="22" t="s">
        <v>266</v>
      </c>
      <c r="AT119" s="22" t="s">
        <v>155</v>
      </c>
      <c r="AU119" s="22" t="s">
        <v>82</v>
      </c>
      <c r="AY119" s="22" t="s">
        <v>153</v>
      </c>
      <c r="BE119" s="230">
        <f>IF(N119="základní",J119,0)</f>
        <v>0</v>
      </c>
      <c r="BF119" s="230">
        <f>IF(N119="snížená",J119,0)</f>
        <v>0</v>
      </c>
      <c r="BG119" s="230">
        <f>IF(N119="zákl. přenesená",J119,0)</f>
        <v>0</v>
      </c>
      <c r="BH119" s="230">
        <f>IF(N119="sníž. přenesená",J119,0)</f>
        <v>0</v>
      </c>
      <c r="BI119" s="230">
        <f>IF(N119="nulová",J119,0)</f>
        <v>0</v>
      </c>
      <c r="BJ119" s="22" t="s">
        <v>24</v>
      </c>
      <c r="BK119" s="230">
        <f>ROUND(I119*H119,2)</f>
        <v>0</v>
      </c>
      <c r="BL119" s="22" t="s">
        <v>266</v>
      </c>
      <c r="BM119" s="22" t="s">
        <v>3266</v>
      </c>
    </row>
    <row r="120" spans="2:47" s="1" customFormat="1" ht="13.5">
      <c r="B120" s="44"/>
      <c r="C120" s="72"/>
      <c r="D120" s="231" t="s">
        <v>162</v>
      </c>
      <c r="E120" s="72"/>
      <c r="F120" s="232" t="s">
        <v>3267</v>
      </c>
      <c r="G120" s="72"/>
      <c r="H120" s="72"/>
      <c r="I120" s="189"/>
      <c r="J120" s="72"/>
      <c r="K120" s="72"/>
      <c r="L120" s="70"/>
      <c r="M120" s="233"/>
      <c r="N120" s="45"/>
      <c r="O120" s="45"/>
      <c r="P120" s="45"/>
      <c r="Q120" s="45"/>
      <c r="R120" s="45"/>
      <c r="S120" s="45"/>
      <c r="T120" s="93"/>
      <c r="AT120" s="22" t="s">
        <v>162</v>
      </c>
      <c r="AU120" s="22" t="s">
        <v>82</v>
      </c>
    </row>
    <row r="121" spans="2:47" s="1" customFormat="1" ht="13.5">
      <c r="B121" s="44"/>
      <c r="C121" s="72"/>
      <c r="D121" s="231" t="s">
        <v>164</v>
      </c>
      <c r="E121" s="72"/>
      <c r="F121" s="234" t="s">
        <v>3246</v>
      </c>
      <c r="G121" s="72"/>
      <c r="H121" s="72"/>
      <c r="I121" s="189"/>
      <c r="J121" s="72"/>
      <c r="K121" s="72"/>
      <c r="L121" s="70"/>
      <c r="M121" s="233"/>
      <c r="N121" s="45"/>
      <c r="O121" s="45"/>
      <c r="P121" s="45"/>
      <c r="Q121" s="45"/>
      <c r="R121" s="45"/>
      <c r="S121" s="45"/>
      <c r="T121" s="93"/>
      <c r="AT121" s="22" t="s">
        <v>164</v>
      </c>
      <c r="AU121" s="22" t="s">
        <v>82</v>
      </c>
    </row>
    <row r="122" spans="2:65" s="1" customFormat="1" ht="16.5" customHeight="1">
      <c r="B122" s="44"/>
      <c r="C122" s="246" t="s">
        <v>228</v>
      </c>
      <c r="D122" s="246" t="s">
        <v>252</v>
      </c>
      <c r="E122" s="247" t="s">
        <v>3268</v>
      </c>
      <c r="F122" s="248" t="s">
        <v>3269</v>
      </c>
      <c r="G122" s="249" t="s">
        <v>158</v>
      </c>
      <c r="H122" s="250">
        <v>28</v>
      </c>
      <c r="I122" s="251"/>
      <c r="J122" s="252">
        <f>ROUND(I122*H122,2)</f>
        <v>0</v>
      </c>
      <c r="K122" s="248" t="s">
        <v>429</v>
      </c>
      <c r="L122" s="253"/>
      <c r="M122" s="254" t="s">
        <v>22</v>
      </c>
      <c r="N122" s="255" t="s">
        <v>44</v>
      </c>
      <c r="O122" s="45"/>
      <c r="P122" s="228">
        <f>O122*H122</f>
        <v>0</v>
      </c>
      <c r="Q122" s="228">
        <v>0.00023</v>
      </c>
      <c r="R122" s="228">
        <f>Q122*H122</f>
        <v>0.00644</v>
      </c>
      <c r="S122" s="228">
        <v>0</v>
      </c>
      <c r="T122" s="229">
        <f>S122*H122</f>
        <v>0</v>
      </c>
      <c r="AR122" s="22" t="s">
        <v>372</v>
      </c>
      <c r="AT122" s="22" t="s">
        <v>252</v>
      </c>
      <c r="AU122" s="22" t="s">
        <v>82</v>
      </c>
      <c r="AY122" s="22" t="s">
        <v>153</v>
      </c>
      <c r="BE122" s="230">
        <f>IF(N122="základní",J122,0)</f>
        <v>0</v>
      </c>
      <c r="BF122" s="230">
        <f>IF(N122="snížená",J122,0)</f>
        <v>0</v>
      </c>
      <c r="BG122" s="230">
        <f>IF(N122="zákl. přenesená",J122,0)</f>
        <v>0</v>
      </c>
      <c r="BH122" s="230">
        <f>IF(N122="sníž. přenesená",J122,0)</f>
        <v>0</v>
      </c>
      <c r="BI122" s="230">
        <f>IF(N122="nulová",J122,0)</f>
        <v>0</v>
      </c>
      <c r="BJ122" s="22" t="s">
        <v>24</v>
      </c>
      <c r="BK122" s="230">
        <f>ROUND(I122*H122,2)</f>
        <v>0</v>
      </c>
      <c r="BL122" s="22" t="s">
        <v>266</v>
      </c>
      <c r="BM122" s="22" t="s">
        <v>3270</v>
      </c>
    </row>
    <row r="123" spans="2:47" s="1" customFormat="1" ht="13.5">
      <c r="B123" s="44"/>
      <c r="C123" s="72"/>
      <c r="D123" s="231" t="s">
        <v>162</v>
      </c>
      <c r="E123" s="72"/>
      <c r="F123" s="232" t="s">
        <v>3271</v>
      </c>
      <c r="G123" s="72"/>
      <c r="H123" s="72"/>
      <c r="I123" s="189"/>
      <c r="J123" s="72"/>
      <c r="K123" s="72"/>
      <c r="L123" s="70"/>
      <c r="M123" s="233"/>
      <c r="N123" s="45"/>
      <c r="O123" s="45"/>
      <c r="P123" s="45"/>
      <c r="Q123" s="45"/>
      <c r="R123" s="45"/>
      <c r="S123" s="45"/>
      <c r="T123" s="93"/>
      <c r="AT123" s="22" t="s">
        <v>162</v>
      </c>
      <c r="AU123" s="22" t="s">
        <v>82</v>
      </c>
    </row>
    <row r="124" spans="2:47" s="1" customFormat="1" ht="13.5">
      <c r="B124" s="44"/>
      <c r="C124" s="72"/>
      <c r="D124" s="231" t="s">
        <v>166</v>
      </c>
      <c r="E124" s="72"/>
      <c r="F124" s="234" t="s">
        <v>3235</v>
      </c>
      <c r="G124" s="72"/>
      <c r="H124" s="72"/>
      <c r="I124" s="189"/>
      <c r="J124" s="72"/>
      <c r="K124" s="72"/>
      <c r="L124" s="70"/>
      <c r="M124" s="233"/>
      <c r="N124" s="45"/>
      <c r="O124" s="45"/>
      <c r="P124" s="45"/>
      <c r="Q124" s="45"/>
      <c r="R124" s="45"/>
      <c r="S124" s="45"/>
      <c r="T124" s="93"/>
      <c r="AT124" s="22" t="s">
        <v>166</v>
      </c>
      <c r="AU124" s="22" t="s">
        <v>82</v>
      </c>
    </row>
    <row r="125" spans="2:51" s="11" customFormat="1" ht="13.5">
      <c r="B125" s="235"/>
      <c r="C125" s="236"/>
      <c r="D125" s="231" t="s">
        <v>180</v>
      </c>
      <c r="E125" s="237" t="s">
        <v>22</v>
      </c>
      <c r="F125" s="238" t="s">
        <v>3272</v>
      </c>
      <c r="G125" s="236"/>
      <c r="H125" s="239">
        <v>28</v>
      </c>
      <c r="I125" s="240"/>
      <c r="J125" s="236"/>
      <c r="K125" s="236"/>
      <c r="L125" s="241"/>
      <c r="M125" s="242"/>
      <c r="N125" s="243"/>
      <c r="O125" s="243"/>
      <c r="P125" s="243"/>
      <c r="Q125" s="243"/>
      <c r="R125" s="243"/>
      <c r="S125" s="243"/>
      <c r="T125" s="244"/>
      <c r="AT125" s="245" t="s">
        <v>180</v>
      </c>
      <c r="AU125" s="245" t="s">
        <v>82</v>
      </c>
      <c r="AV125" s="11" t="s">
        <v>82</v>
      </c>
      <c r="AW125" s="11" t="s">
        <v>37</v>
      </c>
      <c r="AX125" s="11" t="s">
        <v>73</v>
      </c>
      <c r="AY125" s="245" t="s">
        <v>153</v>
      </c>
    </row>
    <row r="126" spans="2:65" s="1" customFormat="1" ht="16.5" customHeight="1">
      <c r="B126" s="44"/>
      <c r="C126" s="246" t="s">
        <v>236</v>
      </c>
      <c r="D126" s="246" t="s">
        <v>252</v>
      </c>
      <c r="E126" s="247" t="s">
        <v>3273</v>
      </c>
      <c r="F126" s="248" t="s">
        <v>3274</v>
      </c>
      <c r="G126" s="249" t="s">
        <v>158</v>
      </c>
      <c r="H126" s="250">
        <v>90</v>
      </c>
      <c r="I126" s="251"/>
      <c r="J126" s="252">
        <f>ROUND(I126*H126,2)</f>
        <v>0</v>
      </c>
      <c r="K126" s="248" t="s">
        <v>429</v>
      </c>
      <c r="L126" s="253"/>
      <c r="M126" s="254" t="s">
        <v>22</v>
      </c>
      <c r="N126" s="255" t="s">
        <v>44</v>
      </c>
      <c r="O126" s="45"/>
      <c r="P126" s="228">
        <f>O126*H126</f>
        <v>0</v>
      </c>
      <c r="Q126" s="228">
        <v>0.00013</v>
      </c>
      <c r="R126" s="228">
        <f>Q126*H126</f>
        <v>0.011699999999999999</v>
      </c>
      <c r="S126" s="228">
        <v>0</v>
      </c>
      <c r="T126" s="229">
        <f>S126*H126</f>
        <v>0</v>
      </c>
      <c r="AR126" s="22" t="s">
        <v>372</v>
      </c>
      <c r="AT126" s="22" t="s">
        <v>252</v>
      </c>
      <c r="AU126" s="22" t="s">
        <v>82</v>
      </c>
      <c r="AY126" s="22" t="s">
        <v>153</v>
      </c>
      <c r="BE126" s="230">
        <f>IF(N126="základní",J126,0)</f>
        <v>0</v>
      </c>
      <c r="BF126" s="230">
        <f>IF(N126="snížená",J126,0)</f>
        <v>0</v>
      </c>
      <c r="BG126" s="230">
        <f>IF(N126="zákl. přenesená",J126,0)</f>
        <v>0</v>
      </c>
      <c r="BH126" s="230">
        <f>IF(N126="sníž. přenesená",J126,0)</f>
        <v>0</v>
      </c>
      <c r="BI126" s="230">
        <f>IF(N126="nulová",J126,0)</f>
        <v>0</v>
      </c>
      <c r="BJ126" s="22" t="s">
        <v>24</v>
      </c>
      <c r="BK126" s="230">
        <f>ROUND(I126*H126,2)</f>
        <v>0</v>
      </c>
      <c r="BL126" s="22" t="s">
        <v>266</v>
      </c>
      <c r="BM126" s="22" t="s">
        <v>3275</v>
      </c>
    </row>
    <row r="127" spans="2:47" s="1" customFormat="1" ht="13.5">
      <c r="B127" s="44"/>
      <c r="C127" s="72"/>
      <c r="D127" s="231" t="s">
        <v>162</v>
      </c>
      <c r="E127" s="72"/>
      <c r="F127" s="232" t="s">
        <v>3276</v>
      </c>
      <c r="G127" s="72"/>
      <c r="H127" s="72"/>
      <c r="I127" s="189"/>
      <c r="J127" s="72"/>
      <c r="K127" s="72"/>
      <c r="L127" s="70"/>
      <c r="M127" s="233"/>
      <c r="N127" s="45"/>
      <c r="O127" s="45"/>
      <c r="P127" s="45"/>
      <c r="Q127" s="45"/>
      <c r="R127" s="45"/>
      <c r="S127" s="45"/>
      <c r="T127" s="93"/>
      <c r="AT127" s="22" t="s">
        <v>162</v>
      </c>
      <c r="AU127" s="22" t="s">
        <v>82</v>
      </c>
    </row>
    <row r="128" spans="2:47" s="1" customFormat="1" ht="13.5">
      <c r="B128" s="44"/>
      <c r="C128" s="72"/>
      <c r="D128" s="231" t="s">
        <v>166</v>
      </c>
      <c r="E128" s="72"/>
      <c r="F128" s="234" t="s">
        <v>3235</v>
      </c>
      <c r="G128" s="72"/>
      <c r="H128" s="72"/>
      <c r="I128" s="189"/>
      <c r="J128" s="72"/>
      <c r="K128" s="72"/>
      <c r="L128" s="70"/>
      <c r="M128" s="233"/>
      <c r="N128" s="45"/>
      <c r="O128" s="45"/>
      <c r="P128" s="45"/>
      <c r="Q128" s="45"/>
      <c r="R128" s="45"/>
      <c r="S128" s="45"/>
      <c r="T128" s="93"/>
      <c r="AT128" s="22" t="s">
        <v>166</v>
      </c>
      <c r="AU128" s="22" t="s">
        <v>82</v>
      </c>
    </row>
    <row r="129" spans="2:51" s="11" customFormat="1" ht="13.5">
      <c r="B129" s="235"/>
      <c r="C129" s="236"/>
      <c r="D129" s="231" t="s">
        <v>180</v>
      </c>
      <c r="E129" s="237" t="s">
        <v>22</v>
      </c>
      <c r="F129" s="238" t="s">
        <v>3277</v>
      </c>
      <c r="G129" s="236"/>
      <c r="H129" s="239">
        <v>90</v>
      </c>
      <c r="I129" s="240"/>
      <c r="J129" s="236"/>
      <c r="K129" s="236"/>
      <c r="L129" s="241"/>
      <c r="M129" s="242"/>
      <c r="N129" s="243"/>
      <c r="O129" s="243"/>
      <c r="P129" s="243"/>
      <c r="Q129" s="243"/>
      <c r="R129" s="243"/>
      <c r="S129" s="243"/>
      <c r="T129" s="244"/>
      <c r="AT129" s="245" t="s">
        <v>180</v>
      </c>
      <c r="AU129" s="245" t="s">
        <v>82</v>
      </c>
      <c r="AV129" s="11" t="s">
        <v>82</v>
      </c>
      <c r="AW129" s="11" t="s">
        <v>37</v>
      </c>
      <c r="AX129" s="11" t="s">
        <v>73</v>
      </c>
      <c r="AY129" s="245" t="s">
        <v>153</v>
      </c>
    </row>
    <row r="130" spans="2:65" s="1" customFormat="1" ht="16.5" customHeight="1">
      <c r="B130" s="44"/>
      <c r="C130" s="246" t="s">
        <v>245</v>
      </c>
      <c r="D130" s="246" t="s">
        <v>252</v>
      </c>
      <c r="E130" s="247" t="s">
        <v>3278</v>
      </c>
      <c r="F130" s="248" t="s">
        <v>3279</v>
      </c>
      <c r="G130" s="249" t="s">
        <v>158</v>
      </c>
      <c r="H130" s="250">
        <v>8</v>
      </c>
      <c r="I130" s="251"/>
      <c r="J130" s="252">
        <f>ROUND(I130*H130,2)</f>
        <v>0</v>
      </c>
      <c r="K130" s="248" t="s">
        <v>429</v>
      </c>
      <c r="L130" s="253"/>
      <c r="M130" s="254" t="s">
        <v>22</v>
      </c>
      <c r="N130" s="255" t="s">
        <v>44</v>
      </c>
      <c r="O130" s="45"/>
      <c r="P130" s="228">
        <f>O130*H130</f>
        <v>0</v>
      </c>
      <c r="Q130" s="228">
        <v>0.0002</v>
      </c>
      <c r="R130" s="228">
        <f>Q130*H130</f>
        <v>0.0016</v>
      </c>
      <c r="S130" s="228">
        <v>0</v>
      </c>
      <c r="T130" s="229">
        <f>S130*H130</f>
        <v>0</v>
      </c>
      <c r="AR130" s="22" t="s">
        <v>372</v>
      </c>
      <c r="AT130" s="22" t="s">
        <v>252</v>
      </c>
      <c r="AU130" s="22" t="s">
        <v>82</v>
      </c>
      <c r="AY130" s="22" t="s">
        <v>153</v>
      </c>
      <c r="BE130" s="230">
        <f>IF(N130="základní",J130,0)</f>
        <v>0</v>
      </c>
      <c r="BF130" s="230">
        <f>IF(N130="snížená",J130,0)</f>
        <v>0</v>
      </c>
      <c r="BG130" s="230">
        <f>IF(N130="zákl. přenesená",J130,0)</f>
        <v>0</v>
      </c>
      <c r="BH130" s="230">
        <f>IF(N130="sníž. přenesená",J130,0)</f>
        <v>0</v>
      </c>
      <c r="BI130" s="230">
        <f>IF(N130="nulová",J130,0)</f>
        <v>0</v>
      </c>
      <c r="BJ130" s="22" t="s">
        <v>24</v>
      </c>
      <c r="BK130" s="230">
        <f>ROUND(I130*H130,2)</f>
        <v>0</v>
      </c>
      <c r="BL130" s="22" t="s">
        <v>266</v>
      </c>
      <c r="BM130" s="22" t="s">
        <v>3280</v>
      </c>
    </row>
    <row r="131" spans="2:47" s="1" customFormat="1" ht="13.5">
      <c r="B131" s="44"/>
      <c r="C131" s="72"/>
      <c r="D131" s="231" t="s">
        <v>162</v>
      </c>
      <c r="E131" s="72"/>
      <c r="F131" s="232" t="s">
        <v>3281</v>
      </c>
      <c r="G131" s="72"/>
      <c r="H131" s="72"/>
      <c r="I131" s="189"/>
      <c r="J131" s="72"/>
      <c r="K131" s="72"/>
      <c r="L131" s="70"/>
      <c r="M131" s="233"/>
      <c r="N131" s="45"/>
      <c r="O131" s="45"/>
      <c r="P131" s="45"/>
      <c r="Q131" s="45"/>
      <c r="R131" s="45"/>
      <c r="S131" s="45"/>
      <c r="T131" s="93"/>
      <c r="AT131" s="22" t="s">
        <v>162</v>
      </c>
      <c r="AU131" s="22" t="s">
        <v>82</v>
      </c>
    </row>
    <row r="132" spans="2:47" s="1" customFormat="1" ht="13.5">
      <c r="B132" s="44"/>
      <c r="C132" s="72"/>
      <c r="D132" s="231" t="s">
        <v>166</v>
      </c>
      <c r="E132" s="72"/>
      <c r="F132" s="234" t="s">
        <v>3235</v>
      </c>
      <c r="G132" s="72"/>
      <c r="H132" s="72"/>
      <c r="I132" s="189"/>
      <c r="J132" s="72"/>
      <c r="K132" s="72"/>
      <c r="L132" s="70"/>
      <c r="M132" s="233"/>
      <c r="N132" s="45"/>
      <c r="O132" s="45"/>
      <c r="P132" s="45"/>
      <c r="Q132" s="45"/>
      <c r="R132" s="45"/>
      <c r="S132" s="45"/>
      <c r="T132" s="93"/>
      <c r="AT132" s="22" t="s">
        <v>166</v>
      </c>
      <c r="AU132" s="22" t="s">
        <v>82</v>
      </c>
    </row>
    <row r="133" spans="2:51" s="11" customFormat="1" ht="13.5">
      <c r="B133" s="235"/>
      <c r="C133" s="236"/>
      <c r="D133" s="231" t="s">
        <v>180</v>
      </c>
      <c r="E133" s="237" t="s">
        <v>22</v>
      </c>
      <c r="F133" s="238" t="s">
        <v>3282</v>
      </c>
      <c r="G133" s="236"/>
      <c r="H133" s="239">
        <v>8</v>
      </c>
      <c r="I133" s="240"/>
      <c r="J133" s="236"/>
      <c r="K133" s="236"/>
      <c r="L133" s="241"/>
      <c r="M133" s="242"/>
      <c r="N133" s="243"/>
      <c r="O133" s="243"/>
      <c r="P133" s="243"/>
      <c r="Q133" s="243"/>
      <c r="R133" s="243"/>
      <c r="S133" s="243"/>
      <c r="T133" s="244"/>
      <c r="AT133" s="245" t="s">
        <v>180</v>
      </c>
      <c r="AU133" s="245" t="s">
        <v>82</v>
      </c>
      <c r="AV133" s="11" t="s">
        <v>82</v>
      </c>
      <c r="AW133" s="11" t="s">
        <v>37</v>
      </c>
      <c r="AX133" s="11" t="s">
        <v>73</v>
      </c>
      <c r="AY133" s="245" t="s">
        <v>153</v>
      </c>
    </row>
    <row r="134" spans="2:65" s="1" customFormat="1" ht="16.5" customHeight="1">
      <c r="B134" s="44"/>
      <c r="C134" s="219" t="s">
        <v>251</v>
      </c>
      <c r="D134" s="219" t="s">
        <v>155</v>
      </c>
      <c r="E134" s="220" t="s">
        <v>3283</v>
      </c>
      <c r="F134" s="221" t="s">
        <v>3284</v>
      </c>
      <c r="G134" s="222" t="s">
        <v>158</v>
      </c>
      <c r="H134" s="223">
        <v>8</v>
      </c>
      <c r="I134" s="224"/>
      <c r="J134" s="225">
        <f>ROUND(I134*H134,2)</f>
        <v>0</v>
      </c>
      <c r="K134" s="221" t="s">
        <v>429</v>
      </c>
      <c r="L134" s="70"/>
      <c r="M134" s="226" t="s">
        <v>22</v>
      </c>
      <c r="N134" s="227" t="s">
        <v>44</v>
      </c>
      <c r="O134" s="45"/>
      <c r="P134" s="228">
        <f>O134*H134</f>
        <v>0</v>
      </c>
      <c r="Q134" s="228">
        <v>0</v>
      </c>
      <c r="R134" s="228">
        <f>Q134*H134</f>
        <v>0</v>
      </c>
      <c r="S134" s="228">
        <v>0</v>
      </c>
      <c r="T134" s="229">
        <f>S134*H134</f>
        <v>0</v>
      </c>
      <c r="AR134" s="22" t="s">
        <v>266</v>
      </c>
      <c r="AT134" s="22" t="s">
        <v>155</v>
      </c>
      <c r="AU134" s="22" t="s">
        <v>82</v>
      </c>
      <c r="AY134" s="22" t="s">
        <v>153</v>
      </c>
      <c r="BE134" s="230">
        <f>IF(N134="základní",J134,0)</f>
        <v>0</v>
      </c>
      <c r="BF134" s="230">
        <f>IF(N134="snížená",J134,0)</f>
        <v>0</v>
      </c>
      <c r="BG134" s="230">
        <f>IF(N134="zákl. přenesená",J134,0)</f>
        <v>0</v>
      </c>
      <c r="BH134" s="230">
        <f>IF(N134="sníž. přenesená",J134,0)</f>
        <v>0</v>
      </c>
      <c r="BI134" s="230">
        <f>IF(N134="nulová",J134,0)</f>
        <v>0</v>
      </c>
      <c r="BJ134" s="22" t="s">
        <v>24</v>
      </c>
      <c r="BK134" s="230">
        <f>ROUND(I134*H134,2)</f>
        <v>0</v>
      </c>
      <c r="BL134" s="22" t="s">
        <v>266</v>
      </c>
      <c r="BM134" s="22" t="s">
        <v>3285</v>
      </c>
    </row>
    <row r="135" spans="2:47" s="1" customFormat="1" ht="13.5">
      <c r="B135" s="44"/>
      <c r="C135" s="72"/>
      <c r="D135" s="231" t="s">
        <v>162</v>
      </c>
      <c r="E135" s="72"/>
      <c r="F135" s="232" t="s">
        <v>3286</v>
      </c>
      <c r="G135" s="72"/>
      <c r="H135" s="72"/>
      <c r="I135" s="189"/>
      <c r="J135" s="72"/>
      <c r="K135" s="72"/>
      <c r="L135" s="70"/>
      <c r="M135" s="233"/>
      <c r="N135" s="45"/>
      <c r="O135" s="45"/>
      <c r="P135" s="45"/>
      <c r="Q135" s="45"/>
      <c r="R135" s="45"/>
      <c r="S135" s="45"/>
      <c r="T135" s="93"/>
      <c r="AT135" s="22" t="s">
        <v>162</v>
      </c>
      <c r="AU135" s="22" t="s">
        <v>82</v>
      </c>
    </row>
    <row r="136" spans="2:47" s="1" customFormat="1" ht="13.5">
      <c r="B136" s="44"/>
      <c r="C136" s="72"/>
      <c r="D136" s="231" t="s">
        <v>164</v>
      </c>
      <c r="E136" s="72"/>
      <c r="F136" s="234" t="s">
        <v>3246</v>
      </c>
      <c r="G136" s="72"/>
      <c r="H136" s="72"/>
      <c r="I136" s="189"/>
      <c r="J136" s="72"/>
      <c r="K136" s="72"/>
      <c r="L136" s="70"/>
      <c r="M136" s="233"/>
      <c r="N136" s="45"/>
      <c r="O136" s="45"/>
      <c r="P136" s="45"/>
      <c r="Q136" s="45"/>
      <c r="R136" s="45"/>
      <c r="S136" s="45"/>
      <c r="T136" s="93"/>
      <c r="AT136" s="22" t="s">
        <v>164</v>
      </c>
      <c r="AU136" s="22" t="s">
        <v>82</v>
      </c>
    </row>
    <row r="137" spans="2:65" s="1" customFormat="1" ht="16.5" customHeight="1">
      <c r="B137" s="44"/>
      <c r="C137" s="246" t="s">
        <v>10</v>
      </c>
      <c r="D137" s="246" t="s">
        <v>252</v>
      </c>
      <c r="E137" s="247" t="s">
        <v>3287</v>
      </c>
      <c r="F137" s="248" t="s">
        <v>3288</v>
      </c>
      <c r="G137" s="249" t="s">
        <v>158</v>
      </c>
      <c r="H137" s="250">
        <v>8</v>
      </c>
      <c r="I137" s="251"/>
      <c r="J137" s="252">
        <f>ROUND(I137*H137,2)</f>
        <v>0</v>
      </c>
      <c r="K137" s="248" t="s">
        <v>429</v>
      </c>
      <c r="L137" s="253"/>
      <c r="M137" s="254" t="s">
        <v>22</v>
      </c>
      <c r="N137" s="255" t="s">
        <v>44</v>
      </c>
      <c r="O137" s="45"/>
      <c r="P137" s="228">
        <f>O137*H137</f>
        <v>0</v>
      </c>
      <c r="Q137" s="228">
        <v>0.00016</v>
      </c>
      <c r="R137" s="228">
        <f>Q137*H137</f>
        <v>0.00128</v>
      </c>
      <c r="S137" s="228">
        <v>0</v>
      </c>
      <c r="T137" s="229">
        <f>S137*H137</f>
        <v>0</v>
      </c>
      <c r="AR137" s="22" t="s">
        <v>372</v>
      </c>
      <c r="AT137" s="22" t="s">
        <v>252</v>
      </c>
      <c r="AU137" s="22" t="s">
        <v>82</v>
      </c>
      <c r="AY137" s="22" t="s">
        <v>153</v>
      </c>
      <c r="BE137" s="230">
        <f>IF(N137="základní",J137,0)</f>
        <v>0</v>
      </c>
      <c r="BF137" s="230">
        <f>IF(N137="snížená",J137,0)</f>
        <v>0</v>
      </c>
      <c r="BG137" s="230">
        <f>IF(N137="zákl. přenesená",J137,0)</f>
        <v>0</v>
      </c>
      <c r="BH137" s="230">
        <f>IF(N137="sníž. přenesená",J137,0)</f>
        <v>0</v>
      </c>
      <c r="BI137" s="230">
        <f>IF(N137="nulová",J137,0)</f>
        <v>0</v>
      </c>
      <c r="BJ137" s="22" t="s">
        <v>24</v>
      </c>
      <c r="BK137" s="230">
        <f>ROUND(I137*H137,2)</f>
        <v>0</v>
      </c>
      <c r="BL137" s="22" t="s">
        <v>266</v>
      </c>
      <c r="BM137" s="22" t="s">
        <v>3289</v>
      </c>
    </row>
    <row r="138" spans="2:47" s="1" customFormat="1" ht="13.5">
      <c r="B138" s="44"/>
      <c r="C138" s="72"/>
      <c r="D138" s="231" t="s">
        <v>162</v>
      </c>
      <c r="E138" s="72"/>
      <c r="F138" s="232" t="s">
        <v>3290</v>
      </c>
      <c r="G138" s="72"/>
      <c r="H138" s="72"/>
      <c r="I138" s="189"/>
      <c r="J138" s="72"/>
      <c r="K138" s="72"/>
      <c r="L138" s="70"/>
      <c r="M138" s="233"/>
      <c r="N138" s="45"/>
      <c r="O138" s="45"/>
      <c r="P138" s="45"/>
      <c r="Q138" s="45"/>
      <c r="R138" s="45"/>
      <c r="S138" s="45"/>
      <c r="T138" s="93"/>
      <c r="AT138" s="22" t="s">
        <v>162</v>
      </c>
      <c r="AU138" s="22" t="s">
        <v>82</v>
      </c>
    </row>
    <row r="139" spans="2:47" s="1" customFormat="1" ht="13.5">
      <c r="B139" s="44"/>
      <c r="C139" s="72"/>
      <c r="D139" s="231" t="s">
        <v>166</v>
      </c>
      <c r="E139" s="72"/>
      <c r="F139" s="234" t="s">
        <v>3235</v>
      </c>
      <c r="G139" s="72"/>
      <c r="H139" s="72"/>
      <c r="I139" s="189"/>
      <c r="J139" s="72"/>
      <c r="K139" s="72"/>
      <c r="L139" s="70"/>
      <c r="M139" s="233"/>
      <c r="N139" s="45"/>
      <c r="O139" s="45"/>
      <c r="P139" s="45"/>
      <c r="Q139" s="45"/>
      <c r="R139" s="45"/>
      <c r="S139" s="45"/>
      <c r="T139" s="93"/>
      <c r="AT139" s="22" t="s">
        <v>166</v>
      </c>
      <c r="AU139" s="22" t="s">
        <v>82</v>
      </c>
    </row>
    <row r="140" spans="2:51" s="11" customFormat="1" ht="13.5">
      <c r="B140" s="235"/>
      <c r="C140" s="236"/>
      <c r="D140" s="231" t="s">
        <v>180</v>
      </c>
      <c r="E140" s="237" t="s">
        <v>22</v>
      </c>
      <c r="F140" s="238" t="s">
        <v>3282</v>
      </c>
      <c r="G140" s="236"/>
      <c r="H140" s="239">
        <v>8</v>
      </c>
      <c r="I140" s="240"/>
      <c r="J140" s="236"/>
      <c r="K140" s="236"/>
      <c r="L140" s="241"/>
      <c r="M140" s="242"/>
      <c r="N140" s="243"/>
      <c r="O140" s="243"/>
      <c r="P140" s="243"/>
      <c r="Q140" s="243"/>
      <c r="R140" s="243"/>
      <c r="S140" s="243"/>
      <c r="T140" s="244"/>
      <c r="AT140" s="245" t="s">
        <v>180</v>
      </c>
      <c r="AU140" s="245" t="s">
        <v>82</v>
      </c>
      <c r="AV140" s="11" t="s">
        <v>82</v>
      </c>
      <c r="AW140" s="11" t="s">
        <v>37</v>
      </c>
      <c r="AX140" s="11" t="s">
        <v>73</v>
      </c>
      <c r="AY140" s="245" t="s">
        <v>153</v>
      </c>
    </row>
    <row r="141" spans="2:65" s="1" customFormat="1" ht="16.5" customHeight="1">
      <c r="B141" s="44"/>
      <c r="C141" s="219" t="s">
        <v>266</v>
      </c>
      <c r="D141" s="219" t="s">
        <v>155</v>
      </c>
      <c r="E141" s="220" t="s">
        <v>3291</v>
      </c>
      <c r="F141" s="221" t="s">
        <v>3292</v>
      </c>
      <c r="G141" s="222" t="s">
        <v>158</v>
      </c>
      <c r="H141" s="223">
        <v>8</v>
      </c>
      <c r="I141" s="224"/>
      <c r="J141" s="225">
        <f>ROUND(I141*H141,2)</f>
        <v>0</v>
      </c>
      <c r="K141" s="221" t="s">
        <v>429</v>
      </c>
      <c r="L141" s="70"/>
      <c r="M141" s="226" t="s">
        <v>22</v>
      </c>
      <c r="N141" s="227" t="s">
        <v>44</v>
      </c>
      <c r="O141" s="45"/>
      <c r="P141" s="228">
        <f>O141*H141</f>
        <v>0</v>
      </c>
      <c r="Q141" s="228">
        <v>0</v>
      </c>
      <c r="R141" s="228">
        <f>Q141*H141</f>
        <v>0</v>
      </c>
      <c r="S141" s="228">
        <v>0</v>
      </c>
      <c r="T141" s="229">
        <f>S141*H141</f>
        <v>0</v>
      </c>
      <c r="AR141" s="22" t="s">
        <v>266</v>
      </c>
      <c r="AT141" s="22" t="s">
        <v>155</v>
      </c>
      <c r="AU141" s="22" t="s">
        <v>82</v>
      </c>
      <c r="AY141" s="22" t="s">
        <v>153</v>
      </c>
      <c r="BE141" s="230">
        <f>IF(N141="základní",J141,0)</f>
        <v>0</v>
      </c>
      <c r="BF141" s="230">
        <f>IF(N141="snížená",J141,0)</f>
        <v>0</v>
      </c>
      <c r="BG141" s="230">
        <f>IF(N141="zákl. přenesená",J141,0)</f>
        <v>0</v>
      </c>
      <c r="BH141" s="230">
        <f>IF(N141="sníž. přenesená",J141,0)</f>
        <v>0</v>
      </c>
      <c r="BI141" s="230">
        <f>IF(N141="nulová",J141,0)</f>
        <v>0</v>
      </c>
      <c r="BJ141" s="22" t="s">
        <v>24</v>
      </c>
      <c r="BK141" s="230">
        <f>ROUND(I141*H141,2)</f>
        <v>0</v>
      </c>
      <c r="BL141" s="22" t="s">
        <v>266</v>
      </c>
      <c r="BM141" s="22" t="s">
        <v>3293</v>
      </c>
    </row>
    <row r="142" spans="2:47" s="1" customFormat="1" ht="13.5">
      <c r="B142" s="44"/>
      <c r="C142" s="72"/>
      <c r="D142" s="231" t="s">
        <v>162</v>
      </c>
      <c r="E142" s="72"/>
      <c r="F142" s="232" t="s">
        <v>3294</v>
      </c>
      <c r="G142" s="72"/>
      <c r="H142" s="72"/>
      <c r="I142" s="189"/>
      <c r="J142" s="72"/>
      <c r="K142" s="72"/>
      <c r="L142" s="70"/>
      <c r="M142" s="233"/>
      <c r="N142" s="45"/>
      <c r="O142" s="45"/>
      <c r="P142" s="45"/>
      <c r="Q142" s="45"/>
      <c r="R142" s="45"/>
      <c r="S142" s="45"/>
      <c r="T142" s="93"/>
      <c r="AT142" s="22" t="s">
        <v>162</v>
      </c>
      <c r="AU142" s="22" t="s">
        <v>82</v>
      </c>
    </row>
    <row r="143" spans="2:47" s="1" customFormat="1" ht="13.5">
      <c r="B143" s="44"/>
      <c r="C143" s="72"/>
      <c r="D143" s="231" t="s">
        <v>164</v>
      </c>
      <c r="E143" s="72"/>
      <c r="F143" s="234" t="s">
        <v>3246</v>
      </c>
      <c r="G143" s="72"/>
      <c r="H143" s="72"/>
      <c r="I143" s="189"/>
      <c r="J143" s="72"/>
      <c r="K143" s="72"/>
      <c r="L143" s="70"/>
      <c r="M143" s="233"/>
      <c r="N143" s="45"/>
      <c r="O143" s="45"/>
      <c r="P143" s="45"/>
      <c r="Q143" s="45"/>
      <c r="R143" s="45"/>
      <c r="S143" s="45"/>
      <c r="T143" s="93"/>
      <c r="AT143" s="22" t="s">
        <v>164</v>
      </c>
      <c r="AU143" s="22" t="s">
        <v>82</v>
      </c>
    </row>
    <row r="144" spans="2:65" s="1" customFormat="1" ht="16.5" customHeight="1">
      <c r="B144" s="44"/>
      <c r="C144" s="246" t="s">
        <v>275</v>
      </c>
      <c r="D144" s="246" t="s">
        <v>252</v>
      </c>
      <c r="E144" s="247" t="s">
        <v>3295</v>
      </c>
      <c r="F144" s="248" t="s">
        <v>3296</v>
      </c>
      <c r="G144" s="249" t="s">
        <v>158</v>
      </c>
      <c r="H144" s="250">
        <v>8</v>
      </c>
      <c r="I144" s="251"/>
      <c r="J144" s="252">
        <f>ROUND(I144*H144,2)</f>
        <v>0</v>
      </c>
      <c r="K144" s="248" t="s">
        <v>429</v>
      </c>
      <c r="L144" s="253"/>
      <c r="M144" s="254" t="s">
        <v>22</v>
      </c>
      <c r="N144" s="255" t="s">
        <v>44</v>
      </c>
      <c r="O144" s="45"/>
      <c r="P144" s="228">
        <f>O144*H144</f>
        <v>0</v>
      </c>
      <c r="Q144" s="228">
        <v>0.0042</v>
      </c>
      <c r="R144" s="228">
        <f>Q144*H144</f>
        <v>0.0336</v>
      </c>
      <c r="S144" s="228">
        <v>0</v>
      </c>
      <c r="T144" s="229">
        <f>S144*H144</f>
        <v>0</v>
      </c>
      <c r="AR144" s="22" t="s">
        <v>372</v>
      </c>
      <c r="AT144" s="22" t="s">
        <v>252</v>
      </c>
      <c r="AU144" s="22" t="s">
        <v>82</v>
      </c>
      <c r="AY144" s="22" t="s">
        <v>153</v>
      </c>
      <c r="BE144" s="230">
        <f>IF(N144="základní",J144,0)</f>
        <v>0</v>
      </c>
      <c r="BF144" s="230">
        <f>IF(N144="snížená",J144,0)</f>
        <v>0</v>
      </c>
      <c r="BG144" s="230">
        <f>IF(N144="zákl. přenesená",J144,0)</f>
        <v>0</v>
      </c>
      <c r="BH144" s="230">
        <f>IF(N144="sníž. přenesená",J144,0)</f>
        <v>0</v>
      </c>
      <c r="BI144" s="230">
        <f>IF(N144="nulová",J144,0)</f>
        <v>0</v>
      </c>
      <c r="BJ144" s="22" t="s">
        <v>24</v>
      </c>
      <c r="BK144" s="230">
        <f>ROUND(I144*H144,2)</f>
        <v>0</v>
      </c>
      <c r="BL144" s="22" t="s">
        <v>266</v>
      </c>
      <c r="BM144" s="22" t="s">
        <v>3297</v>
      </c>
    </row>
    <row r="145" spans="2:47" s="1" customFormat="1" ht="13.5">
      <c r="B145" s="44"/>
      <c r="C145" s="72"/>
      <c r="D145" s="231" t="s">
        <v>162</v>
      </c>
      <c r="E145" s="72"/>
      <c r="F145" s="232" t="s">
        <v>3298</v>
      </c>
      <c r="G145" s="72"/>
      <c r="H145" s="72"/>
      <c r="I145" s="189"/>
      <c r="J145" s="72"/>
      <c r="K145" s="72"/>
      <c r="L145" s="70"/>
      <c r="M145" s="233"/>
      <c r="N145" s="45"/>
      <c r="O145" s="45"/>
      <c r="P145" s="45"/>
      <c r="Q145" s="45"/>
      <c r="R145" s="45"/>
      <c r="S145" s="45"/>
      <c r="T145" s="93"/>
      <c r="AT145" s="22" t="s">
        <v>162</v>
      </c>
      <c r="AU145" s="22" t="s">
        <v>82</v>
      </c>
    </row>
    <row r="146" spans="2:47" s="1" customFormat="1" ht="13.5">
      <c r="B146" s="44"/>
      <c r="C146" s="72"/>
      <c r="D146" s="231" t="s">
        <v>166</v>
      </c>
      <c r="E146" s="72"/>
      <c r="F146" s="234" t="s">
        <v>3235</v>
      </c>
      <c r="G146" s="72"/>
      <c r="H146" s="72"/>
      <c r="I146" s="189"/>
      <c r="J146" s="72"/>
      <c r="K146" s="72"/>
      <c r="L146" s="70"/>
      <c r="M146" s="233"/>
      <c r="N146" s="45"/>
      <c r="O146" s="45"/>
      <c r="P146" s="45"/>
      <c r="Q146" s="45"/>
      <c r="R146" s="45"/>
      <c r="S146" s="45"/>
      <c r="T146" s="93"/>
      <c r="AT146" s="22" t="s">
        <v>166</v>
      </c>
      <c r="AU146" s="22" t="s">
        <v>82</v>
      </c>
    </row>
    <row r="147" spans="2:51" s="11" customFormat="1" ht="13.5">
      <c r="B147" s="235"/>
      <c r="C147" s="236"/>
      <c r="D147" s="231" t="s">
        <v>180</v>
      </c>
      <c r="E147" s="237" t="s">
        <v>22</v>
      </c>
      <c r="F147" s="238" t="s">
        <v>3282</v>
      </c>
      <c r="G147" s="236"/>
      <c r="H147" s="239">
        <v>8</v>
      </c>
      <c r="I147" s="240"/>
      <c r="J147" s="236"/>
      <c r="K147" s="236"/>
      <c r="L147" s="241"/>
      <c r="M147" s="242"/>
      <c r="N147" s="243"/>
      <c r="O147" s="243"/>
      <c r="P147" s="243"/>
      <c r="Q147" s="243"/>
      <c r="R147" s="243"/>
      <c r="S147" s="243"/>
      <c r="T147" s="244"/>
      <c r="AT147" s="245" t="s">
        <v>180</v>
      </c>
      <c r="AU147" s="245" t="s">
        <v>82</v>
      </c>
      <c r="AV147" s="11" t="s">
        <v>82</v>
      </c>
      <c r="AW147" s="11" t="s">
        <v>37</v>
      </c>
      <c r="AX147" s="11" t="s">
        <v>73</v>
      </c>
      <c r="AY147" s="245" t="s">
        <v>153</v>
      </c>
    </row>
    <row r="148" spans="2:65" s="1" customFormat="1" ht="16.5" customHeight="1">
      <c r="B148" s="44"/>
      <c r="C148" s="246" t="s">
        <v>281</v>
      </c>
      <c r="D148" s="246" t="s">
        <v>252</v>
      </c>
      <c r="E148" s="247" t="s">
        <v>3299</v>
      </c>
      <c r="F148" s="248" t="s">
        <v>3300</v>
      </c>
      <c r="G148" s="249" t="s">
        <v>158</v>
      </c>
      <c r="H148" s="250">
        <v>16</v>
      </c>
      <c r="I148" s="251"/>
      <c r="J148" s="252">
        <f>ROUND(I148*H148,2)</f>
        <v>0</v>
      </c>
      <c r="K148" s="248" t="s">
        <v>429</v>
      </c>
      <c r="L148" s="253"/>
      <c r="M148" s="254" t="s">
        <v>22</v>
      </c>
      <c r="N148" s="255" t="s">
        <v>44</v>
      </c>
      <c r="O148" s="45"/>
      <c r="P148" s="228">
        <f>O148*H148</f>
        <v>0</v>
      </c>
      <c r="Q148" s="228">
        <v>0.00032</v>
      </c>
      <c r="R148" s="228">
        <f>Q148*H148</f>
        <v>0.00512</v>
      </c>
      <c r="S148" s="228">
        <v>0</v>
      </c>
      <c r="T148" s="229">
        <f>S148*H148</f>
        <v>0</v>
      </c>
      <c r="AR148" s="22" t="s">
        <v>372</v>
      </c>
      <c r="AT148" s="22" t="s">
        <v>252</v>
      </c>
      <c r="AU148" s="22" t="s">
        <v>82</v>
      </c>
      <c r="AY148" s="22" t="s">
        <v>153</v>
      </c>
      <c r="BE148" s="230">
        <f>IF(N148="základní",J148,0)</f>
        <v>0</v>
      </c>
      <c r="BF148" s="230">
        <f>IF(N148="snížená",J148,0)</f>
        <v>0</v>
      </c>
      <c r="BG148" s="230">
        <f>IF(N148="zákl. přenesená",J148,0)</f>
        <v>0</v>
      </c>
      <c r="BH148" s="230">
        <f>IF(N148="sníž. přenesená",J148,0)</f>
        <v>0</v>
      </c>
      <c r="BI148" s="230">
        <f>IF(N148="nulová",J148,0)</f>
        <v>0</v>
      </c>
      <c r="BJ148" s="22" t="s">
        <v>24</v>
      </c>
      <c r="BK148" s="230">
        <f>ROUND(I148*H148,2)</f>
        <v>0</v>
      </c>
      <c r="BL148" s="22" t="s">
        <v>266</v>
      </c>
      <c r="BM148" s="22" t="s">
        <v>3301</v>
      </c>
    </row>
    <row r="149" spans="2:47" s="1" customFormat="1" ht="13.5">
      <c r="B149" s="44"/>
      <c r="C149" s="72"/>
      <c r="D149" s="231" t="s">
        <v>162</v>
      </c>
      <c r="E149" s="72"/>
      <c r="F149" s="232" t="s">
        <v>3302</v>
      </c>
      <c r="G149" s="72"/>
      <c r="H149" s="72"/>
      <c r="I149" s="189"/>
      <c r="J149" s="72"/>
      <c r="K149" s="72"/>
      <c r="L149" s="70"/>
      <c r="M149" s="233"/>
      <c r="N149" s="45"/>
      <c r="O149" s="45"/>
      <c r="P149" s="45"/>
      <c r="Q149" s="45"/>
      <c r="R149" s="45"/>
      <c r="S149" s="45"/>
      <c r="T149" s="93"/>
      <c r="AT149" s="22" t="s">
        <v>162</v>
      </c>
      <c r="AU149" s="22" t="s">
        <v>82</v>
      </c>
    </row>
    <row r="150" spans="2:47" s="1" customFormat="1" ht="13.5">
      <c r="B150" s="44"/>
      <c r="C150" s="72"/>
      <c r="D150" s="231" t="s">
        <v>166</v>
      </c>
      <c r="E150" s="72"/>
      <c r="F150" s="234" t="s">
        <v>3235</v>
      </c>
      <c r="G150" s="72"/>
      <c r="H150" s="72"/>
      <c r="I150" s="189"/>
      <c r="J150" s="72"/>
      <c r="K150" s="72"/>
      <c r="L150" s="70"/>
      <c r="M150" s="233"/>
      <c r="N150" s="45"/>
      <c r="O150" s="45"/>
      <c r="P150" s="45"/>
      <c r="Q150" s="45"/>
      <c r="R150" s="45"/>
      <c r="S150" s="45"/>
      <c r="T150" s="93"/>
      <c r="AT150" s="22" t="s">
        <v>166</v>
      </c>
      <c r="AU150" s="22" t="s">
        <v>82</v>
      </c>
    </row>
    <row r="151" spans="2:51" s="11" customFormat="1" ht="13.5">
      <c r="B151" s="235"/>
      <c r="C151" s="236"/>
      <c r="D151" s="231" t="s">
        <v>180</v>
      </c>
      <c r="E151" s="237" t="s">
        <v>22</v>
      </c>
      <c r="F151" s="238" t="s">
        <v>3303</v>
      </c>
      <c r="G151" s="236"/>
      <c r="H151" s="239">
        <v>16</v>
      </c>
      <c r="I151" s="240"/>
      <c r="J151" s="236"/>
      <c r="K151" s="236"/>
      <c r="L151" s="241"/>
      <c r="M151" s="242"/>
      <c r="N151" s="243"/>
      <c r="O151" s="243"/>
      <c r="P151" s="243"/>
      <c r="Q151" s="243"/>
      <c r="R151" s="243"/>
      <c r="S151" s="243"/>
      <c r="T151" s="244"/>
      <c r="AT151" s="245" t="s">
        <v>180</v>
      </c>
      <c r="AU151" s="245" t="s">
        <v>82</v>
      </c>
      <c r="AV151" s="11" t="s">
        <v>82</v>
      </c>
      <c r="AW151" s="11" t="s">
        <v>37</v>
      </c>
      <c r="AX151" s="11" t="s">
        <v>73</v>
      </c>
      <c r="AY151" s="245" t="s">
        <v>153</v>
      </c>
    </row>
    <row r="152" spans="2:65" s="1" customFormat="1" ht="16.5" customHeight="1">
      <c r="B152" s="44"/>
      <c r="C152" s="219" t="s">
        <v>287</v>
      </c>
      <c r="D152" s="219" t="s">
        <v>155</v>
      </c>
      <c r="E152" s="220" t="s">
        <v>3304</v>
      </c>
      <c r="F152" s="221" t="s">
        <v>3305</v>
      </c>
      <c r="G152" s="222" t="s">
        <v>158</v>
      </c>
      <c r="H152" s="223">
        <v>8</v>
      </c>
      <c r="I152" s="224"/>
      <c r="J152" s="225">
        <f>ROUND(I152*H152,2)</f>
        <v>0</v>
      </c>
      <c r="K152" s="221" t="s">
        <v>429</v>
      </c>
      <c r="L152" s="70"/>
      <c r="M152" s="226" t="s">
        <v>22</v>
      </c>
      <c r="N152" s="227" t="s">
        <v>44</v>
      </c>
      <c r="O152" s="45"/>
      <c r="P152" s="228">
        <f>O152*H152</f>
        <v>0</v>
      </c>
      <c r="Q152" s="228">
        <v>0</v>
      </c>
      <c r="R152" s="228">
        <f>Q152*H152</f>
        <v>0</v>
      </c>
      <c r="S152" s="228">
        <v>0</v>
      </c>
      <c r="T152" s="229">
        <f>S152*H152</f>
        <v>0</v>
      </c>
      <c r="AR152" s="22" t="s">
        <v>266</v>
      </c>
      <c r="AT152" s="22" t="s">
        <v>155</v>
      </c>
      <c r="AU152" s="22" t="s">
        <v>82</v>
      </c>
      <c r="AY152" s="22" t="s">
        <v>153</v>
      </c>
      <c r="BE152" s="230">
        <f>IF(N152="základní",J152,0)</f>
        <v>0</v>
      </c>
      <c r="BF152" s="230">
        <f>IF(N152="snížená",J152,0)</f>
        <v>0</v>
      </c>
      <c r="BG152" s="230">
        <f>IF(N152="zákl. přenesená",J152,0)</f>
        <v>0</v>
      </c>
      <c r="BH152" s="230">
        <f>IF(N152="sníž. přenesená",J152,0)</f>
        <v>0</v>
      </c>
      <c r="BI152" s="230">
        <f>IF(N152="nulová",J152,0)</f>
        <v>0</v>
      </c>
      <c r="BJ152" s="22" t="s">
        <v>24</v>
      </c>
      <c r="BK152" s="230">
        <f>ROUND(I152*H152,2)</f>
        <v>0</v>
      </c>
      <c r="BL152" s="22" t="s">
        <v>266</v>
      </c>
      <c r="BM152" s="22" t="s">
        <v>3306</v>
      </c>
    </row>
    <row r="153" spans="2:47" s="1" customFormat="1" ht="13.5">
      <c r="B153" s="44"/>
      <c r="C153" s="72"/>
      <c r="D153" s="231" t="s">
        <v>162</v>
      </c>
      <c r="E153" s="72"/>
      <c r="F153" s="232" t="s">
        <v>3307</v>
      </c>
      <c r="G153" s="72"/>
      <c r="H153" s="72"/>
      <c r="I153" s="189"/>
      <c r="J153" s="72"/>
      <c r="K153" s="72"/>
      <c r="L153" s="70"/>
      <c r="M153" s="233"/>
      <c r="N153" s="45"/>
      <c r="O153" s="45"/>
      <c r="P153" s="45"/>
      <c r="Q153" s="45"/>
      <c r="R153" s="45"/>
      <c r="S153" s="45"/>
      <c r="T153" s="93"/>
      <c r="AT153" s="22" t="s">
        <v>162</v>
      </c>
      <c r="AU153" s="22" t="s">
        <v>82</v>
      </c>
    </row>
    <row r="154" spans="2:47" s="1" customFormat="1" ht="13.5">
      <c r="B154" s="44"/>
      <c r="C154" s="72"/>
      <c r="D154" s="231" t="s">
        <v>164</v>
      </c>
      <c r="E154" s="72"/>
      <c r="F154" s="234" t="s">
        <v>3246</v>
      </c>
      <c r="G154" s="72"/>
      <c r="H154" s="72"/>
      <c r="I154" s="189"/>
      <c r="J154" s="72"/>
      <c r="K154" s="72"/>
      <c r="L154" s="70"/>
      <c r="M154" s="233"/>
      <c r="N154" s="45"/>
      <c r="O154" s="45"/>
      <c r="P154" s="45"/>
      <c r="Q154" s="45"/>
      <c r="R154" s="45"/>
      <c r="S154" s="45"/>
      <c r="T154" s="93"/>
      <c r="AT154" s="22" t="s">
        <v>164</v>
      </c>
      <c r="AU154" s="22" t="s">
        <v>82</v>
      </c>
    </row>
    <row r="155" spans="2:65" s="1" customFormat="1" ht="16.5" customHeight="1">
      <c r="B155" s="44"/>
      <c r="C155" s="246" t="s">
        <v>296</v>
      </c>
      <c r="D155" s="246" t="s">
        <v>252</v>
      </c>
      <c r="E155" s="247" t="s">
        <v>3308</v>
      </c>
      <c r="F155" s="248" t="s">
        <v>3309</v>
      </c>
      <c r="G155" s="249" t="s">
        <v>158</v>
      </c>
      <c r="H155" s="250">
        <v>8</v>
      </c>
      <c r="I155" s="251"/>
      <c r="J155" s="252">
        <f>ROUND(I155*H155,2)</f>
        <v>0</v>
      </c>
      <c r="K155" s="248" t="s">
        <v>429</v>
      </c>
      <c r="L155" s="253"/>
      <c r="M155" s="254" t="s">
        <v>22</v>
      </c>
      <c r="N155" s="255" t="s">
        <v>44</v>
      </c>
      <c r="O155" s="45"/>
      <c r="P155" s="228">
        <f>O155*H155</f>
        <v>0</v>
      </c>
      <c r="Q155" s="228">
        <v>0</v>
      </c>
      <c r="R155" s="228">
        <f>Q155*H155</f>
        <v>0</v>
      </c>
      <c r="S155" s="228">
        <v>0</v>
      </c>
      <c r="T155" s="229">
        <f>S155*H155</f>
        <v>0</v>
      </c>
      <c r="AR155" s="22" t="s">
        <v>372</v>
      </c>
      <c r="AT155" s="22" t="s">
        <v>252</v>
      </c>
      <c r="AU155" s="22" t="s">
        <v>82</v>
      </c>
      <c r="AY155" s="22" t="s">
        <v>153</v>
      </c>
      <c r="BE155" s="230">
        <f>IF(N155="základní",J155,0)</f>
        <v>0</v>
      </c>
      <c r="BF155" s="230">
        <f>IF(N155="snížená",J155,0)</f>
        <v>0</v>
      </c>
      <c r="BG155" s="230">
        <f>IF(N155="zákl. přenesená",J155,0)</f>
        <v>0</v>
      </c>
      <c r="BH155" s="230">
        <f>IF(N155="sníž. přenesená",J155,0)</f>
        <v>0</v>
      </c>
      <c r="BI155" s="230">
        <f>IF(N155="nulová",J155,0)</f>
        <v>0</v>
      </c>
      <c r="BJ155" s="22" t="s">
        <v>24</v>
      </c>
      <c r="BK155" s="230">
        <f>ROUND(I155*H155,2)</f>
        <v>0</v>
      </c>
      <c r="BL155" s="22" t="s">
        <v>266</v>
      </c>
      <c r="BM155" s="22" t="s">
        <v>3310</v>
      </c>
    </row>
    <row r="156" spans="2:47" s="1" customFormat="1" ht="13.5">
      <c r="B156" s="44"/>
      <c r="C156" s="72"/>
      <c r="D156" s="231" t="s">
        <v>162</v>
      </c>
      <c r="E156" s="72"/>
      <c r="F156" s="232" t="s">
        <v>3311</v>
      </c>
      <c r="G156" s="72"/>
      <c r="H156" s="72"/>
      <c r="I156" s="189"/>
      <c r="J156" s="72"/>
      <c r="K156" s="72"/>
      <c r="L156" s="70"/>
      <c r="M156" s="233"/>
      <c r="N156" s="45"/>
      <c r="O156" s="45"/>
      <c r="P156" s="45"/>
      <c r="Q156" s="45"/>
      <c r="R156" s="45"/>
      <c r="S156" s="45"/>
      <c r="T156" s="93"/>
      <c r="AT156" s="22" t="s">
        <v>162</v>
      </c>
      <c r="AU156" s="22" t="s">
        <v>82</v>
      </c>
    </row>
    <row r="157" spans="2:47" s="1" customFormat="1" ht="13.5">
      <c r="B157" s="44"/>
      <c r="C157" s="72"/>
      <c r="D157" s="231" t="s">
        <v>166</v>
      </c>
      <c r="E157" s="72"/>
      <c r="F157" s="234" t="s">
        <v>3235</v>
      </c>
      <c r="G157" s="72"/>
      <c r="H157" s="72"/>
      <c r="I157" s="189"/>
      <c r="J157" s="72"/>
      <c r="K157" s="72"/>
      <c r="L157" s="70"/>
      <c r="M157" s="233"/>
      <c r="N157" s="45"/>
      <c r="O157" s="45"/>
      <c r="P157" s="45"/>
      <c r="Q157" s="45"/>
      <c r="R157" s="45"/>
      <c r="S157" s="45"/>
      <c r="T157" s="93"/>
      <c r="AT157" s="22" t="s">
        <v>166</v>
      </c>
      <c r="AU157" s="22" t="s">
        <v>82</v>
      </c>
    </row>
    <row r="158" spans="2:51" s="11" customFormat="1" ht="13.5">
      <c r="B158" s="235"/>
      <c r="C158" s="236"/>
      <c r="D158" s="231" t="s">
        <v>180</v>
      </c>
      <c r="E158" s="237" t="s">
        <v>22</v>
      </c>
      <c r="F158" s="238" t="s">
        <v>3282</v>
      </c>
      <c r="G158" s="236"/>
      <c r="H158" s="239">
        <v>8</v>
      </c>
      <c r="I158" s="240"/>
      <c r="J158" s="236"/>
      <c r="K158" s="236"/>
      <c r="L158" s="241"/>
      <c r="M158" s="242"/>
      <c r="N158" s="243"/>
      <c r="O158" s="243"/>
      <c r="P158" s="243"/>
      <c r="Q158" s="243"/>
      <c r="R158" s="243"/>
      <c r="S158" s="243"/>
      <c r="T158" s="244"/>
      <c r="AT158" s="245" t="s">
        <v>180</v>
      </c>
      <c r="AU158" s="245" t="s">
        <v>82</v>
      </c>
      <c r="AV158" s="11" t="s">
        <v>82</v>
      </c>
      <c r="AW158" s="11" t="s">
        <v>37</v>
      </c>
      <c r="AX158" s="11" t="s">
        <v>73</v>
      </c>
      <c r="AY158" s="245" t="s">
        <v>153</v>
      </c>
    </row>
    <row r="159" spans="2:65" s="1" customFormat="1" ht="16.5" customHeight="1">
      <c r="B159" s="44"/>
      <c r="C159" s="219" t="s">
        <v>9</v>
      </c>
      <c r="D159" s="219" t="s">
        <v>155</v>
      </c>
      <c r="E159" s="220" t="s">
        <v>3312</v>
      </c>
      <c r="F159" s="221" t="s">
        <v>3313</v>
      </c>
      <c r="G159" s="222" t="s">
        <v>158</v>
      </c>
      <c r="H159" s="223">
        <v>2</v>
      </c>
      <c r="I159" s="224"/>
      <c r="J159" s="225">
        <f>ROUND(I159*H159,2)</f>
        <v>0</v>
      </c>
      <c r="K159" s="221" t="s">
        <v>159</v>
      </c>
      <c r="L159" s="70"/>
      <c r="M159" s="226" t="s">
        <v>22</v>
      </c>
      <c r="N159" s="227" t="s">
        <v>44</v>
      </c>
      <c r="O159" s="45"/>
      <c r="P159" s="228">
        <f>O159*H159</f>
        <v>0</v>
      </c>
      <c r="Q159" s="228">
        <v>0</v>
      </c>
      <c r="R159" s="228">
        <f>Q159*H159</f>
        <v>0</v>
      </c>
      <c r="S159" s="228">
        <v>0</v>
      </c>
      <c r="T159" s="229">
        <f>S159*H159</f>
        <v>0</v>
      </c>
      <c r="AR159" s="22" t="s">
        <v>266</v>
      </c>
      <c r="AT159" s="22" t="s">
        <v>155</v>
      </c>
      <c r="AU159" s="22" t="s">
        <v>82</v>
      </c>
      <c r="AY159" s="22" t="s">
        <v>153</v>
      </c>
      <c r="BE159" s="230">
        <f>IF(N159="základní",J159,0)</f>
        <v>0</v>
      </c>
      <c r="BF159" s="230">
        <f>IF(N159="snížená",J159,0)</f>
        <v>0</v>
      </c>
      <c r="BG159" s="230">
        <f>IF(N159="zákl. přenesená",J159,0)</f>
        <v>0</v>
      </c>
      <c r="BH159" s="230">
        <f>IF(N159="sníž. přenesená",J159,0)</f>
        <v>0</v>
      </c>
      <c r="BI159" s="230">
        <f>IF(N159="nulová",J159,0)</f>
        <v>0</v>
      </c>
      <c r="BJ159" s="22" t="s">
        <v>24</v>
      </c>
      <c r="BK159" s="230">
        <f>ROUND(I159*H159,2)</f>
        <v>0</v>
      </c>
      <c r="BL159" s="22" t="s">
        <v>266</v>
      </c>
      <c r="BM159" s="22" t="s">
        <v>3314</v>
      </c>
    </row>
    <row r="160" spans="2:47" s="1" customFormat="1" ht="13.5">
      <c r="B160" s="44"/>
      <c r="C160" s="72"/>
      <c r="D160" s="231" t="s">
        <v>162</v>
      </c>
      <c r="E160" s="72"/>
      <c r="F160" s="232" t="s">
        <v>3315</v>
      </c>
      <c r="G160" s="72"/>
      <c r="H160" s="72"/>
      <c r="I160" s="189"/>
      <c r="J160" s="72"/>
      <c r="K160" s="72"/>
      <c r="L160" s="70"/>
      <c r="M160" s="233"/>
      <c r="N160" s="45"/>
      <c r="O160" s="45"/>
      <c r="P160" s="45"/>
      <c r="Q160" s="45"/>
      <c r="R160" s="45"/>
      <c r="S160" s="45"/>
      <c r="T160" s="93"/>
      <c r="AT160" s="22" t="s">
        <v>162</v>
      </c>
      <c r="AU160" s="22" t="s">
        <v>82</v>
      </c>
    </row>
    <row r="161" spans="2:65" s="1" customFormat="1" ht="16.5" customHeight="1">
      <c r="B161" s="44"/>
      <c r="C161" s="246" t="s">
        <v>309</v>
      </c>
      <c r="D161" s="246" t="s">
        <v>252</v>
      </c>
      <c r="E161" s="247" t="s">
        <v>3316</v>
      </c>
      <c r="F161" s="248" t="s">
        <v>3317</v>
      </c>
      <c r="G161" s="249" t="s">
        <v>158</v>
      </c>
      <c r="H161" s="250">
        <v>1</v>
      </c>
      <c r="I161" s="251"/>
      <c r="J161" s="252">
        <f>ROUND(I161*H161,2)</f>
        <v>0</v>
      </c>
      <c r="K161" s="248" t="s">
        <v>22</v>
      </c>
      <c r="L161" s="253"/>
      <c r="M161" s="254" t="s">
        <v>22</v>
      </c>
      <c r="N161" s="255" t="s">
        <v>44</v>
      </c>
      <c r="O161" s="45"/>
      <c r="P161" s="228">
        <f>O161*H161</f>
        <v>0</v>
      </c>
      <c r="Q161" s="228">
        <v>0</v>
      </c>
      <c r="R161" s="228">
        <f>Q161*H161</f>
        <v>0</v>
      </c>
      <c r="S161" s="228">
        <v>0</v>
      </c>
      <c r="T161" s="229">
        <f>S161*H161</f>
        <v>0</v>
      </c>
      <c r="AR161" s="22" t="s">
        <v>372</v>
      </c>
      <c r="AT161" s="22" t="s">
        <v>252</v>
      </c>
      <c r="AU161" s="22" t="s">
        <v>82</v>
      </c>
      <c r="AY161" s="22" t="s">
        <v>153</v>
      </c>
      <c r="BE161" s="230">
        <f>IF(N161="základní",J161,0)</f>
        <v>0</v>
      </c>
      <c r="BF161" s="230">
        <f>IF(N161="snížená",J161,0)</f>
        <v>0</v>
      </c>
      <c r="BG161" s="230">
        <f>IF(N161="zákl. přenesená",J161,0)</f>
        <v>0</v>
      </c>
      <c r="BH161" s="230">
        <f>IF(N161="sníž. přenesená",J161,0)</f>
        <v>0</v>
      </c>
      <c r="BI161" s="230">
        <f>IF(N161="nulová",J161,0)</f>
        <v>0</v>
      </c>
      <c r="BJ161" s="22" t="s">
        <v>24</v>
      </c>
      <c r="BK161" s="230">
        <f>ROUND(I161*H161,2)</f>
        <v>0</v>
      </c>
      <c r="BL161" s="22" t="s">
        <v>266</v>
      </c>
      <c r="BM161" s="22" t="s">
        <v>3318</v>
      </c>
    </row>
    <row r="162" spans="2:47" s="1" customFormat="1" ht="13.5">
      <c r="B162" s="44"/>
      <c r="C162" s="72"/>
      <c r="D162" s="231" t="s">
        <v>162</v>
      </c>
      <c r="E162" s="72"/>
      <c r="F162" s="232" t="s">
        <v>3319</v>
      </c>
      <c r="G162" s="72"/>
      <c r="H162" s="72"/>
      <c r="I162" s="189"/>
      <c r="J162" s="72"/>
      <c r="K162" s="72"/>
      <c r="L162" s="70"/>
      <c r="M162" s="233"/>
      <c r="N162" s="45"/>
      <c r="O162" s="45"/>
      <c r="P162" s="45"/>
      <c r="Q162" s="45"/>
      <c r="R162" s="45"/>
      <c r="S162" s="45"/>
      <c r="T162" s="93"/>
      <c r="AT162" s="22" t="s">
        <v>162</v>
      </c>
      <c r="AU162" s="22" t="s">
        <v>82</v>
      </c>
    </row>
    <row r="163" spans="2:47" s="1" customFormat="1" ht="13.5">
      <c r="B163" s="44"/>
      <c r="C163" s="72"/>
      <c r="D163" s="231" t="s">
        <v>166</v>
      </c>
      <c r="E163" s="72"/>
      <c r="F163" s="234" t="s">
        <v>3320</v>
      </c>
      <c r="G163" s="72"/>
      <c r="H163" s="72"/>
      <c r="I163" s="189"/>
      <c r="J163" s="72"/>
      <c r="K163" s="72"/>
      <c r="L163" s="70"/>
      <c r="M163" s="233"/>
      <c r="N163" s="45"/>
      <c r="O163" s="45"/>
      <c r="P163" s="45"/>
      <c r="Q163" s="45"/>
      <c r="R163" s="45"/>
      <c r="S163" s="45"/>
      <c r="T163" s="93"/>
      <c r="AT163" s="22" t="s">
        <v>166</v>
      </c>
      <c r="AU163" s="22" t="s">
        <v>82</v>
      </c>
    </row>
    <row r="164" spans="2:51" s="11" customFormat="1" ht="13.5">
      <c r="B164" s="235"/>
      <c r="C164" s="236"/>
      <c r="D164" s="231" t="s">
        <v>180</v>
      </c>
      <c r="E164" s="237" t="s">
        <v>22</v>
      </c>
      <c r="F164" s="238" t="s">
        <v>1985</v>
      </c>
      <c r="G164" s="236"/>
      <c r="H164" s="239">
        <v>1</v>
      </c>
      <c r="I164" s="240"/>
      <c r="J164" s="236"/>
      <c r="K164" s="236"/>
      <c r="L164" s="241"/>
      <c r="M164" s="242"/>
      <c r="N164" s="243"/>
      <c r="O164" s="243"/>
      <c r="P164" s="243"/>
      <c r="Q164" s="243"/>
      <c r="R164" s="243"/>
      <c r="S164" s="243"/>
      <c r="T164" s="244"/>
      <c r="AT164" s="245" t="s">
        <v>180</v>
      </c>
      <c r="AU164" s="245" t="s">
        <v>82</v>
      </c>
      <c r="AV164" s="11" t="s">
        <v>82</v>
      </c>
      <c r="AW164" s="11" t="s">
        <v>37</v>
      </c>
      <c r="AX164" s="11" t="s">
        <v>73</v>
      </c>
      <c r="AY164" s="245" t="s">
        <v>153</v>
      </c>
    </row>
    <row r="165" spans="2:65" s="1" customFormat="1" ht="16.5" customHeight="1">
      <c r="B165" s="44"/>
      <c r="C165" s="246" t="s">
        <v>317</v>
      </c>
      <c r="D165" s="246" t="s">
        <v>252</v>
      </c>
      <c r="E165" s="247" t="s">
        <v>3321</v>
      </c>
      <c r="F165" s="248" t="s">
        <v>3322</v>
      </c>
      <c r="G165" s="249" t="s">
        <v>158</v>
      </c>
      <c r="H165" s="250">
        <v>1</v>
      </c>
      <c r="I165" s="251"/>
      <c r="J165" s="252">
        <f>ROUND(I165*H165,2)</f>
        <v>0</v>
      </c>
      <c r="K165" s="248" t="s">
        <v>22</v>
      </c>
      <c r="L165" s="253"/>
      <c r="M165" s="254" t="s">
        <v>22</v>
      </c>
      <c r="N165" s="255" t="s">
        <v>44</v>
      </c>
      <c r="O165" s="45"/>
      <c r="P165" s="228">
        <f>O165*H165</f>
        <v>0</v>
      </c>
      <c r="Q165" s="228">
        <v>0</v>
      </c>
      <c r="R165" s="228">
        <f>Q165*H165</f>
        <v>0</v>
      </c>
      <c r="S165" s="228">
        <v>0</v>
      </c>
      <c r="T165" s="229">
        <f>S165*H165</f>
        <v>0</v>
      </c>
      <c r="AR165" s="22" t="s">
        <v>372</v>
      </c>
      <c r="AT165" s="22" t="s">
        <v>252</v>
      </c>
      <c r="AU165" s="22" t="s">
        <v>82</v>
      </c>
      <c r="AY165" s="22" t="s">
        <v>153</v>
      </c>
      <c r="BE165" s="230">
        <f>IF(N165="základní",J165,0)</f>
        <v>0</v>
      </c>
      <c r="BF165" s="230">
        <f>IF(N165="snížená",J165,0)</f>
        <v>0</v>
      </c>
      <c r="BG165" s="230">
        <f>IF(N165="zákl. přenesená",J165,0)</f>
        <v>0</v>
      </c>
      <c r="BH165" s="230">
        <f>IF(N165="sníž. přenesená",J165,0)</f>
        <v>0</v>
      </c>
      <c r="BI165" s="230">
        <f>IF(N165="nulová",J165,0)</f>
        <v>0</v>
      </c>
      <c r="BJ165" s="22" t="s">
        <v>24</v>
      </c>
      <c r="BK165" s="230">
        <f>ROUND(I165*H165,2)</f>
        <v>0</v>
      </c>
      <c r="BL165" s="22" t="s">
        <v>266</v>
      </c>
      <c r="BM165" s="22" t="s">
        <v>3323</v>
      </c>
    </row>
    <row r="166" spans="2:47" s="1" customFormat="1" ht="13.5">
      <c r="B166" s="44"/>
      <c r="C166" s="72"/>
      <c r="D166" s="231" t="s">
        <v>162</v>
      </c>
      <c r="E166" s="72"/>
      <c r="F166" s="232" t="s">
        <v>3324</v>
      </c>
      <c r="G166" s="72"/>
      <c r="H166" s="72"/>
      <c r="I166" s="189"/>
      <c r="J166" s="72"/>
      <c r="K166" s="72"/>
      <c r="L166" s="70"/>
      <c r="M166" s="233"/>
      <c r="N166" s="45"/>
      <c r="O166" s="45"/>
      <c r="P166" s="45"/>
      <c r="Q166" s="45"/>
      <c r="R166" s="45"/>
      <c r="S166" s="45"/>
      <c r="T166" s="93"/>
      <c r="AT166" s="22" t="s">
        <v>162</v>
      </c>
      <c r="AU166" s="22" t="s">
        <v>82</v>
      </c>
    </row>
    <row r="167" spans="2:47" s="1" customFormat="1" ht="13.5">
      <c r="B167" s="44"/>
      <c r="C167" s="72"/>
      <c r="D167" s="231" t="s">
        <v>166</v>
      </c>
      <c r="E167" s="72"/>
      <c r="F167" s="234" t="s">
        <v>3320</v>
      </c>
      <c r="G167" s="72"/>
      <c r="H167" s="72"/>
      <c r="I167" s="189"/>
      <c r="J167" s="72"/>
      <c r="K167" s="72"/>
      <c r="L167" s="70"/>
      <c r="M167" s="233"/>
      <c r="N167" s="45"/>
      <c r="O167" s="45"/>
      <c r="P167" s="45"/>
      <c r="Q167" s="45"/>
      <c r="R167" s="45"/>
      <c r="S167" s="45"/>
      <c r="T167" s="93"/>
      <c r="AT167" s="22" t="s">
        <v>166</v>
      </c>
      <c r="AU167" s="22" t="s">
        <v>82</v>
      </c>
    </row>
    <row r="168" spans="2:51" s="11" customFormat="1" ht="13.5">
      <c r="B168" s="235"/>
      <c r="C168" s="236"/>
      <c r="D168" s="231" t="s">
        <v>180</v>
      </c>
      <c r="E168" s="237" t="s">
        <v>22</v>
      </c>
      <c r="F168" s="238" t="s">
        <v>1985</v>
      </c>
      <c r="G168" s="236"/>
      <c r="H168" s="239">
        <v>1</v>
      </c>
      <c r="I168" s="240"/>
      <c r="J168" s="236"/>
      <c r="K168" s="236"/>
      <c r="L168" s="241"/>
      <c r="M168" s="242"/>
      <c r="N168" s="243"/>
      <c r="O168" s="243"/>
      <c r="P168" s="243"/>
      <c r="Q168" s="243"/>
      <c r="R168" s="243"/>
      <c r="S168" s="243"/>
      <c r="T168" s="244"/>
      <c r="AT168" s="245" t="s">
        <v>180</v>
      </c>
      <c r="AU168" s="245" t="s">
        <v>82</v>
      </c>
      <c r="AV168" s="11" t="s">
        <v>82</v>
      </c>
      <c r="AW168" s="11" t="s">
        <v>37</v>
      </c>
      <c r="AX168" s="11" t="s">
        <v>73</v>
      </c>
      <c r="AY168" s="245" t="s">
        <v>153</v>
      </c>
    </row>
    <row r="169" spans="2:65" s="1" customFormat="1" ht="16.5" customHeight="1">
      <c r="B169" s="44"/>
      <c r="C169" s="219" t="s">
        <v>322</v>
      </c>
      <c r="D169" s="219" t="s">
        <v>155</v>
      </c>
      <c r="E169" s="220" t="s">
        <v>3325</v>
      </c>
      <c r="F169" s="221" t="s">
        <v>3326</v>
      </c>
      <c r="G169" s="222" t="s">
        <v>158</v>
      </c>
      <c r="H169" s="223">
        <v>2</v>
      </c>
      <c r="I169" s="224"/>
      <c r="J169" s="225">
        <f>ROUND(I169*H169,2)</f>
        <v>0</v>
      </c>
      <c r="K169" s="221" t="s">
        <v>22</v>
      </c>
      <c r="L169" s="70"/>
      <c r="M169" s="226" t="s">
        <v>22</v>
      </c>
      <c r="N169" s="227" t="s">
        <v>44</v>
      </c>
      <c r="O169" s="45"/>
      <c r="P169" s="228">
        <f>O169*H169</f>
        <v>0</v>
      </c>
      <c r="Q169" s="228">
        <v>0</v>
      </c>
      <c r="R169" s="228">
        <f>Q169*H169</f>
        <v>0</v>
      </c>
      <c r="S169" s="228">
        <v>0</v>
      </c>
      <c r="T169" s="229">
        <f>S169*H169</f>
        <v>0</v>
      </c>
      <c r="AR169" s="22" t="s">
        <v>266</v>
      </c>
      <c r="AT169" s="22" t="s">
        <v>155</v>
      </c>
      <c r="AU169" s="22" t="s">
        <v>82</v>
      </c>
      <c r="AY169" s="22" t="s">
        <v>153</v>
      </c>
      <c r="BE169" s="230">
        <f>IF(N169="základní",J169,0)</f>
        <v>0</v>
      </c>
      <c r="BF169" s="230">
        <f>IF(N169="snížená",J169,0)</f>
        <v>0</v>
      </c>
      <c r="BG169" s="230">
        <f>IF(N169="zákl. přenesená",J169,0)</f>
        <v>0</v>
      </c>
      <c r="BH169" s="230">
        <f>IF(N169="sníž. přenesená",J169,0)</f>
        <v>0</v>
      </c>
      <c r="BI169" s="230">
        <f>IF(N169="nulová",J169,0)</f>
        <v>0</v>
      </c>
      <c r="BJ169" s="22" t="s">
        <v>24</v>
      </c>
      <c r="BK169" s="230">
        <f>ROUND(I169*H169,2)</f>
        <v>0</v>
      </c>
      <c r="BL169" s="22" t="s">
        <v>266</v>
      </c>
      <c r="BM169" s="22" t="s">
        <v>3327</v>
      </c>
    </row>
    <row r="170" spans="2:47" s="1" customFormat="1" ht="13.5">
      <c r="B170" s="44"/>
      <c r="C170" s="72"/>
      <c r="D170" s="231" t="s">
        <v>162</v>
      </c>
      <c r="E170" s="72"/>
      <c r="F170" s="232" t="s">
        <v>3326</v>
      </c>
      <c r="G170" s="72"/>
      <c r="H170" s="72"/>
      <c r="I170" s="189"/>
      <c r="J170" s="72"/>
      <c r="K170" s="72"/>
      <c r="L170" s="70"/>
      <c r="M170" s="233"/>
      <c r="N170" s="45"/>
      <c r="O170" s="45"/>
      <c r="P170" s="45"/>
      <c r="Q170" s="45"/>
      <c r="R170" s="45"/>
      <c r="S170" s="45"/>
      <c r="T170" s="93"/>
      <c r="AT170" s="22" t="s">
        <v>162</v>
      </c>
      <c r="AU170" s="22" t="s">
        <v>82</v>
      </c>
    </row>
    <row r="171" spans="2:47" s="1" customFormat="1" ht="13.5">
      <c r="B171" s="44"/>
      <c r="C171" s="72"/>
      <c r="D171" s="231" t="s">
        <v>166</v>
      </c>
      <c r="E171" s="72"/>
      <c r="F171" s="234" t="s">
        <v>3223</v>
      </c>
      <c r="G171" s="72"/>
      <c r="H171" s="72"/>
      <c r="I171" s="189"/>
      <c r="J171" s="72"/>
      <c r="K171" s="72"/>
      <c r="L171" s="70"/>
      <c r="M171" s="233"/>
      <c r="N171" s="45"/>
      <c r="O171" s="45"/>
      <c r="P171" s="45"/>
      <c r="Q171" s="45"/>
      <c r="R171" s="45"/>
      <c r="S171" s="45"/>
      <c r="T171" s="93"/>
      <c r="AT171" s="22" t="s">
        <v>166</v>
      </c>
      <c r="AU171" s="22" t="s">
        <v>82</v>
      </c>
    </row>
    <row r="172" spans="2:51" s="11" customFormat="1" ht="13.5">
      <c r="B172" s="235"/>
      <c r="C172" s="236"/>
      <c r="D172" s="231" t="s">
        <v>180</v>
      </c>
      <c r="E172" s="237" t="s">
        <v>22</v>
      </c>
      <c r="F172" s="238" t="s">
        <v>3328</v>
      </c>
      <c r="G172" s="236"/>
      <c r="H172" s="239">
        <v>2</v>
      </c>
      <c r="I172" s="240"/>
      <c r="J172" s="236"/>
      <c r="K172" s="236"/>
      <c r="L172" s="241"/>
      <c r="M172" s="242"/>
      <c r="N172" s="243"/>
      <c r="O172" s="243"/>
      <c r="P172" s="243"/>
      <c r="Q172" s="243"/>
      <c r="R172" s="243"/>
      <c r="S172" s="243"/>
      <c r="T172" s="244"/>
      <c r="AT172" s="245" t="s">
        <v>180</v>
      </c>
      <c r="AU172" s="245" t="s">
        <v>82</v>
      </c>
      <c r="AV172" s="11" t="s">
        <v>82</v>
      </c>
      <c r="AW172" s="11" t="s">
        <v>37</v>
      </c>
      <c r="AX172" s="11" t="s">
        <v>73</v>
      </c>
      <c r="AY172" s="245" t="s">
        <v>153</v>
      </c>
    </row>
    <row r="173" spans="2:65" s="1" customFormat="1" ht="16.5" customHeight="1">
      <c r="B173" s="44"/>
      <c r="C173" s="219" t="s">
        <v>330</v>
      </c>
      <c r="D173" s="219" t="s">
        <v>155</v>
      </c>
      <c r="E173" s="220" t="s">
        <v>3329</v>
      </c>
      <c r="F173" s="221" t="s">
        <v>3330</v>
      </c>
      <c r="G173" s="222" t="s">
        <v>158</v>
      </c>
      <c r="H173" s="223">
        <v>120</v>
      </c>
      <c r="I173" s="224"/>
      <c r="J173" s="225">
        <f>ROUND(I173*H173,2)</f>
        <v>0</v>
      </c>
      <c r="K173" s="221" t="s">
        <v>159</v>
      </c>
      <c r="L173" s="70"/>
      <c r="M173" s="226" t="s">
        <v>22</v>
      </c>
      <c r="N173" s="227" t="s">
        <v>44</v>
      </c>
      <c r="O173" s="45"/>
      <c r="P173" s="228">
        <f>O173*H173</f>
        <v>0</v>
      </c>
      <c r="Q173" s="228">
        <v>0</v>
      </c>
      <c r="R173" s="228">
        <f>Q173*H173</f>
        <v>0</v>
      </c>
      <c r="S173" s="228">
        <v>0</v>
      </c>
      <c r="T173" s="229">
        <f>S173*H173</f>
        <v>0</v>
      </c>
      <c r="AR173" s="22" t="s">
        <v>266</v>
      </c>
      <c r="AT173" s="22" t="s">
        <v>155</v>
      </c>
      <c r="AU173" s="22" t="s">
        <v>82</v>
      </c>
      <c r="AY173" s="22" t="s">
        <v>153</v>
      </c>
      <c r="BE173" s="230">
        <f>IF(N173="základní",J173,0)</f>
        <v>0</v>
      </c>
      <c r="BF173" s="230">
        <f>IF(N173="snížená",J173,0)</f>
        <v>0</v>
      </c>
      <c r="BG173" s="230">
        <f>IF(N173="zákl. přenesená",J173,0)</f>
        <v>0</v>
      </c>
      <c r="BH173" s="230">
        <f>IF(N173="sníž. přenesená",J173,0)</f>
        <v>0</v>
      </c>
      <c r="BI173" s="230">
        <f>IF(N173="nulová",J173,0)</f>
        <v>0</v>
      </c>
      <c r="BJ173" s="22" t="s">
        <v>24</v>
      </c>
      <c r="BK173" s="230">
        <f>ROUND(I173*H173,2)</f>
        <v>0</v>
      </c>
      <c r="BL173" s="22" t="s">
        <v>266</v>
      </c>
      <c r="BM173" s="22" t="s">
        <v>3331</v>
      </c>
    </row>
    <row r="174" spans="2:47" s="1" customFormat="1" ht="13.5">
      <c r="B174" s="44"/>
      <c r="C174" s="72"/>
      <c r="D174" s="231" t="s">
        <v>162</v>
      </c>
      <c r="E174" s="72"/>
      <c r="F174" s="232" t="s">
        <v>3332</v>
      </c>
      <c r="G174" s="72"/>
      <c r="H174" s="72"/>
      <c r="I174" s="189"/>
      <c r="J174" s="72"/>
      <c r="K174" s="72"/>
      <c r="L174" s="70"/>
      <c r="M174" s="233"/>
      <c r="N174" s="45"/>
      <c r="O174" s="45"/>
      <c r="P174" s="45"/>
      <c r="Q174" s="45"/>
      <c r="R174" s="45"/>
      <c r="S174" s="45"/>
      <c r="T174" s="93"/>
      <c r="AT174" s="22" t="s">
        <v>162</v>
      </c>
      <c r="AU174" s="22" t="s">
        <v>82</v>
      </c>
    </row>
    <row r="175" spans="2:65" s="1" customFormat="1" ht="16.5" customHeight="1">
      <c r="B175" s="44"/>
      <c r="C175" s="246" t="s">
        <v>336</v>
      </c>
      <c r="D175" s="246" t="s">
        <v>252</v>
      </c>
      <c r="E175" s="247" t="s">
        <v>3333</v>
      </c>
      <c r="F175" s="248" t="s">
        <v>3334</v>
      </c>
      <c r="G175" s="249" t="s">
        <v>158</v>
      </c>
      <c r="H175" s="250">
        <v>120</v>
      </c>
      <c r="I175" s="251"/>
      <c r="J175" s="252">
        <f>ROUND(I175*H175,2)</f>
        <v>0</v>
      </c>
      <c r="K175" s="248" t="s">
        <v>159</v>
      </c>
      <c r="L175" s="253"/>
      <c r="M175" s="254" t="s">
        <v>22</v>
      </c>
      <c r="N175" s="255" t="s">
        <v>44</v>
      </c>
      <c r="O175" s="45"/>
      <c r="P175" s="228">
        <f>O175*H175</f>
        <v>0</v>
      </c>
      <c r="Q175" s="228">
        <v>5E-05</v>
      </c>
      <c r="R175" s="228">
        <f>Q175*H175</f>
        <v>0.006</v>
      </c>
      <c r="S175" s="228">
        <v>0</v>
      </c>
      <c r="T175" s="229">
        <f>S175*H175</f>
        <v>0</v>
      </c>
      <c r="AR175" s="22" t="s">
        <v>372</v>
      </c>
      <c r="AT175" s="22" t="s">
        <v>252</v>
      </c>
      <c r="AU175" s="22" t="s">
        <v>82</v>
      </c>
      <c r="AY175" s="22" t="s">
        <v>153</v>
      </c>
      <c r="BE175" s="230">
        <f>IF(N175="základní",J175,0)</f>
        <v>0</v>
      </c>
      <c r="BF175" s="230">
        <f>IF(N175="snížená",J175,0)</f>
        <v>0</v>
      </c>
      <c r="BG175" s="230">
        <f>IF(N175="zákl. přenesená",J175,0)</f>
        <v>0</v>
      </c>
      <c r="BH175" s="230">
        <f>IF(N175="sníž. přenesená",J175,0)</f>
        <v>0</v>
      </c>
      <c r="BI175" s="230">
        <f>IF(N175="nulová",J175,0)</f>
        <v>0</v>
      </c>
      <c r="BJ175" s="22" t="s">
        <v>24</v>
      </c>
      <c r="BK175" s="230">
        <f>ROUND(I175*H175,2)</f>
        <v>0</v>
      </c>
      <c r="BL175" s="22" t="s">
        <v>266</v>
      </c>
      <c r="BM175" s="22" t="s">
        <v>3335</v>
      </c>
    </row>
    <row r="176" spans="2:47" s="1" customFormat="1" ht="13.5">
      <c r="B176" s="44"/>
      <c r="C176" s="72"/>
      <c r="D176" s="231" t="s">
        <v>162</v>
      </c>
      <c r="E176" s="72"/>
      <c r="F176" s="232" t="s">
        <v>3336</v>
      </c>
      <c r="G176" s="72"/>
      <c r="H176" s="72"/>
      <c r="I176" s="189"/>
      <c r="J176" s="72"/>
      <c r="K176" s="72"/>
      <c r="L176" s="70"/>
      <c r="M176" s="233"/>
      <c r="N176" s="45"/>
      <c r="O176" s="45"/>
      <c r="P176" s="45"/>
      <c r="Q176" s="45"/>
      <c r="R176" s="45"/>
      <c r="S176" s="45"/>
      <c r="T176" s="93"/>
      <c r="AT176" s="22" t="s">
        <v>162</v>
      </c>
      <c r="AU176" s="22" t="s">
        <v>82</v>
      </c>
    </row>
    <row r="177" spans="2:47" s="1" customFormat="1" ht="13.5">
      <c r="B177" s="44"/>
      <c r="C177" s="72"/>
      <c r="D177" s="231" t="s">
        <v>166</v>
      </c>
      <c r="E177" s="72"/>
      <c r="F177" s="234" t="s">
        <v>3223</v>
      </c>
      <c r="G177" s="72"/>
      <c r="H177" s="72"/>
      <c r="I177" s="189"/>
      <c r="J177" s="72"/>
      <c r="K177" s="72"/>
      <c r="L177" s="70"/>
      <c r="M177" s="233"/>
      <c r="N177" s="45"/>
      <c r="O177" s="45"/>
      <c r="P177" s="45"/>
      <c r="Q177" s="45"/>
      <c r="R177" s="45"/>
      <c r="S177" s="45"/>
      <c r="T177" s="93"/>
      <c r="AT177" s="22" t="s">
        <v>166</v>
      </c>
      <c r="AU177" s="22" t="s">
        <v>82</v>
      </c>
    </row>
    <row r="178" spans="2:51" s="11" customFormat="1" ht="13.5">
      <c r="B178" s="235"/>
      <c r="C178" s="236"/>
      <c r="D178" s="231" t="s">
        <v>180</v>
      </c>
      <c r="E178" s="237" t="s">
        <v>22</v>
      </c>
      <c r="F178" s="238" t="s">
        <v>3337</v>
      </c>
      <c r="G178" s="236"/>
      <c r="H178" s="239">
        <v>120</v>
      </c>
      <c r="I178" s="240"/>
      <c r="J178" s="236"/>
      <c r="K178" s="236"/>
      <c r="L178" s="241"/>
      <c r="M178" s="242"/>
      <c r="N178" s="243"/>
      <c r="O178" s="243"/>
      <c r="P178" s="243"/>
      <c r="Q178" s="243"/>
      <c r="R178" s="243"/>
      <c r="S178" s="243"/>
      <c r="T178" s="244"/>
      <c r="AT178" s="245" t="s">
        <v>180</v>
      </c>
      <c r="AU178" s="245" t="s">
        <v>82</v>
      </c>
      <c r="AV178" s="11" t="s">
        <v>82</v>
      </c>
      <c r="AW178" s="11" t="s">
        <v>37</v>
      </c>
      <c r="AX178" s="11" t="s">
        <v>73</v>
      </c>
      <c r="AY178" s="245" t="s">
        <v>153</v>
      </c>
    </row>
    <row r="179" spans="2:65" s="1" customFormat="1" ht="16.5" customHeight="1">
      <c r="B179" s="44"/>
      <c r="C179" s="219" t="s">
        <v>342</v>
      </c>
      <c r="D179" s="219" t="s">
        <v>155</v>
      </c>
      <c r="E179" s="220" t="s">
        <v>3338</v>
      </c>
      <c r="F179" s="221" t="s">
        <v>3339</v>
      </c>
      <c r="G179" s="222" t="s">
        <v>158</v>
      </c>
      <c r="H179" s="223">
        <v>150</v>
      </c>
      <c r="I179" s="224"/>
      <c r="J179" s="225">
        <f>ROUND(I179*H179,2)</f>
        <v>0</v>
      </c>
      <c r="K179" s="221" t="s">
        <v>159</v>
      </c>
      <c r="L179" s="70"/>
      <c r="M179" s="226" t="s">
        <v>22</v>
      </c>
      <c r="N179" s="227" t="s">
        <v>44</v>
      </c>
      <c r="O179" s="45"/>
      <c r="P179" s="228">
        <f>O179*H179</f>
        <v>0</v>
      </c>
      <c r="Q179" s="228">
        <v>0</v>
      </c>
      <c r="R179" s="228">
        <f>Q179*H179</f>
        <v>0</v>
      </c>
      <c r="S179" s="228">
        <v>0</v>
      </c>
      <c r="T179" s="229">
        <f>S179*H179</f>
        <v>0</v>
      </c>
      <c r="AR179" s="22" t="s">
        <v>266</v>
      </c>
      <c r="AT179" s="22" t="s">
        <v>155</v>
      </c>
      <c r="AU179" s="22" t="s">
        <v>82</v>
      </c>
      <c r="AY179" s="22" t="s">
        <v>153</v>
      </c>
      <c r="BE179" s="230">
        <f>IF(N179="základní",J179,0)</f>
        <v>0</v>
      </c>
      <c r="BF179" s="230">
        <f>IF(N179="snížená",J179,0)</f>
        <v>0</v>
      </c>
      <c r="BG179" s="230">
        <f>IF(N179="zákl. přenesená",J179,0)</f>
        <v>0</v>
      </c>
      <c r="BH179" s="230">
        <f>IF(N179="sníž. přenesená",J179,0)</f>
        <v>0</v>
      </c>
      <c r="BI179" s="230">
        <f>IF(N179="nulová",J179,0)</f>
        <v>0</v>
      </c>
      <c r="BJ179" s="22" t="s">
        <v>24</v>
      </c>
      <c r="BK179" s="230">
        <f>ROUND(I179*H179,2)</f>
        <v>0</v>
      </c>
      <c r="BL179" s="22" t="s">
        <v>266</v>
      </c>
      <c r="BM179" s="22" t="s">
        <v>3340</v>
      </c>
    </row>
    <row r="180" spans="2:47" s="1" customFormat="1" ht="13.5">
      <c r="B180" s="44"/>
      <c r="C180" s="72"/>
      <c r="D180" s="231" t="s">
        <v>162</v>
      </c>
      <c r="E180" s="72"/>
      <c r="F180" s="232" t="s">
        <v>3341</v>
      </c>
      <c r="G180" s="72"/>
      <c r="H180" s="72"/>
      <c r="I180" s="189"/>
      <c r="J180" s="72"/>
      <c r="K180" s="72"/>
      <c r="L180" s="70"/>
      <c r="M180" s="233"/>
      <c r="N180" s="45"/>
      <c r="O180" s="45"/>
      <c r="P180" s="45"/>
      <c r="Q180" s="45"/>
      <c r="R180" s="45"/>
      <c r="S180" s="45"/>
      <c r="T180" s="93"/>
      <c r="AT180" s="22" t="s">
        <v>162</v>
      </c>
      <c r="AU180" s="22" t="s">
        <v>82</v>
      </c>
    </row>
    <row r="181" spans="2:65" s="1" customFormat="1" ht="16.5" customHeight="1">
      <c r="B181" s="44"/>
      <c r="C181" s="246" t="s">
        <v>348</v>
      </c>
      <c r="D181" s="246" t="s">
        <v>252</v>
      </c>
      <c r="E181" s="247" t="s">
        <v>3342</v>
      </c>
      <c r="F181" s="248" t="s">
        <v>3343</v>
      </c>
      <c r="G181" s="249" t="s">
        <v>158</v>
      </c>
      <c r="H181" s="250">
        <v>150</v>
      </c>
      <c r="I181" s="251"/>
      <c r="J181" s="252">
        <f>ROUND(I181*H181,2)</f>
        <v>0</v>
      </c>
      <c r="K181" s="248" t="s">
        <v>159</v>
      </c>
      <c r="L181" s="253"/>
      <c r="M181" s="254" t="s">
        <v>22</v>
      </c>
      <c r="N181" s="255" t="s">
        <v>44</v>
      </c>
      <c r="O181" s="45"/>
      <c r="P181" s="228">
        <f>O181*H181</f>
        <v>0</v>
      </c>
      <c r="Q181" s="228">
        <v>3E-05</v>
      </c>
      <c r="R181" s="228">
        <f>Q181*H181</f>
        <v>0.0045000000000000005</v>
      </c>
      <c r="S181" s="228">
        <v>0</v>
      </c>
      <c r="T181" s="229">
        <f>S181*H181</f>
        <v>0</v>
      </c>
      <c r="AR181" s="22" t="s">
        <v>372</v>
      </c>
      <c r="AT181" s="22" t="s">
        <v>252</v>
      </c>
      <c r="AU181" s="22" t="s">
        <v>82</v>
      </c>
      <c r="AY181" s="22" t="s">
        <v>153</v>
      </c>
      <c r="BE181" s="230">
        <f>IF(N181="základní",J181,0)</f>
        <v>0</v>
      </c>
      <c r="BF181" s="230">
        <f>IF(N181="snížená",J181,0)</f>
        <v>0</v>
      </c>
      <c r="BG181" s="230">
        <f>IF(N181="zákl. přenesená",J181,0)</f>
        <v>0</v>
      </c>
      <c r="BH181" s="230">
        <f>IF(N181="sníž. přenesená",J181,0)</f>
        <v>0</v>
      </c>
      <c r="BI181" s="230">
        <f>IF(N181="nulová",J181,0)</f>
        <v>0</v>
      </c>
      <c r="BJ181" s="22" t="s">
        <v>24</v>
      </c>
      <c r="BK181" s="230">
        <f>ROUND(I181*H181,2)</f>
        <v>0</v>
      </c>
      <c r="BL181" s="22" t="s">
        <v>266</v>
      </c>
      <c r="BM181" s="22" t="s">
        <v>3344</v>
      </c>
    </row>
    <row r="182" spans="2:47" s="1" customFormat="1" ht="13.5">
      <c r="B182" s="44"/>
      <c r="C182" s="72"/>
      <c r="D182" s="231" t="s">
        <v>162</v>
      </c>
      <c r="E182" s="72"/>
      <c r="F182" s="232" t="s">
        <v>3345</v>
      </c>
      <c r="G182" s="72"/>
      <c r="H182" s="72"/>
      <c r="I182" s="189"/>
      <c r="J182" s="72"/>
      <c r="K182" s="72"/>
      <c r="L182" s="70"/>
      <c r="M182" s="233"/>
      <c r="N182" s="45"/>
      <c r="O182" s="45"/>
      <c r="P182" s="45"/>
      <c r="Q182" s="45"/>
      <c r="R182" s="45"/>
      <c r="S182" s="45"/>
      <c r="T182" s="93"/>
      <c r="AT182" s="22" t="s">
        <v>162</v>
      </c>
      <c r="AU182" s="22" t="s">
        <v>82</v>
      </c>
    </row>
    <row r="183" spans="2:47" s="1" customFormat="1" ht="13.5">
      <c r="B183" s="44"/>
      <c r="C183" s="72"/>
      <c r="D183" s="231" t="s">
        <v>166</v>
      </c>
      <c r="E183" s="72"/>
      <c r="F183" s="234" t="s">
        <v>3223</v>
      </c>
      <c r="G183" s="72"/>
      <c r="H183" s="72"/>
      <c r="I183" s="189"/>
      <c r="J183" s="72"/>
      <c r="K183" s="72"/>
      <c r="L183" s="70"/>
      <c r="M183" s="233"/>
      <c r="N183" s="45"/>
      <c r="O183" s="45"/>
      <c r="P183" s="45"/>
      <c r="Q183" s="45"/>
      <c r="R183" s="45"/>
      <c r="S183" s="45"/>
      <c r="T183" s="93"/>
      <c r="AT183" s="22" t="s">
        <v>166</v>
      </c>
      <c r="AU183" s="22" t="s">
        <v>82</v>
      </c>
    </row>
    <row r="184" spans="2:51" s="11" customFormat="1" ht="13.5">
      <c r="B184" s="235"/>
      <c r="C184" s="236"/>
      <c r="D184" s="231" t="s">
        <v>180</v>
      </c>
      <c r="E184" s="237" t="s">
        <v>22</v>
      </c>
      <c r="F184" s="238" t="s">
        <v>3346</v>
      </c>
      <c r="G184" s="236"/>
      <c r="H184" s="239">
        <v>150</v>
      </c>
      <c r="I184" s="240"/>
      <c r="J184" s="236"/>
      <c r="K184" s="236"/>
      <c r="L184" s="241"/>
      <c r="M184" s="242"/>
      <c r="N184" s="243"/>
      <c r="O184" s="243"/>
      <c r="P184" s="243"/>
      <c r="Q184" s="243"/>
      <c r="R184" s="243"/>
      <c r="S184" s="243"/>
      <c r="T184" s="244"/>
      <c r="AT184" s="245" t="s">
        <v>180</v>
      </c>
      <c r="AU184" s="245" t="s">
        <v>82</v>
      </c>
      <c r="AV184" s="11" t="s">
        <v>82</v>
      </c>
      <c r="AW184" s="11" t="s">
        <v>37</v>
      </c>
      <c r="AX184" s="11" t="s">
        <v>73</v>
      </c>
      <c r="AY184" s="245" t="s">
        <v>153</v>
      </c>
    </row>
    <row r="185" spans="2:65" s="1" customFormat="1" ht="16.5" customHeight="1">
      <c r="B185" s="44"/>
      <c r="C185" s="219" t="s">
        <v>356</v>
      </c>
      <c r="D185" s="219" t="s">
        <v>155</v>
      </c>
      <c r="E185" s="220" t="s">
        <v>3347</v>
      </c>
      <c r="F185" s="221" t="s">
        <v>3348</v>
      </c>
      <c r="G185" s="222" t="s">
        <v>351</v>
      </c>
      <c r="H185" s="223">
        <v>80</v>
      </c>
      <c r="I185" s="224"/>
      <c r="J185" s="225">
        <f>ROUND(I185*H185,2)</f>
        <v>0</v>
      </c>
      <c r="K185" s="221" t="s">
        <v>159</v>
      </c>
      <c r="L185" s="70"/>
      <c r="M185" s="226" t="s">
        <v>22</v>
      </c>
      <c r="N185" s="227" t="s">
        <v>44</v>
      </c>
      <c r="O185" s="45"/>
      <c r="P185" s="228">
        <f>O185*H185</f>
        <v>0</v>
      </c>
      <c r="Q185" s="228">
        <v>0</v>
      </c>
      <c r="R185" s="228">
        <f>Q185*H185</f>
        <v>0</v>
      </c>
      <c r="S185" s="228">
        <v>0</v>
      </c>
      <c r="T185" s="229">
        <f>S185*H185</f>
        <v>0</v>
      </c>
      <c r="AR185" s="22" t="s">
        <v>266</v>
      </c>
      <c r="AT185" s="22" t="s">
        <v>155</v>
      </c>
      <c r="AU185" s="22" t="s">
        <v>82</v>
      </c>
      <c r="AY185" s="22" t="s">
        <v>153</v>
      </c>
      <c r="BE185" s="230">
        <f>IF(N185="základní",J185,0)</f>
        <v>0</v>
      </c>
      <c r="BF185" s="230">
        <f>IF(N185="snížená",J185,0)</f>
        <v>0</v>
      </c>
      <c r="BG185" s="230">
        <f>IF(N185="zákl. přenesená",J185,0)</f>
        <v>0</v>
      </c>
      <c r="BH185" s="230">
        <f>IF(N185="sníž. přenesená",J185,0)</f>
        <v>0</v>
      </c>
      <c r="BI185" s="230">
        <f>IF(N185="nulová",J185,0)</f>
        <v>0</v>
      </c>
      <c r="BJ185" s="22" t="s">
        <v>24</v>
      </c>
      <c r="BK185" s="230">
        <f>ROUND(I185*H185,2)</f>
        <v>0</v>
      </c>
      <c r="BL185" s="22" t="s">
        <v>266</v>
      </c>
      <c r="BM185" s="22" t="s">
        <v>3349</v>
      </c>
    </row>
    <row r="186" spans="2:47" s="1" customFormat="1" ht="13.5">
      <c r="B186" s="44"/>
      <c r="C186" s="72"/>
      <c r="D186" s="231" t="s">
        <v>162</v>
      </c>
      <c r="E186" s="72"/>
      <c r="F186" s="232" t="s">
        <v>3350</v>
      </c>
      <c r="G186" s="72"/>
      <c r="H186" s="72"/>
      <c r="I186" s="189"/>
      <c r="J186" s="72"/>
      <c r="K186" s="72"/>
      <c r="L186" s="70"/>
      <c r="M186" s="233"/>
      <c r="N186" s="45"/>
      <c r="O186" s="45"/>
      <c r="P186" s="45"/>
      <c r="Q186" s="45"/>
      <c r="R186" s="45"/>
      <c r="S186" s="45"/>
      <c r="T186" s="93"/>
      <c r="AT186" s="22" t="s">
        <v>162</v>
      </c>
      <c r="AU186" s="22" t="s">
        <v>82</v>
      </c>
    </row>
    <row r="187" spans="2:65" s="1" customFormat="1" ht="25.5" customHeight="1">
      <c r="B187" s="44"/>
      <c r="C187" s="246" t="s">
        <v>362</v>
      </c>
      <c r="D187" s="246" t="s">
        <v>252</v>
      </c>
      <c r="E187" s="247" t="s">
        <v>3351</v>
      </c>
      <c r="F187" s="248" t="s">
        <v>3352</v>
      </c>
      <c r="G187" s="249" t="s">
        <v>351</v>
      </c>
      <c r="H187" s="250">
        <v>80</v>
      </c>
      <c r="I187" s="251"/>
      <c r="J187" s="252">
        <f>ROUND(I187*H187,2)</f>
        <v>0</v>
      </c>
      <c r="K187" s="248" t="s">
        <v>22</v>
      </c>
      <c r="L187" s="253"/>
      <c r="M187" s="254" t="s">
        <v>22</v>
      </c>
      <c r="N187" s="255" t="s">
        <v>44</v>
      </c>
      <c r="O187" s="45"/>
      <c r="P187" s="228">
        <f>O187*H187</f>
        <v>0</v>
      </c>
      <c r="Q187" s="228">
        <v>0</v>
      </c>
      <c r="R187" s="228">
        <f>Q187*H187</f>
        <v>0</v>
      </c>
      <c r="S187" s="228">
        <v>0</v>
      </c>
      <c r="T187" s="229">
        <f>S187*H187</f>
        <v>0</v>
      </c>
      <c r="AR187" s="22" t="s">
        <v>372</v>
      </c>
      <c r="AT187" s="22" t="s">
        <v>252</v>
      </c>
      <c r="AU187" s="22" t="s">
        <v>82</v>
      </c>
      <c r="AY187" s="22" t="s">
        <v>153</v>
      </c>
      <c r="BE187" s="230">
        <f>IF(N187="základní",J187,0)</f>
        <v>0</v>
      </c>
      <c r="BF187" s="230">
        <f>IF(N187="snížená",J187,0)</f>
        <v>0</v>
      </c>
      <c r="BG187" s="230">
        <f>IF(N187="zákl. přenesená",J187,0)</f>
        <v>0</v>
      </c>
      <c r="BH187" s="230">
        <f>IF(N187="sníž. přenesená",J187,0)</f>
        <v>0</v>
      </c>
      <c r="BI187" s="230">
        <f>IF(N187="nulová",J187,0)</f>
        <v>0</v>
      </c>
      <c r="BJ187" s="22" t="s">
        <v>24</v>
      </c>
      <c r="BK187" s="230">
        <f>ROUND(I187*H187,2)</f>
        <v>0</v>
      </c>
      <c r="BL187" s="22" t="s">
        <v>266</v>
      </c>
      <c r="BM187" s="22" t="s">
        <v>3353</v>
      </c>
    </row>
    <row r="188" spans="2:47" s="1" customFormat="1" ht="13.5">
      <c r="B188" s="44"/>
      <c r="C188" s="72"/>
      <c r="D188" s="231" t="s">
        <v>162</v>
      </c>
      <c r="E188" s="72"/>
      <c r="F188" s="232" t="s">
        <v>3352</v>
      </c>
      <c r="G188" s="72"/>
      <c r="H188" s="72"/>
      <c r="I188" s="189"/>
      <c r="J188" s="72"/>
      <c r="K188" s="72"/>
      <c r="L188" s="70"/>
      <c r="M188" s="233"/>
      <c r="N188" s="45"/>
      <c r="O188" s="45"/>
      <c r="P188" s="45"/>
      <c r="Q188" s="45"/>
      <c r="R188" s="45"/>
      <c r="S188" s="45"/>
      <c r="T188" s="93"/>
      <c r="AT188" s="22" t="s">
        <v>162</v>
      </c>
      <c r="AU188" s="22" t="s">
        <v>82</v>
      </c>
    </row>
    <row r="189" spans="2:47" s="1" customFormat="1" ht="13.5">
      <c r="B189" s="44"/>
      <c r="C189" s="72"/>
      <c r="D189" s="231" t="s">
        <v>166</v>
      </c>
      <c r="E189" s="72"/>
      <c r="F189" s="234" t="s">
        <v>3223</v>
      </c>
      <c r="G189" s="72"/>
      <c r="H189" s="72"/>
      <c r="I189" s="189"/>
      <c r="J189" s="72"/>
      <c r="K189" s="72"/>
      <c r="L189" s="70"/>
      <c r="M189" s="233"/>
      <c r="N189" s="45"/>
      <c r="O189" s="45"/>
      <c r="P189" s="45"/>
      <c r="Q189" s="45"/>
      <c r="R189" s="45"/>
      <c r="S189" s="45"/>
      <c r="T189" s="93"/>
      <c r="AT189" s="22" t="s">
        <v>166</v>
      </c>
      <c r="AU189" s="22" t="s">
        <v>82</v>
      </c>
    </row>
    <row r="190" spans="2:51" s="11" customFormat="1" ht="13.5">
      <c r="B190" s="235"/>
      <c r="C190" s="236"/>
      <c r="D190" s="231" t="s">
        <v>180</v>
      </c>
      <c r="E190" s="237" t="s">
        <v>22</v>
      </c>
      <c r="F190" s="238" t="s">
        <v>3354</v>
      </c>
      <c r="G190" s="236"/>
      <c r="H190" s="239">
        <v>80</v>
      </c>
      <c r="I190" s="240"/>
      <c r="J190" s="236"/>
      <c r="K190" s="236"/>
      <c r="L190" s="241"/>
      <c r="M190" s="242"/>
      <c r="N190" s="243"/>
      <c r="O190" s="243"/>
      <c r="P190" s="243"/>
      <c r="Q190" s="243"/>
      <c r="R190" s="243"/>
      <c r="S190" s="243"/>
      <c r="T190" s="244"/>
      <c r="AT190" s="245" t="s">
        <v>180</v>
      </c>
      <c r="AU190" s="245" t="s">
        <v>82</v>
      </c>
      <c r="AV190" s="11" t="s">
        <v>82</v>
      </c>
      <c r="AW190" s="11" t="s">
        <v>37</v>
      </c>
      <c r="AX190" s="11" t="s">
        <v>73</v>
      </c>
      <c r="AY190" s="245" t="s">
        <v>153</v>
      </c>
    </row>
    <row r="191" spans="2:65" s="1" customFormat="1" ht="16.5" customHeight="1">
      <c r="B191" s="44"/>
      <c r="C191" s="219" t="s">
        <v>366</v>
      </c>
      <c r="D191" s="219" t="s">
        <v>155</v>
      </c>
      <c r="E191" s="220" t="s">
        <v>3355</v>
      </c>
      <c r="F191" s="221" t="s">
        <v>3356</v>
      </c>
      <c r="G191" s="222" t="s">
        <v>351</v>
      </c>
      <c r="H191" s="223">
        <v>30</v>
      </c>
      <c r="I191" s="224"/>
      <c r="J191" s="225">
        <f>ROUND(I191*H191,2)</f>
        <v>0</v>
      </c>
      <c r="K191" s="221" t="s">
        <v>159</v>
      </c>
      <c r="L191" s="70"/>
      <c r="M191" s="226" t="s">
        <v>22</v>
      </c>
      <c r="N191" s="227" t="s">
        <v>44</v>
      </c>
      <c r="O191" s="45"/>
      <c r="P191" s="228">
        <f>O191*H191</f>
        <v>0</v>
      </c>
      <c r="Q191" s="228">
        <v>0</v>
      </c>
      <c r="R191" s="228">
        <f>Q191*H191</f>
        <v>0</v>
      </c>
      <c r="S191" s="228">
        <v>0</v>
      </c>
      <c r="T191" s="229">
        <f>S191*H191</f>
        <v>0</v>
      </c>
      <c r="AR191" s="22" t="s">
        <v>266</v>
      </c>
      <c r="AT191" s="22" t="s">
        <v>155</v>
      </c>
      <c r="AU191" s="22" t="s">
        <v>82</v>
      </c>
      <c r="AY191" s="22" t="s">
        <v>153</v>
      </c>
      <c r="BE191" s="230">
        <f>IF(N191="základní",J191,0)</f>
        <v>0</v>
      </c>
      <c r="BF191" s="230">
        <f>IF(N191="snížená",J191,0)</f>
        <v>0</v>
      </c>
      <c r="BG191" s="230">
        <f>IF(N191="zákl. přenesená",J191,0)</f>
        <v>0</v>
      </c>
      <c r="BH191" s="230">
        <f>IF(N191="sníž. přenesená",J191,0)</f>
        <v>0</v>
      </c>
      <c r="BI191" s="230">
        <f>IF(N191="nulová",J191,0)</f>
        <v>0</v>
      </c>
      <c r="BJ191" s="22" t="s">
        <v>24</v>
      </c>
      <c r="BK191" s="230">
        <f>ROUND(I191*H191,2)</f>
        <v>0</v>
      </c>
      <c r="BL191" s="22" t="s">
        <v>266</v>
      </c>
      <c r="BM191" s="22" t="s">
        <v>3357</v>
      </c>
    </row>
    <row r="192" spans="2:47" s="1" customFormat="1" ht="13.5">
      <c r="B192" s="44"/>
      <c r="C192" s="72"/>
      <c r="D192" s="231" t="s">
        <v>162</v>
      </c>
      <c r="E192" s="72"/>
      <c r="F192" s="232" t="s">
        <v>3358</v>
      </c>
      <c r="G192" s="72"/>
      <c r="H192" s="72"/>
      <c r="I192" s="189"/>
      <c r="J192" s="72"/>
      <c r="K192" s="72"/>
      <c r="L192" s="70"/>
      <c r="M192" s="233"/>
      <c r="N192" s="45"/>
      <c r="O192" s="45"/>
      <c r="P192" s="45"/>
      <c r="Q192" s="45"/>
      <c r="R192" s="45"/>
      <c r="S192" s="45"/>
      <c r="T192" s="93"/>
      <c r="AT192" s="22" t="s">
        <v>162</v>
      </c>
      <c r="AU192" s="22" t="s">
        <v>82</v>
      </c>
    </row>
    <row r="193" spans="2:65" s="1" customFormat="1" ht="16.5" customHeight="1">
      <c r="B193" s="44"/>
      <c r="C193" s="246" t="s">
        <v>372</v>
      </c>
      <c r="D193" s="246" t="s">
        <v>252</v>
      </c>
      <c r="E193" s="247" t="s">
        <v>3359</v>
      </c>
      <c r="F193" s="248" t="s">
        <v>3360</v>
      </c>
      <c r="G193" s="249" t="s">
        <v>351</v>
      </c>
      <c r="H193" s="250">
        <v>30.75</v>
      </c>
      <c r="I193" s="251"/>
      <c r="J193" s="252">
        <f>ROUND(I193*H193,2)</f>
        <v>0</v>
      </c>
      <c r="K193" s="248" t="s">
        <v>159</v>
      </c>
      <c r="L193" s="253"/>
      <c r="M193" s="254" t="s">
        <v>22</v>
      </c>
      <c r="N193" s="255" t="s">
        <v>44</v>
      </c>
      <c r="O193" s="45"/>
      <c r="P193" s="228">
        <f>O193*H193</f>
        <v>0</v>
      </c>
      <c r="Q193" s="228">
        <v>5E-05</v>
      </c>
      <c r="R193" s="228">
        <f>Q193*H193</f>
        <v>0.0015375</v>
      </c>
      <c r="S193" s="228">
        <v>0</v>
      </c>
      <c r="T193" s="229">
        <f>S193*H193</f>
        <v>0</v>
      </c>
      <c r="AR193" s="22" t="s">
        <v>372</v>
      </c>
      <c r="AT193" s="22" t="s">
        <v>252</v>
      </c>
      <c r="AU193" s="22" t="s">
        <v>82</v>
      </c>
      <c r="AY193" s="22" t="s">
        <v>153</v>
      </c>
      <c r="BE193" s="230">
        <f>IF(N193="základní",J193,0)</f>
        <v>0</v>
      </c>
      <c r="BF193" s="230">
        <f>IF(N193="snížená",J193,0)</f>
        <v>0</v>
      </c>
      <c r="BG193" s="230">
        <f>IF(N193="zákl. přenesená",J193,0)</f>
        <v>0</v>
      </c>
      <c r="BH193" s="230">
        <f>IF(N193="sníž. přenesená",J193,0)</f>
        <v>0</v>
      </c>
      <c r="BI193" s="230">
        <f>IF(N193="nulová",J193,0)</f>
        <v>0</v>
      </c>
      <c r="BJ193" s="22" t="s">
        <v>24</v>
      </c>
      <c r="BK193" s="230">
        <f>ROUND(I193*H193,2)</f>
        <v>0</v>
      </c>
      <c r="BL193" s="22" t="s">
        <v>266</v>
      </c>
      <c r="BM193" s="22" t="s">
        <v>3361</v>
      </c>
    </row>
    <row r="194" spans="2:47" s="1" customFormat="1" ht="13.5">
      <c r="B194" s="44"/>
      <c r="C194" s="72"/>
      <c r="D194" s="231" t="s">
        <v>162</v>
      </c>
      <c r="E194" s="72"/>
      <c r="F194" s="232" t="s">
        <v>3362</v>
      </c>
      <c r="G194" s="72"/>
      <c r="H194" s="72"/>
      <c r="I194" s="189"/>
      <c r="J194" s="72"/>
      <c r="K194" s="72"/>
      <c r="L194" s="70"/>
      <c r="M194" s="233"/>
      <c r="N194" s="45"/>
      <c r="O194" s="45"/>
      <c r="P194" s="45"/>
      <c r="Q194" s="45"/>
      <c r="R194" s="45"/>
      <c r="S194" s="45"/>
      <c r="T194" s="93"/>
      <c r="AT194" s="22" t="s">
        <v>162</v>
      </c>
      <c r="AU194" s="22" t="s">
        <v>82</v>
      </c>
    </row>
    <row r="195" spans="2:47" s="1" customFormat="1" ht="13.5">
      <c r="B195" s="44"/>
      <c r="C195" s="72"/>
      <c r="D195" s="231" t="s">
        <v>166</v>
      </c>
      <c r="E195" s="72"/>
      <c r="F195" s="234" t="s">
        <v>3223</v>
      </c>
      <c r="G195" s="72"/>
      <c r="H195" s="72"/>
      <c r="I195" s="189"/>
      <c r="J195" s="72"/>
      <c r="K195" s="72"/>
      <c r="L195" s="70"/>
      <c r="M195" s="233"/>
      <c r="N195" s="45"/>
      <c r="O195" s="45"/>
      <c r="P195" s="45"/>
      <c r="Q195" s="45"/>
      <c r="R195" s="45"/>
      <c r="S195" s="45"/>
      <c r="T195" s="93"/>
      <c r="AT195" s="22" t="s">
        <v>166</v>
      </c>
      <c r="AU195" s="22" t="s">
        <v>82</v>
      </c>
    </row>
    <row r="196" spans="2:51" s="11" customFormat="1" ht="13.5">
      <c r="B196" s="235"/>
      <c r="C196" s="236"/>
      <c r="D196" s="231" t="s">
        <v>180</v>
      </c>
      <c r="E196" s="237" t="s">
        <v>22</v>
      </c>
      <c r="F196" s="238" t="s">
        <v>3363</v>
      </c>
      <c r="G196" s="236"/>
      <c r="H196" s="239">
        <v>30</v>
      </c>
      <c r="I196" s="240"/>
      <c r="J196" s="236"/>
      <c r="K196" s="236"/>
      <c r="L196" s="241"/>
      <c r="M196" s="242"/>
      <c r="N196" s="243"/>
      <c r="O196" s="243"/>
      <c r="P196" s="243"/>
      <c r="Q196" s="243"/>
      <c r="R196" s="243"/>
      <c r="S196" s="243"/>
      <c r="T196" s="244"/>
      <c r="AT196" s="245" t="s">
        <v>180</v>
      </c>
      <c r="AU196" s="245" t="s">
        <v>82</v>
      </c>
      <c r="AV196" s="11" t="s">
        <v>82</v>
      </c>
      <c r="AW196" s="11" t="s">
        <v>37</v>
      </c>
      <c r="AX196" s="11" t="s">
        <v>73</v>
      </c>
      <c r="AY196" s="245" t="s">
        <v>153</v>
      </c>
    </row>
    <row r="197" spans="2:51" s="11" customFormat="1" ht="13.5">
      <c r="B197" s="235"/>
      <c r="C197" s="236"/>
      <c r="D197" s="231" t="s">
        <v>180</v>
      </c>
      <c r="E197" s="236"/>
      <c r="F197" s="238" t="s">
        <v>3364</v>
      </c>
      <c r="G197" s="236"/>
      <c r="H197" s="239">
        <v>30.75</v>
      </c>
      <c r="I197" s="240"/>
      <c r="J197" s="236"/>
      <c r="K197" s="236"/>
      <c r="L197" s="241"/>
      <c r="M197" s="242"/>
      <c r="N197" s="243"/>
      <c r="O197" s="243"/>
      <c r="P197" s="243"/>
      <c r="Q197" s="243"/>
      <c r="R197" s="243"/>
      <c r="S197" s="243"/>
      <c r="T197" s="244"/>
      <c r="AT197" s="245" t="s">
        <v>180</v>
      </c>
      <c r="AU197" s="245" t="s">
        <v>82</v>
      </c>
      <c r="AV197" s="11" t="s">
        <v>82</v>
      </c>
      <c r="AW197" s="11" t="s">
        <v>6</v>
      </c>
      <c r="AX197" s="11" t="s">
        <v>24</v>
      </c>
      <c r="AY197" s="245" t="s">
        <v>153</v>
      </c>
    </row>
    <row r="198" spans="2:65" s="1" customFormat="1" ht="16.5" customHeight="1">
      <c r="B198" s="44"/>
      <c r="C198" s="219" t="s">
        <v>377</v>
      </c>
      <c r="D198" s="219" t="s">
        <v>155</v>
      </c>
      <c r="E198" s="220" t="s">
        <v>3365</v>
      </c>
      <c r="F198" s="221" t="s">
        <v>3366</v>
      </c>
      <c r="G198" s="222" t="s">
        <v>351</v>
      </c>
      <c r="H198" s="223">
        <v>30</v>
      </c>
      <c r="I198" s="224"/>
      <c r="J198" s="225">
        <f>ROUND(I198*H198,2)</f>
        <v>0</v>
      </c>
      <c r="K198" s="221" t="s">
        <v>159</v>
      </c>
      <c r="L198" s="70"/>
      <c r="M198" s="226" t="s">
        <v>22</v>
      </c>
      <c r="N198" s="227" t="s">
        <v>44</v>
      </c>
      <c r="O198" s="45"/>
      <c r="P198" s="228">
        <f>O198*H198</f>
        <v>0</v>
      </c>
      <c r="Q198" s="228">
        <v>0</v>
      </c>
      <c r="R198" s="228">
        <f>Q198*H198</f>
        <v>0</v>
      </c>
      <c r="S198" s="228">
        <v>0</v>
      </c>
      <c r="T198" s="229">
        <f>S198*H198</f>
        <v>0</v>
      </c>
      <c r="AR198" s="22" t="s">
        <v>266</v>
      </c>
      <c r="AT198" s="22" t="s">
        <v>155</v>
      </c>
      <c r="AU198" s="22" t="s">
        <v>82</v>
      </c>
      <c r="AY198" s="22" t="s">
        <v>153</v>
      </c>
      <c r="BE198" s="230">
        <f>IF(N198="základní",J198,0)</f>
        <v>0</v>
      </c>
      <c r="BF198" s="230">
        <f>IF(N198="snížená",J198,0)</f>
        <v>0</v>
      </c>
      <c r="BG198" s="230">
        <f>IF(N198="zákl. přenesená",J198,0)</f>
        <v>0</v>
      </c>
      <c r="BH198" s="230">
        <f>IF(N198="sníž. přenesená",J198,0)</f>
        <v>0</v>
      </c>
      <c r="BI198" s="230">
        <f>IF(N198="nulová",J198,0)</f>
        <v>0</v>
      </c>
      <c r="BJ198" s="22" t="s">
        <v>24</v>
      </c>
      <c r="BK198" s="230">
        <f>ROUND(I198*H198,2)</f>
        <v>0</v>
      </c>
      <c r="BL198" s="22" t="s">
        <v>266</v>
      </c>
      <c r="BM198" s="22" t="s">
        <v>3367</v>
      </c>
    </row>
    <row r="199" spans="2:47" s="1" customFormat="1" ht="13.5">
      <c r="B199" s="44"/>
      <c r="C199" s="72"/>
      <c r="D199" s="231" t="s">
        <v>162</v>
      </c>
      <c r="E199" s="72"/>
      <c r="F199" s="232" t="s">
        <v>3368</v>
      </c>
      <c r="G199" s="72"/>
      <c r="H199" s="72"/>
      <c r="I199" s="189"/>
      <c r="J199" s="72"/>
      <c r="K199" s="72"/>
      <c r="L199" s="70"/>
      <c r="M199" s="233"/>
      <c r="N199" s="45"/>
      <c r="O199" s="45"/>
      <c r="P199" s="45"/>
      <c r="Q199" s="45"/>
      <c r="R199" s="45"/>
      <c r="S199" s="45"/>
      <c r="T199" s="93"/>
      <c r="AT199" s="22" t="s">
        <v>162</v>
      </c>
      <c r="AU199" s="22" t="s">
        <v>82</v>
      </c>
    </row>
    <row r="200" spans="2:65" s="1" customFormat="1" ht="16.5" customHeight="1">
      <c r="B200" s="44"/>
      <c r="C200" s="246" t="s">
        <v>382</v>
      </c>
      <c r="D200" s="246" t="s">
        <v>252</v>
      </c>
      <c r="E200" s="247" t="s">
        <v>3369</v>
      </c>
      <c r="F200" s="248" t="s">
        <v>3370</v>
      </c>
      <c r="G200" s="249" t="s">
        <v>351</v>
      </c>
      <c r="H200" s="250">
        <v>30.75</v>
      </c>
      <c r="I200" s="251"/>
      <c r="J200" s="252">
        <f>ROUND(I200*H200,2)</f>
        <v>0</v>
      </c>
      <c r="K200" s="248" t="s">
        <v>159</v>
      </c>
      <c r="L200" s="253"/>
      <c r="M200" s="254" t="s">
        <v>22</v>
      </c>
      <c r="N200" s="255" t="s">
        <v>44</v>
      </c>
      <c r="O200" s="45"/>
      <c r="P200" s="228">
        <f>O200*H200</f>
        <v>0</v>
      </c>
      <c r="Q200" s="228">
        <v>0.00012</v>
      </c>
      <c r="R200" s="228">
        <f>Q200*H200</f>
        <v>0.00369</v>
      </c>
      <c r="S200" s="228">
        <v>0</v>
      </c>
      <c r="T200" s="229">
        <f>S200*H200</f>
        <v>0</v>
      </c>
      <c r="AR200" s="22" t="s">
        <v>372</v>
      </c>
      <c r="AT200" s="22" t="s">
        <v>252</v>
      </c>
      <c r="AU200" s="22" t="s">
        <v>82</v>
      </c>
      <c r="AY200" s="22" t="s">
        <v>153</v>
      </c>
      <c r="BE200" s="230">
        <f>IF(N200="základní",J200,0)</f>
        <v>0</v>
      </c>
      <c r="BF200" s="230">
        <f>IF(N200="snížená",J200,0)</f>
        <v>0</v>
      </c>
      <c r="BG200" s="230">
        <f>IF(N200="zákl. přenesená",J200,0)</f>
        <v>0</v>
      </c>
      <c r="BH200" s="230">
        <f>IF(N200="sníž. přenesená",J200,0)</f>
        <v>0</v>
      </c>
      <c r="BI200" s="230">
        <f>IF(N200="nulová",J200,0)</f>
        <v>0</v>
      </c>
      <c r="BJ200" s="22" t="s">
        <v>24</v>
      </c>
      <c r="BK200" s="230">
        <f>ROUND(I200*H200,2)</f>
        <v>0</v>
      </c>
      <c r="BL200" s="22" t="s">
        <v>266</v>
      </c>
      <c r="BM200" s="22" t="s">
        <v>3371</v>
      </c>
    </row>
    <row r="201" spans="2:47" s="1" customFormat="1" ht="13.5">
      <c r="B201" s="44"/>
      <c r="C201" s="72"/>
      <c r="D201" s="231" t="s">
        <v>162</v>
      </c>
      <c r="E201" s="72"/>
      <c r="F201" s="232" t="s">
        <v>3372</v>
      </c>
      <c r="G201" s="72"/>
      <c r="H201" s="72"/>
      <c r="I201" s="189"/>
      <c r="J201" s="72"/>
      <c r="K201" s="72"/>
      <c r="L201" s="70"/>
      <c r="M201" s="233"/>
      <c r="N201" s="45"/>
      <c r="O201" s="45"/>
      <c r="P201" s="45"/>
      <c r="Q201" s="45"/>
      <c r="R201" s="45"/>
      <c r="S201" s="45"/>
      <c r="T201" s="93"/>
      <c r="AT201" s="22" t="s">
        <v>162</v>
      </c>
      <c r="AU201" s="22" t="s">
        <v>82</v>
      </c>
    </row>
    <row r="202" spans="2:47" s="1" customFormat="1" ht="13.5">
      <c r="B202" s="44"/>
      <c r="C202" s="72"/>
      <c r="D202" s="231" t="s">
        <v>166</v>
      </c>
      <c r="E202" s="72"/>
      <c r="F202" s="234" t="s">
        <v>3373</v>
      </c>
      <c r="G202" s="72"/>
      <c r="H202" s="72"/>
      <c r="I202" s="189"/>
      <c r="J202" s="72"/>
      <c r="K202" s="72"/>
      <c r="L202" s="70"/>
      <c r="M202" s="233"/>
      <c r="N202" s="45"/>
      <c r="O202" s="45"/>
      <c r="P202" s="45"/>
      <c r="Q202" s="45"/>
      <c r="R202" s="45"/>
      <c r="S202" s="45"/>
      <c r="T202" s="93"/>
      <c r="AT202" s="22" t="s">
        <v>166</v>
      </c>
      <c r="AU202" s="22" t="s">
        <v>82</v>
      </c>
    </row>
    <row r="203" spans="2:51" s="11" customFormat="1" ht="13.5">
      <c r="B203" s="235"/>
      <c r="C203" s="236"/>
      <c r="D203" s="231" t="s">
        <v>180</v>
      </c>
      <c r="E203" s="237" t="s">
        <v>22</v>
      </c>
      <c r="F203" s="238" t="s">
        <v>3363</v>
      </c>
      <c r="G203" s="236"/>
      <c r="H203" s="239">
        <v>30</v>
      </c>
      <c r="I203" s="240"/>
      <c r="J203" s="236"/>
      <c r="K203" s="236"/>
      <c r="L203" s="241"/>
      <c r="M203" s="242"/>
      <c r="N203" s="243"/>
      <c r="O203" s="243"/>
      <c r="P203" s="243"/>
      <c r="Q203" s="243"/>
      <c r="R203" s="243"/>
      <c r="S203" s="243"/>
      <c r="T203" s="244"/>
      <c r="AT203" s="245" t="s">
        <v>180</v>
      </c>
      <c r="AU203" s="245" t="s">
        <v>82</v>
      </c>
      <c r="AV203" s="11" t="s">
        <v>82</v>
      </c>
      <c r="AW203" s="11" t="s">
        <v>37</v>
      </c>
      <c r="AX203" s="11" t="s">
        <v>73</v>
      </c>
      <c r="AY203" s="245" t="s">
        <v>153</v>
      </c>
    </row>
    <row r="204" spans="2:51" s="11" customFormat="1" ht="13.5">
      <c r="B204" s="235"/>
      <c r="C204" s="236"/>
      <c r="D204" s="231" t="s">
        <v>180</v>
      </c>
      <c r="E204" s="236"/>
      <c r="F204" s="238" t="s">
        <v>3364</v>
      </c>
      <c r="G204" s="236"/>
      <c r="H204" s="239">
        <v>30.75</v>
      </c>
      <c r="I204" s="240"/>
      <c r="J204" s="236"/>
      <c r="K204" s="236"/>
      <c r="L204" s="241"/>
      <c r="M204" s="242"/>
      <c r="N204" s="243"/>
      <c r="O204" s="243"/>
      <c r="P204" s="243"/>
      <c r="Q204" s="243"/>
      <c r="R204" s="243"/>
      <c r="S204" s="243"/>
      <c r="T204" s="244"/>
      <c r="AT204" s="245" t="s">
        <v>180</v>
      </c>
      <c r="AU204" s="245" t="s">
        <v>82</v>
      </c>
      <c r="AV204" s="11" t="s">
        <v>82</v>
      </c>
      <c r="AW204" s="11" t="s">
        <v>6</v>
      </c>
      <c r="AX204" s="11" t="s">
        <v>24</v>
      </c>
      <c r="AY204" s="245" t="s">
        <v>153</v>
      </c>
    </row>
    <row r="205" spans="2:65" s="1" customFormat="1" ht="16.5" customHeight="1">
      <c r="B205" s="44"/>
      <c r="C205" s="219" t="s">
        <v>387</v>
      </c>
      <c r="D205" s="219" t="s">
        <v>155</v>
      </c>
      <c r="E205" s="220" t="s">
        <v>3374</v>
      </c>
      <c r="F205" s="221" t="s">
        <v>3375</v>
      </c>
      <c r="G205" s="222" t="s">
        <v>351</v>
      </c>
      <c r="H205" s="223">
        <v>1755</v>
      </c>
      <c r="I205" s="224"/>
      <c r="J205" s="225">
        <f>ROUND(I205*H205,2)</f>
        <v>0</v>
      </c>
      <c r="K205" s="221" t="s">
        <v>159</v>
      </c>
      <c r="L205" s="70"/>
      <c r="M205" s="226" t="s">
        <v>22</v>
      </c>
      <c r="N205" s="227" t="s">
        <v>44</v>
      </c>
      <c r="O205" s="45"/>
      <c r="P205" s="228">
        <f>O205*H205</f>
        <v>0</v>
      </c>
      <c r="Q205" s="228">
        <v>0</v>
      </c>
      <c r="R205" s="228">
        <f>Q205*H205</f>
        <v>0</v>
      </c>
      <c r="S205" s="228">
        <v>0</v>
      </c>
      <c r="T205" s="229">
        <f>S205*H205</f>
        <v>0</v>
      </c>
      <c r="AR205" s="22" t="s">
        <v>266</v>
      </c>
      <c r="AT205" s="22" t="s">
        <v>155</v>
      </c>
      <c r="AU205" s="22" t="s">
        <v>82</v>
      </c>
      <c r="AY205" s="22" t="s">
        <v>153</v>
      </c>
      <c r="BE205" s="230">
        <f>IF(N205="základní",J205,0)</f>
        <v>0</v>
      </c>
      <c r="BF205" s="230">
        <f>IF(N205="snížená",J205,0)</f>
        <v>0</v>
      </c>
      <c r="BG205" s="230">
        <f>IF(N205="zákl. přenesená",J205,0)</f>
        <v>0</v>
      </c>
      <c r="BH205" s="230">
        <f>IF(N205="sníž. přenesená",J205,0)</f>
        <v>0</v>
      </c>
      <c r="BI205" s="230">
        <f>IF(N205="nulová",J205,0)</f>
        <v>0</v>
      </c>
      <c r="BJ205" s="22" t="s">
        <v>24</v>
      </c>
      <c r="BK205" s="230">
        <f>ROUND(I205*H205,2)</f>
        <v>0</v>
      </c>
      <c r="BL205" s="22" t="s">
        <v>266</v>
      </c>
      <c r="BM205" s="22" t="s">
        <v>3376</v>
      </c>
    </row>
    <row r="206" spans="2:47" s="1" customFormat="1" ht="13.5">
      <c r="B206" s="44"/>
      <c r="C206" s="72"/>
      <c r="D206" s="231" t="s">
        <v>162</v>
      </c>
      <c r="E206" s="72"/>
      <c r="F206" s="232" t="s">
        <v>3377</v>
      </c>
      <c r="G206" s="72"/>
      <c r="H206" s="72"/>
      <c r="I206" s="189"/>
      <c r="J206" s="72"/>
      <c r="K206" s="72"/>
      <c r="L206" s="70"/>
      <c r="M206" s="233"/>
      <c r="N206" s="45"/>
      <c r="O206" s="45"/>
      <c r="P206" s="45"/>
      <c r="Q206" s="45"/>
      <c r="R206" s="45"/>
      <c r="S206" s="45"/>
      <c r="T206" s="93"/>
      <c r="AT206" s="22" t="s">
        <v>162</v>
      </c>
      <c r="AU206" s="22" t="s">
        <v>82</v>
      </c>
    </row>
    <row r="207" spans="2:65" s="1" customFormat="1" ht="16.5" customHeight="1">
      <c r="B207" s="44"/>
      <c r="C207" s="246" t="s">
        <v>392</v>
      </c>
      <c r="D207" s="246" t="s">
        <v>252</v>
      </c>
      <c r="E207" s="247" t="s">
        <v>3378</v>
      </c>
      <c r="F207" s="248" t="s">
        <v>3379</v>
      </c>
      <c r="G207" s="249" t="s">
        <v>351</v>
      </c>
      <c r="H207" s="250">
        <v>73.8</v>
      </c>
      <c r="I207" s="251"/>
      <c r="J207" s="252">
        <f>ROUND(I207*H207,2)</f>
        <v>0</v>
      </c>
      <c r="K207" s="248" t="s">
        <v>159</v>
      </c>
      <c r="L207" s="253"/>
      <c r="M207" s="254" t="s">
        <v>22</v>
      </c>
      <c r="N207" s="255" t="s">
        <v>44</v>
      </c>
      <c r="O207" s="45"/>
      <c r="P207" s="228">
        <f>O207*H207</f>
        <v>0</v>
      </c>
      <c r="Q207" s="228">
        <v>0.0001</v>
      </c>
      <c r="R207" s="228">
        <f>Q207*H207</f>
        <v>0.00738</v>
      </c>
      <c r="S207" s="228">
        <v>0</v>
      </c>
      <c r="T207" s="229">
        <f>S207*H207</f>
        <v>0</v>
      </c>
      <c r="AR207" s="22" t="s">
        <v>372</v>
      </c>
      <c r="AT207" s="22" t="s">
        <v>252</v>
      </c>
      <c r="AU207" s="22" t="s">
        <v>82</v>
      </c>
      <c r="AY207" s="22" t="s">
        <v>153</v>
      </c>
      <c r="BE207" s="230">
        <f>IF(N207="základní",J207,0)</f>
        <v>0</v>
      </c>
      <c r="BF207" s="230">
        <f>IF(N207="snížená",J207,0)</f>
        <v>0</v>
      </c>
      <c r="BG207" s="230">
        <f>IF(N207="zákl. přenesená",J207,0)</f>
        <v>0</v>
      </c>
      <c r="BH207" s="230">
        <f>IF(N207="sníž. přenesená",J207,0)</f>
        <v>0</v>
      </c>
      <c r="BI207" s="230">
        <f>IF(N207="nulová",J207,0)</f>
        <v>0</v>
      </c>
      <c r="BJ207" s="22" t="s">
        <v>24</v>
      </c>
      <c r="BK207" s="230">
        <f>ROUND(I207*H207,2)</f>
        <v>0</v>
      </c>
      <c r="BL207" s="22" t="s">
        <v>266</v>
      </c>
      <c r="BM207" s="22" t="s">
        <v>3380</v>
      </c>
    </row>
    <row r="208" spans="2:47" s="1" customFormat="1" ht="13.5">
      <c r="B208" s="44"/>
      <c r="C208" s="72"/>
      <c r="D208" s="231" t="s">
        <v>162</v>
      </c>
      <c r="E208" s="72"/>
      <c r="F208" s="232" t="s">
        <v>3381</v>
      </c>
      <c r="G208" s="72"/>
      <c r="H208" s="72"/>
      <c r="I208" s="189"/>
      <c r="J208" s="72"/>
      <c r="K208" s="72"/>
      <c r="L208" s="70"/>
      <c r="M208" s="233"/>
      <c r="N208" s="45"/>
      <c r="O208" s="45"/>
      <c r="P208" s="45"/>
      <c r="Q208" s="45"/>
      <c r="R208" s="45"/>
      <c r="S208" s="45"/>
      <c r="T208" s="93"/>
      <c r="AT208" s="22" t="s">
        <v>162</v>
      </c>
      <c r="AU208" s="22" t="s">
        <v>82</v>
      </c>
    </row>
    <row r="209" spans="2:47" s="1" customFormat="1" ht="13.5">
      <c r="B209" s="44"/>
      <c r="C209" s="72"/>
      <c r="D209" s="231" t="s">
        <v>166</v>
      </c>
      <c r="E209" s="72"/>
      <c r="F209" s="234" t="s">
        <v>3223</v>
      </c>
      <c r="G209" s="72"/>
      <c r="H209" s="72"/>
      <c r="I209" s="189"/>
      <c r="J209" s="72"/>
      <c r="K209" s="72"/>
      <c r="L209" s="70"/>
      <c r="M209" s="233"/>
      <c r="N209" s="45"/>
      <c r="O209" s="45"/>
      <c r="P209" s="45"/>
      <c r="Q209" s="45"/>
      <c r="R209" s="45"/>
      <c r="S209" s="45"/>
      <c r="T209" s="93"/>
      <c r="AT209" s="22" t="s">
        <v>166</v>
      </c>
      <c r="AU209" s="22" t="s">
        <v>82</v>
      </c>
    </row>
    <row r="210" spans="2:51" s="11" customFormat="1" ht="13.5">
      <c r="B210" s="235"/>
      <c r="C210" s="236"/>
      <c r="D210" s="231" t="s">
        <v>180</v>
      </c>
      <c r="E210" s="237" t="s">
        <v>22</v>
      </c>
      <c r="F210" s="238" t="s">
        <v>3382</v>
      </c>
      <c r="G210" s="236"/>
      <c r="H210" s="239">
        <v>72</v>
      </c>
      <c r="I210" s="240"/>
      <c r="J210" s="236"/>
      <c r="K210" s="236"/>
      <c r="L210" s="241"/>
      <c r="M210" s="242"/>
      <c r="N210" s="243"/>
      <c r="O210" s="243"/>
      <c r="P210" s="243"/>
      <c r="Q210" s="243"/>
      <c r="R210" s="243"/>
      <c r="S210" s="243"/>
      <c r="T210" s="244"/>
      <c r="AT210" s="245" t="s">
        <v>180</v>
      </c>
      <c r="AU210" s="245" t="s">
        <v>82</v>
      </c>
      <c r="AV210" s="11" t="s">
        <v>82</v>
      </c>
      <c r="AW210" s="11" t="s">
        <v>37</v>
      </c>
      <c r="AX210" s="11" t="s">
        <v>73</v>
      </c>
      <c r="AY210" s="245" t="s">
        <v>153</v>
      </c>
    </row>
    <row r="211" spans="2:51" s="11" customFormat="1" ht="13.5">
      <c r="B211" s="235"/>
      <c r="C211" s="236"/>
      <c r="D211" s="231" t="s">
        <v>180</v>
      </c>
      <c r="E211" s="236"/>
      <c r="F211" s="238" t="s">
        <v>3383</v>
      </c>
      <c r="G211" s="236"/>
      <c r="H211" s="239">
        <v>73.8</v>
      </c>
      <c r="I211" s="240"/>
      <c r="J211" s="236"/>
      <c r="K211" s="236"/>
      <c r="L211" s="241"/>
      <c r="M211" s="242"/>
      <c r="N211" s="243"/>
      <c r="O211" s="243"/>
      <c r="P211" s="243"/>
      <c r="Q211" s="243"/>
      <c r="R211" s="243"/>
      <c r="S211" s="243"/>
      <c r="T211" s="244"/>
      <c r="AT211" s="245" t="s">
        <v>180</v>
      </c>
      <c r="AU211" s="245" t="s">
        <v>82</v>
      </c>
      <c r="AV211" s="11" t="s">
        <v>82</v>
      </c>
      <c r="AW211" s="11" t="s">
        <v>6</v>
      </c>
      <c r="AX211" s="11" t="s">
        <v>24</v>
      </c>
      <c r="AY211" s="245" t="s">
        <v>153</v>
      </c>
    </row>
    <row r="212" spans="2:65" s="1" customFormat="1" ht="16.5" customHeight="1">
      <c r="B212" s="44"/>
      <c r="C212" s="246" t="s">
        <v>397</v>
      </c>
      <c r="D212" s="246" t="s">
        <v>252</v>
      </c>
      <c r="E212" s="247" t="s">
        <v>3384</v>
      </c>
      <c r="F212" s="248" t="s">
        <v>3385</v>
      </c>
      <c r="G212" s="249" t="s">
        <v>351</v>
      </c>
      <c r="H212" s="250">
        <v>640.625</v>
      </c>
      <c r="I212" s="251"/>
      <c r="J212" s="252">
        <f>ROUND(I212*H212,2)</f>
        <v>0</v>
      </c>
      <c r="K212" s="248" t="s">
        <v>159</v>
      </c>
      <c r="L212" s="253"/>
      <c r="M212" s="254" t="s">
        <v>22</v>
      </c>
      <c r="N212" s="255" t="s">
        <v>44</v>
      </c>
      <c r="O212" s="45"/>
      <c r="P212" s="228">
        <f>O212*H212</f>
        <v>0</v>
      </c>
      <c r="Q212" s="228">
        <v>0.00012</v>
      </c>
      <c r="R212" s="228">
        <f>Q212*H212</f>
        <v>0.076875</v>
      </c>
      <c r="S212" s="228">
        <v>0</v>
      </c>
      <c r="T212" s="229">
        <f>S212*H212</f>
        <v>0</v>
      </c>
      <c r="AR212" s="22" t="s">
        <v>372</v>
      </c>
      <c r="AT212" s="22" t="s">
        <v>252</v>
      </c>
      <c r="AU212" s="22" t="s">
        <v>82</v>
      </c>
      <c r="AY212" s="22" t="s">
        <v>153</v>
      </c>
      <c r="BE212" s="230">
        <f>IF(N212="základní",J212,0)</f>
        <v>0</v>
      </c>
      <c r="BF212" s="230">
        <f>IF(N212="snížená",J212,0)</f>
        <v>0</v>
      </c>
      <c r="BG212" s="230">
        <f>IF(N212="zákl. přenesená",J212,0)</f>
        <v>0</v>
      </c>
      <c r="BH212" s="230">
        <f>IF(N212="sníž. přenesená",J212,0)</f>
        <v>0</v>
      </c>
      <c r="BI212" s="230">
        <f>IF(N212="nulová",J212,0)</f>
        <v>0</v>
      </c>
      <c r="BJ212" s="22" t="s">
        <v>24</v>
      </c>
      <c r="BK212" s="230">
        <f>ROUND(I212*H212,2)</f>
        <v>0</v>
      </c>
      <c r="BL212" s="22" t="s">
        <v>266</v>
      </c>
      <c r="BM212" s="22" t="s">
        <v>3386</v>
      </c>
    </row>
    <row r="213" spans="2:47" s="1" customFormat="1" ht="13.5">
      <c r="B213" s="44"/>
      <c r="C213" s="72"/>
      <c r="D213" s="231" t="s">
        <v>162</v>
      </c>
      <c r="E213" s="72"/>
      <c r="F213" s="232" t="s">
        <v>3387</v>
      </c>
      <c r="G213" s="72"/>
      <c r="H213" s="72"/>
      <c r="I213" s="189"/>
      <c r="J213" s="72"/>
      <c r="K213" s="72"/>
      <c r="L213" s="70"/>
      <c r="M213" s="233"/>
      <c r="N213" s="45"/>
      <c r="O213" s="45"/>
      <c r="P213" s="45"/>
      <c r="Q213" s="45"/>
      <c r="R213" s="45"/>
      <c r="S213" s="45"/>
      <c r="T213" s="93"/>
      <c r="AT213" s="22" t="s">
        <v>162</v>
      </c>
      <c r="AU213" s="22" t="s">
        <v>82</v>
      </c>
    </row>
    <row r="214" spans="2:47" s="1" customFormat="1" ht="13.5">
      <c r="B214" s="44"/>
      <c r="C214" s="72"/>
      <c r="D214" s="231" t="s">
        <v>166</v>
      </c>
      <c r="E214" s="72"/>
      <c r="F214" s="234" t="s">
        <v>3223</v>
      </c>
      <c r="G214" s="72"/>
      <c r="H214" s="72"/>
      <c r="I214" s="189"/>
      <c r="J214" s="72"/>
      <c r="K214" s="72"/>
      <c r="L214" s="70"/>
      <c r="M214" s="233"/>
      <c r="N214" s="45"/>
      <c r="O214" s="45"/>
      <c r="P214" s="45"/>
      <c r="Q214" s="45"/>
      <c r="R214" s="45"/>
      <c r="S214" s="45"/>
      <c r="T214" s="93"/>
      <c r="AT214" s="22" t="s">
        <v>166</v>
      </c>
      <c r="AU214" s="22" t="s">
        <v>82</v>
      </c>
    </row>
    <row r="215" spans="2:51" s="11" customFormat="1" ht="13.5">
      <c r="B215" s="235"/>
      <c r="C215" s="236"/>
      <c r="D215" s="231" t="s">
        <v>180</v>
      </c>
      <c r="E215" s="237" t="s">
        <v>22</v>
      </c>
      <c r="F215" s="238" t="s">
        <v>3388</v>
      </c>
      <c r="G215" s="236"/>
      <c r="H215" s="239">
        <v>625</v>
      </c>
      <c r="I215" s="240"/>
      <c r="J215" s="236"/>
      <c r="K215" s="236"/>
      <c r="L215" s="241"/>
      <c r="M215" s="242"/>
      <c r="N215" s="243"/>
      <c r="O215" s="243"/>
      <c r="P215" s="243"/>
      <c r="Q215" s="243"/>
      <c r="R215" s="243"/>
      <c r="S215" s="243"/>
      <c r="T215" s="244"/>
      <c r="AT215" s="245" t="s">
        <v>180</v>
      </c>
      <c r="AU215" s="245" t="s">
        <v>82</v>
      </c>
      <c r="AV215" s="11" t="s">
        <v>82</v>
      </c>
      <c r="AW215" s="11" t="s">
        <v>37</v>
      </c>
      <c r="AX215" s="11" t="s">
        <v>73</v>
      </c>
      <c r="AY215" s="245" t="s">
        <v>153</v>
      </c>
    </row>
    <row r="216" spans="2:51" s="11" customFormat="1" ht="13.5">
      <c r="B216" s="235"/>
      <c r="C216" s="236"/>
      <c r="D216" s="231" t="s">
        <v>180</v>
      </c>
      <c r="E216" s="236"/>
      <c r="F216" s="238" t="s">
        <v>3389</v>
      </c>
      <c r="G216" s="236"/>
      <c r="H216" s="239">
        <v>640.625</v>
      </c>
      <c r="I216" s="240"/>
      <c r="J216" s="236"/>
      <c r="K216" s="236"/>
      <c r="L216" s="241"/>
      <c r="M216" s="242"/>
      <c r="N216" s="243"/>
      <c r="O216" s="243"/>
      <c r="P216" s="243"/>
      <c r="Q216" s="243"/>
      <c r="R216" s="243"/>
      <c r="S216" s="243"/>
      <c r="T216" s="244"/>
      <c r="AT216" s="245" t="s">
        <v>180</v>
      </c>
      <c r="AU216" s="245" t="s">
        <v>82</v>
      </c>
      <c r="AV216" s="11" t="s">
        <v>82</v>
      </c>
      <c r="AW216" s="11" t="s">
        <v>6</v>
      </c>
      <c r="AX216" s="11" t="s">
        <v>24</v>
      </c>
      <c r="AY216" s="245" t="s">
        <v>153</v>
      </c>
    </row>
    <row r="217" spans="2:65" s="1" customFormat="1" ht="16.5" customHeight="1">
      <c r="B217" s="44"/>
      <c r="C217" s="246" t="s">
        <v>404</v>
      </c>
      <c r="D217" s="246" t="s">
        <v>252</v>
      </c>
      <c r="E217" s="247" t="s">
        <v>3390</v>
      </c>
      <c r="F217" s="248" t="s">
        <v>3391</v>
      </c>
      <c r="G217" s="249" t="s">
        <v>351</v>
      </c>
      <c r="H217" s="250">
        <v>899.95</v>
      </c>
      <c r="I217" s="251"/>
      <c r="J217" s="252">
        <f>ROUND(I217*H217,2)</f>
        <v>0</v>
      </c>
      <c r="K217" s="248" t="s">
        <v>159</v>
      </c>
      <c r="L217" s="253"/>
      <c r="M217" s="254" t="s">
        <v>22</v>
      </c>
      <c r="N217" s="255" t="s">
        <v>44</v>
      </c>
      <c r="O217" s="45"/>
      <c r="P217" s="228">
        <f>O217*H217</f>
        <v>0</v>
      </c>
      <c r="Q217" s="228">
        <v>0.00017</v>
      </c>
      <c r="R217" s="228">
        <f>Q217*H217</f>
        <v>0.15299150000000003</v>
      </c>
      <c r="S217" s="228">
        <v>0</v>
      </c>
      <c r="T217" s="229">
        <f>S217*H217</f>
        <v>0</v>
      </c>
      <c r="AR217" s="22" t="s">
        <v>372</v>
      </c>
      <c r="AT217" s="22" t="s">
        <v>252</v>
      </c>
      <c r="AU217" s="22" t="s">
        <v>82</v>
      </c>
      <c r="AY217" s="22" t="s">
        <v>153</v>
      </c>
      <c r="BE217" s="230">
        <f>IF(N217="základní",J217,0)</f>
        <v>0</v>
      </c>
      <c r="BF217" s="230">
        <f>IF(N217="snížená",J217,0)</f>
        <v>0</v>
      </c>
      <c r="BG217" s="230">
        <f>IF(N217="zákl. přenesená",J217,0)</f>
        <v>0</v>
      </c>
      <c r="BH217" s="230">
        <f>IF(N217="sníž. přenesená",J217,0)</f>
        <v>0</v>
      </c>
      <c r="BI217" s="230">
        <f>IF(N217="nulová",J217,0)</f>
        <v>0</v>
      </c>
      <c r="BJ217" s="22" t="s">
        <v>24</v>
      </c>
      <c r="BK217" s="230">
        <f>ROUND(I217*H217,2)</f>
        <v>0</v>
      </c>
      <c r="BL217" s="22" t="s">
        <v>266</v>
      </c>
      <c r="BM217" s="22" t="s">
        <v>3392</v>
      </c>
    </row>
    <row r="218" spans="2:47" s="1" customFormat="1" ht="13.5">
      <c r="B218" s="44"/>
      <c r="C218" s="72"/>
      <c r="D218" s="231" t="s">
        <v>162</v>
      </c>
      <c r="E218" s="72"/>
      <c r="F218" s="232" t="s">
        <v>3393</v>
      </c>
      <c r="G218" s="72"/>
      <c r="H218" s="72"/>
      <c r="I218" s="189"/>
      <c r="J218" s="72"/>
      <c r="K218" s="72"/>
      <c r="L218" s="70"/>
      <c r="M218" s="233"/>
      <c r="N218" s="45"/>
      <c r="O218" s="45"/>
      <c r="P218" s="45"/>
      <c r="Q218" s="45"/>
      <c r="R218" s="45"/>
      <c r="S218" s="45"/>
      <c r="T218" s="93"/>
      <c r="AT218" s="22" t="s">
        <v>162</v>
      </c>
      <c r="AU218" s="22" t="s">
        <v>82</v>
      </c>
    </row>
    <row r="219" spans="2:47" s="1" customFormat="1" ht="13.5">
      <c r="B219" s="44"/>
      <c r="C219" s="72"/>
      <c r="D219" s="231" t="s">
        <v>166</v>
      </c>
      <c r="E219" s="72"/>
      <c r="F219" s="234" t="s">
        <v>3223</v>
      </c>
      <c r="G219" s="72"/>
      <c r="H219" s="72"/>
      <c r="I219" s="189"/>
      <c r="J219" s="72"/>
      <c r="K219" s="72"/>
      <c r="L219" s="70"/>
      <c r="M219" s="233"/>
      <c r="N219" s="45"/>
      <c r="O219" s="45"/>
      <c r="P219" s="45"/>
      <c r="Q219" s="45"/>
      <c r="R219" s="45"/>
      <c r="S219" s="45"/>
      <c r="T219" s="93"/>
      <c r="AT219" s="22" t="s">
        <v>166</v>
      </c>
      <c r="AU219" s="22" t="s">
        <v>82</v>
      </c>
    </row>
    <row r="220" spans="2:51" s="11" customFormat="1" ht="13.5">
      <c r="B220" s="235"/>
      <c r="C220" s="236"/>
      <c r="D220" s="231" t="s">
        <v>180</v>
      </c>
      <c r="E220" s="237" t="s">
        <v>22</v>
      </c>
      <c r="F220" s="238" t="s">
        <v>3394</v>
      </c>
      <c r="G220" s="236"/>
      <c r="H220" s="239">
        <v>878</v>
      </c>
      <c r="I220" s="240"/>
      <c r="J220" s="236"/>
      <c r="K220" s="236"/>
      <c r="L220" s="241"/>
      <c r="M220" s="242"/>
      <c r="N220" s="243"/>
      <c r="O220" s="243"/>
      <c r="P220" s="243"/>
      <c r="Q220" s="243"/>
      <c r="R220" s="243"/>
      <c r="S220" s="243"/>
      <c r="T220" s="244"/>
      <c r="AT220" s="245" t="s">
        <v>180</v>
      </c>
      <c r="AU220" s="245" t="s">
        <v>82</v>
      </c>
      <c r="AV220" s="11" t="s">
        <v>82</v>
      </c>
      <c r="AW220" s="11" t="s">
        <v>37</v>
      </c>
      <c r="AX220" s="11" t="s">
        <v>73</v>
      </c>
      <c r="AY220" s="245" t="s">
        <v>153</v>
      </c>
    </row>
    <row r="221" spans="2:51" s="11" customFormat="1" ht="13.5">
      <c r="B221" s="235"/>
      <c r="C221" s="236"/>
      <c r="D221" s="231" t="s">
        <v>180</v>
      </c>
      <c r="E221" s="236"/>
      <c r="F221" s="238" t="s">
        <v>3395</v>
      </c>
      <c r="G221" s="236"/>
      <c r="H221" s="239">
        <v>899.95</v>
      </c>
      <c r="I221" s="240"/>
      <c r="J221" s="236"/>
      <c r="K221" s="236"/>
      <c r="L221" s="241"/>
      <c r="M221" s="242"/>
      <c r="N221" s="243"/>
      <c r="O221" s="243"/>
      <c r="P221" s="243"/>
      <c r="Q221" s="243"/>
      <c r="R221" s="243"/>
      <c r="S221" s="243"/>
      <c r="T221" s="244"/>
      <c r="AT221" s="245" t="s">
        <v>180</v>
      </c>
      <c r="AU221" s="245" t="s">
        <v>82</v>
      </c>
      <c r="AV221" s="11" t="s">
        <v>82</v>
      </c>
      <c r="AW221" s="11" t="s">
        <v>6</v>
      </c>
      <c r="AX221" s="11" t="s">
        <v>24</v>
      </c>
      <c r="AY221" s="245" t="s">
        <v>153</v>
      </c>
    </row>
    <row r="222" spans="2:65" s="1" customFormat="1" ht="16.5" customHeight="1">
      <c r="B222" s="44"/>
      <c r="C222" s="246" t="s">
        <v>411</v>
      </c>
      <c r="D222" s="246" t="s">
        <v>252</v>
      </c>
      <c r="E222" s="247" t="s">
        <v>3396</v>
      </c>
      <c r="F222" s="248" t="s">
        <v>3397</v>
      </c>
      <c r="G222" s="249" t="s">
        <v>351</v>
      </c>
      <c r="H222" s="250">
        <v>184.5</v>
      </c>
      <c r="I222" s="251"/>
      <c r="J222" s="252">
        <f>ROUND(I222*H222,2)</f>
        <v>0</v>
      </c>
      <c r="K222" s="248" t="s">
        <v>159</v>
      </c>
      <c r="L222" s="253"/>
      <c r="M222" s="254" t="s">
        <v>22</v>
      </c>
      <c r="N222" s="255" t="s">
        <v>44</v>
      </c>
      <c r="O222" s="45"/>
      <c r="P222" s="228">
        <f>O222*H222</f>
        <v>0</v>
      </c>
      <c r="Q222" s="228">
        <v>0.00016</v>
      </c>
      <c r="R222" s="228">
        <f>Q222*H222</f>
        <v>0.02952</v>
      </c>
      <c r="S222" s="228">
        <v>0</v>
      </c>
      <c r="T222" s="229">
        <f>S222*H222</f>
        <v>0</v>
      </c>
      <c r="AR222" s="22" t="s">
        <v>372</v>
      </c>
      <c r="AT222" s="22" t="s">
        <v>252</v>
      </c>
      <c r="AU222" s="22" t="s">
        <v>82</v>
      </c>
      <c r="AY222" s="22" t="s">
        <v>153</v>
      </c>
      <c r="BE222" s="230">
        <f>IF(N222="základní",J222,0)</f>
        <v>0</v>
      </c>
      <c r="BF222" s="230">
        <f>IF(N222="snížená",J222,0)</f>
        <v>0</v>
      </c>
      <c r="BG222" s="230">
        <f>IF(N222="zákl. přenesená",J222,0)</f>
        <v>0</v>
      </c>
      <c r="BH222" s="230">
        <f>IF(N222="sníž. přenesená",J222,0)</f>
        <v>0</v>
      </c>
      <c r="BI222" s="230">
        <f>IF(N222="nulová",J222,0)</f>
        <v>0</v>
      </c>
      <c r="BJ222" s="22" t="s">
        <v>24</v>
      </c>
      <c r="BK222" s="230">
        <f>ROUND(I222*H222,2)</f>
        <v>0</v>
      </c>
      <c r="BL222" s="22" t="s">
        <v>266</v>
      </c>
      <c r="BM222" s="22" t="s">
        <v>3398</v>
      </c>
    </row>
    <row r="223" spans="2:47" s="1" customFormat="1" ht="13.5">
      <c r="B223" s="44"/>
      <c r="C223" s="72"/>
      <c r="D223" s="231" t="s">
        <v>162</v>
      </c>
      <c r="E223" s="72"/>
      <c r="F223" s="232" t="s">
        <v>3399</v>
      </c>
      <c r="G223" s="72"/>
      <c r="H223" s="72"/>
      <c r="I223" s="189"/>
      <c r="J223" s="72"/>
      <c r="K223" s="72"/>
      <c r="L223" s="70"/>
      <c r="M223" s="233"/>
      <c r="N223" s="45"/>
      <c r="O223" s="45"/>
      <c r="P223" s="45"/>
      <c r="Q223" s="45"/>
      <c r="R223" s="45"/>
      <c r="S223" s="45"/>
      <c r="T223" s="93"/>
      <c r="AT223" s="22" t="s">
        <v>162</v>
      </c>
      <c r="AU223" s="22" t="s">
        <v>82</v>
      </c>
    </row>
    <row r="224" spans="2:47" s="1" customFormat="1" ht="13.5">
      <c r="B224" s="44"/>
      <c r="C224" s="72"/>
      <c r="D224" s="231" t="s">
        <v>166</v>
      </c>
      <c r="E224" s="72"/>
      <c r="F224" s="234" t="s">
        <v>3223</v>
      </c>
      <c r="G224" s="72"/>
      <c r="H224" s="72"/>
      <c r="I224" s="189"/>
      <c r="J224" s="72"/>
      <c r="K224" s="72"/>
      <c r="L224" s="70"/>
      <c r="M224" s="233"/>
      <c r="N224" s="45"/>
      <c r="O224" s="45"/>
      <c r="P224" s="45"/>
      <c r="Q224" s="45"/>
      <c r="R224" s="45"/>
      <c r="S224" s="45"/>
      <c r="T224" s="93"/>
      <c r="AT224" s="22" t="s">
        <v>166</v>
      </c>
      <c r="AU224" s="22" t="s">
        <v>82</v>
      </c>
    </row>
    <row r="225" spans="2:51" s="11" customFormat="1" ht="13.5">
      <c r="B225" s="235"/>
      <c r="C225" s="236"/>
      <c r="D225" s="231" t="s">
        <v>180</v>
      </c>
      <c r="E225" s="237" t="s">
        <v>22</v>
      </c>
      <c r="F225" s="238" t="s">
        <v>3400</v>
      </c>
      <c r="G225" s="236"/>
      <c r="H225" s="239">
        <v>180</v>
      </c>
      <c r="I225" s="240"/>
      <c r="J225" s="236"/>
      <c r="K225" s="236"/>
      <c r="L225" s="241"/>
      <c r="M225" s="242"/>
      <c r="N225" s="243"/>
      <c r="O225" s="243"/>
      <c r="P225" s="243"/>
      <c r="Q225" s="243"/>
      <c r="R225" s="243"/>
      <c r="S225" s="243"/>
      <c r="T225" s="244"/>
      <c r="AT225" s="245" t="s">
        <v>180</v>
      </c>
      <c r="AU225" s="245" t="s">
        <v>82</v>
      </c>
      <c r="AV225" s="11" t="s">
        <v>82</v>
      </c>
      <c r="AW225" s="11" t="s">
        <v>37</v>
      </c>
      <c r="AX225" s="11" t="s">
        <v>73</v>
      </c>
      <c r="AY225" s="245" t="s">
        <v>153</v>
      </c>
    </row>
    <row r="226" spans="2:51" s="11" customFormat="1" ht="13.5">
      <c r="B226" s="235"/>
      <c r="C226" s="236"/>
      <c r="D226" s="231" t="s">
        <v>180</v>
      </c>
      <c r="E226" s="236"/>
      <c r="F226" s="238" t="s">
        <v>3401</v>
      </c>
      <c r="G226" s="236"/>
      <c r="H226" s="239">
        <v>184.5</v>
      </c>
      <c r="I226" s="240"/>
      <c r="J226" s="236"/>
      <c r="K226" s="236"/>
      <c r="L226" s="241"/>
      <c r="M226" s="242"/>
      <c r="N226" s="243"/>
      <c r="O226" s="243"/>
      <c r="P226" s="243"/>
      <c r="Q226" s="243"/>
      <c r="R226" s="243"/>
      <c r="S226" s="243"/>
      <c r="T226" s="244"/>
      <c r="AT226" s="245" t="s">
        <v>180</v>
      </c>
      <c r="AU226" s="245" t="s">
        <v>82</v>
      </c>
      <c r="AV226" s="11" t="s">
        <v>82</v>
      </c>
      <c r="AW226" s="11" t="s">
        <v>6</v>
      </c>
      <c r="AX226" s="11" t="s">
        <v>24</v>
      </c>
      <c r="AY226" s="245" t="s">
        <v>153</v>
      </c>
    </row>
    <row r="227" spans="2:65" s="1" customFormat="1" ht="16.5" customHeight="1">
      <c r="B227" s="44"/>
      <c r="C227" s="219" t="s">
        <v>419</v>
      </c>
      <c r="D227" s="219" t="s">
        <v>155</v>
      </c>
      <c r="E227" s="220" t="s">
        <v>3402</v>
      </c>
      <c r="F227" s="221" t="s">
        <v>3403</v>
      </c>
      <c r="G227" s="222" t="s">
        <v>351</v>
      </c>
      <c r="H227" s="223">
        <v>90</v>
      </c>
      <c r="I227" s="224"/>
      <c r="J227" s="225">
        <f>ROUND(I227*H227,2)</f>
        <v>0</v>
      </c>
      <c r="K227" s="221" t="s">
        <v>159</v>
      </c>
      <c r="L227" s="70"/>
      <c r="M227" s="226" t="s">
        <v>22</v>
      </c>
      <c r="N227" s="227" t="s">
        <v>44</v>
      </c>
      <c r="O227" s="45"/>
      <c r="P227" s="228">
        <f>O227*H227</f>
        <v>0</v>
      </c>
      <c r="Q227" s="228">
        <v>0</v>
      </c>
      <c r="R227" s="228">
        <f>Q227*H227</f>
        <v>0</v>
      </c>
      <c r="S227" s="228">
        <v>0</v>
      </c>
      <c r="T227" s="229">
        <f>S227*H227</f>
        <v>0</v>
      </c>
      <c r="AR227" s="22" t="s">
        <v>266</v>
      </c>
      <c r="AT227" s="22" t="s">
        <v>155</v>
      </c>
      <c r="AU227" s="22" t="s">
        <v>82</v>
      </c>
      <c r="AY227" s="22" t="s">
        <v>153</v>
      </c>
      <c r="BE227" s="230">
        <f>IF(N227="základní",J227,0)</f>
        <v>0</v>
      </c>
      <c r="BF227" s="230">
        <f>IF(N227="snížená",J227,0)</f>
        <v>0</v>
      </c>
      <c r="BG227" s="230">
        <f>IF(N227="zákl. přenesená",J227,0)</f>
        <v>0</v>
      </c>
      <c r="BH227" s="230">
        <f>IF(N227="sníž. přenesená",J227,0)</f>
        <v>0</v>
      </c>
      <c r="BI227" s="230">
        <f>IF(N227="nulová",J227,0)</f>
        <v>0</v>
      </c>
      <c r="BJ227" s="22" t="s">
        <v>24</v>
      </c>
      <c r="BK227" s="230">
        <f>ROUND(I227*H227,2)</f>
        <v>0</v>
      </c>
      <c r="BL227" s="22" t="s">
        <v>266</v>
      </c>
      <c r="BM227" s="22" t="s">
        <v>3404</v>
      </c>
    </row>
    <row r="228" spans="2:47" s="1" customFormat="1" ht="13.5">
      <c r="B228" s="44"/>
      <c r="C228" s="72"/>
      <c r="D228" s="231" t="s">
        <v>162</v>
      </c>
      <c r="E228" s="72"/>
      <c r="F228" s="232" t="s">
        <v>3405</v>
      </c>
      <c r="G228" s="72"/>
      <c r="H228" s="72"/>
      <c r="I228" s="189"/>
      <c r="J228" s="72"/>
      <c r="K228" s="72"/>
      <c r="L228" s="70"/>
      <c r="M228" s="233"/>
      <c r="N228" s="45"/>
      <c r="O228" s="45"/>
      <c r="P228" s="45"/>
      <c r="Q228" s="45"/>
      <c r="R228" s="45"/>
      <c r="S228" s="45"/>
      <c r="T228" s="93"/>
      <c r="AT228" s="22" t="s">
        <v>162</v>
      </c>
      <c r="AU228" s="22" t="s">
        <v>82</v>
      </c>
    </row>
    <row r="229" spans="2:65" s="1" customFormat="1" ht="16.5" customHeight="1">
      <c r="B229" s="44"/>
      <c r="C229" s="246" t="s">
        <v>426</v>
      </c>
      <c r="D229" s="246" t="s">
        <v>252</v>
      </c>
      <c r="E229" s="247" t="s">
        <v>3406</v>
      </c>
      <c r="F229" s="248" t="s">
        <v>3407</v>
      </c>
      <c r="G229" s="249" t="s">
        <v>351</v>
      </c>
      <c r="H229" s="250">
        <v>92.25</v>
      </c>
      <c r="I229" s="251"/>
      <c r="J229" s="252">
        <f>ROUND(I229*H229,2)</f>
        <v>0</v>
      </c>
      <c r="K229" s="248" t="s">
        <v>159</v>
      </c>
      <c r="L229" s="253"/>
      <c r="M229" s="254" t="s">
        <v>22</v>
      </c>
      <c r="N229" s="255" t="s">
        <v>44</v>
      </c>
      <c r="O229" s="45"/>
      <c r="P229" s="228">
        <f>O229*H229</f>
        <v>0</v>
      </c>
      <c r="Q229" s="228">
        <v>0.00063</v>
      </c>
      <c r="R229" s="228">
        <f>Q229*H229</f>
        <v>0.0581175</v>
      </c>
      <c r="S229" s="228">
        <v>0</v>
      </c>
      <c r="T229" s="229">
        <f>S229*H229</f>
        <v>0</v>
      </c>
      <c r="AR229" s="22" t="s">
        <v>372</v>
      </c>
      <c r="AT229" s="22" t="s">
        <v>252</v>
      </c>
      <c r="AU229" s="22" t="s">
        <v>82</v>
      </c>
      <c r="AY229" s="22" t="s">
        <v>153</v>
      </c>
      <c r="BE229" s="230">
        <f>IF(N229="základní",J229,0)</f>
        <v>0</v>
      </c>
      <c r="BF229" s="230">
        <f>IF(N229="snížená",J229,0)</f>
        <v>0</v>
      </c>
      <c r="BG229" s="230">
        <f>IF(N229="zákl. přenesená",J229,0)</f>
        <v>0</v>
      </c>
      <c r="BH229" s="230">
        <f>IF(N229="sníž. přenesená",J229,0)</f>
        <v>0</v>
      </c>
      <c r="BI229" s="230">
        <f>IF(N229="nulová",J229,0)</f>
        <v>0</v>
      </c>
      <c r="BJ229" s="22" t="s">
        <v>24</v>
      </c>
      <c r="BK229" s="230">
        <f>ROUND(I229*H229,2)</f>
        <v>0</v>
      </c>
      <c r="BL229" s="22" t="s">
        <v>266</v>
      </c>
      <c r="BM229" s="22" t="s">
        <v>3408</v>
      </c>
    </row>
    <row r="230" spans="2:47" s="1" customFormat="1" ht="13.5">
      <c r="B230" s="44"/>
      <c r="C230" s="72"/>
      <c r="D230" s="231" t="s">
        <v>162</v>
      </c>
      <c r="E230" s="72"/>
      <c r="F230" s="232" t="s">
        <v>3409</v>
      </c>
      <c r="G230" s="72"/>
      <c r="H230" s="72"/>
      <c r="I230" s="189"/>
      <c r="J230" s="72"/>
      <c r="K230" s="72"/>
      <c r="L230" s="70"/>
      <c r="M230" s="233"/>
      <c r="N230" s="45"/>
      <c r="O230" s="45"/>
      <c r="P230" s="45"/>
      <c r="Q230" s="45"/>
      <c r="R230" s="45"/>
      <c r="S230" s="45"/>
      <c r="T230" s="93"/>
      <c r="AT230" s="22" t="s">
        <v>162</v>
      </c>
      <c r="AU230" s="22" t="s">
        <v>82</v>
      </c>
    </row>
    <row r="231" spans="2:47" s="1" customFormat="1" ht="13.5">
      <c r="B231" s="44"/>
      <c r="C231" s="72"/>
      <c r="D231" s="231" t="s">
        <v>166</v>
      </c>
      <c r="E231" s="72"/>
      <c r="F231" s="234" t="s">
        <v>3223</v>
      </c>
      <c r="G231" s="72"/>
      <c r="H231" s="72"/>
      <c r="I231" s="189"/>
      <c r="J231" s="72"/>
      <c r="K231" s="72"/>
      <c r="L231" s="70"/>
      <c r="M231" s="233"/>
      <c r="N231" s="45"/>
      <c r="O231" s="45"/>
      <c r="P231" s="45"/>
      <c r="Q231" s="45"/>
      <c r="R231" s="45"/>
      <c r="S231" s="45"/>
      <c r="T231" s="93"/>
      <c r="AT231" s="22" t="s">
        <v>166</v>
      </c>
      <c r="AU231" s="22" t="s">
        <v>82</v>
      </c>
    </row>
    <row r="232" spans="2:51" s="11" customFormat="1" ht="13.5">
      <c r="B232" s="235"/>
      <c r="C232" s="236"/>
      <c r="D232" s="231" t="s">
        <v>180</v>
      </c>
      <c r="E232" s="237" t="s">
        <v>22</v>
      </c>
      <c r="F232" s="238" t="s">
        <v>3410</v>
      </c>
      <c r="G232" s="236"/>
      <c r="H232" s="239">
        <v>90</v>
      </c>
      <c r="I232" s="240"/>
      <c r="J232" s="236"/>
      <c r="K232" s="236"/>
      <c r="L232" s="241"/>
      <c r="M232" s="242"/>
      <c r="N232" s="243"/>
      <c r="O232" s="243"/>
      <c r="P232" s="243"/>
      <c r="Q232" s="243"/>
      <c r="R232" s="243"/>
      <c r="S232" s="243"/>
      <c r="T232" s="244"/>
      <c r="AT232" s="245" t="s">
        <v>180</v>
      </c>
      <c r="AU232" s="245" t="s">
        <v>82</v>
      </c>
      <c r="AV232" s="11" t="s">
        <v>82</v>
      </c>
      <c r="AW232" s="11" t="s">
        <v>37</v>
      </c>
      <c r="AX232" s="11" t="s">
        <v>73</v>
      </c>
      <c r="AY232" s="245" t="s">
        <v>153</v>
      </c>
    </row>
    <row r="233" spans="2:51" s="11" customFormat="1" ht="13.5">
      <c r="B233" s="235"/>
      <c r="C233" s="236"/>
      <c r="D233" s="231" t="s">
        <v>180</v>
      </c>
      <c r="E233" s="236"/>
      <c r="F233" s="238" t="s">
        <v>3411</v>
      </c>
      <c r="G233" s="236"/>
      <c r="H233" s="239">
        <v>92.25</v>
      </c>
      <c r="I233" s="240"/>
      <c r="J233" s="236"/>
      <c r="K233" s="236"/>
      <c r="L233" s="241"/>
      <c r="M233" s="242"/>
      <c r="N233" s="243"/>
      <c r="O233" s="243"/>
      <c r="P233" s="243"/>
      <c r="Q233" s="243"/>
      <c r="R233" s="243"/>
      <c r="S233" s="243"/>
      <c r="T233" s="244"/>
      <c r="AT233" s="245" t="s">
        <v>180</v>
      </c>
      <c r="AU233" s="245" t="s">
        <v>82</v>
      </c>
      <c r="AV233" s="11" t="s">
        <v>82</v>
      </c>
      <c r="AW233" s="11" t="s">
        <v>6</v>
      </c>
      <c r="AX233" s="11" t="s">
        <v>24</v>
      </c>
      <c r="AY233" s="245" t="s">
        <v>153</v>
      </c>
    </row>
    <row r="234" spans="2:65" s="1" customFormat="1" ht="16.5" customHeight="1">
      <c r="B234" s="44"/>
      <c r="C234" s="219" t="s">
        <v>431</v>
      </c>
      <c r="D234" s="219" t="s">
        <v>155</v>
      </c>
      <c r="E234" s="220" t="s">
        <v>3412</v>
      </c>
      <c r="F234" s="221" t="s">
        <v>3413</v>
      </c>
      <c r="G234" s="222" t="s">
        <v>351</v>
      </c>
      <c r="H234" s="223">
        <v>90</v>
      </c>
      <c r="I234" s="224"/>
      <c r="J234" s="225">
        <f>ROUND(I234*H234,2)</f>
        <v>0</v>
      </c>
      <c r="K234" s="221" t="s">
        <v>159</v>
      </c>
      <c r="L234" s="70"/>
      <c r="M234" s="226" t="s">
        <v>22</v>
      </c>
      <c r="N234" s="227" t="s">
        <v>44</v>
      </c>
      <c r="O234" s="45"/>
      <c r="P234" s="228">
        <f>O234*H234</f>
        <v>0</v>
      </c>
      <c r="Q234" s="228">
        <v>0</v>
      </c>
      <c r="R234" s="228">
        <f>Q234*H234</f>
        <v>0</v>
      </c>
      <c r="S234" s="228">
        <v>0</v>
      </c>
      <c r="T234" s="229">
        <f>S234*H234</f>
        <v>0</v>
      </c>
      <c r="AR234" s="22" t="s">
        <v>266</v>
      </c>
      <c r="AT234" s="22" t="s">
        <v>155</v>
      </c>
      <c r="AU234" s="22" t="s">
        <v>82</v>
      </c>
      <c r="AY234" s="22" t="s">
        <v>153</v>
      </c>
      <c r="BE234" s="230">
        <f>IF(N234="základní",J234,0)</f>
        <v>0</v>
      </c>
      <c r="BF234" s="230">
        <f>IF(N234="snížená",J234,0)</f>
        <v>0</v>
      </c>
      <c r="BG234" s="230">
        <f>IF(N234="zákl. přenesená",J234,0)</f>
        <v>0</v>
      </c>
      <c r="BH234" s="230">
        <f>IF(N234="sníž. přenesená",J234,0)</f>
        <v>0</v>
      </c>
      <c r="BI234" s="230">
        <f>IF(N234="nulová",J234,0)</f>
        <v>0</v>
      </c>
      <c r="BJ234" s="22" t="s">
        <v>24</v>
      </c>
      <c r="BK234" s="230">
        <f>ROUND(I234*H234,2)</f>
        <v>0</v>
      </c>
      <c r="BL234" s="22" t="s">
        <v>266</v>
      </c>
      <c r="BM234" s="22" t="s">
        <v>3414</v>
      </c>
    </row>
    <row r="235" spans="2:47" s="1" customFormat="1" ht="13.5">
      <c r="B235" s="44"/>
      <c r="C235" s="72"/>
      <c r="D235" s="231" t="s">
        <v>162</v>
      </c>
      <c r="E235" s="72"/>
      <c r="F235" s="232" t="s">
        <v>3415</v>
      </c>
      <c r="G235" s="72"/>
      <c r="H235" s="72"/>
      <c r="I235" s="189"/>
      <c r="J235" s="72"/>
      <c r="K235" s="72"/>
      <c r="L235" s="70"/>
      <c r="M235" s="233"/>
      <c r="N235" s="45"/>
      <c r="O235" s="45"/>
      <c r="P235" s="45"/>
      <c r="Q235" s="45"/>
      <c r="R235" s="45"/>
      <c r="S235" s="45"/>
      <c r="T235" s="93"/>
      <c r="AT235" s="22" t="s">
        <v>162</v>
      </c>
      <c r="AU235" s="22" t="s">
        <v>82</v>
      </c>
    </row>
    <row r="236" spans="2:65" s="1" customFormat="1" ht="16.5" customHeight="1">
      <c r="B236" s="44"/>
      <c r="C236" s="246" t="s">
        <v>436</v>
      </c>
      <c r="D236" s="246" t="s">
        <v>252</v>
      </c>
      <c r="E236" s="247" t="s">
        <v>3416</v>
      </c>
      <c r="F236" s="248" t="s">
        <v>3417</v>
      </c>
      <c r="G236" s="249" t="s">
        <v>351</v>
      </c>
      <c r="H236" s="250">
        <v>92.25</v>
      </c>
      <c r="I236" s="251"/>
      <c r="J236" s="252">
        <f>ROUND(I236*H236,2)</f>
        <v>0</v>
      </c>
      <c r="K236" s="248" t="s">
        <v>159</v>
      </c>
      <c r="L236" s="253"/>
      <c r="M236" s="254" t="s">
        <v>22</v>
      </c>
      <c r="N236" s="255" t="s">
        <v>44</v>
      </c>
      <c r="O236" s="45"/>
      <c r="P236" s="228">
        <f>O236*H236</f>
        <v>0</v>
      </c>
      <c r="Q236" s="228">
        <v>0.0009</v>
      </c>
      <c r="R236" s="228">
        <f>Q236*H236</f>
        <v>0.083025</v>
      </c>
      <c r="S236" s="228">
        <v>0</v>
      </c>
      <c r="T236" s="229">
        <f>S236*H236</f>
        <v>0</v>
      </c>
      <c r="AR236" s="22" t="s">
        <v>372</v>
      </c>
      <c r="AT236" s="22" t="s">
        <v>252</v>
      </c>
      <c r="AU236" s="22" t="s">
        <v>82</v>
      </c>
      <c r="AY236" s="22" t="s">
        <v>153</v>
      </c>
      <c r="BE236" s="230">
        <f>IF(N236="základní",J236,0)</f>
        <v>0</v>
      </c>
      <c r="BF236" s="230">
        <f>IF(N236="snížená",J236,0)</f>
        <v>0</v>
      </c>
      <c r="BG236" s="230">
        <f>IF(N236="zákl. přenesená",J236,0)</f>
        <v>0</v>
      </c>
      <c r="BH236" s="230">
        <f>IF(N236="sníž. přenesená",J236,0)</f>
        <v>0</v>
      </c>
      <c r="BI236" s="230">
        <f>IF(N236="nulová",J236,0)</f>
        <v>0</v>
      </c>
      <c r="BJ236" s="22" t="s">
        <v>24</v>
      </c>
      <c r="BK236" s="230">
        <f>ROUND(I236*H236,2)</f>
        <v>0</v>
      </c>
      <c r="BL236" s="22" t="s">
        <v>266</v>
      </c>
      <c r="BM236" s="22" t="s">
        <v>3418</v>
      </c>
    </row>
    <row r="237" spans="2:47" s="1" customFormat="1" ht="13.5">
      <c r="B237" s="44"/>
      <c r="C237" s="72"/>
      <c r="D237" s="231" t="s">
        <v>162</v>
      </c>
      <c r="E237" s="72"/>
      <c r="F237" s="232" t="s">
        <v>3419</v>
      </c>
      <c r="G237" s="72"/>
      <c r="H237" s="72"/>
      <c r="I237" s="189"/>
      <c r="J237" s="72"/>
      <c r="K237" s="72"/>
      <c r="L237" s="70"/>
      <c r="M237" s="233"/>
      <c r="N237" s="45"/>
      <c r="O237" s="45"/>
      <c r="P237" s="45"/>
      <c r="Q237" s="45"/>
      <c r="R237" s="45"/>
      <c r="S237" s="45"/>
      <c r="T237" s="93"/>
      <c r="AT237" s="22" t="s">
        <v>162</v>
      </c>
      <c r="AU237" s="22" t="s">
        <v>82</v>
      </c>
    </row>
    <row r="238" spans="2:47" s="1" customFormat="1" ht="13.5">
      <c r="B238" s="44"/>
      <c r="C238" s="72"/>
      <c r="D238" s="231" t="s">
        <v>166</v>
      </c>
      <c r="E238" s="72"/>
      <c r="F238" s="234" t="s">
        <v>3223</v>
      </c>
      <c r="G238" s="72"/>
      <c r="H238" s="72"/>
      <c r="I238" s="189"/>
      <c r="J238" s="72"/>
      <c r="K238" s="72"/>
      <c r="L238" s="70"/>
      <c r="M238" s="233"/>
      <c r="N238" s="45"/>
      <c r="O238" s="45"/>
      <c r="P238" s="45"/>
      <c r="Q238" s="45"/>
      <c r="R238" s="45"/>
      <c r="S238" s="45"/>
      <c r="T238" s="93"/>
      <c r="AT238" s="22" t="s">
        <v>166</v>
      </c>
      <c r="AU238" s="22" t="s">
        <v>82</v>
      </c>
    </row>
    <row r="239" spans="2:51" s="11" customFormat="1" ht="13.5">
      <c r="B239" s="235"/>
      <c r="C239" s="236"/>
      <c r="D239" s="231" t="s">
        <v>180</v>
      </c>
      <c r="E239" s="237" t="s">
        <v>22</v>
      </c>
      <c r="F239" s="238" t="s">
        <v>3410</v>
      </c>
      <c r="G239" s="236"/>
      <c r="H239" s="239">
        <v>90</v>
      </c>
      <c r="I239" s="240"/>
      <c r="J239" s="236"/>
      <c r="K239" s="236"/>
      <c r="L239" s="241"/>
      <c r="M239" s="242"/>
      <c r="N239" s="243"/>
      <c r="O239" s="243"/>
      <c r="P239" s="243"/>
      <c r="Q239" s="243"/>
      <c r="R239" s="243"/>
      <c r="S239" s="243"/>
      <c r="T239" s="244"/>
      <c r="AT239" s="245" t="s">
        <v>180</v>
      </c>
      <c r="AU239" s="245" t="s">
        <v>82</v>
      </c>
      <c r="AV239" s="11" t="s">
        <v>82</v>
      </c>
      <c r="AW239" s="11" t="s">
        <v>37</v>
      </c>
      <c r="AX239" s="11" t="s">
        <v>73</v>
      </c>
      <c r="AY239" s="245" t="s">
        <v>153</v>
      </c>
    </row>
    <row r="240" spans="2:51" s="11" customFormat="1" ht="13.5">
      <c r="B240" s="235"/>
      <c r="C240" s="236"/>
      <c r="D240" s="231" t="s">
        <v>180</v>
      </c>
      <c r="E240" s="236"/>
      <c r="F240" s="238" t="s">
        <v>3411</v>
      </c>
      <c r="G240" s="236"/>
      <c r="H240" s="239">
        <v>92.25</v>
      </c>
      <c r="I240" s="240"/>
      <c r="J240" s="236"/>
      <c r="K240" s="236"/>
      <c r="L240" s="241"/>
      <c r="M240" s="242"/>
      <c r="N240" s="243"/>
      <c r="O240" s="243"/>
      <c r="P240" s="243"/>
      <c r="Q240" s="243"/>
      <c r="R240" s="243"/>
      <c r="S240" s="243"/>
      <c r="T240" s="244"/>
      <c r="AT240" s="245" t="s">
        <v>180</v>
      </c>
      <c r="AU240" s="245" t="s">
        <v>82</v>
      </c>
      <c r="AV240" s="11" t="s">
        <v>82</v>
      </c>
      <c r="AW240" s="11" t="s">
        <v>6</v>
      </c>
      <c r="AX240" s="11" t="s">
        <v>24</v>
      </c>
      <c r="AY240" s="245" t="s">
        <v>153</v>
      </c>
    </row>
    <row r="241" spans="2:65" s="1" customFormat="1" ht="16.5" customHeight="1">
      <c r="B241" s="44"/>
      <c r="C241" s="219" t="s">
        <v>440</v>
      </c>
      <c r="D241" s="219" t="s">
        <v>155</v>
      </c>
      <c r="E241" s="220" t="s">
        <v>3420</v>
      </c>
      <c r="F241" s="221" t="s">
        <v>3421</v>
      </c>
      <c r="G241" s="222" t="s">
        <v>158</v>
      </c>
      <c r="H241" s="223">
        <v>300</v>
      </c>
      <c r="I241" s="224"/>
      <c r="J241" s="225">
        <f>ROUND(I241*H241,2)</f>
        <v>0</v>
      </c>
      <c r="K241" s="221" t="s">
        <v>159</v>
      </c>
      <c r="L241" s="70"/>
      <c r="M241" s="226" t="s">
        <v>22</v>
      </c>
      <c r="N241" s="227" t="s">
        <v>44</v>
      </c>
      <c r="O241" s="45"/>
      <c r="P241" s="228">
        <f>O241*H241</f>
        <v>0</v>
      </c>
      <c r="Q241" s="228">
        <v>0</v>
      </c>
      <c r="R241" s="228">
        <f>Q241*H241</f>
        <v>0</v>
      </c>
      <c r="S241" s="228">
        <v>0</v>
      </c>
      <c r="T241" s="229">
        <f>S241*H241</f>
        <v>0</v>
      </c>
      <c r="AR241" s="22" t="s">
        <v>266</v>
      </c>
      <c r="AT241" s="22" t="s">
        <v>155</v>
      </c>
      <c r="AU241" s="22" t="s">
        <v>82</v>
      </c>
      <c r="AY241" s="22" t="s">
        <v>153</v>
      </c>
      <c r="BE241" s="230">
        <f>IF(N241="základní",J241,0)</f>
        <v>0</v>
      </c>
      <c r="BF241" s="230">
        <f>IF(N241="snížená",J241,0)</f>
        <v>0</v>
      </c>
      <c r="BG241" s="230">
        <f>IF(N241="zákl. přenesená",J241,0)</f>
        <v>0</v>
      </c>
      <c r="BH241" s="230">
        <f>IF(N241="sníž. přenesená",J241,0)</f>
        <v>0</v>
      </c>
      <c r="BI241" s="230">
        <f>IF(N241="nulová",J241,0)</f>
        <v>0</v>
      </c>
      <c r="BJ241" s="22" t="s">
        <v>24</v>
      </c>
      <c r="BK241" s="230">
        <f>ROUND(I241*H241,2)</f>
        <v>0</v>
      </c>
      <c r="BL241" s="22" t="s">
        <v>266</v>
      </c>
      <c r="BM241" s="22" t="s">
        <v>3422</v>
      </c>
    </row>
    <row r="242" spans="2:47" s="1" customFormat="1" ht="13.5">
      <c r="B242" s="44"/>
      <c r="C242" s="72"/>
      <c r="D242" s="231" t="s">
        <v>162</v>
      </c>
      <c r="E242" s="72"/>
      <c r="F242" s="232" t="s">
        <v>3423</v>
      </c>
      <c r="G242" s="72"/>
      <c r="H242" s="72"/>
      <c r="I242" s="189"/>
      <c r="J242" s="72"/>
      <c r="K242" s="72"/>
      <c r="L242" s="70"/>
      <c r="M242" s="233"/>
      <c r="N242" s="45"/>
      <c r="O242" s="45"/>
      <c r="P242" s="45"/>
      <c r="Q242" s="45"/>
      <c r="R242" s="45"/>
      <c r="S242" s="45"/>
      <c r="T242" s="93"/>
      <c r="AT242" s="22" t="s">
        <v>162</v>
      </c>
      <c r="AU242" s="22" t="s">
        <v>82</v>
      </c>
    </row>
    <row r="243" spans="2:47" s="1" customFormat="1" ht="13.5">
      <c r="B243" s="44"/>
      <c r="C243" s="72"/>
      <c r="D243" s="231" t="s">
        <v>166</v>
      </c>
      <c r="E243" s="72"/>
      <c r="F243" s="234" t="s">
        <v>3223</v>
      </c>
      <c r="G243" s="72"/>
      <c r="H243" s="72"/>
      <c r="I243" s="189"/>
      <c r="J243" s="72"/>
      <c r="K243" s="72"/>
      <c r="L243" s="70"/>
      <c r="M243" s="233"/>
      <c r="N243" s="45"/>
      <c r="O243" s="45"/>
      <c r="P243" s="45"/>
      <c r="Q243" s="45"/>
      <c r="R243" s="45"/>
      <c r="S243" s="45"/>
      <c r="T243" s="93"/>
      <c r="AT243" s="22" t="s">
        <v>166</v>
      </c>
      <c r="AU243" s="22" t="s">
        <v>82</v>
      </c>
    </row>
    <row r="244" spans="2:51" s="11" customFormat="1" ht="13.5">
      <c r="B244" s="235"/>
      <c r="C244" s="236"/>
      <c r="D244" s="231" t="s">
        <v>180</v>
      </c>
      <c r="E244" s="237" t="s">
        <v>22</v>
      </c>
      <c r="F244" s="238" t="s">
        <v>3424</v>
      </c>
      <c r="G244" s="236"/>
      <c r="H244" s="239">
        <v>300</v>
      </c>
      <c r="I244" s="240"/>
      <c r="J244" s="236"/>
      <c r="K244" s="236"/>
      <c r="L244" s="241"/>
      <c r="M244" s="242"/>
      <c r="N244" s="243"/>
      <c r="O244" s="243"/>
      <c r="P244" s="243"/>
      <c r="Q244" s="243"/>
      <c r="R244" s="243"/>
      <c r="S244" s="243"/>
      <c r="T244" s="244"/>
      <c r="AT244" s="245" t="s">
        <v>180</v>
      </c>
      <c r="AU244" s="245" t="s">
        <v>82</v>
      </c>
      <c r="AV244" s="11" t="s">
        <v>82</v>
      </c>
      <c r="AW244" s="11" t="s">
        <v>37</v>
      </c>
      <c r="AX244" s="11" t="s">
        <v>73</v>
      </c>
      <c r="AY244" s="245" t="s">
        <v>153</v>
      </c>
    </row>
    <row r="245" spans="2:65" s="1" customFormat="1" ht="16.5" customHeight="1">
      <c r="B245" s="44"/>
      <c r="C245" s="219" t="s">
        <v>447</v>
      </c>
      <c r="D245" s="219" t="s">
        <v>155</v>
      </c>
      <c r="E245" s="220" t="s">
        <v>3425</v>
      </c>
      <c r="F245" s="221" t="s">
        <v>3426</v>
      </c>
      <c r="G245" s="222" t="s">
        <v>158</v>
      </c>
      <c r="H245" s="223">
        <v>25</v>
      </c>
      <c r="I245" s="224"/>
      <c r="J245" s="225">
        <f>ROUND(I245*H245,2)</f>
        <v>0</v>
      </c>
      <c r="K245" s="221" t="s">
        <v>159</v>
      </c>
      <c r="L245" s="70"/>
      <c r="M245" s="226" t="s">
        <v>22</v>
      </c>
      <c r="N245" s="227" t="s">
        <v>44</v>
      </c>
      <c r="O245" s="45"/>
      <c r="P245" s="228">
        <f>O245*H245</f>
        <v>0</v>
      </c>
      <c r="Q245" s="228">
        <v>0</v>
      </c>
      <c r="R245" s="228">
        <f>Q245*H245</f>
        <v>0</v>
      </c>
      <c r="S245" s="228">
        <v>0</v>
      </c>
      <c r="T245" s="229">
        <f>S245*H245</f>
        <v>0</v>
      </c>
      <c r="AR245" s="22" t="s">
        <v>266</v>
      </c>
      <c r="AT245" s="22" t="s">
        <v>155</v>
      </c>
      <c r="AU245" s="22" t="s">
        <v>82</v>
      </c>
      <c r="AY245" s="22" t="s">
        <v>153</v>
      </c>
      <c r="BE245" s="230">
        <f>IF(N245="základní",J245,0)</f>
        <v>0</v>
      </c>
      <c r="BF245" s="230">
        <f>IF(N245="snížená",J245,0)</f>
        <v>0</v>
      </c>
      <c r="BG245" s="230">
        <f>IF(N245="zákl. přenesená",J245,0)</f>
        <v>0</v>
      </c>
      <c r="BH245" s="230">
        <f>IF(N245="sníž. přenesená",J245,0)</f>
        <v>0</v>
      </c>
      <c r="BI245" s="230">
        <f>IF(N245="nulová",J245,0)</f>
        <v>0</v>
      </c>
      <c r="BJ245" s="22" t="s">
        <v>24</v>
      </c>
      <c r="BK245" s="230">
        <f>ROUND(I245*H245,2)</f>
        <v>0</v>
      </c>
      <c r="BL245" s="22" t="s">
        <v>266</v>
      </c>
      <c r="BM245" s="22" t="s">
        <v>3427</v>
      </c>
    </row>
    <row r="246" spans="2:47" s="1" customFormat="1" ht="13.5">
      <c r="B246" s="44"/>
      <c r="C246" s="72"/>
      <c r="D246" s="231" t="s">
        <v>162</v>
      </c>
      <c r="E246" s="72"/>
      <c r="F246" s="232" t="s">
        <v>3428</v>
      </c>
      <c r="G246" s="72"/>
      <c r="H246" s="72"/>
      <c r="I246" s="189"/>
      <c r="J246" s="72"/>
      <c r="K246" s="72"/>
      <c r="L246" s="70"/>
      <c r="M246" s="233"/>
      <c r="N246" s="45"/>
      <c r="O246" s="45"/>
      <c r="P246" s="45"/>
      <c r="Q246" s="45"/>
      <c r="R246" s="45"/>
      <c r="S246" s="45"/>
      <c r="T246" s="93"/>
      <c r="AT246" s="22" t="s">
        <v>162</v>
      </c>
      <c r="AU246" s="22" t="s">
        <v>82</v>
      </c>
    </row>
    <row r="247" spans="2:65" s="1" customFormat="1" ht="16.5" customHeight="1">
      <c r="B247" s="44"/>
      <c r="C247" s="246" t="s">
        <v>453</v>
      </c>
      <c r="D247" s="246" t="s">
        <v>252</v>
      </c>
      <c r="E247" s="247" t="s">
        <v>3429</v>
      </c>
      <c r="F247" s="248" t="s">
        <v>3430</v>
      </c>
      <c r="G247" s="249" t="s">
        <v>158</v>
      </c>
      <c r="H247" s="250">
        <v>25</v>
      </c>
      <c r="I247" s="251"/>
      <c r="J247" s="252">
        <f>ROUND(I247*H247,2)</f>
        <v>0</v>
      </c>
      <c r="K247" s="248" t="s">
        <v>159</v>
      </c>
      <c r="L247" s="253"/>
      <c r="M247" s="254" t="s">
        <v>22</v>
      </c>
      <c r="N247" s="255" t="s">
        <v>44</v>
      </c>
      <c r="O247" s="45"/>
      <c r="P247" s="228">
        <f>O247*H247</f>
        <v>0</v>
      </c>
      <c r="Q247" s="228">
        <v>5E-05</v>
      </c>
      <c r="R247" s="228">
        <f>Q247*H247</f>
        <v>0.00125</v>
      </c>
      <c r="S247" s="228">
        <v>0</v>
      </c>
      <c r="T247" s="229">
        <f>S247*H247</f>
        <v>0</v>
      </c>
      <c r="AR247" s="22" t="s">
        <v>372</v>
      </c>
      <c r="AT247" s="22" t="s">
        <v>252</v>
      </c>
      <c r="AU247" s="22" t="s">
        <v>82</v>
      </c>
      <c r="AY247" s="22" t="s">
        <v>153</v>
      </c>
      <c r="BE247" s="230">
        <f>IF(N247="základní",J247,0)</f>
        <v>0</v>
      </c>
      <c r="BF247" s="230">
        <f>IF(N247="snížená",J247,0)</f>
        <v>0</v>
      </c>
      <c r="BG247" s="230">
        <f>IF(N247="zákl. přenesená",J247,0)</f>
        <v>0</v>
      </c>
      <c r="BH247" s="230">
        <f>IF(N247="sníž. přenesená",J247,0)</f>
        <v>0</v>
      </c>
      <c r="BI247" s="230">
        <f>IF(N247="nulová",J247,0)</f>
        <v>0</v>
      </c>
      <c r="BJ247" s="22" t="s">
        <v>24</v>
      </c>
      <c r="BK247" s="230">
        <f>ROUND(I247*H247,2)</f>
        <v>0</v>
      </c>
      <c r="BL247" s="22" t="s">
        <v>266</v>
      </c>
      <c r="BM247" s="22" t="s">
        <v>3431</v>
      </c>
    </row>
    <row r="248" spans="2:47" s="1" customFormat="1" ht="13.5">
      <c r="B248" s="44"/>
      <c r="C248" s="72"/>
      <c r="D248" s="231" t="s">
        <v>162</v>
      </c>
      <c r="E248" s="72"/>
      <c r="F248" s="232" t="s">
        <v>3432</v>
      </c>
      <c r="G248" s="72"/>
      <c r="H248" s="72"/>
      <c r="I248" s="189"/>
      <c r="J248" s="72"/>
      <c r="K248" s="72"/>
      <c r="L248" s="70"/>
      <c r="M248" s="233"/>
      <c r="N248" s="45"/>
      <c r="O248" s="45"/>
      <c r="P248" s="45"/>
      <c r="Q248" s="45"/>
      <c r="R248" s="45"/>
      <c r="S248" s="45"/>
      <c r="T248" s="93"/>
      <c r="AT248" s="22" t="s">
        <v>162</v>
      </c>
      <c r="AU248" s="22" t="s">
        <v>82</v>
      </c>
    </row>
    <row r="249" spans="2:47" s="1" customFormat="1" ht="13.5">
      <c r="B249" s="44"/>
      <c r="C249" s="72"/>
      <c r="D249" s="231" t="s">
        <v>166</v>
      </c>
      <c r="E249" s="72"/>
      <c r="F249" s="234" t="s">
        <v>3223</v>
      </c>
      <c r="G249" s="72"/>
      <c r="H249" s="72"/>
      <c r="I249" s="189"/>
      <c r="J249" s="72"/>
      <c r="K249" s="72"/>
      <c r="L249" s="70"/>
      <c r="M249" s="233"/>
      <c r="N249" s="45"/>
      <c r="O249" s="45"/>
      <c r="P249" s="45"/>
      <c r="Q249" s="45"/>
      <c r="R249" s="45"/>
      <c r="S249" s="45"/>
      <c r="T249" s="93"/>
      <c r="AT249" s="22" t="s">
        <v>166</v>
      </c>
      <c r="AU249" s="22" t="s">
        <v>82</v>
      </c>
    </row>
    <row r="250" spans="2:51" s="11" customFormat="1" ht="13.5">
      <c r="B250" s="235"/>
      <c r="C250" s="236"/>
      <c r="D250" s="231" t="s">
        <v>180</v>
      </c>
      <c r="E250" s="237" t="s">
        <v>22</v>
      </c>
      <c r="F250" s="238" t="s">
        <v>3433</v>
      </c>
      <c r="G250" s="236"/>
      <c r="H250" s="239">
        <v>25</v>
      </c>
      <c r="I250" s="240"/>
      <c r="J250" s="236"/>
      <c r="K250" s="236"/>
      <c r="L250" s="241"/>
      <c r="M250" s="242"/>
      <c r="N250" s="243"/>
      <c r="O250" s="243"/>
      <c r="P250" s="243"/>
      <c r="Q250" s="243"/>
      <c r="R250" s="243"/>
      <c r="S250" s="243"/>
      <c r="T250" s="244"/>
      <c r="AT250" s="245" t="s">
        <v>180</v>
      </c>
      <c r="AU250" s="245" t="s">
        <v>82</v>
      </c>
      <c r="AV250" s="11" t="s">
        <v>82</v>
      </c>
      <c r="AW250" s="11" t="s">
        <v>37</v>
      </c>
      <c r="AX250" s="11" t="s">
        <v>73</v>
      </c>
      <c r="AY250" s="245" t="s">
        <v>153</v>
      </c>
    </row>
    <row r="251" spans="2:65" s="1" customFormat="1" ht="16.5" customHeight="1">
      <c r="B251" s="44"/>
      <c r="C251" s="246" t="s">
        <v>460</v>
      </c>
      <c r="D251" s="246" t="s">
        <v>252</v>
      </c>
      <c r="E251" s="247" t="s">
        <v>3434</v>
      </c>
      <c r="F251" s="248" t="s">
        <v>3435</v>
      </c>
      <c r="G251" s="249" t="s">
        <v>158</v>
      </c>
      <c r="H251" s="250">
        <v>25</v>
      </c>
      <c r="I251" s="251"/>
      <c r="J251" s="252">
        <f>ROUND(I251*H251,2)</f>
        <v>0</v>
      </c>
      <c r="K251" s="248" t="s">
        <v>159</v>
      </c>
      <c r="L251" s="253"/>
      <c r="M251" s="254" t="s">
        <v>22</v>
      </c>
      <c r="N251" s="255" t="s">
        <v>44</v>
      </c>
      <c r="O251" s="45"/>
      <c r="P251" s="228">
        <f>O251*H251</f>
        <v>0</v>
      </c>
      <c r="Q251" s="228">
        <v>2E-05</v>
      </c>
      <c r="R251" s="228">
        <f>Q251*H251</f>
        <v>0.0005</v>
      </c>
      <c r="S251" s="228">
        <v>0</v>
      </c>
      <c r="T251" s="229">
        <f>S251*H251</f>
        <v>0</v>
      </c>
      <c r="AR251" s="22" t="s">
        <v>372</v>
      </c>
      <c r="AT251" s="22" t="s">
        <v>252</v>
      </c>
      <c r="AU251" s="22" t="s">
        <v>82</v>
      </c>
      <c r="AY251" s="22" t="s">
        <v>153</v>
      </c>
      <c r="BE251" s="230">
        <f>IF(N251="základní",J251,0)</f>
        <v>0</v>
      </c>
      <c r="BF251" s="230">
        <f>IF(N251="snížená",J251,0)</f>
        <v>0</v>
      </c>
      <c r="BG251" s="230">
        <f>IF(N251="zákl. přenesená",J251,0)</f>
        <v>0</v>
      </c>
      <c r="BH251" s="230">
        <f>IF(N251="sníž. přenesená",J251,0)</f>
        <v>0</v>
      </c>
      <c r="BI251" s="230">
        <f>IF(N251="nulová",J251,0)</f>
        <v>0</v>
      </c>
      <c r="BJ251" s="22" t="s">
        <v>24</v>
      </c>
      <c r="BK251" s="230">
        <f>ROUND(I251*H251,2)</f>
        <v>0</v>
      </c>
      <c r="BL251" s="22" t="s">
        <v>266</v>
      </c>
      <c r="BM251" s="22" t="s">
        <v>3436</v>
      </c>
    </row>
    <row r="252" spans="2:47" s="1" customFormat="1" ht="13.5">
      <c r="B252" s="44"/>
      <c r="C252" s="72"/>
      <c r="D252" s="231" t="s">
        <v>162</v>
      </c>
      <c r="E252" s="72"/>
      <c r="F252" s="232" t="s">
        <v>3437</v>
      </c>
      <c r="G252" s="72"/>
      <c r="H252" s="72"/>
      <c r="I252" s="189"/>
      <c r="J252" s="72"/>
      <c r="K252" s="72"/>
      <c r="L252" s="70"/>
      <c r="M252" s="233"/>
      <c r="N252" s="45"/>
      <c r="O252" s="45"/>
      <c r="P252" s="45"/>
      <c r="Q252" s="45"/>
      <c r="R252" s="45"/>
      <c r="S252" s="45"/>
      <c r="T252" s="93"/>
      <c r="AT252" s="22" t="s">
        <v>162</v>
      </c>
      <c r="AU252" s="22" t="s">
        <v>82</v>
      </c>
    </row>
    <row r="253" spans="2:47" s="1" customFormat="1" ht="13.5">
      <c r="B253" s="44"/>
      <c r="C253" s="72"/>
      <c r="D253" s="231" t="s">
        <v>166</v>
      </c>
      <c r="E253" s="72"/>
      <c r="F253" s="234" t="s">
        <v>3223</v>
      </c>
      <c r="G253" s="72"/>
      <c r="H253" s="72"/>
      <c r="I253" s="189"/>
      <c r="J253" s="72"/>
      <c r="K253" s="72"/>
      <c r="L253" s="70"/>
      <c r="M253" s="233"/>
      <c r="N253" s="45"/>
      <c r="O253" s="45"/>
      <c r="P253" s="45"/>
      <c r="Q253" s="45"/>
      <c r="R253" s="45"/>
      <c r="S253" s="45"/>
      <c r="T253" s="93"/>
      <c r="AT253" s="22" t="s">
        <v>166</v>
      </c>
      <c r="AU253" s="22" t="s">
        <v>82</v>
      </c>
    </row>
    <row r="254" spans="2:51" s="11" customFormat="1" ht="13.5">
      <c r="B254" s="235"/>
      <c r="C254" s="236"/>
      <c r="D254" s="231" t="s">
        <v>180</v>
      </c>
      <c r="E254" s="237" t="s">
        <v>22</v>
      </c>
      <c r="F254" s="238" t="s">
        <v>3433</v>
      </c>
      <c r="G254" s="236"/>
      <c r="H254" s="239">
        <v>25</v>
      </c>
      <c r="I254" s="240"/>
      <c r="J254" s="236"/>
      <c r="K254" s="236"/>
      <c r="L254" s="241"/>
      <c r="M254" s="242"/>
      <c r="N254" s="243"/>
      <c r="O254" s="243"/>
      <c r="P254" s="243"/>
      <c r="Q254" s="243"/>
      <c r="R254" s="243"/>
      <c r="S254" s="243"/>
      <c r="T254" s="244"/>
      <c r="AT254" s="245" t="s">
        <v>180</v>
      </c>
      <c r="AU254" s="245" t="s">
        <v>82</v>
      </c>
      <c r="AV254" s="11" t="s">
        <v>82</v>
      </c>
      <c r="AW254" s="11" t="s">
        <v>37</v>
      </c>
      <c r="AX254" s="11" t="s">
        <v>73</v>
      </c>
      <c r="AY254" s="245" t="s">
        <v>153</v>
      </c>
    </row>
    <row r="255" spans="2:65" s="1" customFormat="1" ht="25.5" customHeight="1">
      <c r="B255" s="44"/>
      <c r="C255" s="219" t="s">
        <v>465</v>
      </c>
      <c r="D255" s="219" t="s">
        <v>155</v>
      </c>
      <c r="E255" s="220" t="s">
        <v>3438</v>
      </c>
      <c r="F255" s="221" t="s">
        <v>3439</v>
      </c>
      <c r="G255" s="222" t="s">
        <v>158</v>
      </c>
      <c r="H255" s="223">
        <v>6</v>
      </c>
      <c r="I255" s="224"/>
      <c r="J255" s="225">
        <f>ROUND(I255*H255,2)</f>
        <v>0</v>
      </c>
      <c r="K255" s="221" t="s">
        <v>159</v>
      </c>
      <c r="L255" s="70"/>
      <c r="M255" s="226" t="s">
        <v>22</v>
      </c>
      <c r="N255" s="227" t="s">
        <v>44</v>
      </c>
      <c r="O255" s="45"/>
      <c r="P255" s="228">
        <f>O255*H255</f>
        <v>0</v>
      </c>
      <c r="Q255" s="228">
        <v>0</v>
      </c>
      <c r="R255" s="228">
        <f>Q255*H255</f>
        <v>0</v>
      </c>
      <c r="S255" s="228">
        <v>0</v>
      </c>
      <c r="T255" s="229">
        <f>S255*H255</f>
        <v>0</v>
      </c>
      <c r="AR255" s="22" t="s">
        <v>266</v>
      </c>
      <c r="AT255" s="22" t="s">
        <v>155</v>
      </c>
      <c r="AU255" s="22" t="s">
        <v>82</v>
      </c>
      <c r="AY255" s="22" t="s">
        <v>153</v>
      </c>
      <c r="BE255" s="230">
        <f>IF(N255="základní",J255,0)</f>
        <v>0</v>
      </c>
      <c r="BF255" s="230">
        <f>IF(N255="snížená",J255,0)</f>
        <v>0</v>
      </c>
      <c r="BG255" s="230">
        <f>IF(N255="zákl. přenesená",J255,0)</f>
        <v>0</v>
      </c>
      <c r="BH255" s="230">
        <f>IF(N255="sníž. přenesená",J255,0)</f>
        <v>0</v>
      </c>
      <c r="BI255" s="230">
        <f>IF(N255="nulová",J255,0)</f>
        <v>0</v>
      </c>
      <c r="BJ255" s="22" t="s">
        <v>24</v>
      </c>
      <c r="BK255" s="230">
        <f>ROUND(I255*H255,2)</f>
        <v>0</v>
      </c>
      <c r="BL255" s="22" t="s">
        <v>266</v>
      </c>
      <c r="BM255" s="22" t="s">
        <v>3440</v>
      </c>
    </row>
    <row r="256" spans="2:47" s="1" customFormat="1" ht="13.5">
      <c r="B256" s="44"/>
      <c r="C256" s="72"/>
      <c r="D256" s="231" t="s">
        <v>162</v>
      </c>
      <c r="E256" s="72"/>
      <c r="F256" s="232" t="s">
        <v>3441</v>
      </c>
      <c r="G256" s="72"/>
      <c r="H256" s="72"/>
      <c r="I256" s="189"/>
      <c r="J256" s="72"/>
      <c r="K256" s="72"/>
      <c r="L256" s="70"/>
      <c r="M256" s="233"/>
      <c r="N256" s="45"/>
      <c r="O256" s="45"/>
      <c r="P256" s="45"/>
      <c r="Q256" s="45"/>
      <c r="R256" s="45"/>
      <c r="S256" s="45"/>
      <c r="T256" s="93"/>
      <c r="AT256" s="22" t="s">
        <v>162</v>
      </c>
      <c r="AU256" s="22" t="s">
        <v>82</v>
      </c>
    </row>
    <row r="257" spans="2:65" s="1" customFormat="1" ht="25.5" customHeight="1">
      <c r="B257" s="44"/>
      <c r="C257" s="246" t="s">
        <v>472</v>
      </c>
      <c r="D257" s="246" t="s">
        <v>252</v>
      </c>
      <c r="E257" s="247" t="s">
        <v>3442</v>
      </c>
      <c r="F257" s="248" t="s">
        <v>3443</v>
      </c>
      <c r="G257" s="249" t="s">
        <v>158</v>
      </c>
      <c r="H257" s="250">
        <v>6</v>
      </c>
      <c r="I257" s="251"/>
      <c r="J257" s="252">
        <f>ROUND(I257*H257,2)</f>
        <v>0</v>
      </c>
      <c r="K257" s="248" t="s">
        <v>159</v>
      </c>
      <c r="L257" s="253"/>
      <c r="M257" s="254" t="s">
        <v>22</v>
      </c>
      <c r="N257" s="255" t="s">
        <v>44</v>
      </c>
      <c r="O257" s="45"/>
      <c r="P257" s="228">
        <f>O257*H257</f>
        <v>0</v>
      </c>
      <c r="Q257" s="228">
        <v>0.0001</v>
      </c>
      <c r="R257" s="228">
        <f>Q257*H257</f>
        <v>0.0006000000000000001</v>
      </c>
      <c r="S257" s="228">
        <v>0</v>
      </c>
      <c r="T257" s="229">
        <f>S257*H257</f>
        <v>0</v>
      </c>
      <c r="AR257" s="22" t="s">
        <v>372</v>
      </c>
      <c r="AT257" s="22" t="s">
        <v>252</v>
      </c>
      <c r="AU257" s="22" t="s">
        <v>82</v>
      </c>
      <c r="AY257" s="22" t="s">
        <v>153</v>
      </c>
      <c r="BE257" s="230">
        <f>IF(N257="základní",J257,0)</f>
        <v>0</v>
      </c>
      <c r="BF257" s="230">
        <f>IF(N257="snížená",J257,0)</f>
        <v>0</v>
      </c>
      <c r="BG257" s="230">
        <f>IF(N257="zákl. přenesená",J257,0)</f>
        <v>0</v>
      </c>
      <c r="BH257" s="230">
        <f>IF(N257="sníž. přenesená",J257,0)</f>
        <v>0</v>
      </c>
      <c r="BI257" s="230">
        <f>IF(N257="nulová",J257,0)</f>
        <v>0</v>
      </c>
      <c r="BJ257" s="22" t="s">
        <v>24</v>
      </c>
      <c r="BK257" s="230">
        <f>ROUND(I257*H257,2)</f>
        <v>0</v>
      </c>
      <c r="BL257" s="22" t="s">
        <v>266</v>
      </c>
      <c r="BM257" s="22" t="s">
        <v>3444</v>
      </c>
    </row>
    <row r="258" spans="2:47" s="1" customFormat="1" ht="13.5">
      <c r="B258" s="44"/>
      <c r="C258" s="72"/>
      <c r="D258" s="231" t="s">
        <v>162</v>
      </c>
      <c r="E258" s="72"/>
      <c r="F258" s="232" t="s">
        <v>3445</v>
      </c>
      <c r="G258" s="72"/>
      <c r="H258" s="72"/>
      <c r="I258" s="189"/>
      <c r="J258" s="72"/>
      <c r="K258" s="72"/>
      <c r="L258" s="70"/>
      <c r="M258" s="233"/>
      <c r="N258" s="45"/>
      <c r="O258" s="45"/>
      <c r="P258" s="45"/>
      <c r="Q258" s="45"/>
      <c r="R258" s="45"/>
      <c r="S258" s="45"/>
      <c r="T258" s="93"/>
      <c r="AT258" s="22" t="s">
        <v>162</v>
      </c>
      <c r="AU258" s="22" t="s">
        <v>82</v>
      </c>
    </row>
    <row r="259" spans="2:47" s="1" customFormat="1" ht="13.5">
      <c r="B259" s="44"/>
      <c r="C259" s="72"/>
      <c r="D259" s="231" t="s">
        <v>166</v>
      </c>
      <c r="E259" s="72"/>
      <c r="F259" s="234" t="s">
        <v>3223</v>
      </c>
      <c r="G259" s="72"/>
      <c r="H259" s="72"/>
      <c r="I259" s="189"/>
      <c r="J259" s="72"/>
      <c r="K259" s="72"/>
      <c r="L259" s="70"/>
      <c r="M259" s="233"/>
      <c r="N259" s="45"/>
      <c r="O259" s="45"/>
      <c r="P259" s="45"/>
      <c r="Q259" s="45"/>
      <c r="R259" s="45"/>
      <c r="S259" s="45"/>
      <c r="T259" s="93"/>
      <c r="AT259" s="22" t="s">
        <v>166</v>
      </c>
      <c r="AU259" s="22" t="s">
        <v>82</v>
      </c>
    </row>
    <row r="260" spans="2:51" s="11" customFormat="1" ht="13.5">
      <c r="B260" s="235"/>
      <c r="C260" s="236"/>
      <c r="D260" s="231" t="s">
        <v>180</v>
      </c>
      <c r="E260" s="237" t="s">
        <v>22</v>
      </c>
      <c r="F260" s="238" t="s">
        <v>3446</v>
      </c>
      <c r="G260" s="236"/>
      <c r="H260" s="239">
        <v>6</v>
      </c>
      <c r="I260" s="240"/>
      <c r="J260" s="236"/>
      <c r="K260" s="236"/>
      <c r="L260" s="241"/>
      <c r="M260" s="242"/>
      <c r="N260" s="243"/>
      <c r="O260" s="243"/>
      <c r="P260" s="243"/>
      <c r="Q260" s="243"/>
      <c r="R260" s="243"/>
      <c r="S260" s="243"/>
      <c r="T260" s="244"/>
      <c r="AT260" s="245" t="s">
        <v>180</v>
      </c>
      <c r="AU260" s="245" t="s">
        <v>82</v>
      </c>
      <c r="AV260" s="11" t="s">
        <v>82</v>
      </c>
      <c r="AW260" s="11" t="s">
        <v>37</v>
      </c>
      <c r="AX260" s="11" t="s">
        <v>73</v>
      </c>
      <c r="AY260" s="245" t="s">
        <v>153</v>
      </c>
    </row>
    <row r="261" spans="2:65" s="1" customFormat="1" ht="16.5" customHeight="1">
      <c r="B261" s="44"/>
      <c r="C261" s="219" t="s">
        <v>477</v>
      </c>
      <c r="D261" s="219" t="s">
        <v>155</v>
      </c>
      <c r="E261" s="220" t="s">
        <v>3447</v>
      </c>
      <c r="F261" s="221" t="s">
        <v>3448</v>
      </c>
      <c r="G261" s="222" t="s">
        <v>158</v>
      </c>
      <c r="H261" s="223">
        <v>14</v>
      </c>
      <c r="I261" s="224"/>
      <c r="J261" s="225">
        <f>ROUND(I261*H261,2)</f>
        <v>0</v>
      </c>
      <c r="K261" s="221" t="s">
        <v>159</v>
      </c>
      <c r="L261" s="70"/>
      <c r="M261" s="226" t="s">
        <v>22</v>
      </c>
      <c r="N261" s="227" t="s">
        <v>44</v>
      </c>
      <c r="O261" s="45"/>
      <c r="P261" s="228">
        <f>O261*H261</f>
        <v>0</v>
      </c>
      <c r="Q261" s="228">
        <v>0</v>
      </c>
      <c r="R261" s="228">
        <f>Q261*H261</f>
        <v>0</v>
      </c>
      <c r="S261" s="228">
        <v>0</v>
      </c>
      <c r="T261" s="229">
        <f>S261*H261</f>
        <v>0</v>
      </c>
      <c r="AR261" s="22" t="s">
        <v>266</v>
      </c>
      <c r="AT261" s="22" t="s">
        <v>155</v>
      </c>
      <c r="AU261" s="22" t="s">
        <v>82</v>
      </c>
      <c r="AY261" s="22" t="s">
        <v>153</v>
      </c>
      <c r="BE261" s="230">
        <f>IF(N261="základní",J261,0)</f>
        <v>0</v>
      </c>
      <c r="BF261" s="230">
        <f>IF(N261="snížená",J261,0)</f>
        <v>0</v>
      </c>
      <c r="BG261" s="230">
        <f>IF(N261="zákl. přenesená",J261,0)</f>
        <v>0</v>
      </c>
      <c r="BH261" s="230">
        <f>IF(N261="sníž. přenesená",J261,0)</f>
        <v>0</v>
      </c>
      <c r="BI261" s="230">
        <f>IF(N261="nulová",J261,0)</f>
        <v>0</v>
      </c>
      <c r="BJ261" s="22" t="s">
        <v>24</v>
      </c>
      <c r="BK261" s="230">
        <f>ROUND(I261*H261,2)</f>
        <v>0</v>
      </c>
      <c r="BL261" s="22" t="s">
        <v>266</v>
      </c>
      <c r="BM261" s="22" t="s">
        <v>3449</v>
      </c>
    </row>
    <row r="262" spans="2:47" s="1" customFormat="1" ht="13.5">
      <c r="B262" s="44"/>
      <c r="C262" s="72"/>
      <c r="D262" s="231" t="s">
        <v>162</v>
      </c>
      <c r="E262" s="72"/>
      <c r="F262" s="232" t="s">
        <v>3450</v>
      </c>
      <c r="G262" s="72"/>
      <c r="H262" s="72"/>
      <c r="I262" s="189"/>
      <c r="J262" s="72"/>
      <c r="K262" s="72"/>
      <c r="L262" s="70"/>
      <c r="M262" s="233"/>
      <c r="N262" s="45"/>
      <c r="O262" s="45"/>
      <c r="P262" s="45"/>
      <c r="Q262" s="45"/>
      <c r="R262" s="45"/>
      <c r="S262" s="45"/>
      <c r="T262" s="93"/>
      <c r="AT262" s="22" t="s">
        <v>162</v>
      </c>
      <c r="AU262" s="22" t="s">
        <v>82</v>
      </c>
    </row>
    <row r="263" spans="2:65" s="1" customFormat="1" ht="16.5" customHeight="1">
      <c r="B263" s="44"/>
      <c r="C263" s="246" t="s">
        <v>483</v>
      </c>
      <c r="D263" s="246" t="s">
        <v>252</v>
      </c>
      <c r="E263" s="247" t="s">
        <v>3451</v>
      </c>
      <c r="F263" s="248" t="s">
        <v>3452</v>
      </c>
      <c r="G263" s="249" t="s">
        <v>158</v>
      </c>
      <c r="H263" s="250">
        <v>14</v>
      </c>
      <c r="I263" s="251"/>
      <c r="J263" s="252">
        <f>ROUND(I263*H263,2)</f>
        <v>0</v>
      </c>
      <c r="K263" s="248" t="s">
        <v>159</v>
      </c>
      <c r="L263" s="253"/>
      <c r="M263" s="254" t="s">
        <v>22</v>
      </c>
      <c r="N263" s="255" t="s">
        <v>44</v>
      </c>
      <c r="O263" s="45"/>
      <c r="P263" s="228">
        <f>O263*H263</f>
        <v>0</v>
      </c>
      <c r="Q263" s="228">
        <v>5E-05</v>
      </c>
      <c r="R263" s="228">
        <f>Q263*H263</f>
        <v>0.0007</v>
      </c>
      <c r="S263" s="228">
        <v>0</v>
      </c>
      <c r="T263" s="229">
        <f>S263*H263</f>
        <v>0</v>
      </c>
      <c r="AR263" s="22" t="s">
        <v>372</v>
      </c>
      <c r="AT263" s="22" t="s">
        <v>252</v>
      </c>
      <c r="AU263" s="22" t="s">
        <v>82</v>
      </c>
      <c r="AY263" s="22" t="s">
        <v>153</v>
      </c>
      <c r="BE263" s="230">
        <f>IF(N263="základní",J263,0)</f>
        <v>0</v>
      </c>
      <c r="BF263" s="230">
        <f>IF(N263="snížená",J263,0)</f>
        <v>0</v>
      </c>
      <c r="BG263" s="230">
        <f>IF(N263="zákl. přenesená",J263,0)</f>
        <v>0</v>
      </c>
      <c r="BH263" s="230">
        <f>IF(N263="sníž. přenesená",J263,0)</f>
        <v>0</v>
      </c>
      <c r="BI263" s="230">
        <f>IF(N263="nulová",J263,0)</f>
        <v>0</v>
      </c>
      <c r="BJ263" s="22" t="s">
        <v>24</v>
      </c>
      <c r="BK263" s="230">
        <f>ROUND(I263*H263,2)</f>
        <v>0</v>
      </c>
      <c r="BL263" s="22" t="s">
        <v>266</v>
      </c>
      <c r="BM263" s="22" t="s">
        <v>3453</v>
      </c>
    </row>
    <row r="264" spans="2:47" s="1" customFormat="1" ht="13.5">
      <c r="B264" s="44"/>
      <c r="C264" s="72"/>
      <c r="D264" s="231" t="s">
        <v>162</v>
      </c>
      <c r="E264" s="72"/>
      <c r="F264" s="232" t="s">
        <v>3454</v>
      </c>
      <c r="G264" s="72"/>
      <c r="H264" s="72"/>
      <c r="I264" s="189"/>
      <c r="J264" s="72"/>
      <c r="K264" s="72"/>
      <c r="L264" s="70"/>
      <c r="M264" s="233"/>
      <c r="N264" s="45"/>
      <c r="O264" s="45"/>
      <c r="P264" s="45"/>
      <c r="Q264" s="45"/>
      <c r="R264" s="45"/>
      <c r="S264" s="45"/>
      <c r="T264" s="93"/>
      <c r="AT264" s="22" t="s">
        <v>162</v>
      </c>
      <c r="AU264" s="22" t="s">
        <v>82</v>
      </c>
    </row>
    <row r="265" spans="2:47" s="1" customFormat="1" ht="13.5">
      <c r="B265" s="44"/>
      <c r="C265" s="72"/>
      <c r="D265" s="231" t="s">
        <v>166</v>
      </c>
      <c r="E265" s="72"/>
      <c r="F265" s="234" t="s">
        <v>3223</v>
      </c>
      <c r="G265" s="72"/>
      <c r="H265" s="72"/>
      <c r="I265" s="189"/>
      <c r="J265" s="72"/>
      <c r="K265" s="72"/>
      <c r="L265" s="70"/>
      <c r="M265" s="233"/>
      <c r="N265" s="45"/>
      <c r="O265" s="45"/>
      <c r="P265" s="45"/>
      <c r="Q265" s="45"/>
      <c r="R265" s="45"/>
      <c r="S265" s="45"/>
      <c r="T265" s="93"/>
      <c r="AT265" s="22" t="s">
        <v>166</v>
      </c>
      <c r="AU265" s="22" t="s">
        <v>82</v>
      </c>
    </row>
    <row r="266" spans="2:51" s="11" customFormat="1" ht="13.5">
      <c r="B266" s="235"/>
      <c r="C266" s="236"/>
      <c r="D266" s="231" t="s">
        <v>180</v>
      </c>
      <c r="E266" s="237" t="s">
        <v>22</v>
      </c>
      <c r="F266" s="238" t="s">
        <v>3455</v>
      </c>
      <c r="G266" s="236"/>
      <c r="H266" s="239">
        <v>14</v>
      </c>
      <c r="I266" s="240"/>
      <c r="J266" s="236"/>
      <c r="K266" s="236"/>
      <c r="L266" s="241"/>
      <c r="M266" s="242"/>
      <c r="N266" s="243"/>
      <c r="O266" s="243"/>
      <c r="P266" s="243"/>
      <c r="Q266" s="243"/>
      <c r="R266" s="243"/>
      <c r="S266" s="243"/>
      <c r="T266" s="244"/>
      <c r="AT266" s="245" t="s">
        <v>180</v>
      </c>
      <c r="AU266" s="245" t="s">
        <v>82</v>
      </c>
      <c r="AV266" s="11" t="s">
        <v>82</v>
      </c>
      <c r="AW266" s="11" t="s">
        <v>37</v>
      </c>
      <c r="AX266" s="11" t="s">
        <v>73</v>
      </c>
      <c r="AY266" s="245" t="s">
        <v>153</v>
      </c>
    </row>
    <row r="267" spans="2:65" s="1" customFormat="1" ht="16.5" customHeight="1">
      <c r="B267" s="44"/>
      <c r="C267" s="246" t="s">
        <v>490</v>
      </c>
      <c r="D267" s="246" t="s">
        <v>252</v>
      </c>
      <c r="E267" s="247" t="s">
        <v>3456</v>
      </c>
      <c r="F267" s="248" t="s">
        <v>3457</v>
      </c>
      <c r="G267" s="249" t="s">
        <v>158</v>
      </c>
      <c r="H267" s="250">
        <v>14</v>
      </c>
      <c r="I267" s="251"/>
      <c r="J267" s="252">
        <f>ROUND(I267*H267,2)</f>
        <v>0</v>
      </c>
      <c r="K267" s="248" t="s">
        <v>159</v>
      </c>
      <c r="L267" s="253"/>
      <c r="M267" s="254" t="s">
        <v>22</v>
      </c>
      <c r="N267" s="255" t="s">
        <v>44</v>
      </c>
      <c r="O267" s="45"/>
      <c r="P267" s="228">
        <f>O267*H267</f>
        <v>0</v>
      </c>
      <c r="Q267" s="228">
        <v>6E-05</v>
      </c>
      <c r="R267" s="228">
        <f>Q267*H267</f>
        <v>0.00084</v>
      </c>
      <c r="S267" s="228">
        <v>0</v>
      </c>
      <c r="T267" s="229">
        <f>S267*H267</f>
        <v>0</v>
      </c>
      <c r="AR267" s="22" t="s">
        <v>372</v>
      </c>
      <c r="AT267" s="22" t="s">
        <v>252</v>
      </c>
      <c r="AU267" s="22" t="s">
        <v>82</v>
      </c>
      <c r="AY267" s="22" t="s">
        <v>153</v>
      </c>
      <c r="BE267" s="230">
        <f>IF(N267="základní",J267,0)</f>
        <v>0</v>
      </c>
      <c r="BF267" s="230">
        <f>IF(N267="snížená",J267,0)</f>
        <v>0</v>
      </c>
      <c r="BG267" s="230">
        <f>IF(N267="zákl. přenesená",J267,0)</f>
        <v>0</v>
      </c>
      <c r="BH267" s="230">
        <f>IF(N267="sníž. přenesená",J267,0)</f>
        <v>0</v>
      </c>
      <c r="BI267" s="230">
        <f>IF(N267="nulová",J267,0)</f>
        <v>0</v>
      </c>
      <c r="BJ267" s="22" t="s">
        <v>24</v>
      </c>
      <c r="BK267" s="230">
        <f>ROUND(I267*H267,2)</f>
        <v>0</v>
      </c>
      <c r="BL267" s="22" t="s">
        <v>266</v>
      </c>
      <c r="BM267" s="22" t="s">
        <v>3458</v>
      </c>
    </row>
    <row r="268" spans="2:47" s="1" customFormat="1" ht="13.5">
      <c r="B268" s="44"/>
      <c r="C268" s="72"/>
      <c r="D268" s="231" t="s">
        <v>162</v>
      </c>
      <c r="E268" s="72"/>
      <c r="F268" s="232" t="s">
        <v>3459</v>
      </c>
      <c r="G268" s="72"/>
      <c r="H268" s="72"/>
      <c r="I268" s="189"/>
      <c r="J268" s="72"/>
      <c r="K268" s="72"/>
      <c r="L268" s="70"/>
      <c r="M268" s="233"/>
      <c r="N268" s="45"/>
      <c r="O268" s="45"/>
      <c r="P268" s="45"/>
      <c r="Q268" s="45"/>
      <c r="R268" s="45"/>
      <c r="S268" s="45"/>
      <c r="T268" s="93"/>
      <c r="AT268" s="22" t="s">
        <v>162</v>
      </c>
      <c r="AU268" s="22" t="s">
        <v>82</v>
      </c>
    </row>
    <row r="269" spans="2:47" s="1" customFormat="1" ht="13.5">
      <c r="B269" s="44"/>
      <c r="C269" s="72"/>
      <c r="D269" s="231" t="s">
        <v>166</v>
      </c>
      <c r="E269" s="72"/>
      <c r="F269" s="234" t="s">
        <v>3223</v>
      </c>
      <c r="G269" s="72"/>
      <c r="H269" s="72"/>
      <c r="I269" s="189"/>
      <c r="J269" s="72"/>
      <c r="K269" s="72"/>
      <c r="L269" s="70"/>
      <c r="M269" s="233"/>
      <c r="N269" s="45"/>
      <c r="O269" s="45"/>
      <c r="P269" s="45"/>
      <c r="Q269" s="45"/>
      <c r="R269" s="45"/>
      <c r="S269" s="45"/>
      <c r="T269" s="93"/>
      <c r="AT269" s="22" t="s">
        <v>166</v>
      </c>
      <c r="AU269" s="22" t="s">
        <v>82</v>
      </c>
    </row>
    <row r="270" spans="2:51" s="11" customFormat="1" ht="13.5">
      <c r="B270" s="235"/>
      <c r="C270" s="236"/>
      <c r="D270" s="231" t="s">
        <v>180</v>
      </c>
      <c r="E270" s="237" t="s">
        <v>22</v>
      </c>
      <c r="F270" s="238" t="s">
        <v>3455</v>
      </c>
      <c r="G270" s="236"/>
      <c r="H270" s="239">
        <v>14</v>
      </c>
      <c r="I270" s="240"/>
      <c r="J270" s="236"/>
      <c r="K270" s="236"/>
      <c r="L270" s="241"/>
      <c r="M270" s="242"/>
      <c r="N270" s="243"/>
      <c r="O270" s="243"/>
      <c r="P270" s="243"/>
      <c r="Q270" s="243"/>
      <c r="R270" s="243"/>
      <c r="S270" s="243"/>
      <c r="T270" s="244"/>
      <c r="AT270" s="245" t="s">
        <v>180</v>
      </c>
      <c r="AU270" s="245" t="s">
        <v>82</v>
      </c>
      <c r="AV270" s="11" t="s">
        <v>82</v>
      </c>
      <c r="AW270" s="11" t="s">
        <v>37</v>
      </c>
      <c r="AX270" s="11" t="s">
        <v>73</v>
      </c>
      <c r="AY270" s="245" t="s">
        <v>153</v>
      </c>
    </row>
    <row r="271" spans="2:65" s="1" customFormat="1" ht="16.5" customHeight="1">
      <c r="B271" s="44"/>
      <c r="C271" s="219" t="s">
        <v>498</v>
      </c>
      <c r="D271" s="219" t="s">
        <v>155</v>
      </c>
      <c r="E271" s="220" t="s">
        <v>3460</v>
      </c>
      <c r="F271" s="221" t="s">
        <v>3461</v>
      </c>
      <c r="G271" s="222" t="s">
        <v>158</v>
      </c>
      <c r="H271" s="223">
        <v>2</v>
      </c>
      <c r="I271" s="224"/>
      <c r="J271" s="225">
        <f>ROUND(I271*H271,2)</f>
        <v>0</v>
      </c>
      <c r="K271" s="221" t="s">
        <v>159</v>
      </c>
      <c r="L271" s="70"/>
      <c r="M271" s="226" t="s">
        <v>22</v>
      </c>
      <c r="N271" s="227" t="s">
        <v>44</v>
      </c>
      <c r="O271" s="45"/>
      <c r="P271" s="228">
        <f>O271*H271</f>
        <v>0</v>
      </c>
      <c r="Q271" s="228">
        <v>0</v>
      </c>
      <c r="R271" s="228">
        <f>Q271*H271</f>
        <v>0</v>
      </c>
      <c r="S271" s="228">
        <v>0</v>
      </c>
      <c r="T271" s="229">
        <f>S271*H271</f>
        <v>0</v>
      </c>
      <c r="AR271" s="22" t="s">
        <v>266</v>
      </c>
      <c r="AT271" s="22" t="s">
        <v>155</v>
      </c>
      <c r="AU271" s="22" t="s">
        <v>82</v>
      </c>
      <c r="AY271" s="22" t="s">
        <v>153</v>
      </c>
      <c r="BE271" s="230">
        <f>IF(N271="základní",J271,0)</f>
        <v>0</v>
      </c>
      <c r="BF271" s="230">
        <f>IF(N271="snížená",J271,0)</f>
        <v>0</v>
      </c>
      <c r="BG271" s="230">
        <f>IF(N271="zákl. přenesená",J271,0)</f>
        <v>0</v>
      </c>
      <c r="BH271" s="230">
        <f>IF(N271="sníž. přenesená",J271,0)</f>
        <v>0</v>
      </c>
      <c r="BI271" s="230">
        <f>IF(N271="nulová",J271,0)</f>
        <v>0</v>
      </c>
      <c r="BJ271" s="22" t="s">
        <v>24</v>
      </c>
      <c r="BK271" s="230">
        <f>ROUND(I271*H271,2)</f>
        <v>0</v>
      </c>
      <c r="BL271" s="22" t="s">
        <v>266</v>
      </c>
      <c r="BM271" s="22" t="s">
        <v>3462</v>
      </c>
    </row>
    <row r="272" spans="2:47" s="1" customFormat="1" ht="13.5">
      <c r="B272" s="44"/>
      <c r="C272" s="72"/>
      <c r="D272" s="231" t="s">
        <v>162</v>
      </c>
      <c r="E272" s="72"/>
      <c r="F272" s="232" t="s">
        <v>3463</v>
      </c>
      <c r="G272" s="72"/>
      <c r="H272" s="72"/>
      <c r="I272" s="189"/>
      <c r="J272" s="72"/>
      <c r="K272" s="72"/>
      <c r="L272" s="70"/>
      <c r="M272" s="233"/>
      <c r="N272" s="45"/>
      <c r="O272" s="45"/>
      <c r="P272" s="45"/>
      <c r="Q272" s="45"/>
      <c r="R272" s="45"/>
      <c r="S272" s="45"/>
      <c r="T272" s="93"/>
      <c r="AT272" s="22" t="s">
        <v>162</v>
      </c>
      <c r="AU272" s="22" t="s">
        <v>82</v>
      </c>
    </row>
    <row r="273" spans="2:65" s="1" customFormat="1" ht="16.5" customHeight="1">
      <c r="B273" s="44"/>
      <c r="C273" s="246" t="s">
        <v>505</v>
      </c>
      <c r="D273" s="246" t="s">
        <v>252</v>
      </c>
      <c r="E273" s="247" t="s">
        <v>3464</v>
      </c>
      <c r="F273" s="248" t="s">
        <v>3465</v>
      </c>
      <c r="G273" s="249" t="s">
        <v>158</v>
      </c>
      <c r="H273" s="250">
        <v>2</v>
      </c>
      <c r="I273" s="251"/>
      <c r="J273" s="252">
        <f>ROUND(I273*H273,2)</f>
        <v>0</v>
      </c>
      <c r="K273" s="248" t="s">
        <v>159</v>
      </c>
      <c r="L273" s="253"/>
      <c r="M273" s="254" t="s">
        <v>22</v>
      </c>
      <c r="N273" s="255" t="s">
        <v>44</v>
      </c>
      <c r="O273" s="45"/>
      <c r="P273" s="228">
        <f>O273*H273</f>
        <v>0</v>
      </c>
      <c r="Q273" s="228">
        <v>5E-05</v>
      </c>
      <c r="R273" s="228">
        <f>Q273*H273</f>
        <v>0.0001</v>
      </c>
      <c r="S273" s="228">
        <v>0</v>
      </c>
      <c r="T273" s="229">
        <f>S273*H273</f>
        <v>0</v>
      </c>
      <c r="AR273" s="22" t="s">
        <v>372</v>
      </c>
      <c r="AT273" s="22" t="s">
        <v>252</v>
      </c>
      <c r="AU273" s="22" t="s">
        <v>82</v>
      </c>
      <c r="AY273" s="22" t="s">
        <v>153</v>
      </c>
      <c r="BE273" s="230">
        <f>IF(N273="základní",J273,0)</f>
        <v>0</v>
      </c>
      <c r="BF273" s="230">
        <f>IF(N273="snížená",J273,0)</f>
        <v>0</v>
      </c>
      <c r="BG273" s="230">
        <f>IF(N273="zákl. přenesená",J273,0)</f>
        <v>0</v>
      </c>
      <c r="BH273" s="230">
        <f>IF(N273="sníž. přenesená",J273,0)</f>
        <v>0</v>
      </c>
      <c r="BI273" s="230">
        <f>IF(N273="nulová",J273,0)</f>
        <v>0</v>
      </c>
      <c r="BJ273" s="22" t="s">
        <v>24</v>
      </c>
      <c r="BK273" s="230">
        <f>ROUND(I273*H273,2)</f>
        <v>0</v>
      </c>
      <c r="BL273" s="22" t="s">
        <v>266</v>
      </c>
      <c r="BM273" s="22" t="s">
        <v>3466</v>
      </c>
    </row>
    <row r="274" spans="2:47" s="1" customFormat="1" ht="13.5">
      <c r="B274" s="44"/>
      <c r="C274" s="72"/>
      <c r="D274" s="231" t="s">
        <v>162</v>
      </c>
      <c r="E274" s="72"/>
      <c r="F274" s="232" t="s">
        <v>3467</v>
      </c>
      <c r="G274" s="72"/>
      <c r="H274" s="72"/>
      <c r="I274" s="189"/>
      <c r="J274" s="72"/>
      <c r="K274" s="72"/>
      <c r="L274" s="70"/>
      <c r="M274" s="233"/>
      <c r="N274" s="45"/>
      <c r="O274" s="45"/>
      <c r="P274" s="45"/>
      <c r="Q274" s="45"/>
      <c r="R274" s="45"/>
      <c r="S274" s="45"/>
      <c r="T274" s="93"/>
      <c r="AT274" s="22" t="s">
        <v>162</v>
      </c>
      <c r="AU274" s="22" t="s">
        <v>82</v>
      </c>
    </row>
    <row r="275" spans="2:47" s="1" customFormat="1" ht="13.5">
      <c r="B275" s="44"/>
      <c r="C275" s="72"/>
      <c r="D275" s="231" t="s">
        <v>166</v>
      </c>
      <c r="E275" s="72"/>
      <c r="F275" s="234" t="s">
        <v>3223</v>
      </c>
      <c r="G275" s="72"/>
      <c r="H275" s="72"/>
      <c r="I275" s="189"/>
      <c r="J275" s="72"/>
      <c r="K275" s="72"/>
      <c r="L275" s="70"/>
      <c r="M275" s="233"/>
      <c r="N275" s="45"/>
      <c r="O275" s="45"/>
      <c r="P275" s="45"/>
      <c r="Q275" s="45"/>
      <c r="R275" s="45"/>
      <c r="S275" s="45"/>
      <c r="T275" s="93"/>
      <c r="AT275" s="22" t="s">
        <v>166</v>
      </c>
      <c r="AU275" s="22" t="s">
        <v>82</v>
      </c>
    </row>
    <row r="276" spans="2:51" s="11" customFormat="1" ht="13.5">
      <c r="B276" s="235"/>
      <c r="C276" s="236"/>
      <c r="D276" s="231" t="s">
        <v>180</v>
      </c>
      <c r="E276" s="237" t="s">
        <v>22</v>
      </c>
      <c r="F276" s="238" t="s">
        <v>3328</v>
      </c>
      <c r="G276" s="236"/>
      <c r="H276" s="239">
        <v>2</v>
      </c>
      <c r="I276" s="240"/>
      <c r="J276" s="236"/>
      <c r="K276" s="236"/>
      <c r="L276" s="241"/>
      <c r="M276" s="242"/>
      <c r="N276" s="243"/>
      <c r="O276" s="243"/>
      <c r="P276" s="243"/>
      <c r="Q276" s="243"/>
      <c r="R276" s="243"/>
      <c r="S276" s="243"/>
      <c r="T276" s="244"/>
      <c r="AT276" s="245" t="s">
        <v>180</v>
      </c>
      <c r="AU276" s="245" t="s">
        <v>82</v>
      </c>
      <c r="AV276" s="11" t="s">
        <v>82</v>
      </c>
      <c r="AW276" s="11" t="s">
        <v>37</v>
      </c>
      <c r="AX276" s="11" t="s">
        <v>73</v>
      </c>
      <c r="AY276" s="245" t="s">
        <v>153</v>
      </c>
    </row>
    <row r="277" spans="2:65" s="1" customFormat="1" ht="16.5" customHeight="1">
      <c r="B277" s="44"/>
      <c r="C277" s="246" t="s">
        <v>510</v>
      </c>
      <c r="D277" s="246" t="s">
        <v>252</v>
      </c>
      <c r="E277" s="247" t="s">
        <v>3468</v>
      </c>
      <c r="F277" s="248" t="s">
        <v>3469</v>
      </c>
      <c r="G277" s="249" t="s">
        <v>158</v>
      </c>
      <c r="H277" s="250">
        <v>2</v>
      </c>
      <c r="I277" s="251"/>
      <c r="J277" s="252">
        <f>ROUND(I277*H277,2)</f>
        <v>0</v>
      </c>
      <c r="K277" s="248" t="s">
        <v>159</v>
      </c>
      <c r="L277" s="253"/>
      <c r="M277" s="254" t="s">
        <v>22</v>
      </c>
      <c r="N277" s="255" t="s">
        <v>44</v>
      </c>
      <c r="O277" s="45"/>
      <c r="P277" s="228">
        <f>O277*H277</f>
        <v>0</v>
      </c>
      <c r="Q277" s="228">
        <v>6E-05</v>
      </c>
      <c r="R277" s="228">
        <f>Q277*H277</f>
        <v>0.00012</v>
      </c>
      <c r="S277" s="228">
        <v>0</v>
      </c>
      <c r="T277" s="229">
        <f>S277*H277</f>
        <v>0</v>
      </c>
      <c r="AR277" s="22" t="s">
        <v>372</v>
      </c>
      <c r="AT277" s="22" t="s">
        <v>252</v>
      </c>
      <c r="AU277" s="22" t="s">
        <v>82</v>
      </c>
      <c r="AY277" s="22" t="s">
        <v>153</v>
      </c>
      <c r="BE277" s="230">
        <f>IF(N277="základní",J277,0)</f>
        <v>0</v>
      </c>
      <c r="BF277" s="230">
        <f>IF(N277="snížená",J277,0)</f>
        <v>0</v>
      </c>
      <c r="BG277" s="230">
        <f>IF(N277="zákl. přenesená",J277,0)</f>
        <v>0</v>
      </c>
      <c r="BH277" s="230">
        <f>IF(N277="sníž. přenesená",J277,0)</f>
        <v>0</v>
      </c>
      <c r="BI277" s="230">
        <f>IF(N277="nulová",J277,0)</f>
        <v>0</v>
      </c>
      <c r="BJ277" s="22" t="s">
        <v>24</v>
      </c>
      <c r="BK277" s="230">
        <f>ROUND(I277*H277,2)</f>
        <v>0</v>
      </c>
      <c r="BL277" s="22" t="s">
        <v>266</v>
      </c>
      <c r="BM277" s="22" t="s">
        <v>3470</v>
      </c>
    </row>
    <row r="278" spans="2:47" s="1" customFormat="1" ht="13.5">
      <c r="B278" s="44"/>
      <c r="C278" s="72"/>
      <c r="D278" s="231" t="s">
        <v>162</v>
      </c>
      <c r="E278" s="72"/>
      <c r="F278" s="232" t="s">
        <v>3471</v>
      </c>
      <c r="G278" s="72"/>
      <c r="H278" s="72"/>
      <c r="I278" s="189"/>
      <c r="J278" s="72"/>
      <c r="K278" s="72"/>
      <c r="L278" s="70"/>
      <c r="M278" s="233"/>
      <c r="N278" s="45"/>
      <c r="O278" s="45"/>
      <c r="P278" s="45"/>
      <c r="Q278" s="45"/>
      <c r="R278" s="45"/>
      <c r="S278" s="45"/>
      <c r="T278" s="93"/>
      <c r="AT278" s="22" t="s">
        <v>162</v>
      </c>
      <c r="AU278" s="22" t="s">
        <v>82</v>
      </c>
    </row>
    <row r="279" spans="2:47" s="1" customFormat="1" ht="13.5">
      <c r="B279" s="44"/>
      <c r="C279" s="72"/>
      <c r="D279" s="231" t="s">
        <v>166</v>
      </c>
      <c r="E279" s="72"/>
      <c r="F279" s="234" t="s">
        <v>3223</v>
      </c>
      <c r="G279" s="72"/>
      <c r="H279" s="72"/>
      <c r="I279" s="189"/>
      <c r="J279" s="72"/>
      <c r="K279" s="72"/>
      <c r="L279" s="70"/>
      <c r="M279" s="233"/>
      <c r="N279" s="45"/>
      <c r="O279" s="45"/>
      <c r="P279" s="45"/>
      <c r="Q279" s="45"/>
      <c r="R279" s="45"/>
      <c r="S279" s="45"/>
      <c r="T279" s="93"/>
      <c r="AT279" s="22" t="s">
        <v>166</v>
      </c>
      <c r="AU279" s="22" t="s">
        <v>82</v>
      </c>
    </row>
    <row r="280" spans="2:51" s="11" customFormat="1" ht="13.5">
      <c r="B280" s="235"/>
      <c r="C280" s="236"/>
      <c r="D280" s="231" t="s">
        <v>180</v>
      </c>
      <c r="E280" s="237" t="s">
        <v>22</v>
      </c>
      <c r="F280" s="238" t="s">
        <v>3328</v>
      </c>
      <c r="G280" s="236"/>
      <c r="H280" s="239">
        <v>2</v>
      </c>
      <c r="I280" s="240"/>
      <c r="J280" s="236"/>
      <c r="K280" s="236"/>
      <c r="L280" s="241"/>
      <c r="M280" s="242"/>
      <c r="N280" s="243"/>
      <c r="O280" s="243"/>
      <c r="P280" s="243"/>
      <c r="Q280" s="243"/>
      <c r="R280" s="243"/>
      <c r="S280" s="243"/>
      <c r="T280" s="244"/>
      <c r="AT280" s="245" t="s">
        <v>180</v>
      </c>
      <c r="AU280" s="245" t="s">
        <v>82</v>
      </c>
      <c r="AV280" s="11" t="s">
        <v>82</v>
      </c>
      <c r="AW280" s="11" t="s">
        <v>37</v>
      </c>
      <c r="AX280" s="11" t="s">
        <v>73</v>
      </c>
      <c r="AY280" s="245" t="s">
        <v>153</v>
      </c>
    </row>
    <row r="281" spans="2:65" s="1" customFormat="1" ht="16.5" customHeight="1">
      <c r="B281" s="44"/>
      <c r="C281" s="219" t="s">
        <v>515</v>
      </c>
      <c r="D281" s="219" t="s">
        <v>155</v>
      </c>
      <c r="E281" s="220" t="s">
        <v>3472</v>
      </c>
      <c r="F281" s="221" t="s">
        <v>3473</v>
      </c>
      <c r="G281" s="222" t="s">
        <v>158</v>
      </c>
      <c r="H281" s="223">
        <v>8</v>
      </c>
      <c r="I281" s="224"/>
      <c r="J281" s="225">
        <f>ROUND(I281*H281,2)</f>
        <v>0</v>
      </c>
      <c r="K281" s="221" t="s">
        <v>159</v>
      </c>
      <c r="L281" s="70"/>
      <c r="M281" s="226" t="s">
        <v>22</v>
      </c>
      <c r="N281" s="227" t="s">
        <v>44</v>
      </c>
      <c r="O281" s="45"/>
      <c r="P281" s="228">
        <f>O281*H281</f>
        <v>0</v>
      </c>
      <c r="Q281" s="228">
        <v>0</v>
      </c>
      <c r="R281" s="228">
        <f>Q281*H281</f>
        <v>0</v>
      </c>
      <c r="S281" s="228">
        <v>0</v>
      </c>
      <c r="T281" s="229">
        <f>S281*H281</f>
        <v>0</v>
      </c>
      <c r="AR281" s="22" t="s">
        <v>266</v>
      </c>
      <c r="AT281" s="22" t="s">
        <v>155</v>
      </c>
      <c r="AU281" s="22" t="s">
        <v>82</v>
      </c>
      <c r="AY281" s="22" t="s">
        <v>153</v>
      </c>
      <c r="BE281" s="230">
        <f>IF(N281="základní",J281,0)</f>
        <v>0</v>
      </c>
      <c r="BF281" s="230">
        <f>IF(N281="snížená",J281,0)</f>
        <v>0</v>
      </c>
      <c r="BG281" s="230">
        <f>IF(N281="zákl. přenesená",J281,0)</f>
        <v>0</v>
      </c>
      <c r="BH281" s="230">
        <f>IF(N281="sníž. přenesená",J281,0)</f>
        <v>0</v>
      </c>
      <c r="BI281" s="230">
        <f>IF(N281="nulová",J281,0)</f>
        <v>0</v>
      </c>
      <c r="BJ281" s="22" t="s">
        <v>24</v>
      </c>
      <c r="BK281" s="230">
        <f>ROUND(I281*H281,2)</f>
        <v>0</v>
      </c>
      <c r="BL281" s="22" t="s">
        <v>266</v>
      </c>
      <c r="BM281" s="22" t="s">
        <v>3474</v>
      </c>
    </row>
    <row r="282" spans="2:47" s="1" customFormat="1" ht="13.5">
      <c r="B282" s="44"/>
      <c r="C282" s="72"/>
      <c r="D282" s="231" t="s">
        <v>162</v>
      </c>
      <c r="E282" s="72"/>
      <c r="F282" s="232" t="s">
        <v>3475</v>
      </c>
      <c r="G282" s="72"/>
      <c r="H282" s="72"/>
      <c r="I282" s="189"/>
      <c r="J282" s="72"/>
      <c r="K282" s="72"/>
      <c r="L282" s="70"/>
      <c r="M282" s="233"/>
      <c r="N282" s="45"/>
      <c r="O282" s="45"/>
      <c r="P282" s="45"/>
      <c r="Q282" s="45"/>
      <c r="R282" s="45"/>
      <c r="S282" s="45"/>
      <c r="T282" s="93"/>
      <c r="AT282" s="22" t="s">
        <v>162</v>
      </c>
      <c r="AU282" s="22" t="s">
        <v>82</v>
      </c>
    </row>
    <row r="283" spans="2:65" s="1" customFormat="1" ht="16.5" customHeight="1">
      <c r="B283" s="44"/>
      <c r="C283" s="246" t="s">
        <v>522</v>
      </c>
      <c r="D283" s="246" t="s">
        <v>252</v>
      </c>
      <c r="E283" s="247" t="s">
        <v>3476</v>
      </c>
      <c r="F283" s="248" t="s">
        <v>3477</v>
      </c>
      <c r="G283" s="249" t="s">
        <v>158</v>
      </c>
      <c r="H283" s="250">
        <v>2</v>
      </c>
      <c r="I283" s="251"/>
      <c r="J283" s="252">
        <f>ROUND(I283*H283,2)</f>
        <v>0</v>
      </c>
      <c r="K283" s="248" t="s">
        <v>22</v>
      </c>
      <c r="L283" s="253"/>
      <c r="M283" s="254" t="s">
        <v>22</v>
      </c>
      <c r="N283" s="255" t="s">
        <v>44</v>
      </c>
      <c r="O283" s="45"/>
      <c r="P283" s="228">
        <f>O283*H283</f>
        <v>0</v>
      </c>
      <c r="Q283" s="228">
        <v>0</v>
      </c>
      <c r="R283" s="228">
        <f>Q283*H283</f>
        <v>0</v>
      </c>
      <c r="S283" s="228">
        <v>0</v>
      </c>
      <c r="T283" s="229">
        <f>S283*H283</f>
        <v>0</v>
      </c>
      <c r="AR283" s="22" t="s">
        <v>372</v>
      </c>
      <c r="AT283" s="22" t="s">
        <v>252</v>
      </c>
      <c r="AU283" s="22" t="s">
        <v>82</v>
      </c>
      <c r="AY283" s="22" t="s">
        <v>153</v>
      </c>
      <c r="BE283" s="230">
        <f>IF(N283="základní",J283,0)</f>
        <v>0</v>
      </c>
      <c r="BF283" s="230">
        <f>IF(N283="snížená",J283,0)</f>
        <v>0</v>
      </c>
      <c r="BG283" s="230">
        <f>IF(N283="zákl. přenesená",J283,0)</f>
        <v>0</v>
      </c>
      <c r="BH283" s="230">
        <f>IF(N283="sníž. přenesená",J283,0)</f>
        <v>0</v>
      </c>
      <c r="BI283" s="230">
        <f>IF(N283="nulová",J283,0)</f>
        <v>0</v>
      </c>
      <c r="BJ283" s="22" t="s">
        <v>24</v>
      </c>
      <c r="BK283" s="230">
        <f>ROUND(I283*H283,2)</f>
        <v>0</v>
      </c>
      <c r="BL283" s="22" t="s">
        <v>266</v>
      </c>
      <c r="BM283" s="22" t="s">
        <v>3478</v>
      </c>
    </row>
    <row r="284" spans="2:47" s="1" customFormat="1" ht="13.5">
      <c r="B284" s="44"/>
      <c r="C284" s="72"/>
      <c r="D284" s="231" t="s">
        <v>162</v>
      </c>
      <c r="E284" s="72"/>
      <c r="F284" s="232" t="s">
        <v>3479</v>
      </c>
      <c r="G284" s="72"/>
      <c r="H284" s="72"/>
      <c r="I284" s="189"/>
      <c r="J284" s="72"/>
      <c r="K284" s="72"/>
      <c r="L284" s="70"/>
      <c r="M284" s="233"/>
      <c r="N284" s="45"/>
      <c r="O284" s="45"/>
      <c r="P284" s="45"/>
      <c r="Q284" s="45"/>
      <c r="R284" s="45"/>
      <c r="S284" s="45"/>
      <c r="T284" s="93"/>
      <c r="AT284" s="22" t="s">
        <v>162</v>
      </c>
      <c r="AU284" s="22" t="s">
        <v>82</v>
      </c>
    </row>
    <row r="285" spans="2:47" s="1" customFormat="1" ht="13.5">
      <c r="B285" s="44"/>
      <c r="C285" s="72"/>
      <c r="D285" s="231" t="s">
        <v>166</v>
      </c>
      <c r="E285" s="72"/>
      <c r="F285" s="234" t="s">
        <v>3223</v>
      </c>
      <c r="G285" s="72"/>
      <c r="H285" s="72"/>
      <c r="I285" s="189"/>
      <c r="J285" s="72"/>
      <c r="K285" s="72"/>
      <c r="L285" s="70"/>
      <c r="M285" s="233"/>
      <c r="N285" s="45"/>
      <c r="O285" s="45"/>
      <c r="P285" s="45"/>
      <c r="Q285" s="45"/>
      <c r="R285" s="45"/>
      <c r="S285" s="45"/>
      <c r="T285" s="93"/>
      <c r="AT285" s="22" t="s">
        <v>166</v>
      </c>
      <c r="AU285" s="22" t="s">
        <v>82</v>
      </c>
    </row>
    <row r="286" spans="2:51" s="11" customFormat="1" ht="13.5">
      <c r="B286" s="235"/>
      <c r="C286" s="236"/>
      <c r="D286" s="231" t="s">
        <v>180</v>
      </c>
      <c r="E286" s="237" t="s">
        <v>22</v>
      </c>
      <c r="F286" s="238" t="s">
        <v>3328</v>
      </c>
      <c r="G286" s="236"/>
      <c r="H286" s="239">
        <v>2</v>
      </c>
      <c r="I286" s="240"/>
      <c r="J286" s="236"/>
      <c r="K286" s="236"/>
      <c r="L286" s="241"/>
      <c r="M286" s="242"/>
      <c r="N286" s="243"/>
      <c r="O286" s="243"/>
      <c r="P286" s="243"/>
      <c r="Q286" s="243"/>
      <c r="R286" s="243"/>
      <c r="S286" s="243"/>
      <c r="T286" s="244"/>
      <c r="AT286" s="245" t="s">
        <v>180</v>
      </c>
      <c r="AU286" s="245" t="s">
        <v>82</v>
      </c>
      <c r="AV286" s="11" t="s">
        <v>82</v>
      </c>
      <c r="AW286" s="11" t="s">
        <v>37</v>
      </c>
      <c r="AX286" s="11" t="s">
        <v>73</v>
      </c>
      <c r="AY286" s="245" t="s">
        <v>153</v>
      </c>
    </row>
    <row r="287" spans="2:65" s="1" customFormat="1" ht="16.5" customHeight="1">
      <c r="B287" s="44"/>
      <c r="C287" s="246" t="s">
        <v>531</v>
      </c>
      <c r="D287" s="246" t="s">
        <v>252</v>
      </c>
      <c r="E287" s="247" t="s">
        <v>3480</v>
      </c>
      <c r="F287" s="248" t="s">
        <v>3481</v>
      </c>
      <c r="G287" s="249" t="s">
        <v>158</v>
      </c>
      <c r="H287" s="250">
        <v>2</v>
      </c>
      <c r="I287" s="251"/>
      <c r="J287" s="252">
        <f>ROUND(I287*H287,2)</f>
        <v>0</v>
      </c>
      <c r="K287" s="248" t="s">
        <v>22</v>
      </c>
      <c r="L287" s="253"/>
      <c r="M287" s="254" t="s">
        <v>22</v>
      </c>
      <c r="N287" s="255" t="s">
        <v>44</v>
      </c>
      <c r="O287" s="45"/>
      <c r="P287" s="228">
        <f>O287*H287</f>
        <v>0</v>
      </c>
      <c r="Q287" s="228">
        <v>0</v>
      </c>
      <c r="R287" s="228">
        <f>Q287*H287</f>
        <v>0</v>
      </c>
      <c r="S287" s="228">
        <v>0</v>
      </c>
      <c r="T287" s="229">
        <f>S287*H287</f>
        <v>0</v>
      </c>
      <c r="AR287" s="22" t="s">
        <v>372</v>
      </c>
      <c r="AT287" s="22" t="s">
        <v>252</v>
      </c>
      <c r="AU287" s="22" t="s">
        <v>82</v>
      </c>
      <c r="AY287" s="22" t="s">
        <v>153</v>
      </c>
      <c r="BE287" s="230">
        <f>IF(N287="základní",J287,0)</f>
        <v>0</v>
      </c>
      <c r="BF287" s="230">
        <f>IF(N287="snížená",J287,0)</f>
        <v>0</v>
      </c>
      <c r="BG287" s="230">
        <f>IF(N287="zákl. přenesená",J287,0)</f>
        <v>0</v>
      </c>
      <c r="BH287" s="230">
        <f>IF(N287="sníž. přenesená",J287,0)</f>
        <v>0</v>
      </c>
      <c r="BI287" s="230">
        <f>IF(N287="nulová",J287,0)</f>
        <v>0</v>
      </c>
      <c r="BJ287" s="22" t="s">
        <v>24</v>
      </c>
      <c r="BK287" s="230">
        <f>ROUND(I287*H287,2)</f>
        <v>0</v>
      </c>
      <c r="BL287" s="22" t="s">
        <v>266</v>
      </c>
      <c r="BM287" s="22" t="s">
        <v>3482</v>
      </c>
    </row>
    <row r="288" spans="2:47" s="1" customFormat="1" ht="13.5">
      <c r="B288" s="44"/>
      <c r="C288" s="72"/>
      <c r="D288" s="231" t="s">
        <v>162</v>
      </c>
      <c r="E288" s="72"/>
      <c r="F288" s="232" t="s">
        <v>3479</v>
      </c>
      <c r="G288" s="72"/>
      <c r="H288" s="72"/>
      <c r="I288" s="189"/>
      <c r="J288" s="72"/>
      <c r="K288" s="72"/>
      <c r="L288" s="70"/>
      <c r="M288" s="233"/>
      <c r="N288" s="45"/>
      <c r="O288" s="45"/>
      <c r="P288" s="45"/>
      <c r="Q288" s="45"/>
      <c r="R288" s="45"/>
      <c r="S288" s="45"/>
      <c r="T288" s="93"/>
      <c r="AT288" s="22" t="s">
        <v>162</v>
      </c>
      <c r="AU288" s="22" t="s">
        <v>82</v>
      </c>
    </row>
    <row r="289" spans="2:47" s="1" customFormat="1" ht="13.5">
      <c r="B289" s="44"/>
      <c r="C289" s="72"/>
      <c r="D289" s="231" t="s">
        <v>166</v>
      </c>
      <c r="E289" s="72"/>
      <c r="F289" s="234" t="s">
        <v>3223</v>
      </c>
      <c r="G289" s="72"/>
      <c r="H289" s="72"/>
      <c r="I289" s="189"/>
      <c r="J289" s="72"/>
      <c r="K289" s="72"/>
      <c r="L289" s="70"/>
      <c r="M289" s="233"/>
      <c r="N289" s="45"/>
      <c r="O289" s="45"/>
      <c r="P289" s="45"/>
      <c r="Q289" s="45"/>
      <c r="R289" s="45"/>
      <c r="S289" s="45"/>
      <c r="T289" s="93"/>
      <c r="AT289" s="22" t="s">
        <v>166</v>
      </c>
      <c r="AU289" s="22" t="s">
        <v>82</v>
      </c>
    </row>
    <row r="290" spans="2:51" s="11" customFormat="1" ht="13.5">
      <c r="B290" s="235"/>
      <c r="C290" s="236"/>
      <c r="D290" s="231" t="s">
        <v>180</v>
      </c>
      <c r="E290" s="237" t="s">
        <v>22</v>
      </c>
      <c r="F290" s="238" t="s">
        <v>3328</v>
      </c>
      <c r="G290" s="236"/>
      <c r="H290" s="239">
        <v>2</v>
      </c>
      <c r="I290" s="240"/>
      <c r="J290" s="236"/>
      <c r="K290" s="236"/>
      <c r="L290" s="241"/>
      <c r="M290" s="242"/>
      <c r="N290" s="243"/>
      <c r="O290" s="243"/>
      <c r="P290" s="243"/>
      <c r="Q290" s="243"/>
      <c r="R290" s="243"/>
      <c r="S290" s="243"/>
      <c r="T290" s="244"/>
      <c r="AT290" s="245" t="s">
        <v>180</v>
      </c>
      <c r="AU290" s="245" t="s">
        <v>82</v>
      </c>
      <c r="AV290" s="11" t="s">
        <v>82</v>
      </c>
      <c r="AW290" s="11" t="s">
        <v>37</v>
      </c>
      <c r="AX290" s="11" t="s">
        <v>73</v>
      </c>
      <c r="AY290" s="245" t="s">
        <v>153</v>
      </c>
    </row>
    <row r="291" spans="2:65" s="1" customFormat="1" ht="16.5" customHeight="1">
      <c r="B291" s="44"/>
      <c r="C291" s="246" t="s">
        <v>537</v>
      </c>
      <c r="D291" s="246" t="s">
        <v>252</v>
      </c>
      <c r="E291" s="247" t="s">
        <v>3483</v>
      </c>
      <c r="F291" s="248" t="s">
        <v>3484</v>
      </c>
      <c r="G291" s="249" t="s">
        <v>158</v>
      </c>
      <c r="H291" s="250">
        <v>4</v>
      </c>
      <c r="I291" s="251"/>
      <c r="J291" s="252">
        <f>ROUND(I291*H291,2)</f>
        <v>0</v>
      </c>
      <c r="K291" s="248" t="s">
        <v>22</v>
      </c>
      <c r="L291" s="253"/>
      <c r="M291" s="254" t="s">
        <v>22</v>
      </c>
      <c r="N291" s="255" t="s">
        <v>44</v>
      </c>
      <c r="O291" s="45"/>
      <c r="P291" s="228">
        <f>O291*H291</f>
        <v>0</v>
      </c>
      <c r="Q291" s="228">
        <v>0</v>
      </c>
      <c r="R291" s="228">
        <f>Q291*H291</f>
        <v>0</v>
      </c>
      <c r="S291" s="228">
        <v>0</v>
      </c>
      <c r="T291" s="229">
        <f>S291*H291</f>
        <v>0</v>
      </c>
      <c r="AR291" s="22" t="s">
        <v>372</v>
      </c>
      <c r="AT291" s="22" t="s">
        <v>252</v>
      </c>
      <c r="AU291" s="22" t="s">
        <v>82</v>
      </c>
      <c r="AY291" s="22" t="s">
        <v>153</v>
      </c>
      <c r="BE291" s="230">
        <f>IF(N291="základní",J291,0)</f>
        <v>0</v>
      </c>
      <c r="BF291" s="230">
        <f>IF(N291="snížená",J291,0)</f>
        <v>0</v>
      </c>
      <c r="BG291" s="230">
        <f>IF(N291="zákl. přenesená",J291,0)</f>
        <v>0</v>
      </c>
      <c r="BH291" s="230">
        <f>IF(N291="sníž. přenesená",J291,0)</f>
        <v>0</v>
      </c>
      <c r="BI291" s="230">
        <f>IF(N291="nulová",J291,0)</f>
        <v>0</v>
      </c>
      <c r="BJ291" s="22" t="s">
        <v>24</v>
      </c>
      <c r="BK291" s="230">
        <f>ROUND(I291*H291,2)</f>
        <v>0</v>
      </c>
      <c r="BL291" s="22" t="s">
        <v>266</v>
      </c>
      <c r="BM291" s="22" t="s">
        <v>3485</v>
      </c>
    </row>
    <row r="292" spans="2:47" s="1" customFormat="1" ht="13.5">
      <c r="B292" s="44"/>
      <c r="C292" s="72"/>
      <c r="D292" s="231" t="s">
        <v>162</v>
      </c>
      <c r="E292" s="72"/>
      <c r="F292" s="232" t="s">
        <v>3479</v>
      </c>
      <c r="G292" s="72"/>
      <c r="H292" s="72"/>
      <c r="I292" s="189"/>
      <c r="J292" s="72"/>
      <c r="K292" s="72"/>
      <c r="L292" s="70"/>
      <c r="M292" s="233"/>
      <c r="N292" s="45"/>
      <c r="O292" s="45"/>
      <c r="P292" s="45"/>
      <c r="Q292" s="45"/>
      <c r="R292" s="45"/>
      <c r="S292" s="45"/>
      <c r="T292" s="93"/>
      <c r="AT292" s="22" t="s">
        <v>162</v>
      </c>
      <c r="AU292" s="22" t="s">
        <v>82</v>
      </c>
    </row>
    <row r="293" spans="2:47" s="1" customFormat="1" ht="13.5">
      <c r="B293" s="44"/>
      <c r="C293" s="72"/>
      <c r="D293" s="231" t="s">
        <v>166</v>
      </c>
      <c r="E293" s="72"/>
      <c r="F293" s="234" t="s">
        <v>3223</v>
      </c>
      <c r="G293" s="72"/>
      <c r="H293" s="72"/>
      <c r="I293" s="189"/>
      <c r="J293" s="72"/>
      <c r="K293" s="72"/>
      <c r="L293" s="70"/>
      <c r="M293" s="233"/>
      <c r="N293" s="45"/>
      <c r="O293" s="45"/>
      <c r="P293" s="45"/>
      <c r="Q293" s="45"/>
      <c r="R293" s="45"/>
      <c r="S293" s="45"/>
      <c r="T293" s="93"/>
      <c r="AT293" s="22" t="s">
        <v>166</v>
      </c>
      <c r="AU293" s="22" t="s">
        <v>82</v>
      </c>
    </row>
    <row r="294" spans="2:51" s="11" customFormat="1" ht="13.5">
      <c r="B294" s="235"/>
      <c r="C294" s="236"/>
      <c r="D294" s="231" t="s">
        <v>180</v>
      </c>
      <c r="E294" s="237" t="s">
        <v>22</v>
      </c>
      <c r="F294" s="238" t="s">
        <v>3486</v>
      </c>
      <c r="G294" s="236"/>
      <c r="H294" s="239">
        <v>4</v>
      </c>
      <c r="I294" s="240"/>
      <c r="J294" s="236"/>
      <c r="K294" s="236"/>
      <c r="L294" s="241"/>
      <c r="M294" s="242"/>
      <c r="N294" s="243"/>
      <c r="O294" s="243"/>
      <c r="P294" s="243"/>
      <c r="Q294" s="243"/>
      <c r="R294" s="243"/>
      <c r="S294" s="243"/>
      <c r="T294" s="244"/>
      <c r="AT294" s="245" t="s">
        <v>180</v>
      </c>
      <c r="AU294" s="245" t="s">
        <v>82</v>
      </c>
      <c r="AV294" s="11" t="s">
        <v>82</v>
      </c>
      <c r="AW294" s="11" t="s">
        <v>37</v>
      </c>
      <c r="AX294" s="11" t="s">
        <v>73</v>
      </c>
      <c r="AY294" s="245" t="s">
        <v>153</v>
      </c>
    </row>
    <row r="295" spans="2:65" s="1" customFormat="1" ht="16.5" customHeight="1">
      <c r="B295" s="44"/>
      <c r="C295" s="219" t="s">
        <v>544</v>
      </c>
      <c r="D295" s="219" t="s">
        <v>155</v>
      </c>
      <c r="E295" s="220" t="s">
        <v>3487</v>
      </c>
      <c r="F295" s="221" t="s">
        <v>3488</v>
      </c>
      <c r="G295" s="222" t="s">
        <v>158</v>
      </c>
      <c r="H295" s="223">
        <v>20</v>
      </c>
      <c r="I295" s="224"/>
      <c r="J295" s="225">
        <f>ROUND(I295*H295,2)</f>
        <v>0</v>
      </c>
      <c r="K295" s="221" t="s">
        <v>159</v>
      </c>
      <c r="L295" s="70"/>
      <c r="M295" s="226" t="s">
        <v>22</v>
      </c>
      <c r="N295" s="227" t="s">
        <v>44</v>
      </c>
      <c r="O295" s="45"/>
      <c r="P295" s="228">
        <f>O295*H295</f>
        <v>0</v>
      </c>
      <c r="Q295" s="228">
        <v>0</v>
      </c>
      <c r="R295" s="228">
        <f>Q295*H295</f>
        <v>0</v>
      </c>
      <c r="S295" s="228">
        <v>0</v>
      </c>
      <c r="T295" s="229">
        <f>S295*H295</f>
        <v>0</v>
      </c>
      <c r="AR295" s="22" t="s">
        <v>266</v>
      </c>
      <c r="AT295" s="22" t="s">
        <v>155</v>
      </c>
      <c r="AU295" s="22" t="s">
        <v>82</v>
      </c>
      <c r="AY295" s="22" t="s">
        <v>153</v>
      </c>
      <c r="BE295" s="230">
        <f>IF(N295="základní",J295,0)</f>
        <v>0</v>
      </c>
      <c r="BF295" s="230">
        <f>IF(N295="snížená",J295,0)</f>
        <v>0</v>
      </c>
      <c r="BG295" s="230">
        <f>IF(N295="zákl. přenesená",J295,0)</f>
        <v>0</v>
      </c>
      <c r="BH295" s="230">
        <f>IF(N295="sníž. přenesená",J295,0)</f>
        <v>0</v>
      </c>
      <c r="BI295" s="230">
        <f>IF(N295="nulová",J295,0)</f>
        <v>0</v>
      </c>
      <c r="BJ295" s="22" t="s">
        <v>24</v>
      </c>
      <c r="BK295" s="230">
        <f>ROUND(I295*H295,2)</f>
        <v>0</v>
      </c>
      <c r="BL295" s="22" t="s">
        <v>266</v>
      </c>
      <c r="BM295" s="22" t="s">
        <v>3489</v>
      </c>
    </row>
    <row r="296" spans="2:47" s="1" customFormat="1" ht="13.5">
      <c r="B296" s="44"/>
      <c r="C296" s="72"/>
      <c r="D296" s="231" t="s">
        <v>162</v>
      </c>
      <c r="E296" s="72"/>
      <c r="F296" s="232" t="s">
        <v>3490</v>
      </c>
      <c r="G296" s="72"/>
      <c r="H296" s="72"/>
      <c r="I296" s="189"/>
      <c r="J296" s="72"/>
      <c r="K296" s="72"/>
      <c r="L296" s="70"/>
      <c r="M296" s="233"/>
      <c r="N296" s="45"/>
      <c r="O296" s="45"/>
      <c r="P296" s="45"/>
      <c r="Q296" s="45"/>
      <c r="R296" s="45"/>
      <c r="S296" s="45"/>
      <c r="T296" s="93"/>
      <c r="AT296" s="22" t="s">
        <v>162</v>
      </c>
      <c r="AU296" s="22" t="s">
        <v>82</v>
      </c>
    </row>
    <row r="297" spans="2:65" s="1" customFormat="1" ht="25.5" customHeight="1">
      <c r="B297" s="44"/>
      <c r="C297" s="246" t="s">
        <v>549</v>
      </c>
      <c r="D297" s="246" t="s">
        <v>252</v>
      </c>
      <c r="E297" s="247" t="s">
        <v>3491</v>
      </c>
      <c r="F297" s="248" t="s">
        <v>3492</v>
      </c>
      <c r="G297" s="249" t="s">
        <v>158</v>
      </c>
      <c r="H297" s="250">
        <v>12</v>
      </c>
      <c r="I297" s="251"/>
      <c r="J297" s="252">
        <f>ROUND(I297*H297,2)</f>
        <v>0</v>
      </c>
      <c r="K297" s="248" t="s">
        <v>22</v>
      </c>
      <c r="L297" s="253"/>
      <c r="M297" s="254" t="s">
        <v>22</v>
      </c>
      <c r="N297" s="255" t="s">
        <v>44</v>
      </c>
      <c r="O297" s="45"/>
      <c r="P297" s="228">
        <f>O297*H297</f>
        <v>0</v>
      </c>
      <c r="Q297" s="228">
        <v>0</v>
      </c>
      <c r="R297" s="228">
        <f>Q297*H297</f>
        <v>0</v>
      </c>
      <c r="S297" s="228">
        <v>0</v>
      </c>
      <c r="T297" s="229">
        <f>S297*H297</f>
        <v>0</v>
      </c>
      <c r="AR297" s="22" t="s">
        <v>372</v>
      </c>
      <c r="AT297" s="22" t="s">
        <v>252</v>
      </c>
      <c r="AU297" s="22" t="s">
        <v>82</v>
      </c>
      <c r="AY297" s="22" t="s">
        <v>153</v>
      </c>
      <c r="BE297" s="230">
        <f>IF(N297="základní",J297,0)</f>
        <v>0</v>
      </c>
      <c r="BF297" s="230">
        <f>IF(N297="snížená",J297,0)</f>
        <v>0</v>
      </c>
      <c r="BG297" s="230">
        <f>IF(N297="zákl. přenesená",J297,0)</f>
        <v>0</v>
      </c>
      <c r="BH297" s="230">
        <f>IF(N297="sníž. přenesená",J297,0)</f>
        <v>0</v>
      </c>
      <c r="BI297" s="230">
        <f>IF(N297="nulová",J297,0)</f>
        <v>0</v>
      </c>
      <c r="BJ297" s="22" t="s">
        <v>24</v>
      </c>
      <c r="BK297" s="230">
        <f>ROUND(I297*H297,2)</f>
        <v>0</v>
      </c>
      <c r="BL297" s="22" t="s">
        <v>266</v>
      </c>
      <c r="BM297" s="22" t="s">
        <v>3493</v>
      </c>
    </row>
    <row r="298" spans="2:47" s="1" customFormat="1" ht="13.5">
      <c r="B298" s="44"/>
      <c r="C298" s="72"/>
      <c r="D298" s="231" t="s">
        <v>162</v>
      </c>
      <c r="E298" s="72"/>
      <c r="F298" s="232" t="s">
        <v>3479</v>
      </c>
      <c r="G298" s="72"/>
      <c r="H298" s="72"/>
      <c r="I298" s="189"/>
      <c r="J298" s="72"/>
      <c r="K298" s="72"/>
      <c r="L298" s="70"/>
      <c r="M298" s="233"/>
      <c r="N298" s="45"/>
      <c r="O298" s="45"/>
      <c r="P298" s="45"/>
      <c r="Q298" s="45"/>
      <c r="R298" s="45"/>
      <c r="S298" s="45"/>
      <c r="T298" s="93"/>
      <c r="AT298" s="22" t="s">
        <v>162</v>
      </c>
      <c r="AU298" s="22" t="s">
        <v>82</v>
      </c>
    </row>
    <row r="299" spans="2:47" s="1" customFormat="1" ht="13.5">
      <c r="B299" s="44"/>
      <c r="C299" s="72"/>
      <c r="D299" s="231" t="s">
        <v>166</v>
      </c>
      <c r="E299" s="72"/>
      <c r="F299" s="234" t="s">
        <v>3223</v>
      </c>
      <c r="G299" s="72"/>
      <c r="H299" s="72"/>
      <c r="I299" s="189"/>
      <c r="J299" s="72"/>
      <c r="K299" s="72"/>
      <c r="L299" s="70"/>
      <c r="M299" s="233"/>
      <c r="N299" s="45"/>
      <c r="O299" s="45"/>
      <c r="P299" s="45"/>
      <c r="Q299" s="45"/>
      <c r="R299" s="45"/>
      <c r="S299" s="45"/>
      <c r="T299" s="93"/>
      <c r="AT299" s="22" t="s">
        <v>166</v>
      </c>
      <c r="AU299" s="22" t="s">
        <v>82</v>
      </c>
    </row>
    <row r="300" spans="2:51" s="11" customFormat="1" ht="13.5">
      <c r="B300" s="235"/>
      <c r="C300" s="236"/>
      <c r="D300" s="231" t="s">
        <v>180</v>
      </c>
      <c r="E300" s="237" t="s">
        <v>22</v>
      </c>
      <c r="F300" s="238" t="s">
        <v>3494</v>
      </c>
      <c r="G300" s="236"/>
      <c r="H300" s="239">
        <v>12</v>
      </c>
      <c r="I300" s="240"/>
      <c r="J300" s="236"/>
      <c r="K300" s="236"/>
      <c r="L300" s="241"/>
      <c r="M300" s="242"/>
      <c r="N300" s="243"/>
      <c r="O300" s="243"/>
      <c r="P300" s="243"/>
      <c r="Q300" s="243"/>
      <c r="R300" s="243"/>
      <c r="S300" s="243"/>
      <c r="T300" s="244"/>
      <c r="AT300" s="245" t="s">
        <v>180</v>
      </c>
      <c r="AU300" s="245" t="s">
        <v>82</v>
      </c>
      <c r="AV300" s="11" t="s">
        <v>82</v>
      </c>
      <c r="AW300" s="11" t="s">
        <v>37</v>
      </c>
      <c r="AX300" s="11" t="s">
        <v>73</v>
      </c>
      <c r="AY300" s="245" t="s">
        <v>153</v>
      </c>
    </row>
    <row r="301" spans="2:65" s="1" customFormat="1" ht="25.5" customHeight="1">
      <c r="B301" s="44"/>
      <c r="C301" s="246" t="s">
        <v>554</v>
      </c>
      <c r="D301" s="246" t="s">
        <v>252</v>
      </c>
      <c r="E301" s="247" t="s">
        <v>3495</v>
      </c>
      <c r="F301" s="248" t="s">
        <v>3496</v>
      </c>
      <c r="G301" s="249" t="s">
        <v>158</v>
      </c>
      <c r="H301" s="250">
        <v>4</v>
      </c>
      <c r="I301" s="251"/>
      <c r="J301" s="252">
        <f>ROUND(I301*H301,2)</f>
        <v>0</v>
      </c>
      <c r="K301" s="248" t="s">
        <v>22</v>
      </c>
      <c r="L301" s="253"/>
      <c r="M301" s="254" t="s">
        <v>22</v>
      </c>
      <c r="N301" s="255" t="s">
        <v>44</v>
      </c>
      <c r="O301" s="45"/>
      <c r="P301" s="228">
        <f>O301*H301</f>
        <v>0</v>
      </c>
      <c r="Q301" s="228">
        <v>0</v>
      </c>
      <c r="R301" s="228">
        <f>Q301*H301</f>
        <v>0</v>
      </c>
      <c r="S301" s="228">
        <v>0</v>
      </c>
      <c r="T301" s="229">
        <f>S301*H301</f>
        <v>0</v>
      </c>
      <c r="AR301" s="22" t="s">
        <v>372</v>
      </c>
      <c r="AT301" s="22" t="s">
        <v>252</v>
      </c>
      <c r="AU301" s="22" t="s">
        <v>82</v>
      </c>
      <c r="AY301" s="22" t="s">
        <v>153</v>
      </c>
      <c r="BE301" s="230">
        <f>IF(N301="základní",J301,0)</f>
        <v>0</v>
      </c>
      <c r="BF301" s="230">
        <f>IF(N301="snížená",J301,0)</f>
        <v>0</v>
      </c>
      <c r="BG301" s="230">
        <f>IF(N301="zákl. přenesená",J301,0)</f>
        <v>0</v>
      </c>
      <c r="BH301" s="230">
        <f>IF(N301="sníž. přenesená",J301,0)</f>
        <v>0</v>
      </c>
      <c r="BI301" s="230">
        <f>IF(N301="nulová",J301,0)</f>
        <v>0</v>
      </c>
      <c r="BJ301" s="22" t="s">
        <v>24</v>
      </c>
      <c r="BK301" s="230">
        <f>ROUND(I301*H301,2)</f>
        <v>0</v>
      </c>
      <c r="BL301" s="22" t="s">
        <v>266</v>
      </c>
      <c r="BM301" s="22" t="s">
        <v>3497</v>
      </c>
    </row>
    <row r="302" spans="2:47" s="1" customFormat="1" ht="13.5">
      <c r="B302" s="44"/>
      <c r="C302" s="72"/>
      <c r="D302" s="231" t="s">
        <v>162</v>
      </c>
      <c r="E302" s="72"/>
      <c r="F302" s="232" t="s">
        <v>3479</v>
      </c>
      <c r="G302" s="72"/>
      <c r="H302" s="72"/>
      <c r="I302" s="189"/>
      <c r="J302" s="72"/>
      <c r="K302" s="72"/>
      <c r="L302" s="70"/>
      <c r="M302" s="233"/>
      <c r="N302" s="45"/>
      <c r="O302" s="45"/>
      <c r="P302" s="45"/>
      <c r="Q302" s="45"/>
      <c r="R302" s="45"/>
      <c r="S302" s="45"/>
      <c r="T302" s="93"/>
      <c r="AT302" s="22" t="s">
        <v>162</v>
      </c>
      <c r="AU302" s="22" t="s">
        <v>82</v>
      </c>
    </row>
    <row r="303" spans="2:47" s="1" customFormat="1" ht="13.5">
      <c r="B303" s="44"/>
      <c r="C303" s="72"/>
      <c r="D303" s="231" t="s">
        <v>166</v>
      </c>
      <c r="E303" s="72"/>
      <c r="F303" s="234" t="s">
        <v>3223</v>
      </c>
      <c r="G303" s="72"/>
      <c r="H303" s="72"/>
      <c r="I303" s="189"/>
      <c r="J303" s="72"/>
      <c r="K303" s="72"/>
      <c r="L303" s="70"/>
      <c r="M303" s="233"/>
      <c r="N303" s="45"/>
      <c r="O303" s="45"/>
      <c r="P303" s="45"/>
      <c r="Q303" s="45"/>
      <c r="R303" s="45"/>
      <c r="S303" s="45"/>
      <c r="T303" s="93"/>
      <c r="AT303" s="22" t="s">
        <v>166</v>
      </c>
      <c r="AU303" s="22" t="s">
        <v>82</v>
      </c>
    </row>
    <row r="304" spans="2:51" s="11" customFormat="1" ht="13.5">
      <c r="B304" s="235"/>
      <c r="C304" s="236"/>
      <c r="D304" s="231" t="s">
        <v>180</v>
      </c>
      <c r="E304" s="237" t="s">
        <v>22</v>
      </c>
      <c r="F304" s="238" t="s">
        <v>3486</v>
      </c>
      <c r="G304" s="236"/>
      <c r="H304" s="239">
        <v>4</v>
      </c>
      <c r="I304" s="240"/>
      <c r="J304" s="236"/>
      <c r="K304" s="236"/>
      <c r="L304" s="241"/>
      <c r="M304" s="242"/>
      <c r="N304" s="243"/>
      <c r="O304" s="243"/>
      <c r="P304" s="243"/>
      <c r="Q304" s="243"/>
      <c r="R304" s="243"/>
      <c r="S304" s="243"/>
      <c r="T304" s="244"/>
      <c r="AT304" s="245" t="s">
        <v>180</v>
      </c>
      <c r="AU304" s="245" t="s">
        <v>82</v>
      </c>
      <c r="AV304" s="11" t="s">
        <v>82</v>
      </c>
      <c r="AW304" s="11" t="s">
        <v>37</v>
      </c>
      <c r="AX304" s="11" t="s">
        <v>73</v>
      </c>
      <c r="AY304" s="245" t="s">
        <v>153</v>
      </c>
    </row>
    <row r="305" spans="2:65" s="1" customFormat="1" ht="25.5" customHeight="1">
      <c r="B305" s="44"/>
      <c r="C305" s="246" t="s">
        <v>560</v>
      </c>
      <c r="D305" s="246" t="s">
        <v>252</v>
      </c>
      <c r="E305" s="247" t="s">
        <v>3498</v>
      </c>
      <c r="F305" s="248" t="s">
        <v>3499</v>
      </c>
      <c r="G305" s="249" t="s">
        <v>158</v>
      </c>
      <c r="H305" s="250">
        <v>4</v>
      </c>
      <c r="I305" s="251"/>
      <c r="J305" s="252">
        <f>ROUND(I305*H305,2)</f>
        <v>0</v>
      </c>
      <c r="K305" s="248" t="s">
        <v>22</v>
      </c>
      <c r="L305" s="253"/>
      <c r="M305" s="254" t="s">
        <v>22</v>
      </c>
      <c r="N305" s="255" t="s">
        <v>44</v>
      </c>
      <c r="O305" s="45"/>
      <c r="P305" s="228">
        <f>O305*H305</f>
        <v>0</v>
      </c>
      <c r="Q305" s="228">
        <v>0</v>
      </c>
      <c r="R305" s="228">
        <f>Q305*H305</f>
        <v>0</v>
      </c>
      <c r="S305" s="228">
        <v>0</v>
      </c>
      <c r="T305" s="229">
        <f>S305*H305</f>
        <v>0</v>
      </c>
      <c r="AR305" s="22" t="s">
        <v>372</v>
      </c>
      <c r="AT305" s="22" t="s">
        <v>252</v>
      </c>
      <c r="AU305" s="22" t="s">
        <v>82</v>
      </c>
      <c r="AY305" s="22" t="s">
        <v>153</v>
      </c>
      <c r="BE305" s="230">
        <f>IF(N305="základní",J305,0)</f>
        <v>0</v>
      </c>
      <c r="BF305" s="230">
        <f>IF(N305="snížená",J305,0)</f>
        <v>0</v>
      </c>
      <c r="BG305" s="230">
        <f>IF(N305="zákl. přenesená",J305,0)</f>
        <v>0</v>
      </c>
      <c r="BH305" s="230">
        <f>IF(N305="sníž. přenesená",J305,0)</f>
        <v>0</v>
      </c>
      <c r="BI305" s="230">
        <f>IF(N305="nulová",J305,0)</f>
        <v>0</v>
      </c>
      <c r="BJ305" s="22" t="s">
        <v>24</v>
      </c>
      <c r="BK305" s="230">
        <f>ROUND(I305*H305,2)</f>
        <v>0</v>
      </c>
      <c r="BL305" s="22" t="s">
        <v>266</v>
      </c>
      <c r="BM305" s="22" t="s">
        <v>3500</v>
      </c>
    </row>
    <row r="306" spans="2:47" s="1" customFormat="1" ht="13.5">
      <c r="B306" s="44"/>
      <c r="C306" s="72"/>
      <c r="D306" s="231" t="s">
        <v>162</v>
      </c>
      <c r="E306" s="72"/>
      <c r="F306" s="232" t="s">
        <v>3479</v>
      </c>
      <c r="G306" s="72"/>
      <c r="H306" s="72"/>
      <c r="I306" s="189"/>
      <c r="J306" s="72"/>
      <c r="K306" s="72"/>
      <c r="L306" s="70"/>
      <c r="M306" s="233"/>
      <c r="N306" s="45"/>
      <c r="O306" s="45"/>
      <c r="P306" s="45"/>
      <c r="Q306" s="45"/>
      <c r="R306" s="45"/>
      <c r="S306" s="45"/>
      <c r="T306" s="93"/>
      <c r="AT306" s="22" t="s">
        <v>162</v>
      </c>
      <c r="AU306" s="22" t="s">
        <v>82</v>
      </c>
    </row>
    <row r="307" spans="2:47" s="1" customFormat="1" ht="13.5">
      <c r="B307" s="44"/>
      <c r="C307" s="72"/>
      <c r="D307" s="231" t="s">
        <v>166</v>
      </c>
      <c r="E307" s="72"/>
      <c r="F307" s="234" t="s">
        <v>3223</v>
      </c>
      <c r="G307" s="72"/>
      <c r="H307" s="72"/>
      <c r="I307" s="189"/>
      <c r="J307" s="72"/>
      <c r="K307" s="72"/>
      <c r="L307" s="70"/>
      <c r="M307" s="233"/>
      <c r="N307" s="45"/>
      <c r="O307" s="45"/>
      <c r="P307" s="45"/>
      <c r="Q307" s="45"/>
      <c r="R307" s="45"/>
      <c r="S307" s="45"/>
      <c r="T307" s="93"/>
      <c r="AT307" s="22" t="s">
        <v>166</v>
      </c>
      <c r="AU307" s="22" t="s">
        <v>82</v>
      </c>
    </row>
    <row r="308" spans="2:51" s="11" customFormat="1" ht="13.5">
      <c r="B308" s="235"/>
      <c r="C308" s="236"/>
      <c r="D308" s="231" t="s">
        <v>180</v>
      </c>
      <c r="E308" s="237" t="s">
        <v>22</v>
      </c>
      <c r="F308" s="238" t="s">
        <v>3486</v>
      </c>
      <c r="G308" s="236"/>
      <c r="H308" s="239">
        <v>4</v>
      </c>
      <c r="I308" s="240"/>
      <c r="J308" s="236"/>
      <c r="K308" s="236"/>
      <c r="L308" s="241"/>
      <c r="M308" s="242"/>
      <c r="N308" s="243"/>
      <c r="O308" s="243"/>
      <c r="P308" s="243"/>
      <c r="Q308" s="243"/>
      <c r="R308" s="243"/>
      <c r="S308" s="243"/>
      <c r="T308" s="244"/>
      <c r="AT308" s="245" t="s">
        <v>180</v>
      </c>
      <c r="AU308" s="245" t="s">
        <v>82</v>
      </c>
      <c r="AV308" s="11" t="s">
        <v>82</v>
      </c>
      <c r="AW308" s="11" t="s">
        <v>37</v>
      </c>
      <c r="AX308" s="11" t="s">
        <v>73</v>
      </c>
      <c r="AY308" s="245" t="s">
        <v>153</v>
      </c>
    </row>
    <row r="309" spans="2:65" s="1" customFormat="1" ht="16.5" customHeight="1">
      <c r="B309" s="44"/>
      <c r="C309" s="219" t="s">
        <v>566</v>
      </c>
      <c r="D309" s="219" t="s">
        <v>155</v>
      </c>
      <c r="E309" s="220" t="s">
        <v>3501</v>
      </c>
      <c r="F309" s="221" t="s">
        <v>3502</v>
      </c>
      <c r="G309" s="222" t="s">
        <v>158</v>
      </c>
      <c r="H309" s="223">
        <v>44</v>
      </c>
      <c r="I309" s="224"/>
      <c r="J309" s="225">
        <f>ROUND(I309*H309,2)</f>
        <v>0</v>
      </c>
      <c r="K309" s="221" t="s">
        <v>159</v>
      </c>
      <c r="L309" s="70"/>
      <c r="M309" s="226" t="s">
        <v>22</v>
      </c>
      <c r="N309" s="227" t="s">
        <v>44</v>
      </c>
      <c r="O309" s="45"/>
      <c r="P309" s="228">
        <f>O309*H309</f>
        <v>0</v>
      </c>
      <c r="Q309" s="228">
        <v>0</v>
      </c>
      <c r="R309" s="228">
        <f>Q309*H309</f>
        <v>0</v>
      </c>
      <c r="S309" s="228">
        <v>0</v>
      </c>
      <c r="T309" s="229">
        <f>S309*H309</f>
        <v>0</v>
      </c>
      <c r="AR309" s="22" t="s">
        <v>266</v>
      </c>
      <c r="AT309" s="22" t="s">
        <v>155</v>
      </c>
      <c r="AU309" s="22" t="s">
        <v>82</v>
      </c>
      <c r="AY309" s="22" t="s">
        <v>153</v>
      </c>
      <c r="BE309" s="230">
        <f>IF(N309="základní",J309,0)</f>
        <v>0</v>
      </c>
      <c r="BF309" s="230">
        <f>IF(N309="snížená",J309,0)</f>
        <v>0</v>
      </c>
      <c r="BG309" s="230">
        <f>IF(N309="zákl. přenesená",J309,0)</f>
        <v>0</v>
      </c>
      <c r="BH309" s="230">
        <f>IF(N309="sníž. přenesená",J309,0)</f>
        <v>0</v>
      </c>
      <c r="BI309" s="230">
        <f>IF(N309="nulová",J309,0)</f>
        <v>0</v>
      </c>
      <c r="BJ309" s="22" t="s">
        <v>24</v>
      </c>
      <c r="BK309" s="230">
        <f>ROUND(I309*H309,2)</f>
        <v>0</v>
      </c>
      <c r="BL309" s="22" t="s">
        <v>266</v>
      </c>
      <c r="BM309" s="22" t="s">
        <v>3503</v>
      </c>
    </row>
    <row r="310" spans="2:47" s="1" customFormat="1" ht="13.5">
      <c r="B310" s="44"/>
      <c r="C310" s="72"/>
      <c r="D310" s="231" t="s">
        <v>162</v>
      </c>
      <c r="E310" s="72"/>
      <c r="F310" s="232" t="s">
        <v>3504</v>
      </c>
      <c r="G310" s="72"/>
      <c r="H310" s="72"/>
      <c r="I310" s="189"/>
      <c r="J310" s="72"/>
      <c r="K310" s="72"/>
      <c r="L310" s="70"/>
      <c r="M310" s="233"/>
      <c r="N310" s="45"/>
      <c r="O310" s="45"/>
      <c r="P310" s="45"/>
      <c r="Q310" s="45"/>
      <c r="R310" s="45"/>
      <c r="S310" s="45"/>
      <c r="T310" s="93"/>
      <c r="AT310" s="22" t="s">
        <v>162</v>
      </c>
      <c r="AU310" s="22" t="s">
        <v>82</v>
      </c>
    </row>
    <row r="311" spans="2:65" s="1" customFormat="1" ht="25.5" customHeight="1">
      <c r="B311" s="44"/>
      <c r="C311" s="246" t="s">
        <v>571</v>
      </c>
      <c r="D311" s="246" t="s">
        <v>252</v>
      </c>
      <c r="E311" s="247" t="s">
        <v>3505</v>
      </c>
      <c r="F311" s="248" t="s">
        <v>3506</v>
      </c>
      <c r="G311" s="249" t="s">
        <v>158</v>
      </c>
      <c r="H311" s="250">
        <v>12</v>
      </c>
      <c r="I311" s="251"/>
      <c r="J311" s="252">
        <f>ROUND(I311*H311,2)</f>
        <v>0</v>
      </c>
      <c r="K311" s="248" t="s">
        <v>22</v>
      </c>
      <c r="L311" s="253"/>
      <c r="M311" s="254" t="s">
        <v>22</v>
      </c>
      <c r="N311" s="255" t="s">
        <v>44</v>
      </c>
      <c r="O311" s="45"/>
      <c r="P311" s="228">
        <f>O311*H311</f>
        <v>0</v>
      </c>
      <c r="Q311" s="228">
        <v>0</v>
      </c>
      <c r="R311" s="228">
        <f>Q311*H311</f>
        <v>0</v>
      </c>
      <c r="S311" s="228">
        <v>0</v>
      </c>
      <c r="T311" s="229">
        <f>S311*H311</f>
        <v>0</v>
      </c>
      <c r="AR311" s="22" t="s">
        <v>372</v>
      </c>
      <c r="AT311" s="22" t="s">
        <v>252</v>
      </c>
      <c r="AU311" s="22" t="s">
        <v>82</v>
      </c>
      <c r="AY311" s="22" t="s">
        <v>153</v>
      </c>
      <c r="BE311" s="230">
        <f>IF(N311="základní",J311,0)</f>
        <v>0</v>
      </c>
      <c r="BF311" s="230">
        <f>IF(N311="snížená",J311,0)</f>
        <v>0</v>
      </c>
      <c r="BG311" s="230">
        <f>IF(N311="zákl. přenesená",J311,0)</f>
        <v>0</v>
      </c>
      <c r="BH311" s="230">
        <f>IF(N311="sníž. přenesená",J311,0)</f>
        <v>0</v>
      </c>
      <c r="BI311" s="230">
        <f>IF(N311="nulová",J311,0)</f>
        <v>0</v>
      </c>
      <c r="BJ311" s="22" t="s">
        <v>24</v>
      </c>
      <c r="BK311" s="230">
        <f>ROUND(I311*H311,2)</f>
        <v>0</v>
      </c>
      <c r="BL311" s="22" t="s">
        <v>266</v>
      </c>
      <c r="BM311" s="22" t="s">
        <v>3507</v>
      </c>
    </row>
    <row r="312" spans="2:47" s="1" customFormat="1" ht="13.5">
      <c r="B312" s="44"/>
      <c r="C312" s="72"/>
      <c r="D312" s="231" t="s">
        <v>162</v>
      </c>
      <c r="E312" s="72"/>
      <c r="F312" s="232" t="s">
        <v>3479</v>
      </c>
      <c r="G312" s="72"/>
      <c r="H312" s="72"/>
      <c r="I312" s="189"/>
      <c r="J312" s="72"/>
      <c r="K312" s="72"/>
      <c r="L312" s="70"/>
      <c r="M312" s="233"/>
      <c r="N312" s="45"/>
      <c r="O312" s="45"/>
      <c r="P312" s="45"/>
      <c r="Q312" s="45"/>
      <c r="R312" s="45"/>
      <c r="S312" s="45"/>
      <c r="T312" s="93"/>
      <c r="AT312" s="22" t="s">
        <v>162</v>
      </c>
      <c r="AU312" s="22" t="s">
        <v>82</v>
      </c>
    </row>
    <row r="313" spans="2:47" s="1" customFormat="1" ht="13.5">
      <c r="B313" s="44"/>
      <c r="C313" s="72"/>
      <c r="D313" s="231" t="s">
        <v>166</v>
      </c>
      <c r="E313" s="72"/>
      <c r="F313" s="234" t="s">
        <v>3223</v>
      </c>
      <c r="G313" s="72"/>
      <c r="H313" s="72"/>
      <c r="I313" s="189"/>
      <c r="J313" s="72"/>
      <c r="K313" s="72"/>
      <c r="L313" s="70"/>
      <c r="M313" s="233"/>
      <c r="N313" s="45"/>
      <c r="O313" s="45"/>
      <c r="P313" s="45"/>
      <c r="Q313" s="45"/>
      <c r="R313" s="45"/>
      <c r="S313" s="45"/>
      <c r="T313" s="93"/>
      <c r="AT313" s="22" t="s">
        <v>166</v>
      </c>
      <c r="AU313" s="22" t="s">
        <v>82</v>
      </c>
    </row>
    <row r="314" spans="2:51" s="11" customFormat="1" ht="13.5">
      <c r="B314" s="235"/>
      <c r="C314" s="236"/>
      <c r="D314" s="231" t="s">
        <v>180</v>
      </c>
      <c r="E314" s="237" t="s">
        <v>22</v>
      </c>
      <c r="F314" s="238" t="s">
        <v>3494</v>
      </c>
      <c r="G314" s="236"/>
      <c r="H314" s="239">
        <v>12</v>
      </c>
      <c r="I314" s="240"/>
      <c r="J314" s="236"/>
      <c r="K314" s="236"/>
      <c r="L314" s="241"/>
      <c r="M314" s="242"/>
      <c r="N314" s="243"/>
      <c r="O314" s="243"/>
      <c r="P314" s="243"/>
      <c r="Q314" s="243"/>
      <c r="R314" s="243"/>
      <c r="S314" s="243"/>
      <c r="T314" s="244"/>
      <c r="AT314" s="245" t="s">
        <v>180</v>
      </c>
      <c r="AU314" s="245" t="s">
        <v>82</v>
      </c>
      <c r="AV314" s="11" t="s">
        <v>82</v>
      </c>
      <c r="AW314" s="11" t="s">
        <v>37</v>
      </c>
      <c r="AX314" s="11" t="s">
        <v>73</v>
      </c>
      <c r="AY314" s="245" t="s">
        <v>153</v>
      </c>
    </row>
    <row r="315" spans="2:65" s="1" customFormat="1" ht="25.5" customHeight="1">
      <c r="B315" s="44"/>
      <c r="C315" s="246" t="s">
        <v>578</v>
      </c>
      <c r="D315" s="246" t="s">
        <v>252</v>
      </c>
      <c r="E315" s="247" t="s">
        <v>3508</v>
      </c>
      <c r="F315" s="248" t="s">
        <v>3509</v>
      </c>
      <c r="G315" s="249" t="s">
        <v>158</v>
      </c>
      <c r="H315" s="250">
        <v>24</v>
      </c>
      <c r="I315" s="251"/>
      <c r="J315" s="252">
        <f>ROUND(I315*H315,2)</f>
        <v>0</v>
      </c>
      <c r="K315" s="248" t="s">
        <v>22</v>
      </c>
      <c r="L315" s="253"/>
      <c r="M315" s="254" t="s">
        <v>22</v>
      </c>
      <c r="N315" s="255" t="s">
        <v>44</v>
      </c>
      <c r="O315" s="45"/>
      <c r="P315" s="228">
        <f>O315*H315</f>
        <v>0</v>
      </c>
      <c r="Q315" s="228">
        <v>0</v>
      </c>
      <c r="R315" s="228">
        <f>Q315*H315</f>
        <v>0</v>
      </c>
      <c r="S315" s="228">
        <v>0</v>
      </c>
      <c r="T315" s="229">
        <f>S315*H315</f>
        <v>0</v>
      </c>
      <c r="AR315" s="22" t="s">
        <v>372</v>
      </c>
      <c r="AT315" s="22" t="s">
        <v>252</v>
      </c>
      <c r="AU315" s="22" t="s">
        <v>82</v>
      </c>
      <c r="AY315" s="22" t="s">
        <v>153</v>
      </c>
      <c r="BE315" s="230">
        <f>IF(N315="základní",J315,0)</f>
        <v>0</v>
      </c>
      <c r="BF315" s="230">
        <f>IF(N315="snížená",J315,0)</f>
        <v>0</v>
      </c>
      <c r="BG315" s="230">
        <f>IF(N315="zákl. přenesená",J315,0)</f>
        <v>0</v>
      </c>
      <c r="BH315" s="230">
        <f>IF(N315="sníž. přenesená",J315,0)</f>
        <v>0</v>
      </c>
      <c r="BI315" s="230">
        <f>IF(N315="nulová",J315,0)</f>
        <v>0</v>
      </c>
      <c r="BJ315" s="22" t="s">
        <v>24</v>
      </c>
      <c r="BK315" s="230">
        <f>ROUND(I315*H315,2)</f>
        <v>0</v>
      </c>
      <c r="BL315" s="22" t="s">
        <v>266</v>
      </c>
      <c r="BM315" s="22" t="s">
        <v>3510</v>
      </c>
    </row>
    <row r="316" spans="2:47" s="1" customFormat="1" ht="13.5">
      <c r="B316" s="44"/>
      <c r="C316" s="72"/>
      <c r="D316" s="231" t="s">
        <v>162</v>
      </c>
      <c r="E316" s="72"/>
      <c r="F316" s="232" t="s">
        <v>3479</v>
      </c>
      <c r="G316" s="72"/>
      <c r="H316" s="72"/>
      <c r="I316" s="189"/>
      <c r="J316" s="72"/>
      <c r="K316" s="72"/>
      <c r="L316" s="70"/>
      <c r="M316" s="233"/>
      <c r="N316" s="45"/>
      <c r="O316" s="45"/>
      <c r="P316" s="45"/>
      <c r="Q316" s="45"/>
      <c r="R316" s="45"/>
      <c r="S316" s="45"/>
      <c r="T316" s="93"/>
      <c r="AT316" s="22" t="s">
        <v>162</v>
      </c>
      <c r="AU316" s="22" t="s">
        <v>82</v>
      </c>
    </row>
    <row r="317" spans="2:47" s="1" customFormat="1" ht="13.5">
      <c r="B317" s="44"/>
      <c r="C317" s="72"/>
      <c r="D317" s="231" t="s">
        <v>166</v>
      </c>
      <c r="E317" s="72"/>
      <c r="F317" s="234" t="s">
        <v>3223</v>
      </c>
      <c r="G317" s="72"/>
      <c r="H317" s="72"/>
      <c r="I317" s="189"/>
      <c r="J317" s="72"/>
      <c r="K317" s="72"/>
      <c r="L317" s="70"/>
      <c r="M317" s="233"/>
      <c r="N317" s="45"/>
      <c r="O317" s="45"/>
      <c r="P317" s="45"/>
      <c r="Q317" s="45"/>
      <c r="R317" s="45"/>
      <c r="S317" s="45"/>
      <c r="T317" s="93"/>
      <c r="AT317" s="22" t="s">
        <v>166</v>
      </c>
      <c r="AU317" s="22" t="s">
        <v>82</v>
      </c>
    </row>
    <row r="318" spans="2:51" s="11" customFormat="1" ht="13.5">
      <c r="B318" s="235"/>
      <c r="C318" s="236"/>
      <c r="D318" s="231" t="s">
        <v>180</v>
      </c>
      <c r="E318" s="237" t="s">
        <v>22</v>
      </c>
      <c r="F318" s="238" t="s">
        <v>3511</v>
      </c>
      <c r="G318" s="236"/>
      <c r="H318" s="239">
        <v>24</v>
      </c>
      <c r="I318" s="240"/>
      <c r="J318" s="236"/>
      <c r="K318" s="236"/>
      <c r="L318" s="241"/>
      <c r="M318" s="242"/>
      <c r="N318" s="243"/>
      <c r="O318" s="243"/>
      <c r="P318" s="243"/>
      <c r="Q318" s="243"/>
      <c r="R318" s="243"/>
      <c r="S318" s="243"/>
      <c r="T318" s="244"/>
      <c r="AT318" s="245" t="s">
        <v>180</v>
      </c>
      <c r="AU318" s="245" t="s">
        <v>82</v>
      </c>
      <c r="AV318" s="11" t="s">
        <v>82</v>
      </c>
      <c r="AW318" s="11" t="s">
        <v>37</v>
      </c>
      <c r="AX318" s="11" t="s">
        <v>73</v>
      </c>
      <c r="AY318" s="245" t="s">
        <v>153</v>
      </c>
    </row>
    <row r="319" spans="2:65" s="1" customFormat="1" ht="25.5" customHeight="1">
      <c r="B319" s="44"/>
      <c r="C319" s="246" t="s">
        <v>1098</v>
      </c>
      <c r="D319" s="246" t="s">
        <v>252</v>
      </c>
      <c r="E319" s="247" t="s">
        <v>3512</v>
      </c>
      <c r="F319" s="248" t="s">
        <v>3513</v>
      </c>
      <c r="G319" s="249" t="s">
        <v>158</v>
      </c>
      <c r="H319" s="250">
        <v>8</v>
      </c>
      <c r="I319" s="251"/>
      <c r="J319" s="252">
        <f>ROUND(I319*H319,2)</f>
        <v>0</v>
      </c>
      <c r="K319" s="248" t="s">
        <v>22</v>
      </c>
      <c r="L319" s="253"/>
      <c r="M319" s="254" t="s">
        <v>22</v>
      </c>
      <c r="N319" s="255" t="s">
        <v>44</v>
      </c>
      <c r="O319" s="45"/>
      <c r="P319" s="228">
        <f>O319*H319</f>
        <v>0</v>
      </c>
      <c r="Q319" s="228">
        <v>0</v>
      </c>
      <c r="R319" s="228">
        <f>Q319*H319</f>
        <v>0</v>
      </c>
      <c r="S319" s="228">
        <v>0</v>
      </c>
      <c r="T319" s="229">
        <f>S319*H319</f>
        <v>0</v>
      </c>
      <c r="AR319" s="22" t="s">
        <v>372</v>
      </c>
      <c r="AT319" s="22" t="s">
        <v>252</v>
      </c>
      <c r="AU319" s="22" t="s">
        <v>82</v>
      </c>
      <c r="AY319" s="22" t="s">
        <v>153</v>
      </c>
      <c r="BE319" s="230">
        <f>IF(N319="základní",J319,0)</f>
        <v>0</v>
      </c>
      <c r="BF319" s="230">
        <f>IF(N319="snížená",J319,0)</f>
        <v>0</v>
      </c>
      <c r="BG319" s="230">
        <f>IF(N319="zákl. přenesená",J319,0)</f>
        <v>0</v>
      </c>
      <c r="BH319" s="230">
        <f>IF(N319="sníž. přenesená",J319,0)</f>
        <v>0</v>
      </c>
      <c r="BI319" s="230">
        <f>IF(N319="nulová",J319,0)</f>
        <v>0</v>
      </c>
      <c r="BJ319" s="22" t="s">
        <v>24</v>
      </c>
      <c r="BK319" s="230">
        <f>ROUND(I319*H319,2)</f>
        <v>0</v>
      </c>
      <c r="BL319" s="22" t="s">
        <v>266</v>
      </c>
      <c r="BM319" s="22" t="s">
        <v>3514</v>
      </c>
    </row>
    <row r="320" spans="2:47" s="1" customFormat="1" ht="13.5">
      <c r="B320" s="44"/>
      <c r="C320" s="72"/>
      <c r="D320" s="231" t="s">
        <v>162</v>
      </c>
      <c r="E320" s="72"/>
      <c r="F320" s="232" t="s">
        <v>3479</v>
      </c>
      <c r="G320" s="72"/>
      <c r="H320" s="72"/>
      <c r="I320" s="189"/>
      <c r="J320" s="72"/>
      <c r="K320" s="72"/>
      <c r="L320" s="70"/>
      <c r="M320" s="233"/>
      <c r="N320" s="45"/>
      <c r="O320" s="45"/>
      <c r="P320" s="45"/>
      <c r="Q320" s="45"/>
      <c r="R320" s="45"/>
      <c r="S320" s="45"/>
      <c r="T320" s="93"/>
      <c r="AT320" s="22" t="s">
        <v>162</v>
      </c>
      <c r="AU320" s="22" t="s">
        <v>82</v>
      </c>
    </row>
    <row r="321" spans="2:47" s="1" customFormat="1" ht="13.5">
      <c r="B321" s="44"/>
      <c r="C321" s="72"/>
      <c r="D321" s="231" t="s">
        <v>166</v>
      </c>
      <c r="E321" s="72"/>
      <c r="F321" s="234" t="s">
        <v>3223</v>
      </c>
      <c r="G321" s="72"/>
      <c r="H321" s="72"/>
      <c r="I321" s="189"/>
      <c r="J321" s="72"/>
      <c r="K321" s="72"/>
      <c r="L321" s="70"/>
      <c r="M321" s="233"/>
      <c r="N321" s="45"/>
      <c r="O321" s="45"/>
      <c r="P321" s="45"/>
      <c r="Q321" s="45"/>
      <c r="R321" s="45"/>
      <c r="S321" s="45"/>
      <c r="T321" s="93"/>
      <c r="AT321" s="22" t="s">
        <v>166</v>
      </c>
      <c r="AU321" s="22" t="s">
        <v>82</v>
      </c>
    </row>
    <row r="322" spans="2:51" s="11" customFormat="1" ht="13.5">
      <c r="B322" s="235"/>
      <c r="C322" s="236"/>
      <c r="D322" s="231" t="s">
        <v>180</v>
      </c>
      <c r="E322" s="237" t="s">
        <v>22</v>
      </c>
      <c r="F322" s="238" t="s">
        <v>3282</v>
      </c>
      <c r="G322" s="236"/>
      <c r="H322" s="239">
        <v>8</v>
      </c>
      <c r="I322" s="240"/>
      <c r="J322" s="236"/>
      <c r="K322" s="236"/>
      <c r="L322" s="241"/>
      <c r="M322" s="242"/>
      <c r="N322" s="243"/>
      <c r="O322" s="243"/>
      <c r="P322" s="243"/>
      <c r="Q322" s="243"/>
      <c r="R322" s="243"/>
      <c r="S322" s="243"/>
      <c r="T322" s="244"/>
      <c r="AT322" s="245" t="s">
        <v>180</v>
      </c>
      <c r="AU322" s="245" t="s">
        <v>82</v>
      </c>
      <c r="AV322" s="11" t="s">
        <v>82</v>
      </c>
      <c r="AW322" s="11" t="s">
        <v>37</v>
      </c>
      <c r="AX322" s="11" t="s">
        <v>73</v>
      </c>
      <c r="AY322" s="245" t="s">
        <v>153</v>
      </c>
    </row>
    <row r="323" spans="2:65" s="1" customFormat="1" ht="16.5" customHeight="1">
      <c r="B323" s="44"/>
      <c r="C323" s="219" t="s">
        <v>1104</v>
      </c>
      <c r="D323" s="219" t="s">
        <v>155</v>
      </c>
      <c r="E323" s="220" t="s">
        <v>3515</v>
      </c>
      <c r="F323" s="221" t="s">
        <v>3516</v>
      </c>
      <c r="G323" s="222" t="s">
        <v>158</v>
      </c>
      <c r="H323" s="223">
        <v>20</v>
      </c>
      <c r="I323" s="224"/>
      <c r="J323" s="225">
        <f>ROUND(I323*H323,2)</f>
        <v>0</v>
      </c>
      <c r="K323" s="221" t="s">
        <v>159</v>
      </c>
      <c r="L323" s="70"/>
      <c r="M323" s="226" t="s">
        <v>22</v>
      </c>
      <c r="N323" s="227" t="s">
        <v>44</v>
      </c>
      <c r="O323" s="45"/>
      <c r="P323" s="228">
        <f>O323*H323</f>
        <v>0</v>
      </c>
      <c r="Q323" s="228">
        <v>0</v>
      </c>
      <c r="R323" s="228">
        <f>Q323*H323</f>
        <v>0</v>
      </c>
      <c r="S323" s="228">
        <v>0</v>
      </c>
      <c r="T323" s="229">
        <f>S323*H323</f>
        <v>0</v>
      </c>
      <c r="AR323" s="22" t="s">
        <v>266</v>
      </c>
      <c r="AT323" s="22" t="s">
        <v>155</v>
      </c>
      <c r="AU323" s="22" t="s">
        <v>82</v>
      </c>
      <c r="AY323" s="22" t="s">
        <v>153</v>
      </c>
      <c r="BE323" s="230">
        <f>IF(N323="základní",J323,0)</f>
        <v>0</v>
      </c>
      <c r="BF323" s="230">
        <f>IF(N323="snížená",J323,0)</f>
        <v>0</v>
      </c>
      <c r="BG323" s="230">
        <f>IF(N323="zákl. přenesená",J323,0)</f>
        <v>0</v>
      </c>
      <c r="BH323" s="230">
        <f>IF(N323="sníž. přenesená",J323,0)</f>
        <v>0</v>
      </c>
      <c r="BI323" s="230">
        <f>IF(N323="nulová",J323,0)</f>
        <v>0</v>
      </c>
      <c r="BJ323" s="22" t="s">
        <v>24</v>
      </c>
      <c r="BK323" s="230">
        <f>ROUND(I323*H323,2)</f>
        <v>0</v>
      </c>
      <c r="BL323" s="22" t="s">
        <v>266</v>
      </c>
      <c r="BM323" s="22" t="s">
        <v>3517</v>
      </c>
    </row>
    <row r="324" spans="2:47" s="1" customFormat="1" ht="13.5">
      <c r="B324" s="44"/>
      <c r="C324" s="72"/>
      <c r="D324" s="231" t="s">
        <v>162</v>
      </c>
      <c r="E324" s="72"/>
      <c r="F324" s="232" t="s">
        <v>3518</v>
      </c>
      <c r="G324" s="72"/>
      <c r="H324" s="72"/>
      <c r="I324" s="189"/>
      <c r="J324" s="72"/>
      <c r="K324" s="72"/>
      <c r="L324" s="70"/>
      <c r="M324" s="233"/>
      <c r="N324" s="45"/>
      <c r="O324" s="45"/>
      <c r="P324" s="45"/>
      <c r="Q324" s="45"/>
      <c r="R324" s="45"/>
      <c r="S324" s="45"/>
      <c r="T324" s="93"/>
      <c r="AT324" s="22" t="s">
        <v>162</v>
      </c>
      <c r="AU324" s="22" t="s">
        <v>82</v>
      </c>
    </row>
    <row r="325" spans="2:65" s="1" customFormat="1" ht="16.5" customHeight="1">
      <c r="B325" s="44"/>
      <c r="C325" s="246" t="s">
        <v>1112</v>
      </c>
      <c r="D325" s="246" t="s">
        <v>252</v>
      </c>
      <c r="E325" s="247" t="s">
        <v>3519</v>
      </c>
      <c r="F325" s="248" t="s">
        <v>3520</v>
      </c>
      <c r="G325" s="249" t="s">
        <v>158</v>
      </c>
      <c r="H325" s="250">
        <v>16</v>
      </c>
      <c r="I325" s="251"/>
      <c r="J325" s="252">
        <f>ROUND(I325*H325,2)</f>
        <v>0</v>
      </c>
      <c r="K325" s="248" t="s">
        <v>22</v>
      </c>
      <c r="L325" s="253"/>
      <c r="M325" s="254" t="s">
        <v>22</v>
      </c>
      <c r="N325" s="255" t="s">
        <v>44</v>
      </c>
      <c r="O325" s="45"/>
      <c r="P325" s="228">
        <f>O325*H325</f>
        <v>0</v>
      </c>
      <c r="Q325" s="228">
        <v>0</v>
      </c>
      <c r="R325" s="228">
        <f>Q325*H325</f>
        <v>0</v>
      </c>
      <c r="S325" s="228">
        <v>0</v>
      </c>
      <c r="T325" s="229">
        <f>S325*H325</f>
        <v>0</v>
      </c>
      <c r="AR325" s="22" t="s">
        <v>372</v>
      </c>
      <c r="AT325" s="22" t="s">
        <v>252</v>
      </c>
      <c r="AU325" s="22" t="s">
        <v>82</v>
      </c>
      <c r="AY325" s="22" t="s">
        <v>153</v>
      </c>
      <c r="BE325" s="230">
        <f>IF(N325="základní",J325,0)</f>
        <v>0</v>
      </c>
      <c r="BF325" s="230">
        <f>IF(N325="snížená",J325,0)</f>
        <v>0</v>
      </c>
      <c r="BG325" s="230">
        <f>IF(N325="zákl. přenesená",J325,0)</f>
        <v>0</v>
      </c>
      <c r="BH325" s="230">
        <f>IF(N325="sníž. přenesená",J325,0)</f>
        <v>0</v>
      </c>
      <c r="BI325" s="230">
        <f>IF(N325="nulová",J325,0)</f>
        <v>0</v>
      </c>
      <c r="BJ325" s="22" t="s">
        <v>24</v>
      </c>
      <c r="BK325" s="230">
        <f>ROUND(I325*H325,2)</f>
        <v>0</v>
      </c>
      <c r="BL325" s="22" t="s">
        <v>266</v>
      </c>
      <c r="BM325" s="22" t="s">
        <v>3521</v>
      </c>
    </row>
    <row r="326" spans="2:47" s="1" customFormat="1" ht="13.5">
      <c r="B326" s="44"/>
      <c r="C326" s="72"/>
      <c r="D326" s="231" t="s">
        <v>162</v>
      </c>
      <c r="E326" s="72"/>
      <c r="F326" s="232" t="s">
        <v>3479</v>
      </c>
      <c r="G326" s="72"/>
      <c r="H326" s="72"/>
      <c r="I326" s="189"/>
      <c r="J326" s="72"/>
      <c r="K326" s="72"/>
      <c r="L326" s="70"/>
      <c r="M326" s="233"/>
      <c r="N326" s="45"/>
      <c r="O326" s="45"/>
      <c r="P326" s="45"/>
      <c r="Q326" s="45"/>
      <c r="R326" s="45"/>
      <c r="S326" s="45"/>
      <c r="T326" s="93"/>
      <c r="AT326" s="22" t="s">
        <v>162</v>
      </c>
      <c r="AU326" s="22" t="s">
        <v>82</v>
      </c>
    </row>
    <row r="327" spans="2:47" s="1" customFormat="1" ht="13.5">
      <c r="B327" s="44"/>
      <c r="C327" s="72"/>
      <c r="D327" s="231" t="s">
        <v>166</v>
      </c>
      <c r="E327" s="72"/>
      <c r="F327" s="234" t="s">
        <v>3223</v>
      </c>
      <c r="G327" s="72"/>
      <c r="H327" s="72"/>
      <c r="I327" s="189"/>
      <c r="J327" s="72"/>
      <c r="K327" s="72"/>
      <c r="L327" s="70"/>
      <c r="M327" s="233"/>
      <c r="N327" s="45"/>
      <c r="O327" s="45"/>
      <c r="P327" s="45"/>
      <c r="Q327" s="45"/>
      <c r="R327" s="45"/>
      <c r="S327" s="45"/>
      <c r="T327" s="93"/>
      <c r="AT327" s="22" t="s">
        <v>166</v>
      </c>
      <c r="AU327" s="22" t="s">
        <v>82</v>
      </c>
    </row>
    <row r="328" spans="2:51" s="11" customFormat="1" ht="13.5">
      <c r="B328" s="235"/>
      <c r="C328" s="236"/>
      <c r="D328" s="231" t="s">
        <v>180</v>
      </c>
      <c r="E328" s="237" t="s">
        <v>22</v>
      </c>
      <c r="F328" s="238" t="s">
        <v>3522</v>
      </c>
      <c r="G328" s="236"/>
      <c r="H328" s="239">
        <v>16</v>
      </c>
      <c r="I328" s="240"/>
      <c r="J328" s="236"/>
      <c r="K328" s="236"/>
      <c r="L328" s="241"/>
      <c r="M328" s="242"/>
      <c r="N328" s="243"/>
      <c r="O328" s="243"/>
      <c r="P328" s="243"/>
      <c r="Q328" s="243"/>
      <c r="R328" s="243"/>
      <c r="S328" s="243"/>
      <c r="T328" s="244"/>
      <c r="AT328" s="245" t="s">
        <v>180</v>
      </c>
      <c r="AU328" s="245" t="s">
        <v>82</v>
      </c>
      <c r="AV328" s="11" t="s">
        <v>82</v>
      </c>
      <c r="AW328" s="11" t="s">
        <v>37</v>
      </c>
      <c r="AX328" s="11" t="s">
        <v>73</v>
      </c>
      <c r="AY328" s="245" t="s">
        <v>153</v>
      </c>
    </row>
    <row r="329" spans="2:65" s="1" customFormat="1" ht="16.5" customHeight="1">
      <c r="B329" s="44"/>
      <c r="C329" s="246" t="s">
        <v>1118</v>
      </c>
      <c r="D329" s="246" t="s">
        <v>252</v>
      </c>
      <c r="E329" s="247" t="s">
        <v>3523</v>
      </c>
      <c r="F329" s="248" t="s">
        <v>3524</v>
      </c>
      <c r="G329" s="249" t="s">
        <v>158</v>
      </c>
      <c r="H329" s="250">
        <v>4</v>
      </c>
      <c r="I329" s="251"/>
      <c r="J329" s="252">
        <f>ROUND(I329*H329,2)</f>
        <v>0</v>
      </c>
      <c r="K329" s="248" t="s">
        <v>22</v>
      </c>
      <c r="L329" s="253"/>
      <c r="M329" s="254" t="s">
        <v>22</v>
      </c>
      <c r="N329" s="255" t="s">
        <v>44</v>
      </c>
      <c r="O329" s="45"/>
      <c r="P329" s="228">
        <f>O329*H329</f>
        <v>0</v>
      </c>
      <c r="Q329" s="228">
        <v>0</v>
      </c>
      <c r="R329" s="228">
        <f>Q329*H329</f>
        <v>0</v>
      </c>
      <c r="S329" s="228">
        <v>0</v>
      </c>
      <c r="T329" s="229">
        <f>S329*H329</f>
        <v>0</v>
      </c>
      <c r="AR329" s="22" t="s">
        <v>372</v>
      </c>
      <c r="AT329" s="22" t="s">
        <v>252</v>
      </c>
      <c r="AU329" s="22" t="s">
        <v>82</v>
      </c>
      <c r="AY329" s="22" t="s">
        <v>153</v>
      </c>
      <c r="BE329" s="230">
        <f>IF(N329="základní",J329,0)</f>
        <v>0</v>
      </c>
      <c r="BF329" s="230">
        <f>IF(N329="snížená",J329,0)</f>
        <v>0</v>
      </c>
      <c r="BG329" s="230">
        <f>IF(N329="zákl. přenesená",J329,0)</f>
        <v>0</v>
      </c>
      <c r="BH329" s="230">
        <f>IF(N329="sníž. přenesená",J329,0)</f>
        <v>0</v>
      </c>
      <c r="BI329" s="230">
        <f>IF(N329="nulová",J329,0)</f>
        <v>0</v>
      </c>
      <c r="BJ329" s="22" t="s">
        <v>24</v>
      </c>
      <c r="BK329" s="230">
        <f>ROUND(I329*H329,2)</f>
        <v>0</v>
      </c>
      <c r="BL329" s="22" t="s">
        <v>266</v>
      </c>
      <c r="BM329" s="22" t="s">
        <v>3525</v>
      </c>
    </row>
    <row r="330" spans="2:47" s="1" customFormat="1" ht="13.5">
      <c r="B330" s="44"/>
      <c r="C330" s="72"/>
      <c r="D330" s="231" t="s">
        <v>162</v>
      </c>
      <c r="E330" s="72"/>
      <c r="F330" s="232" t="s">
        <v>3479</v>
      </c>
      <c r="G330" s="72"/>
      <c r="H330" s="72"/>
      <c r="I330" s="189"/>
      <c r="J330" s="72"/>
      <c r="K330" s="72"/>
      <c r="L330" s="70"/>
      <c r="M330" s="233"/>
      <c r="N330" s="45"/>
      <c r="O330" s="45"/>
      <c r="P330" s="45"/>
      <c r="Q330" s="45"/>
      <c r="R330" s="45"/>
      <c r="S330" s="45"/>
      <c r="T330" s="93"/>
      <c r="AT330" s="22" t="s">
        <v>162</v>
      </c>
      <c r="AU330" s="22" t="s">
        <v>82</v>
      </c>
    </row>
    <row r="331" spans="2:47" s="1" customFormat="1" ht="13.5">
      <c r="B331" s="44"/>
      <c r="C331" s="72"/>
      <c r="D331" s="231" t="s">
        <v>166</v>
      </c>
      <c r="E331" s="72"/>
      <c r="F331" s="234" t="s">
        <v>3223</v>
      </c>
      <c r="G331" s="72"/>
      <c r="H331" s="72"/>
      <c r="I331" s="189"/>
      <c r="J331" s="72"/>
      <c r="K331" s="72"/>
      <c r="L331" s="70"/>
      <c r="M331" s="233"/>
      <c r="N331" s="45"/>
      <c r="O331" s="45"/>
      <c r="P331" s="45"/>
      <c r="Q331" s="45"/>
      <c r="R331" s="45"/>
      <c r="S331" s="45"/>
      <c r="T331" s="93"/>
      <c r="AT331" s="22" t="s">
        <v>166</v>
      </c>
      <c r="AU331" s="22" t="s">
        <v>82</v>
      </c>
    </row>
    <row r="332" spans="2:51" s="11" customFormat="1" ht="13.5">
      <c r="B332" s="235"/>
      <c r="C332" s="236"/>
      <c r="D332" s="231" t="s">
        <v>180</v>
      </c>
      <c r="E332" s="237" t="s">
        <v>22</v>
      </c>
      <c r="F332" s="238" t="s">
        <v>3486</v>
      </c>
      <c r="G332" s="236"/>
      <c r="H332" s="239">
        <v>4</v>
      </c>
      <c r="I332" s="240"/>
      <c r="J332" s="236"/>
      <c r="K332" s="236"/>
      <c r="L332" s="241"/>
      <c r="M332" s="242"/>
      <c r="N332" s="243"/>
      <c r="O332" s="243"/>
      <c r="P332" s="243"/>
      <c r="Q332" s="243"/>
      <c r="R332" s="243"/>
      <c r="S332" s="243"/>
      <c r="T332" s="244"/>
      <c r="AT332" s="245" t="s">
        <v>180</v>
      </c>
      <c r="AU332" s="245" t="s">
        <v>82</v>
      </c>
      <c r="AV332" s="11" t="s">
        <v>82</v>
      </c>
      <c r="AW332" s="11" t="s">
        <v>37</v>
      </c>
      <c r="AX332" s="11" t="s">
        <v>73</v>
      </c>
      <c r="AY332" s="245" t="s">
        <v>153</v>
      </c>
    </row>
    <row r="333" spans="2:65" s="1" customFormat="1" ht="16.5" customHeight="1">
      <c r="B333" s="44"/>
      <c r="C333" s="219" t="s">
        <v>1124</v>
      </c>
      <c r="D333" s="219" t="s">
        <v>155</v>
      </c>
      <c r="E333" s="220" t="s">
        <v>3526</v>
      </c>
      <c r="F333" s="221" t="s">
        <v>3527</v>
      </c>
      <c r="G333" s="222" t="s">
        <v>158</v>
      </c>
      <c r="H333" s="223">
        <v>8</v>
      </c>
      <c r="I333" s="224"/>
      <c r="J333" s="225">
        <f>ROUND(I333*H333,2)</f>
        <v>0</v>
      </c>
      <c r="K333" s="221" t="s">
        <v>429</v>
      </c>
      <c r="L333" s="70"/>
      <c r="M333" s="226" t="s">
        <v>22</v>
      </c>
      <c r="N333" s="227" t="s">
        <v>44</v>
      </c>
      <c r="O333" s="45"/>
      <c r="P333" s="228">
        <f>O333*H333</f>
        <v>0</v>
      </c>
      <c r="Q333" s="228">
        <v>0</v>
      </c>
      <c r="R333" s="228">
        <f>Q333*H333</f>
        <v>0</v>
      </c>
      <c r="S333" s="228">
        <v>0</v>
      </c>
      <c r="T333" s="229">
        <f>S333*H333</f>
        <v>0</v>
      </c>
      <c r="AR333" s="22" t="s">
        <v>266</v>
      </c>
      <c r="AT333" s="22" t="s">
        <v>155</v>
      </c>
      <c r="AU333" s="22" t="s">
        <v>82</v>
      </c>
      <c r="AY333" s="22" t="s">
        <v>153</v>
      </c>
      <c r="BE333" s="230">
        <f>IF(N333="základní",J333,0)</f>
        <v>0</v>
      </c>
      <c r="BF333" s="230">
        <f>IF(N333="snížená",J333,0)</f>
        <v>0</v>
      </c>
      <c r="BG333" s="230">
        <f>IF(N333="zákl. přenesená",J333,0)</f>
        <v>0</v>
      </c>
      <c r="BH333" s="230">
        <f>IF(N333="sníž. přenesená",J333,0)</f>
        <v>0</v>
      </c>
      <c r="BI333" s="230">
        <f>IF(N333="nulová",J333,0)</f>
        <v>0</v>
      </c>
      <c r="BJ333" s="22" t="s">
        <v>24</v>
      </c>
      <c r="BK333" s="230">
        <f>ROUND(I333*H333,2)</f>
        <v>0</v>
      </c>
      <c r="BL333" s="22" t="s">
        <v>266</v>
      </c>
      <c r="BM333" s="22" t="s">
        <v>3528</v>
      </c>
    </row>
    <row r="334" spans="2:47" s="1" customFormat="1" ht="13.5">
      <c r="B334" s="44"/>
      <c r="C334" s="72"/>
      <c r="D334" s="231" t="s">
        <v>162</v>
      </c>
      <c r="E334" s="72"/>
      <c r="F334" s="232" t="s">
        <v>3529</v>
      </c>
      <c r="G334" s="72"/>
      <c r="H334" s="72"/>
      <c r="I334" s="189"/>
      <c r="J334" s="72"/>
      <c r="K334" s="72"/>
      <c r="L334" s="70"/>
      <c r="M334" s="233"/>
      <c r="N334" s="45"/>
      <c r="O334" s="45"/>
      <c r="P334" s="45"/>
      <c r="Q334" s="45"/>
      <c r="R334" s="45"/>
      <c r="S334" s="45"/>
      <c r="T334" s="93"/>
      <c r="AT334" s="22" t="s">
        <v>162</v>
      </c>
      <c r="AU334" s="22" t="s">
        <v>82</v>
      </c>
    </row>
    <row r="335" spans="2:65" s="1" customFormat="1" ht="16.5" customHeight="1">
      <c r="B335" s="44"/>
      <c r="C335" s="246" t="s">
        <v>1131</v>
      </c>
      <c r="D335" s="246" t="s">
        <v>252</v>
      </c>
      <c r="E335" s="247" t="s">
        <v>3530</v>
      </c>
      <c r="F335" s="248" t="s">
        <v>3531</v>
      </c>
      <c r="G335" s="249" t="s">
        <v>158</v>
      </c>
      <c r="H335" s="250">
        <v>8</v>
      </c>
      <c r="I335" s="251"/>
      <c r="J335" s="252">
        <f>ROUND(I335*H335,2)</f>
        <v>0</v>
      </c>
      <c r="K335" s="248" t="s">
        <v>22</v>
      </c>
      <c r="L335" s="253"/>
      <c r="M335" s="254" t="s">
        <v>22</v>
      </c>
      <c r="N335" s="255" t="s">
        <v>44</v>
      </c>
      <c r="O335" s="45"/>
      <c r="P335" s="228">
        <f>O335*H335</f>
        <v>0</v>
      </c>
      <c r="Q335" s="228">
        <v>0</v>
      </c>
      <c r="R335" s="228">
        <f>Q335*H335</f>
        <v>0</v>
      </c>
      <c r="S335" s="228">
        <v>0</v>
      </c>
      <c r="T335" s="229">
        <f>S335*H335</f>
        <v>0</v>
      </c>
      <c r="AR335" s="22" t="s">
        <v>372</v>
      </c>
      <c r="AT335" s="22" t="s">
        <v>252</v>
      </c>
      <c r="AU335" s="22" t="s">
        <v>82</v>
      </c>
      <c r="AY335" s="22" t="s">
        <v>153</v>
      </c>
      <c r="BE335" s="230">
        <f>IF(N335="základní",J335,0)</f>
        <v>0</v>
      </c>
      <c r="BF335" s="230">
        <f>IF(N335="snížená",J335,0)</f>
        <v>0</v>
      </c>
      <c r="BG335" s="230">
        <f>IF(N335="zákl. přenesená",J335,0)</f>
        <v>0</v>
      </c>
      <c r="BH335" s="230">
        <f>IF(N335="sníž. přenesená",J335,0)</f>
        <v>0</v>
      </c>
      <c r="BI335" s="230">
        <f>IF(N335="nulová",J335,0)</f>
        <v>0</v>
      </c>
      <c r="BJ335" s="22" t="s">
        <v>24</v>
      </c>
      <c r="BK335" s="230">
        <f>ROUND(I335*H335,2)</f>
        <v>0</v>
      </c>
      <c r="BL335" s="22" t="s">
        <v>266</v>
      </c>
      <c r="BM335" s="22" t="s">
        <v>3532</v>
      </c>
    </row>
    <row r="336" spans="2:47" s="1" customFormat="1" ht="13.5">
      <c r="B336" s="44"/>
      <c r="C336" s="72"/>
      <c r="D336" s="231" t="s">
        <v>162</v>
      </c>
      <c r="E336" s="72"/>
      <c r="F336" s="232" t="s">
        <v>3479</v>
      </c>
      <c r="G336" s="72"/>
      <c r="H336" s="72"/>
      <c r="I336" s="189"/>
      <c r="J336" s="72"/>
      <c r="K336" s="72"/>
      <c r="L336" s="70"/>
      <c r="M336" s="233"/>
      <c r="N336" s="45"/>
      <c r="O336" s="45"/>
      <c r="P336" s="45"/>
      <c r="Q336" s="45"/>
      <c r="R336" s="45"/>
      <c r="S336" s="45"/>
      <c r="T336" s="93"/>
      <c r="AT336" s="22" t="s">
        <v>162</v>
      </c>
      <c r="AU336" s="22" t="s">
        <v>82</v>
      </c>
    </row>
    <row r="337" spans="2:47" s="1" customFormat="1" ht="13.5">
      <c r="B337" s="44"/>
      <c r="C337" s="72"/>
      <c r="D337" s="231" t="s">
        <v>166</v>
      </c>
      <c r="E337" s="72"/>
      <c r="F337" s="234" t="s">
        <v>3223</v>
      </c>
      <c r="G337" s="72"/>
      <c r="H337" s="72"/>
      <c r="I337" s="189"/>
      <c r="J337" s="72"/>
      <c r="K337" s="72"/>
      <c r="L337" s="70"/>
      <c r="M337" s="233"/>
      <c r="N337" s="45"/>
      <c r="O337" s="45"/>
      <c r="P337" s="45"/>
      <c r="Q337" s="45"/>
      <c r="R337" s="45"/>
      <c r="S337" s="45"/>
      <c r="T337" s="93"/>
      <c r="AT337" s="22" t="s">
        <v>166</v>
      </c>
      <c r="AU337" s="22" t="s">
        <v>82</v>
      </c>
    </row>
    <row r="338" spans="2:51" s="11" customFormat="1" ht="13.5">
      <c r="B338" s="235"/>
      <c r="C338" s="236"/>
      <c r="D338" s="231" t="s">
        <v>180</v>
      </c>
      <c r="E338" s="237" t="s">
        <v>22</v>
      </c>
      <c r="F338" s="238" t="s">
        <v>3282</v>
      </c>
      <c r="G338" s="236"/>
      <c r="H338" s="239">
        <v>8</v>
      </c>
      <c r="I338" s="240"/>
      <c r="J338" s="236"/>
      <c r="K338" s="236"/>
      <c r="L338" s="241"/>
      <c r="M338" s="242"/>
      <c r="N338" s="243"/>
      <c r="O338" s="243"/>
      <c r="P338" s="243"/>
      <c r="Q338" s="243"/>
      <c r="R338" s="243"/>
      <c r="S338" s="243"/>
      <c r="T338" s="244"/>
      <c r="AT338" s="245" t="s">
        <v>180</v>
      </c>
      <c r="AU338" s="245" t="s">
        <v>82</v>
      </c>
      <c r="AV338" s="11" t="s">
        <v>82</v>
      </c>
      <c r="AW338" s="11" t="s">
        <v>37</v>
      </c>
      <c r="AX338" s="11" t="s">
        <v>73</v>
      </c>
      <c r="AY338" s="245" t="s">
        <v>153</v>
      </c>
    </row>
    <row r="339" spans="2:65" s="1" customFormat="1" ht="16.5" customHeight="1">
      <c r="B339" s="44"/>
      <c r="C339" s="219" t="s">
        <v>1137</v>
      </c>
      <c r="D339" s="219" t="s">
        <v>155</v>
      </c>
      <c r="E339" s="220" t="s">
        <v>3533</v>
      </c>
      <c r="F339" s="221" t="s">
        <v>3534</v>
      </c>
      <c r="G339" s="222" t="s">
        <v>158</v>
      </c>
      <c r="H339" s="223">
        <v>3</v>
      </c>
      <c r="I339" s="224"/>
      <c r="J339" s="225">
        <f>ROUND(I339*H339,2)</f>
        <v>0</v>
      </c>
      <c r="K339" s="221" t="s">
        <v>159</v>
      </c>
      <c r="L339" s="70"/>
      <c r="M339" s="226" t="s">
        <v>22</v>
      </c>
      <c r="N339" s="227" t="s">
        <v>44</v>
      </c>
      <c r="O339" s="45"/>
      <c r="P339" s="228">
        <f>O339*H339</f>
        <v>0</v>
      </c>
      <c r="Q339" s="228">
        <v>0</v>
      </c>
      <c r="R339" s="228">
        <f>Q339*H339</f>
        <v>0</v>
      </c>
      <c r="S339" s="228">
        <v>0</v>
      </c>
      <c r="T339" s="229">
        <f>S339*H339</f>
        <v>0</v>
      </c>
      <c r="AR339" s="22" t="s">
        <v>266</v>
      </c>
      <c r="AT339" s="22" t="s">
        <v>155</v>
      </c>
      <c r="AU339" s="22" t="s">
        <v>82</v>
      </c>
      <c r="AY339" s="22" t="s">
        <v>153</v>
      </c>
      <c r="BE339" s="230">
        <f>IF(N339="základní",J339,0)</f>
        <v>0</v>
      </c>
      <c r="BF339" s="230">
        <f>IF(N339="snížená",J339,0)</f>
        <v>0</v>
      </c>
      <c r="BG339" s="230">
        <f>IF(N339="zákl. přenesená",J339,0)</f>
        <v>0</v>
      </c>
      <c r="BH339" s="230">
        <f>IF(N339="sníž. přenesená",J339,0)</f>
        <v>0</v>
      </c>
      <c r="BI339" s="230">
        <f>IF(N339="nulová",J339,0)</f>
        <v>0</v>
      </c>
      <c r="BJ339" s="22" t="s">
        <v>24</v>
      </c>
      <c r="BK339" s="230">
        <f>ROUND(I339*H339,2)</f>
        <v>0</v>
      </c>
      <c r="BL339" s="22" t="s">
        <v>266</v>
      </c>
      <c r="BM339" s="22" t="s">
        <v>3535</v>
      </c>
    </row>
    <row r="340" spans="2:47" s="1" customFormat="1" ht="13.5">
      <c r="B340" s="44"/>
      <c r="C340" s="72"/>
      <c r="D340" s="231" t="s">
        <v>162</v>
      </c>
      <c r="E340" s="72"/>
      <c r="F340" s="232" t="s">
        <v>3536</v>
      </c>
      <c r="G340" s="72"/>
      <c r="H340" s="72"/>
      <c r="I340" s="189"/>
      <c r="J340" s="72"/>
      <c r="K340" s="72"/>
      <c r="L340" s="70"/>
      <c r="M340" s="233"/>
      <c r="N340" s="45"/>
      <c r="O340" s="45"/>
      <c r="P340" s="45"/>
      <c r="Q340" s="45"/>
      <c r="R340" s="45"/>
      <c r="S340" s="45"/>
      <c r="T340" s="93"/>
      <c r="AT340" s="22" t="s">
        <v>162</v>
      </c>
      <c r="AU340" s="22" t="s">
        <v>82</v>
      </c>
    </row>
    <row r="341" spans="2:65" s="1" customFormat="1" ht="16.5" customHeight="1">
      <c r="B341" s="44"/>
      <c r="C341" s="246" t="s">
        <v>1143</v>
      </c>
      <c r="D341" s="246" t="s">
        <v>252</v>
      </c>
      <c r="E341" s="247" t="s">
        <v>3537</v>
      </c>
      <c r="F341" s="248" t="s">
        <v>3538</v>
      </c>
      <c r="G341" s="249" t="s">
        <v>158</v>
      </c>
      <c r="H341" s="250">
        <v>3</v>
      </c>
      <c r="I341" s="251"/>
      <c r="J341" s="252">
        <f>ROUND(I341*H341,2)</f>
        <v>0</v>
      </c>
      <c r="K341" s="248" t="s">
        <v>22</v>
      </c>
      <c r="L341" s="253"/>
      <c r="M341" s="254" t="s">
        <v>22</v>
      </c>
      <c r="N341" s="255" t="s">
        <v>44</v>
      </c>
      <c r="O341" s="45"/>
      <c r="P341" s="228">
        <f>O341*H341</f>
        <v>0</v>
      </c>
      <c r="Q341" s="228">
        <v>0</v>
      </c>
      <c r="R341" s="228">
        <f>Q341*H341</f>
        <v>0</v>
      </c>
      <c r="S341" s="228">
        <v>0</v>
      </c>
      <c r="T341" s="229">
        <f>S341*H341</f>
        <v>0</v>
      </c>
      <c r="AR341" s="22" t="s">
        <v>372</v>
      </c>
      <c r="AT341" s="22" t="s">
        <v>252</v>
      </c>
      <c r="AU341" s="22" t="s">
        <v>82</v>
      </c>
      <c r="AY341" s="22" t="s">
        <v>153</v>
      </c>
      <c r="BE341" s="230">
        <f>IF(N341="základní",J341,0)</f>
        <v>0</v>
      </c>
      <c r="BF341" s="230">
        <f>IF(N341="snížená",J341,0)</f>
        <v>0</v>
      </c>
      <c r="BG341" s="230">
        <f>IF(N341="zákl. přenesená",J341,0)</f>
        <v>0</v>
      </c>
      <c r="BH341" s="230">
        <f>IF(N341="sníž. přenesená",J341,0)</f>
        <v>0</v>
      </c>
      <c r="BI341" s="230">
        <f>IF(N341="nulová",J341,0)</f>
        <v>0</v>
      </c>
      <c r="BJ341" s="22" t="s">
        <v>24</v>
      </c>
      <c r="BK341" s="230">
        <f>ROUND(I341*H341,2)</f>
        <v>0</v>
      </c>
      <c r="BL341" s="22" t="s">
        <v>266</v>
      </c>
      <c r="BM341" s="22" t="s">
        <v>3539</v>
      </c>
    </row>
    <row r="342" spans="2:47" s="1" customFormat="1" ht="13.5">
      <c r="B342" s="44"/>
      <c r="C342" s="72"/>
      <c r="D342" s="231" t="s">
        <v>162</v>
      </c>
      <c r="E342" s="72"/>
      <c r="F342" s="232" t="s">
        <v>3479</v>
      </c>
      <c r="G342" s="72"/>
      <c r="H342" s="72"/>
      <c r="I342" s="189"/>
      <c r="J342" s="72"/>
      <c r="K342" s="72"/>
      <c r="L342" s="70"/>
      <c r="M342" s="233"/>
      <c r="N342" s="45"/>
      <c r="O342" s="45"/>
      <c r="P342" s="45"/>
      <c r="Q342" s="45"/>
      <c r="R342" s="45"/>
      <c r="S342" s="45"/>
      <c r="T342" s="93"/>
      <c r="AT342" s="22" t="s">
        <v>162</v>
      </c>
      <c r="AU342" s="22" t="s">
        <v>82</v>
      </c>
    </row>
    <row r="343" spans="2:47" s="1" customFormat="1" ht="13.5">
      <c r="B343" s="44"/>
      <c r="C343" s="72"/>
      <c r="D343" s="231" t="s">
        <v>166</v>
      </c>
      <c r="E343" s="72"/>
      <c r="F343" s="234" t="s">
        <v>3223</v>
      </c>
      <c r="G343" s="72"/>
      <c r="H343" s="72"/>
      <c r="I343" s="189"/>
      <c r="J343" s="72"/>
      <c r="K343" s="72"/>
      <c r="L343" s="70"/>
      <c r="M343" s="233"/>
      <c r="N343" s="45"/>
      <c r="O343" s="45"/>
      <c r="P343" s="45"/>
      <c r="Q343" s="45"/>
      <c r="R343" s="45"/>
      <c r="S343" s="45"/>
      <c r="T343" s="93"/>
      <c r="AT343" s="22" t="s">
        <v>166</v>
      </c>
      <c r="AU343" s="22" t="s">
        <v>82</v>
      </c>
    </row>
    <row r="344" spans="2:51" s="11" customFormat="1" ht="13.5">
      <c r="B344" s="235"/>
      <c r="C344" s="236"/>
      <c r="D344" s="231" t="s">
        <v>180</v>
      </c>
      <c r="E344" s="237" t="s">
        <v>22</v>
      </c>
      <c r="F344" s="238" t="s">
        <v>2654</v>
      </c>
      <c r="G344" s="236"/>
      <c r="H344" s="239">
        <v>3</v>
      </c>
      <c r="I344" s="240"/>
      <c r="J344" s="236"/>
      <c r="K344" s="236"/>
      <c r="L344" s="241"/>
      <c r="M344" s="242"/>
      <c r="N344" s="243"/>
      <c r="O344" s="243"/>
      <c r="P344" s="243"/>
      <c r="Q344" s="243"/>
      <c r="R344" s="243"/>
      <c r="S344" s="243"/>
      <c r="T344" s="244"/>
      <c r="AT344" s="245" t="s">
        <v>180</v>
      </c>
      <c r="AU344" s="245" t="s">
        <v>82</v>
      </c>
      <c r="AV344" s="11" t="s">
        <v>82</v>
      </c>
      <c r="AW344" s="11" t="s">
        <v>37</v>
      </c>
      <c r="AX344" s="11" t="s">
        <v>73</v>
      </c>
      <c r="AY344" s="245" t="s">
        <v>153</v>
      </c>
    </row>
    <row r="345" spans="2:65" s="1" customFormat="1" ht="16.5" customHeight="1">
      <c r="B345" s="44"/>
      <c r="C345" s="219" t="s">
        <v>1148</v>
      </c>
      <c r="D345" s="219" t="s">
        <v>155</v>
      </c>
      <c r="E345" s="220" t="s">
        <v>3540</v>
      </c>
      <c r="F345" s="221" t="s">
        <v>3541</v>
      </c>
      <c r="G345" s="222" t="s">
        <v>158</v>
      </c>
      <c r="H345" s="223">
        <v>22</v>
      </c>
      <c r="I345" s="224"/>
      <c r="J345" s="225">
        <f>ROUND(I345*H345,2)</f>
        <v>0</v>
      </c>
      <c r="K345" s="221" t="s">
        <v>22</v>
      </c>
      <c r="L345" s="70"/>
      <c r="M345" s="226" t="s">
        <v>22</v>
      </c>
      <c r="N345" s="227" t="s">
        <v>44</v>
      </c>
      <c r="O345" s="45"/>
      <c r="P345" s="228">
        <f>O345*H345</f>
        <v>0</v>
      </c>
      <c r="Q345" s="228">
        <v>0</v>
      </c>
      <c r="R345" s="228">
        <f>Q345*H345</f>
        <v>0</v>
      </c>
      <c r="S345" s="228">
        <v>0</v>
      </c>
      <c r="T345" s="229">
        <f>S345*H345</f>
        <v>0</v>
      </c>
      <c r="AR345" s="22" t="s">
        <v>266</v>
      </c>
      <c r="AT345" s="22" t="s">
        <v>155</v>
      </c>
      <c r="AU345" s="22" t="s">
        <v>82</v>
      </c>
      <c r="AY345" s="22" t="s">
        <v>153</v>
      </c>
      <c r="BE345" s="230">
        <f>IF(N345="základní",J345,0)</f>
        <v>0</v>
      </c>
      <c r="BF345" s="230">
        <f>IF(N345="snížená",J345,0)</f>
        <v>0</v>
      </c>
      <c r="BG345" s="230">
        <f>IF(N345="zákl. přenesená",J345,0)</f>
        <v>0</v>
      </c>
      <c r="BH345" s="230">
        <f>IF(N345="sníž. přenesená",J345,0)</f>
        <v>0</v>
      </c>
      <c r="BI345" s="230">
        <f>IF(N345="nulová",J345,0)</f>
        <v>0</v>
      </c>
      <c r="BJ345" s="22" t="s">
        <v>24</v>
      </c>
      <c r="BK345" s="230">
        <f>ROUND(I345*H345,2)</f>
        <v>0</v>
      </c>
      <c r="BL345" s="22" t="s">
        <v>266</v>
      </c>
      <c r="BM345" s="22" t="s">
        <v>3542</v>
      </c>
    </row>
    <row r="346" spans="2:47" s="1" customFormat="1" ht="13.5">
      <c r="B346" s="44"/>
      <c r="C346" s="72"/>
      <c r="D346" s="231" t="s">
        <v>162</v>
      </c>
      <c r="E346" s="72"/>
      <c r="F346" s="232" t="s">
        <v>3541</v>
      </c>
      <c r="G346" s="72"/>
      <c r="H346" s="72"/>
      <c r="I346" s="189"/>
      <c r="J346" s="72"/>
      <c r="K346" s="72"/>
      <c r="L346" s="70"/>
      <c r="M346" s="233"/>
      <c r="N346" s="45"/>
      <c r="O346" s="45"/>
      <c r="P346" s="45"/>
      <c r="Q346" s="45"/>
      <c r="R346" s="45"/>
      <c r="S346" s="45"/>
      <c r="T346" s="93"/>
      <c r="AT346" s="22" t="s">
        <v>162</v>
      </c>
      <c r="AU346" s="22" t="s">
        <v>82</v>
      </c>
    </row>
    <row r="347" spans="2:47" s="1" customFormat="1" ht="13.5">
      <c r="B347" s="44"/>
      <c r="C347" s="72"/>
      <c r="D347" s="231" t="s">
        <v>166</v>
      </c>
      <c r="E347" s="72"/>
      <c r="F347" s="234" t="s">
        <v>3223</v>
      </c>
      <c r="G347" s="72"/>
      <c r="H347" s="72"/>
      <c r="I347" s="189"/>
      <c r="J347" s="72"/>
      <c r="K347" s="72"/>
      <c r="L347" s="70"/>
      <c r="M347" s="233"/>
      <c r="N347" s="45"/>
      <c r="O347" s="45"/>
      <c r="P347" s="45"/>
      <c r="Q347" s="45"/>
      <c r="R347" s="45"/>
      <c r="S347" s="45"/>
      <c r="T347" s="93"/>
      <c r="AT347" s="22" t="s">
        <v>166</v>
      </c>
      <c r="AU347" s="22" t="s">
        <v>82</v>
      </c>
    </row>
    <row r="348" spans="2:51" s="11" customFormat="1" ht="13.5">
      <c r="B348" s="235"/>
      <c r="C348" s="236"/>
      <c r="D348" s="231" t="s">
        <v>180</v>
      </c>
      <c r="E348" s="237" t="s">
        <v>22</v>
      </c>
      <c r="F348" s="238" t="s">
        <v>3543</v>
      </c>
      <c r="G348" s="236"/>
      <c r="H348" s="239">
        <v>22</v>
      </c>
      <c r="I348" s="240"/>
      <c r="J348" s="236"/>
      <c r="K348" s="236"/>
      <c r="L348" s="241"/>
      <c r="M348" s="242"/>
      <c r="N348" s="243"/>
      <c r="O348" s="243"/>
      <c r="P348" s="243"/>
      <c r="Q348" s="243"/>
      <c r="R348" s="243"/>
      <c r="S348" s="243"/>
      <c r="T348" s="244"/>
      <c r="AT348" s="245" t="s">
        <v>180</v>
      </c>
      <c r="AU348" s="245" t="s">
        <v>82</v>
      </c>
      <c r="AV348" s="11" t="s">
        <v>82</v>
      </c>
      <c r="AW348" s="11" t="s">
        <v>37</v>
      </c>
      <c r="AX348" s="11" t="s">
        <v>73</v>
      </c>
      <c r="AY348" s="245" t="s">
        <v>153</v>
      </c>
    </row>
    <row r="349" spans="2:65" s="1" customFormat="1" ht="16.5" customHeight="1">
      <c r="B349" s="44"/>
      <c r="C349" s="219" t="s">
        <v>1156</v>
      </c>
      <c r="D349" s="219" t="s">
        <v>155</v>
      </c>
      <c r="E349" s="220" t="s">
        <v>3544</v>
      </c>
      <c r="F349" s="221" t="s">
        <v>3545</v>
      </c>
      <c r="G349" s="222" t="s">
        <v>158</v>
      </c>
      <c r="H349" s="223">
        <v>1</v>
      </c>
      <c r="I349" s="224"/>
      <c r="J349" s="225">
        <f>ROUND(I349*H349,2)</f>
        <v>0</v>
      </c>
      <c r="K349" s="221" t="s">
        <v>159</v>
      </c>
      <c r="L349" s="70"/>
      <c r="M349" s="226" t="s">
        <v>22</v>
      </c>
      <c r="N349" s="227" t="s">
        <v>44</v>
      </c>
      <c r="O349" s="45"/>
      <c r="P349" s="228">
        <f>O349*H349</f>
        <v>0</v>
      </c>
      <c r="Q349" s="228">
        <v>0</v>
      </c>
      <c r="R349" s="228">
        <f>Q349*H349</f>
        <v>0</v>
      </c>
      <c r="S349" s="228">
        <v>0</v>
      </c>
      <c r="T349" s="229">
        <f>S349*H349</f>
        <v>0</v>
      </c>
      <c r="AR349" s="22" t="s">
        <v>266</v>
      </c>
      <c r="AT349" s="22" t="s">
        <v>155</v>
      </c>
      <c r="AU349" s="22" t="s">
        <v>82</v>
      </c>
      <c r="AY349" s="22" t="s">
        <v>153</v>
      </c>
      <c r="BE349" s="230">
        <f>IF(N349="základní",J349,0)</f>
        <v>0</v>
      </c>
      <c r="BF349" s="230">
        <f>IF(N349="snížená",J349,0)</f>
        <v>0</v>
      </c>
      <c r="BG349" s="230">
        <f>IF(N349="zákl. přenesená",J349,0)</f>
        <v>0</v>
      </c>
      <c r="BH349" s="230">
        <f>IF(N349="sníž. přenesená",J349,0)</f>
        <v>0</v>
      </c>
      <c r="BI349" s="230">
        <f>IF(N349="nulová",J349,0)</f>
        <v>0</v>
      </c>
      <c r="BJ349" s="22" t="s">
        <v>24</v>
      </c>
      <c r="BK349" s="230">
        <f>ROUND(I349*H349,2)</f>
        <v>0</v>
      </c>
      <c r="BL349" s="22" t="s">
        <v>266</v>
      </c>
      <c r="BM349" s="22" t="s">
        <v>3546</v>
      </c>
    </row>
    <row r="350" spans="2:47" s="1" customFormat="1" ht="13.5">
      <c r="B350" s="44"/>
      <c r="C350" s="72"/>
      <c r="D350" s="231" t="s">
        <v>162</v>
      </c>
      <c r="E350" s="72"/>
      <c r="F350" s="232" t="s">
        <v>3547</v>
      </c>
      <c r="G350" s="72"/>
      <c r="H350" s="72"/>
      <c r="I350" s="189"/>
      <c r="J350" s="72"/>
      <c r="K350" s="72"/>
      <c r="L350" s="70"/>
      <c r="M350" s="233"/>
      <c r="N350" s="45"/>
      <c r="O350" s="45"/>
      <c r="P350" s="45"/>
      <c r="Q350" s="45"/>
      <c r="R350" s="45"/>
      <c r="S350" s="45"/>
      <c r="T350" s="93"/>
      <c r="AT350" s="22" t="s">
        <v>162</v>
      </c>
      <c r="AU350" s="22" t="s">
        <v>82</v>
      </c>
    </row>
    <row r="351" spans="2:47" s="1" customFormat="1" ht="13.5">
      <c r="B351" s="44"/>
      <c r="C351" s="72"/>
      <c r="D351" s="231" t="s">
        <v>164</v>
      </c>
      <c r="E351" s="72"/>
      <c r="F351" s="234" t="s">
        <v>3548</v>
      </c>
      <c r="G351" s="72"/>
      <c r="H351" s="72"/>
      <c r="I351" s="189"/>
      <c r="J351" s="72"/>
      <c r="K351" s="72"/>
      <c r="L351" s="70"/>
      <c r="M351" s="233"/>
      <c r="N351" s="45"/>
      <c r="O351" s="45"/>
      <c r="P351" s="45"/>
      <c r="Q351" s="45"/>
      <c r="R351" s="45"/>
      <c r="S351" s="45"/>
      <c r="T351" s="93"/>
      <c r="AT351" s="22" t="s">
        <v>164</v>
      </c>
      <c r="AU351" s="22" t="s">
        <v>82</v>
      </c>
    </row>
    <row r="352" spans="2:65" s="1" customFormat="1" ht="16.5" customHeight="1">
      <c r="B352" s="44"/>
      <c r="C352" s="219" t="s">
        <v>1163</v>
      </c>
      <c r="D352" s="219" t="s">
        <v>155</v>
      </c>
      <c r="E352" s="220" t="s">
        <v>3549</v>
      </c>
      <c r="F352" s="221" t="s">
        <v>3550</v>
      </c>
      <c r="G352" s="222" t="s">
        <v>158</v>
      </c>
      <c r="H352" s="223">
        <v>1</v>
      </c>
      <c r="I352" s="224"/>
      <c r="J352" s="225">
        <f>ROUND(I352*H352,2)</f>
        <v>0</v>
      </c>
      <c r="K352" s="221" t="s">
        <v>159</v>
      </c>
      <c r="L352" s="70"/>
      <c r="M352" s="226" t="s">
        <v>22</v>
      </c>
      <c r="N352" s="227" t="s">
        <v>44</v>
      </c>
      <c r="O352" s="45"/>
      <c r="P352" s="228">
        <f>O352*H352</f>
        <v>0</v>
      </c>
      <c r="Q352" s="228">
        <v>0</v>
      </c>
      <c r="R352" s="228">
        <f>Q352*H352</f>
        <v>0</v>
      </c>
      <c r="S352" s="228">
        <v>0</v>
      </c>
      <c r="T352" s="229">
        <f>S352*H352</f>
        <v>0</v>
      </c>
      <c r="AR352" s="22" t="s">
        <v>266</v>
      </c>
      <c r="AT352" s="22" t="s">
        <v>155</v>
      </c>
      <c r="AU352" s="22" t="s">
        <v>82</v>
      </c>
      <c r="AY352" s="22" t="s">
        <v>153</v>
      </c>
      <c r="BE352" s="230">
        <f>IF(N352="základní",J352,0)</f>
        <v>0</v>
      </c>
      <c r="BF352" s="230">
        <f>IF(N352="snížená",J352,0)</f>
        <v>0</v>
      </c>
      <c r="BG352" s="230">
        <f>IF(N352="zákl. přenesená",J352,0)</f>
        <v>0</v>
      </c>
      <c r="BH352" s="230">
        <f>IF(N352="sníž. přenesená",J352,0)</f>
        <v>0</v>
      </c>
      <c r="BI352" s="230">
        <f>IF(N352="nulová",J352,0)</f>
        <v>0</v>
      </c>
      <c r="BJ352" s="22" t="s">
        <v>24</v>
      </c>
      <c r="BK352" s="230">
        <f>ROUND(I352*H352,2)</f>
        <v>0</v>
      </c>
      <c r="BL352" s="22" t="s">
        <v>266</v>
      </c>
      <c r="BM352" s="22" t="s">
        <v>3551</v>
      </c>
    </row>
    <row r="353" spans="2:47" s="1" customFormat="1" ht="13.5">
      <c r="B353" s="44"/>
      <c r="C353" s="72"/>
      <c r="D353" s="231" t="s">
        <v>162</v>
      </c>
      <c r="E353" s="72"/>
      <c r="F353" s="232" t="s">
        <v>3552</v>
      </c>
      <c r="G353" s="72"/>
      <c r="H353" s="72"/>
      <c r="I353" s="189"/>
      <c r="J353" s="72"/>
      <c r="K353" s="72"/>
      <c r="L353" s="70"/>
      <c r="M353" s="233"/>
      <c r="N353" s="45"/>
      <c r="O353" s="45"/>
      <c r="P353" s="45"/>
      <c r="Q353" s="45"/>
      <c r="R353" s="45"/>
      <c r="S353" s="45"/>
      <c r="T353" s="93"/>
      <c r="AT353" s="22" t="s">
        <v>162</v>
      </c>
      <c r="AU353" s="22" t="s">
        <v>82</v>
      </c>
    </row>
    <row r="354" spans="2:65" s="1" customFormat="1" ht="16.5" customHeight="1">
      <c r="B354" s="44"/>
      <c r="C354" s="219" t="s">
        <v>1174</v>
      </c>
      <c r="D354" s="219" t="s">
        <v>155</v>
      </c>
      <c r="E354" s="220" t="s">
        <v>3553</v>
      </c>
      <c r="F354" s="221" t="s">
        <v>3554</v>
      </c>
      <c r="G354" s="222" t="s">
        <v>158</v>
      </c>
      <c r="H354" s="223">
        <v>1</v>
      </c>
      <c r="I354" s="224"/>
      <c r="J354" s="225">
        <f>ROUND(I354*H354,2)</f>
        <v>0</v>
      </c>
      <c r="K354" s="221" t="s">
        <v>159</v>
      </c>
      <c r="L354" s="70"/>
      <c r="M354" s="226" t="s">
        <v>22</v>
      </c>
      <c r="N354" s="227" t="s">
        <v>44</v>
      </c>
      <c r="O354" s="45"/>
      <c r="P354" s="228">
        <f>O354*H354</f>
        <v>0</v>
      </c>
      <c r="Q354" s="228">
        <v>0</v>
      </c>
      <c r="R354" s="228">
        <f>Q354*H354</f>
        <v>0</v>
      </c>
      <c r="S354" s="228">
        <v>0</v>
      </c>
      <c r="T354" s="229">
        <f>S354*H354</f>
        <v>0</v>
      </c>
      <c r="AR354" s="22" t="s">
        <v>266</v>
      </c>
      <c r="AT354" s="22" t="s">
        <v>155</v>
      </c>
      <c r="AU354" s="22" t="s">
        <v>82</v>
      </c>
      <c r="AY354" s="22" t="s">
        <v>153</v>
      </c>
      <c r="BE354" s="230">
        <f>IF(N354="základní",J354,0)</f>
        <v>0</v>
      </c>
      <c r="BF354" s="230">
        <f>IF(N354="snížená",J354,0)</f>
        <v>0</v>
      </c>
      <c r="BG354" s="230">
        <f>IF(N354="zákl. přenesená",J354,0)</f>
        <v>0</v>
      </c>
      <c r="BH354" s="230">
        <f>IF(N354="sníž. přenesená",J354,0)</f>
        <v>0</v>
      </c>
      <c r="BI354" s="230">
        <f>IF(N354="nulová",J354,0)</f>
        <v>0</v>
      </c>
      <c r="BJ354" s="22" t="s">
        <v>24</v>
      </c>
      <c r="BK354" s="230">
        <f>ROUND(I354*H354,2)</f>
        <v>0</v>
      </c>
      <c r="BL354" s="22" t="s">
        <v>266</v>
      </c>
      <c r="BM354" s="22" t="s">
        <v>3555</v>
      </c>
    </row>
    <row r="355" spans="2:47" s="1" customFormat="1" ht="13.5">
      <c r="B355" s="44"/>
      <c r="C355" s="72"/>
      <c r="D355" s="231" t="s">
        <v>162</v>
      </c>
      <c r="E355" s="72"/>
      <c r="F355" s="232" t="s">
        <v>3556</v>
      </c>
      <c r="G355" s="72"/>
      <c r="H355" s="72"/>
      <c r="I355" s="189"/>
      <c r="J355" s="72"/>
      <c r="K355" s="72"/>
      <c r="L355" s="70"/>
      <c r="M355" s="233"/>
      <c r="N355" s="45"/>
      <c r="O355" s="45"/>
      <c r="P355" s="45"/>
      <c r="Q355" s="45"/>
      <c r="R355" s="45"/>
      <c r="S355" s="45"/>
      <c r="T355" s="93"/>
      <c r="AT355" s="22" t="s">
        <v>162</v>
      </c>
      <c r="AU355" s="22" t="s">
        <v>82</v>
      </c>
    </row>
    <row r="356" spans="2:65" s="1" customFormat="1" ht="16.5" customHeight="1">
      <c r="B356" s="44"/>
      <c r="C356" s="219" t="s">
        <v>1184</v>
      </c>
      <c r="D356" s="219" t="s">
        <v>155</v>
      </c>
      <c r="E356" s="220" t="s">
        <v>3557</v>
      </c>
      <c r="F356" s="221" t="s">
        <v>3558</v>
      </c>
      <c r="G356" s="222" t="s">
        <v>1567</v>
      </c>
      <c r="H356" s="223">
        <v>1</v>
      </c>
      <c r="I356" s="224"/>
      <c r="J356" s="225">
        <f>ROUND(I356*H356,2)</f>
        <v>0</v>
      </c>
      <c r="K356" s="221" t="s">
        <v>22</v>
      </c>
      <c r="L356" s="70"/>
      <c r="M356" s="226" t="s">
        <v>22</v>
      </c>
      <c r="N356" s="227" t="s">
        <v>44</v>
      </c>
      <c r="O356" s="45"/>
      <c r="P356" s="228">
        <f>O356*H356</f>
        <v>0</v>
      </c>
      <c r="Q356" s="228">
        <v>0</v>
      </c>
      <c r="R356" s="228">
        <f>Q356*H356</f>
        <v>0</v>
      </c>
      <c r="S356" s="228">
        <v>0</v>
      </c>
      <c r="T356" s="229">
        <f>S356*H356</f>
        <v>0</v>
      </c>
      <c r="AR356" s="22" t="s">
        <v>266</v>
      </c>
      <c r="AT356" s="22" t="s">
        <v>155</v>
      </c>
      <c r="AU356" s="22" t="s">
        <v>82</v>
      </c>
      <c r="AY356" s="22" t="s">
        <v>153</v>
      </c>
      <c r="BE356" s="230">
        <f>IF(N356="základní",J356,0)</f>
        <v>0</v>
      </c>
      <c r="BF356" s="230">
        <f>IF(N356="snížená",J356,0)</f>
        <v>0</v>
      </c>
      <c r="BG356" s="230">
        <f>IF(N356="zákl. přenesená",J356,0)</f>
        <v>0</v>
      </c>
      <c r="BH356" s="230">
        <f>IF(N356="sníž. přenesená",J356,0)</f>
        <v>0</v>
      </c>
      <c r="BI356" s="230">
        <f>IF(N356="nulová",J356,0)</f>
        <v>0</v>
      </c>
      <c r="BJ356" s="22" t="s">
        <v>24</v>
      </c>
      <c r="BK356" s="230">
        <f>ROUND(I356*H356,2)</f>
        <v>0</v>
      </c>
      <c r="BL356" s="22" t="s">
        <v>266</v>
      </c>
      <c r="BM356" s="22" t="s">
        <v>3559</v>
      </c>
    </row>
    <row r="357" spans="2:47" s="1" customFormat="1" ht="13.5">
      <c r="B357" s="44"/>
      <c r="C357" s="72"/>
      <c r="D357" s="231" t="s">
        <v>162</v>
      </c>
      <c r="E357" s="72"/>
      <c r="F357" s="232" t="s">
        <v>3560</v>
      </c>
      <c r="G357" s="72"/>
      <c r="H357" s="72"/>
      <c r="I357" s="189"/>
      <c r="J357" s="72"/>
      <c r="K357" s="72"/>
      <c r="L357" s="70"/>
      <c r="M357" s="233"/>
      <c r="N357" s="45"/>
      <c r="O357" s="45"/>
      <c r="P357" s="45"/>
      <c r="Q357" s="45"/>
      <c r="R357" s="45"/>
      <c r="S357" s="45"/>
      <c r="T357" s="93"/>
      <c r="AT357" s="22" t="s">
        <v>162</v>
      </c>
      <c r="AU357" s="22" t="s">
        <v>82</v>
      </c>
    </row>
    <row r="358" spans="2:65" s="1" customFormat="1" ht="16.5" customHeight="1">
      <c r="B358" s="44"/>
      <c r="C358" s="219" t="s">
        <v>1189</v>
      </c>
      <c r="D358" s="219" t="s">
        <v>155</v>
      </c>
      <c r="E358" s="220" t="s">
        <v>3561</v>
      </c>
      <c r="F358" s="221" t="s">
        <v>3562</v>
      </c>
      <c r="G358" s="222" t="s">
        <v>1447</v>
      </c>
      <c r="H358" s="269"/>
      <c r="I358" s="224"/>
      <c r="J358" s="225">
        <f>ROUND(I358*H358,2)</f>
        <v>0</v>
      </c>
      <c r="K358" s="221" t="s">
        <v>429</v>
      </c>
      <c r="L358" s="70"/>
      <c r="M358" s="226" t="s">
        <v>22</v>
      </c>
      <c r="N358" s="227" t="s">
        <v>44</v>
      </c>
      <c r="O358" s="45"/>
      <c r="P358" s="228">
        <f>O358*H358</f>
        <v>0</v>
      </c>
      <c r="Q358" s="228">
        <v>0</v>
      </c>
      <c r="R358" s="228">
        <f>Q358*H358</f>
        <v>0</v>
      </c>
      <c r="S358" s="228">
        <v>0</v>
      </c>
      <c r="T358" s="229">
        <f>S358*H358</f>
        <v>0</v>
      </c>
      <c r="AR358" s="22" t="s">
        <v>266</v>
      </c>
      <c r="AT358" s="22" t="s">
        <v>155</v>
      </c>
      <c r="AU358" s="22" t="s">
        <v>82</v>
      </c>
      <c r="AY358" s="22" t="s">
        <v>153</v>
      </c>
      <c r="BE358" s="230">
        <f>IF(N358="základní",J358,0)</f>
        <v>0</v>
      </c>
      <c r="BF358" s="230">
        <f>IF(N358="snížená",J358,0)</f>
        <v>0</v>
      </c>
      <c r="BG358" s="230">
        <f>IF(N358="zákl. přenesená",J358,0)</f>
        <v>0</v>
      </c>
      <c r="BH358" s="230">
        <f>IF(N358="sníž. přenesená",J358,0)</f>
        <v>0</v>
      </c>
      <c r="BI358" s="230">
        <f>IF(N358="nulová",J358,0)</f>
        <v>0</v>
      </c>
      <c r="BJ358" s="22" t="s">
        <v>24</v>
      </c>
      <c r="BK358" s="230">
        <f>ROUND(I358*H358,2)</f>
        <v>0</v>
      </c>
      <c r="BL358" s="22" t="s">
        <v>266</v>
      </c>
      <c r="BM358" s="22" t="s">
        <v>3563</v>
      </c>
    </row>
    <row r="359" spans="2:47" s="1" customFormat="1" ht="13.5">
      <c r="B359" s="44"/>
      <c r="C359" s="72"/>
      <c r="D359" s="231" t="s">
        <v>162</v>
      </c>
      <c r="E359" s="72"/>
      <c r="F359" s="232" t="s">
        <v>3564</v>
      </c>
      <c r="G359" s="72"/>
      <c r="H359" s="72"/>
      <c r="I359" s="189"/>
      <c r="J359" s="72"/>
      <c r="K359" s="72"/>
      <c r="L359" s="70"/>
      <c r="M359" s="233"/>
      <c r="N359" s="45"/>
      <c r="O359" s="45"/>
      <c r="P359" s="45"/>
      <c r="Q359" s="45"/>
      <c r="R359" s="45"/>
      <c r="S359" s="45"/>
      <c r="T359" s="93"/>
      <c r="AT359" s="22" t="s">
        <v>162</v>
      </c>
      <c r="AU359" s="22" t="s">
        <v>82</v>
      </c>
    </row>
    <row r="360" spans="2:47" s="1" customFormat="1" ht="13.5">
      <c r="B360" s="44"/>
      <c r="C360" s="72"/>
      <c r="D360" s="231" t="s">
        <v>164</v>
      </c>
      <c r="E360" s="72"/>
      <c r="F360" s="234" t="s">
        <v>1450</v>
      </c>
      <c r="G360" s="72"/>
      <c r="H360" s="72"/>
      <c r="I360" s="189"/>
      <c r="J360" s="72"/>
      <c r="K360" s="72"/>
      <c r="L360" s="70"/>
      <c r="M360" s="256"/>
      <c r="N360" s="257"/>
      <c r="O360" s="257"/>
      <c r="P360" s="257"/>
      <c r="Q360" s="257"/>
      <c r="R360" s="257"/>
      <c r="S360" s="257"/>
      <c r="T360" s="258"/>
      <c r="AT360" s="22" t="s">
        <v>164</v>
      </c>
      <c r="AU360" s="22" t="s">
        <v>82</v>
      </c>
    </row>
    <row r="361" spans="2:12" s="1" customFormat="1" ht="6.95" customHeight="1">
      <c r="B361" s="65"/>
      <c r="C361" s="66"/>
      <c r="D361" s="66"/>
      <c r="E361" s="66"/>
      <c r="F361" s="66"/>
      <c r="G361" s="66"/>
      <c r="H361" s="66"/>
      <c r="I361" s="164"/>
      <c r="J361" s="66"/>
      <c r="K361" s="66"/>
      <c r="L361" s="70"/>
    </row>
  </sheetData>
  <sheetProtection password="CC35" sheet="1" objects="1" scenarios="1" formatColumns="0" formatRows="0" autoFilter="0"/>
  <autoFilter ref="C77:K360"/>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18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19"/>
      <c r="B1" s="135"/>
      <c r="C1" s="135"/>
      <c r="D1" s="136" t="s">
        <v>1</v>
      </c>
      <c r="E1" s="135"/>
      <c r="F1" s="137" t="s">
        <v>114</v>
      </c>
      <c r="G1" s="137" t="s">
        <v>115</v>
      </c>
      <c r="H1" s="137"/>
      <c r="I1" s="138"/>
      <c r="J1" s="137" t="s">
        <v>116</v>
      </c>
      <c r="K1" s="136" t="s">
        <v>117</v>
      </c>
      <c r="L1" s="137" t="s">
        <v>118</v>
      </c>
      <c r="M1" s="137"/>
      <c r="N1" s="137"/>
      <c r="O1" s="137"/>
      <c r="P1" s="137"/>
      <c r="Q1" s="137"/>
      <c r="R1" s="137"/>
      <c r="S1" s="137"/>
      <c r="T1" s="13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AT2" s="22" t="s">
        <v>104</v>
      </c>
    </row>
    <row r="3" spans="2:46" ht="6.95" customHeight="1">
      <c r="B3" s="23"/>
      <c r="C3" s="24"/>
      <c r="D3" s="24"/>
      <c r="E3" s="24"/>
      <c r="F3" s="24"/>
      <c r="G3" s="24"/>
      <c r="H3" s="24"/>
      <c r="I3" s="139"/>
      <c r="J3" s="24"/>
      <c r="K3" s="25"/>
      <c r="AT3" s="22" t="s">
        <v>82</v>
      </c>
    </row>
    <row r="4" spans="2:46" ht="36.95" customHeight="1">
      <c r="B4" s="26"/>
      <c r="C4" s="27"/>
      <c r="D4" s="28" t="s">
        <v>119</v>
      </c>
      <c r="E4" s="27"/>
      <c r="F4" s="27"/>
      <c r="G4" s="27"/>
      <c r="H4" s="27"/>
      <c r="I4" s="140"/>
      <c r="J4" s="27"/>
      <c r="K4" s="29"/>
      <c r="M4" s="30" t="s">
        <v>12</v>
      </c>
      <c r="AT4" s="22" t="s">
        <v>6</v>
      </c>
    </row>
    <row r="5" spans="2:11" ht="6.95" customHeight="1">
      <c r="B5" s="26"/>
      <c r="C5" s="27"/>
      <c r="D5" s="27"/>
      <c r="E5" s="27"/>
      <c r="F5" s="27"/>
      <c r="G5" s="27"/>
      <c r="H5" s="27"/>
      <c r="I5" s="140"/>
      <c r="J5" s="27"/>
      <c r="K5" s="29"/>
    </row>
    <row r="6" spans="2:11" ht="13.5">
      <c r="B6" s="26"/>
      <c r="C6" s="27"/>
      <c r="D6" s="38" t="s">
        <v>18</v>
      </c>
      <c r="E6" s="27"/>
      <c r="F6" s="27"/>
      <c r="G6" s="27"/>
      <c r="H6" s="27"/>
      <c r="I6" s="140"/>
      <c r="J6" s="27"/>
      <c r="K6" s="29"/>
    </row>
    <row r="7" spans="2:11" ht="16.5" customHeight="1">
      <c r="B7" s="26"/>
      <c r="C7" s="27"/>
      <c r="D7" s="27"/>
      <c r="E7" s="141" t="str">
        <f>'Rekapitulace stavby'!K6</f>
        <v>Nemocnice Teplice - nízkoprahový urgentní příjem</v>
      </c>
      <c r="F7" s="38"/>
      <c r="G7" s="38"/>
      <c r="H7" s="38"/>
      <c r="I7" s="140"/>
      <c r="J7" s="27"/>
      <c r="K7" s="29"/>
    </row>
    <row r="8" spans="2:11" s="1" customFormat="1" ht="13.5">
      <c r="B8" s="44"/>
      <c r="C8" s="45"/>
      <c r="D8" s="38" t="s">
        <v>120</v>
      </c>
      <c r="E8" s="45"/>
      <c r="F8" s="45"/>
      <c r="G8" s="45"/>
      <c r="H8" s="45"/>
      <c r="I8" s="142"/>
      <c r="J8" s="45"/>
      <c r="K8" s="49"/>
    </row>
    <row r="9" spans="2:11" s="1" customFormat="1" ht="36.95" customHeight="1">
      <c r="B9" s="44"/>
      <c r="C9" s="45"/>
      <c r="D9" s="45"/>
      <c r="E9" s="143" t="s">
        <v>3565</v>
      </c>
      <c r="F9" s="45"/>
      <c r="G9" s="45"/>
      <c r="H9" s="45"/>
      <c r="I9" s="142"/>
      <c r="J9" s="45"/>
      <c r="K9" s="49"/>
    </row>
    <row r="10" spans="2:11" s="1" customFormat="1" ht="13.5">
      <c r="B10" s="44"/>
      <c r="C10" s="45"/>
      <c r="D10" s="45"/>
      <c r="E10" s="45"/>
      <c r="F10" s="45"/>
      <c r="G10" s="45"/>
      <c r="H10" s="45"/>
      <c r="I10" s="142"/>
      <c r="J10" s="45"/>
      <c r="K10" s="49"/>
    </row>
    <row r="11" spans="2:11" s="1" customFormat="1" ht="14.4" customHeight="1">
      <c r="B11" s="44"/>
      <c r="C11" s="45"/>
      <c r="D11" s="38" t="s">
        <v>21</v>
      </c>
      <c r="E11" s="45"/>
      <c r="F11" s="33" t="s">
        <v>22</v>
      </c>
      <c r="G11" s="45"/>
      <c r="H11" s="45"/>
      <c r="I11" s="144" t="s">
        <v>23</v>
      </c>
      <c r="J11" s="33" t="s">
        <v>22</v>
      </c>
      <c r="K11" s="49"/>
    </row>
    <row r="12" spans="2:11" s="1" customFormat="1" ht="14.4" customHeight="1">
      <c r="B12" s="44"/>
      <c r="C12" s="45"/>
      <c r="D12" s="38" t="s">
        <v>25</v>
      </c>
      <c r="E12" s="45"/>
      <c r="F12" s="33" t="s">
        <v>26</v>
      </c>
      <c r="G12" s="45"/>
      <c r="H12" s="45"/>
      <c r="I12" s="144" t="s">
        <v>27</v>
      </c>
      <c r="J12" s="145" t="str">
        <f>'Rekapitulace stavby'!AN8</f>
        <v>21. 3. 2016</v>
      </c>
      <c r="K12" s="49"/>
    </row>
    <row r="13" spans="2:11" s="1" customFormat="1" ht="10.8" customHeight="1">
      <c r="B13" s="44"/>
      <c r="C13" s="45"/>
      <c r="D13" s="45"/>
      <c r="E13" s="45"/>
      <c r="F13" s="45"/>
      <c r="G13" s="45"/>
      <c r="H13" s="45"/>
      <c r="I13" s="142"/>
      <c r="J13" s="45"/>
      <c r="K13" s="49"/>
    </row>
    <row r="14" spans="2:11" s="1" customFormat="1" ht="14.4" customHeight="1">
      <c r="B14" s="44"/>
      <c r="C14" s="45"/>
      <c r="D14" s="38" t="s">
        <v>31</v>
      </c>
      <c r="E14" s="45"/>
      <c r="F14" s="45"/>
      <c r="G14" s="45"/>
      <c r="H14" s="45"/>
      <c r="I14" s="144" t="s">
        <v>32</v>
      </c>
      <c r="J14" s="33" t="str">
        <f>IF('Rekapitulace stavby'!AN10="","",'Rekapitulace stavby'!AN10)</f>
        <v/>
      </c>
      <c r="K14" s="49"/>
    </row>
    <row r="15" spans="2:11" s="1" customFormat="1" ht="18" customHeight="1">
      <c r="B15" s="44"/>
      <c r="C15" s="45"/>
      <c r="D15" s="45"/>
      <c r="E15" s="33" t="str">
        <f>IF('Rekapitulace stavby'!E11="","",'Rekapitulace stavby'!E11)</f>
        <v xml:space="preserve"> </v>
      </c>
      <c r="F15" s="45"/>
      <c r="G15" s="45"/>
      <c r="H15" s="45"/>
      <c r="I15" s="144" t="s">
        <v>33</v>
      </c>
      <c r="J15" s="33" t="str">
        <f>IF('Rekapitulace stavby'!AN11="","",'Rekapitulace stavby'!AN11)</f>
        <v/>
      </c>
      <c r="K15" s="49"/>
    </row>
    <row r="16" spans="2:11" s="1" customFormat="1" ht="6.95" customHeight="1">
      <c r="B16" s="44"/>
      <c r="C16" s="45"/>
      <c r="D16" s="45"/>
      <c r="E16" s="45"/>
      <c r="F16" s="45"/>
      <c r="G16" s="45"/>
      <c r="H16" s="45"/>
      <c r="I16" s="142"/>
      <c r="J16" s="45"/>
      <c r="K16" s="49"/>
    </row>
    <row r="17" spans="2:11" s="1" customFormat="1" ht="14.4" customHeight="1">
      <c r="B17" s="44"/>
      <c r="C17" s="45"/>
      <c r="D17" s="38" t="s">
        <v>34</v>
      </c>
      <c r="E17" s="45"/>
      <c r="F17" s="45"/>
      <c r="G17" s="45"/>
      <c r="H17" s="45"/>
      <c r="I17" s="144" t="s">
        <v>32</v>
      </c>
      <c r="J17" s="33" t="str">
        <f>IF('Rekapitulace stavby'!AN13="Vyplň údaj","",IF('Rekapitulace stavby'!AN13="","",'Rekapitulace stavby'!AN13))</f>
        <v/>
      </c>
      <c r="K17" s="49"/>
    </row>
    <row r="18" spans="2:11" s="1" customFormat="1" ht="18" customHeight="1">
      <c r="B18" s="44"/>
      <c r="C18" s="45"/>
      <c r="D18" s="45"/>
      <c r="E18" s="33" t="str">
        <f>IF('Rekapitulace stavby'!E14="Vyplň údaj","",IF('Rekapitulace stavby'!E14="","",'Rekapitulace stavby'!E14))</f>
        <v/>
      </c>
      <c r="F18" s="45"/>
      <c r="G18" s="45"/>
      <c r="H18" s="45"/>
      <c r="I18" s="144" t="s">
        <v>33</v>
      </c>
      <c r="J18" s="33" t="str">
        <f>IF('Rekapitulace stavby'!AN14="Vyplň údaj","",IF('Rekapitulace stavby'!AN14="","",'Rekapitulace stavby'!AN14))</f>
        <v/>
      </c>
      <c r="K18" s="49"/>
    </row>
    <row r="19" spans="2:11" s="1" customFormat="1" ht="6.95" customHeight="1">
      <c r="B19" s="44"/>
      <c r="C19" s="45"/>
      <c r="D19" s="45"/>
      <c r="E19" s="45"/>
      <c r="F19" s="45"/>
      <c r="G19" s="45"/>
      <c r="H19" s="45"/>
      <c r="I19" s="142"/>
      <c r="J19" s="45"/>
      <c r="K19" s="49"/>
    </row>
    <row r="20" spans="2:11" s="1" customFormat="1" ht="14.4" customHeight="1">
      <c r="B20" s="44"/>
      <c r="C20" s="45"/>
      <c r="D20" s="38" t="s">
        <v>36</v>
      </c>
      <c r="E20" s="45"/>
      <c r="F20" s="45"/>
      <c r="G20" s="45"/>
      <c r="H20" s="45"/>
      <c r="I20" s="144" t="s">
        <v>32</v>
      </c>
      <c r="J20" s="33" t="str">
        <f>IF('Rekapitulace stavby'!AN16="","",'Rekapitulace stavby'!AN16)</f>
        <v/>
      </c>
      <c r="K20" s="49"/>
    </row>
    <row r="21" spans="2:11" s="1" customFormat="1" ht="18" customHeight="1">
      <c r="B21" s="44"/>
      <c r="C21" s="45"/>
      <c r="D21" s="45"/>
      <c r="E21" s="33" t="str">
        <f>IF('Rekapitulace stavby'!E17="","",'Rekapitulace stavby'!E17)</f>
        <v xml:space="preserve"> </v>
      </c>
      <c r="F21" s="45"/>
      <c r="G21" s="45"/>
      <c r="H21" s="45"/>
      <c r="I21" s="144" t="s">
        <v>33</v>
      </c>
      <c r="J21" s="33" t="str">
        <f>IF('Rekapitulace stavby'!AN17="","",'Rekapitulace stavby'!AN17)</f>
        <v/>
      </c>
      <c r="K21" s="49"/>
    </row>
    <row r="22" spans="2:11" s="1" customFormat="1" ht="6.95" customHeight="1">
      <c r="B22" s="44"/>
      <c r="C22" s="45"/>
      <c r="D22" s="45"/>
      <c r="E22" s="45"/>
      <c r="F22" s="45"/>
      <c r="G22" s="45"/>
      <c r="H22" s="45"/>
      <c r="I22" s="142"/>
      <c r="J22" s="45"/>
      <c r="K22" s="49"/>
    </row>
    <row r="23" spans="2:11" s="1" customFormat="1" ht="14.4" customHeight="1">
      <c r="B23" s="44"/>
      <c r="C23" s="45"/>
      <c r="D23" s="38" t="s">
        <v>38</v>
      </c>
      <c r="E23" s="45"/>
      <c r="F23" s="45"/>
      <c r="G23" s="45"/>
      <c r="H23" s="45"/>
      <c r="I23" s="142"/>
      <c r="J23" s="45"/>
      <c r="K23" s="49"/>
    </row>
    <row r="24" spans="2:11" s="6" customFormat="1" ht="16.5" customHeight="1">
      <c r="B24" s="146"/>
      <c r="C24" s="147"/>
      <c r="D24" s="147"/>
      <c r="E24" s="42" t="s">
        <v>22</v>
      </c>
      <c r="F24" s="42"/>
      <c r="G24" s="42"/>
      <c r="H24" s="42"/>
      <c r="I24" s="148"/>
      <c r="J24" s="147"/>
      <c r="K24" s="149"/>
    </row>
    <row r="25" spans="2:11" s="1" customFormat="1" ht="6.95" customHeight="1">
      <c r="B25" s="44"/>
      <c r="C25" s="45"/>
      <c r="D25" s="45"/>
      <c r="E25" s="45"/>
      <c r="F25" s="45"/>
      <c r="G25" s="45"/>
      <c r="H25" s="45"/>
      <c r="I25" s="142"/>
      <c r="J25" s="45"/>
      <c r="K25" s="49"/>
    </row>
    <row r="26" spans="2:11" s="1" customFormat="1" ht="6.95" customHeight="1">
      <c r="B26" s="44"/>
      <c r="C26" s="45"/>
      <c r="D26" s="104"/>
      <c r="E26" s="104"/>
      <c r="F26" s="104"/>
      <c r="G26" s="104"/>
      <c r="H26" s="104"/>
      <c r="I26" s="150"/>
      <c r="J26" s="104"/>
      <c r="K26" s="151"/>
    </row>
    <row r="27" spans="2:11" s="1" customFormat="1" ht="25.4" customHeight="1">
      <c r="B27" s="44"/>
      <c r="C27" s="45"/>
      <c r="D27" s="152" t="s">
        <v>39</v>
      </c>
      <c r="E27" s="45"/>
      <c r="F27" s="45"/>
      <c r="G27" s="45"/>
      <c r="H27" s="45"/>
      <c r="I27" s="142"/>
      <c r="J27" s="153">
        <f>ROUND(J78,2)</f>
        <v>0</v>
      </c>
      <c r="K27" s="49"/>
    </row>
    <row r="28" spans="2:11" s="1" customFormat="1" ht="6.95" customHeight="1">
      <c r="B28" s="44"/>
      <c r="C28" s="45"/>
      <c r="D28" s="104"/>
      <c r="E28" s="104"/>
      <c r="F28" s="104"/>
      <c r="G28" s="104"/>
      <c r="H28" s="104"/>
      <c r="I28" s="150"/>
      <c r="J28" s="104"/>
      <c r="K28" s="151"/>
    </row>
    <row r="29" spans="2:11" s="1" customFormat="1" ht="14.4" customHeight="1">
      <c r="B29" s="44"/>
      <c r="C29" s="45"/>
      <c r="D29" s="45"/>
      <c r="E29" s="45"/>
      <c r="F29" s="50" t="s">
        <v>41</v>
      </c>
      <c r="G29" s="45"/>
      <c r="H29" s="45"/>
      <c r="I29" s="154" t="s">
        <v>40</v>
      </c>
      <c r="J29" s="50" t="s">
        <v>42</v>
      </c>
      <c r="K29" s="49"/>
    </row>
    <row r="30" spans="2:11" s="1" customFormat="1" ht="14.4" customHeight="1">
      <c r="B30" s="44"/>
      <c r="C30" s="45"/>
      <c r="D30" s="53" t="s">
        <v>43</v>
      </c>
      <c r="E30" s="53" t="s">
        <v>44</v>
      </c>
      <c r="F30" s="155">
        <f>ROUND(SUM(BE78:BE179),2)</f>
        <v>0</v>
      </c>
      <c r="G30" s="45"/>
      <c r="H30" s="45"/>
      <c r="I30" s="156">
        <v>0.21</v>
      </c>
      <c r="J30" s="155">
        <f>ROUND(ROUND((SUM(BE78:BE179)),2)*I30,2)</f>
        <v>0</v>
      </c>
      <c r="K30" s="49"/>
    </row>
    <row r="31" spans="2:11" s="1" customFormat="1" ht="14.4" customHeight="1">
      <c r="B31" s="44"/>
      <c r="C31" s="45"/>
      <c r="D31" s="45"/>
      <c r="E31" s="53" t="s">
        <v>45</v>
      </c>
      <c r="F31" s="155">
        <f>ROUND(SUM(BF78:BF179),2)</f>
        <v>0</v>
      </c>
      <c r="G31" s="45"/>
      <c r="H31" s="45"/>
      <c r="I31" s="156">
        <v>0.15</v>
      </c>
      <c r="J31" s="155">
        <f>ROUND(ROUND((SUM(BF78:BF179)),2)*I31,2)</f>
        <v>0</v>
      </c>
      <c r="K31" s="49"/>
    </row>
    <row r="32" spans="2:11" s="1" customFormat="1" ht="14.4" customHeight="1" hidden="1">
      <c r="B32" s="44"/>
      <c r="C32" s="45"/>
      <c r="D32" s="45"/>
      <c r="E32" s="53" t="s">
        <v>46</v>
      </c>
      <c r="F32" s="155">
        <f>ROUND(SUM(BG78:BG179),2)</f>
        <v>0</v>
      </c>
      <c r="G32" s="45"/>
      <c r="H32" s="45"/>
      <c r="I32" s="156">
        <v>0.21</v>
      </c>
      <c r="J32" s="155">
        <v>0</v>
      </c>
      <c r="K32" s="49"/>
    </row>
    <row r="33" spans="2:11" s="1" customFormat="1" ht="14.4" customHeight="1" hidden="1">
      <c r="B33" s="44"/>
      <c r="C33" s="45"/>
      <c r="D33" s="45"/>
      <c r="E33" s="53" t="s">
        <v>47</v>
      </c>
      <c r="F33" s="155">
        <f>ROUND(SUM(BH78:BH179),2)</f>
        <v>0</v>
      </c>
      <c r="G33" s="45"/>
      <c r="H33" s="45"/>
      <c r="I33" s="156">
        <v>0.15</v>
      </c>
      <c r="J33" s="155">
        <v>0</v>
      </c>
      <c r="K33" s="49"/>
    </row>
    <row r="34" spans="2:11" s="1" customFormat="1" ht="14.4" customHeight="1" hidden="1">
      <c r="B34" s="44"/>
      <c r="C34" s="45"/>
      <c r="D34" s="45"/>
      <c r="E34" s="53" t="s">
        <v>48</v>
      </c>
      <c r="F34" s="155">
        <f>ROUND(SUM(BI78:BI179),2)</f>
        <v>0</v>
      </c>
      <c r="G34" s="45"/>
      <c r="H34" s="45"/>
      <c r="I34" s="156">
        <v>0</v>
      </c>
      <c r="J34" s="155">
        <v>0</v>
      </c>
      <c r="K34" s="49"/>
    </row>
    <row r="35" spans="2:11" s="1" customFormat="1" ht="6.95" customHeight="1">
      <c r="B35" s="44"/>
      <c r="C35" s="45"/>
      <c r="D35" s="45"/>
      <c r="E35" s="45"/>
      <c r="F35" s="45"/>
      <c r="G35" s="45"/>
      <c r="H35" s="45"/>
      <c r="I35" s="142"/>
      <c r="J35" s="45"/>
      <c r="K35" s="49"/>
    </row>
    <row r="36" spans="2:11" s="1" customFormat="1" ht="25.4" customHeight="1">
      <c r="B36" s="44"/>
      <c r="C36" s="157"/>
      <c r="D36" s="158" t="s">
        <v>49</v>
      </c>
      <c r="E36" s="96"/>
      <c r="F36" s="96"/>
      <c r="G36" s="159" t="s">
        <v>50</v>
      </c>
      <c r="H36" s="160" t="s">
        <v>51</v>
      </c>
      <c r="I36" s="161"/>
      <c r="J36" s="162">
        <f>SUM(J27:J34)</f>
        <v>0</v>
      </c>
      <c r="K36" s="163"/>
    </row>
    <row r="37" spans="2:11" s="1" customFormat="1" ht="14.4" customHeight="1">
      <c r="B37" s="65"/>
      <c r="C37" s="66"/>
      <c r="D37" s="66"/>
      <c r="E37" s="66"/>
      <c r="F37" s="66"/>
      <c r="G37" s="66"/>
      <c r="H37" s="66"/>
      <c r="I37" s="164"/>
      <c r="J37" s="66"/>
      <c r="K37" s="67"/>
    </row>
    <row r="41" spans="2:11" s="1" customFormat="1" ht="6.95" customHeight="1">
      <c r="B41" s="165"/>
      <c r="C41" s="166"/>
      <c r="D41" s="166"/>
      <c r="E41" s="166"/>
      <c r="F41" s="166"/>
      <c r="G41" s="166"/>
      <c r="H41" s="166"/>
      <c r="I41" s="167"/>
      <c r="J41" s="166"/>
      <c r="K41" s="168"/>
    </row>
    <row r="42" spans="2:11" s="1" customFormat="1" ht="36.95" customHeight="1">
      <c r="B42" s="44"/>
      <c r="C42" s="28" t="s">
        <v>122</v>
      </c>
      <c r="D42" s="45"/>
      <c r="E42" s="45"/>
      <c r="F42" s="45"/>
      <c r="G42" s="45"/>
      <c r="H42" s="45"/>
      <c r="I42" s="142"/>
      <c r="J42" s="45"/>
      <c r="K42" s="49"/>
    </row>
    <row r="43" spans="2:11" s="1" customFormat="1" ht="6.95" customHeight="1">
      <c r="B43" s="44"/>
      <c r="C43" s="45"/>
      <c r="D43" s="45"/>
      <c r="E43" s="45"/>
      <c r="F43" s="45"/>
      <c r="G43" s="45"/>
      <c r="H43" s="45"/>
      <c r="I43" s="142"/>
      <c r="J43" s="45"/>
      <c r="K43" s="49"/>
    </row>
    <row r="44" spans="2:11" s="1" customFormat="1" ht="14.4" customHeight="1">
      <c r="B44" s="44"/>
      <c r="C44" s="38" t="s">
        <v>18</v>
      </c>
      <c r="D44" s="45"/>
      <c r="E44" s="45"/>
      <c r="F44" s="45"/>
      <c r="G44" s="45"/>
      <c r="H44" s="45"/>
      <c r="I44" s="142"/>
      <c r="J44" s="45"/>
      <c r="K44" s="49"/>
    </row>
    <row r="45" spans="2:11" s="1" customFormat="1" ht="16.5" customHeight="1">
      <c r="B45" s="44"/>
      <c r="C45" s="45"/>
      <c r="D45" s="45"/>
      <c r="E45" s="141" t="str">
        <f>E7</f>
        <v>Nemocnice Teplice - nízkoprahový urgentní příjem</v>
      </c>
      <c r="F45" s="38"/>
      <c r="G45" s="38"/>
      <c r="H45" s="38"/>
      <c r="I45" s="142"/>
      <c r="J45" s="45"/>
      <c r="K45" s="49"/>
    </row>
    <row r="46" spans="2:11" s="1" customFormat="1" ht="14.4" customHeight="1">
      <c r="B46" s="44"/>
      <c r="C46" s="38" t="s">
        <v>120</v>
      </c>
      <c r="D46" s="45"/>
      <c r="E46" s="45"/>
      <c r="F46" s="45"/>
      <c r="G46" s="45"/>
      <c r="H46" s="45"/>
      <c r="I46" s="142"/>
      <c r="J46" s="45"/>
      <c r="K46" s="49"/>
    </row>
    <row r="47" spans="2:11" s="1" customFormat="1" ht="17.25" customHeight="1">
      <c r="B47" s="44"/>
      <c r="C47" s="45"/>
      <c r="D47" s="45"/>
      <c r="E47" s="143" t="str">
        <f>E9</f>
        <v>SO 101.09 - Elektronické komunikace a další</v>
      </c>
      <c r="F47" s="45"/>
      <c r="G47" s="45"/>
      <c r="H47" s="45"/>
      <c r="I47" s="142"/>
      <c r="J47" s="45"/>
      <c r="K47" s="49"/>
    </row>
    <row r="48" spans="2:11" s="1" customFormat="1" ht="6.95" customHeight="1">
      <c r="B48" s="44"/>
      <c r="C48" s="45"/>
      <c r="D48" s="45"/>
      <c r="E48" s="45"/>
      <c r="F48" s="45"/>
      <c r="G48" s="45"/>
      <c r="H48" s="45"/>
      <c r="I48" s="142"/>
      <c r="J48" s="45"/>
      <c r="K48" s="49"/>
    </row>
    <row r="49" spans="2:11" s="1" customFormat="1" ht="18" customHeight="1">
      <c r="B49" s="44"/>
      <c r="C49" s="38" t="s">
        <v>25</v>
      </c>
      <c r="D49" s="45"/>
      <c r="E49" s="45"/>
      <c r="F49" s="33" t="str">
        <f>F12</f>
        <v xml:space="preserve"> </v>
      </c>
      <c r="G49" s="45"/>
      <c r="H49" s="45"/>
      <c r="I49" s="144" t="s">
        <v>27</v>
      </c>
      <c r="J49" s="145" t="str">
        <f>IF(J12="","",J12)</f>
        <v>21. 3. 2016</v>
      </c>
      <c r="K49" s="49"/>
    </row>
    <row r="50" spans="2:11" s="1" customFormat="1" ht="6.95" customHeight="1">
      <c r="B50" s="44"/>
      <c r="C50" s="45"/>
      <c r="D50" s="45"/>
      <c r="E50" s="45"/>
      <c r="F50" s="45"/>
      <c r="G50" s="45"/>
      <c r="H50" s="45"/>
      <c r="I50" s="142"/>
      <c r="J50" s="45"/>
      <c r="K50" s="49"/>
    </row>
    <row r="51" spans="2:11" s="1" customFormat="1" ht="13.5">
      <c r="B51" s="44"/>
      <c r="C51" s="38" t="s">
        <v>31</v>
      </c>
      <c r="D51" s="45"/>
      <c r="E51" s="45"/>
      <c r="F51" s="33" t="str">
        <f>E15</f>
        <v xml:space="preserve"> </v>
      </c>
      <c r="G51" s="45"/>
      <c r="H51" s="45"/>
      <c r="I51" s="144" t="s">
        <v>36</v>
      </c>
      <c r="J51" s="42" t="str">
        <f>E21</f>
        <v xml:space="preserve"> </v>
      </c>
      <c r="K51" s="49"/>
    </row>
    <row r="52" spans="2:11" s="1" customFormat="1" ht="14.4" customHeight="1">
      <c r="B52" s="44"/>
      <c r="C52" s="38" t="s">
        <v>34</v>
      </c>
      <c r="D52" s="45"/>
      <c r="E52" s="45"/>
      <c r="F52" s="33" t="str">
        <f>IF(E18="","",E18)</f>
        <v/>
      </c>
      <c r="G52" s="45"/>
      <c r="H52" s="45"/>
      <c r="I52" s="142"/>
      <c r="J52" s="169"/>
      <c r="K52" s="49"/>
    </row>
    <row r="53" spans="2:11" s="1" customFormat="1" ht="10.3" customHeight="1">
      <c r="B53" s="44"/>
      <c r="C53" s="45"/>
      <c r="D53" s="45"/>
      <c r="E53" s="45"/>
      <c r="F53" s="45"/>
      <c r="G53" s="45"/>
      <c r="H53" s="45"/>
      <c r="I53" s="142"/>
      <c r="J53" s="45"/>
      <c r="K53" s="49"/>
    </row>
    <row r="54" spans="2:11" s="1" customFormat="1" ht="29.25" customHeight="1">
      <c r="B54" s="44"/>
      <c r="C54" s="170" t="s">
        <v>123</v>
      </c>
      <c r="D54" s="157"/>
      <c r="E54" s="157"/>
      <c r="F54" s="157"/>
      <c r="G54" s="157"/>
      <c r="H54" s="157"/>
      <c r="I54" s="171"/>
      <c r="J54" s="172" t="s">
        <v>124</v>
      </c>
      <c r="K54" s="173"/>
    </row>
    <row r="55" spans="2:11" s="1" customFormat="1" ht="10.3" customHeight="1">
      <c r="B55" s="44"/>
      <c r="C55" s="45"/>
      <c r="D55" s="45"/>
      <c r="E55" s="45"/>
      <c r="F55" s="45"/>
      <c r="G55" s="45"/>
      <c r="H55" s="45"/>
      <c r="I55" s="142"/>
      <c r="J55" s="45"/>
      <c r="K55" s="49"/>
    </row>
    <row r="56" spans="2:47" s="1" customFormat="1" ht="29.25" customHeight="1">
      <c r="B56" s="44"/>
      <c r="C56" s="174" t="s">
        <v>125</v>
      </c>
      <c r="D56" s="45"/>
      <c r="E56" s="45"/>
      <c r="F56" s="45"/>
      <c r="G56" s="45"/>
      <c r="H56" s="45"/>
      <c r="I56" s="142"/>
      <c r="J56" s="153">
        <f>J78</f>
        <v>0</v>
      </c>
      <c r="K56" s="49"/>
      <c r="AU56" s="22" t="s">
        <v>126</v>
      </c>
    </row>
    <row r="57" spans="2:11" s="7" customFormat="1" ht="24.95" customHeight="1">
      <c r="B57" s="175"/>
      <c r="C57" s="176"/>
      <c r="D57" s="177" t="s">
        <v>754</v>
      </c>
      <c r="E57" s="178"/>
      <c r="F57" s="178"/>
      <c r="G57" s="178"/>
      <c r="H57" s="178"/>
      <c r="I57" s="179"/>
      <c r="J57" s="180">
        <f>J79</f>
        <v>0</v>
      </c>
      <c r="K57" s="181"/>
    </row>
    <row r="58" spans="2:11" s="8" customFormat="1" ht="19.9" customHeight="1">
      <c r="B58" s="182"/>
      <c r="C58" s="183"/>
      <c r="D58" s="184" t="s">
        <v>3566</v>
      </c>
      <c r="E58" s="185"/>
      <c r="F58" s="185"/>
      <c r="G58" s="185"/>
      <c r="H58" s="185"/>
      <c r="I58" s="186"/>
      <c r="J58" s="187">
        <f>J80</f>
        <v>0</v>
      </c>
      <c r="K58" s="188"/>
    </row>
    <row r="59" spans="2:11" s="1" customFormat="1" ht="21.8" customHeight="1">
      <c r="B59" s="44"/>
      <c r="C59" s="45"/>
      <c r="D59" s="45"/>
      <c r="E59" s="45"/>
      <c r="F59" s="45"/>
      <c r="G59" s="45"/>
      <c r="H59" s="45"/>
      <c r="I59" s="142"/>
      <c r="J59" s="45"/>
      <c r="K59" s="49"/>
    </row>
    <row r="60" spans="2:11" s="1" customFormat="1" ht="6.95" customHeight="1">
      <c r="B60" s="65"/>
      <c r="C60" s="66"/>
      <c r="D60" s="66"/>
      <c r="E60" s="66"/>
      <c r="F60" s="66"/>
      <c r="G60" s="66"/>
      <c r="H60" s="66"/>
      <c r="I60" s="164"/>
      <c r="J60" s="66"/>
      <c r="K60" s="67"/>
    </row>
    <row r="64" spans="2:12" s="1" customFormat="1" ht="6.95" customHeight="1">
      <c r="B64" s="68"/>
      <c r="C64" s="69"/>
      <c r="D64" s="69"/>
      <c r="E64" s="69"/>
      <c r="F64" s="69"/>
      <c r="G64" s="69"/>
      <c r="H64" s="69"/>
      <c r="I64" s="167"/>
      <c r="J64" s="69"/>
      <c r="K64" s="69"/>
      <c r="L64" s="70"/>
    </row>
    <row r="65" spans="2:12" s="1" customFormat="1" ht="36.95" customHeight="1">
      <c r="B65" s="44"/>
      <c r="C65" s="71" t="s">
        <v>137</v>
      </c>
      <c r="D65" s="72"/>
      <c r="E65" s="72"/>
      <c r="F65" s="72"/>
      <c r="G65" s="72"/>
      <c r="H65" s="72"/>
      <c r="I65" s="189"/>
      <c r="J65" s="72"/>
      <c r="K65" s="72"/>
      <c r="L65" s="70"/>
    </row>
    <row r="66" spans="2:12" s="1" customFormat="1" ht="6.95" customHeight="1">
      <c r="B66" s="44"/>
      <c r="C66" s="72"/>
      <c r="D66" s="72"/>
      <c r="E66" s="72"/>
      <c r="F66" s="72"/>
      <c r="G66" s="72"/>
      <c r="H66" s="72"/>
      <c r="I66" s="189"/>
      <c r="J66" s="72"/>
      <c r="K66" s="72"/>
      <c r="L66" s="70"/>
    </row>
    <row r="67" spans="2:12" s="1" customFormat="1" ht="14.4" customHeight="1">
      <c r="B67" s="44"/>
      <c r="C67" s="74" t="s">
        <v>18</v>
      </c>
      <c r="D67" s="72"/>
      <c r="E67" s="72"/>
      <c r="F67" s="72"/>
      <c r="G67" s="72"/>
      <c r="H67" s="72"/>
      <c r="I67" s="189"/>
      <c r="J67" s="72"/>
      <c r="K67" s="72"/>
      <c r="L67" s="70"/>
    </row>
    <row r="68" spans="2:12" s="1" customFormat="1" ht="16.5" customHeight="1">
      <c r="B68" s="44"/>
      <c r="C68" s="72"/>
      <c r="D68" s="72"/>
      <c r="E68" s="190" t="str">
        <f>E7</f>
        <v>Nemocnice Teplice - nízkoprahový urgentní příjem</v>
      </c>
      <c r="F68" s="74"/>
      <c r="G68" s="74"/>
      <c r="H68" s="74"/>
      <c r="I68" s="189"/>
      <c r="J68" s="72"/>
      <c r="K68" s="72"/>
      <c r="L68" s="70"/>
    </row>
    <row r="69" spans="2:12" s="1" customFormat="1" ht="14.4" customHeight="1">
      <c r="B69" s="44"/>
      <c r="C69" s="74" t="s">
        <v>120</v>
      </c>
      <c r="D69" s="72"/>
      <c r="E69" s="72"/>
      <c r="F69" s="72"/>
      <c r="G69" s="72"/>
      <c r="H69" s="72"/>
      <c r="I69" s="189"/>
      <c r="J69" s="72"/>
      <c r="K69" s="72"/>
      <c r="L69" s="70"/>
    </row>
    <row r="70" spans="2:12" s="1" customFormat="1" ht="17.25" customHeight="1">
      <c r="B70" s="44"/>
      <c r="C70" s="72"/>
      <c r="D70" s="72"/>
      <c r="E70" s="80" t="str">
        <f>E9</f>
        <v>SO 101.09 - Elektronické komunikace a další</v>
      </c>
      <c r="F70" s="72"/>
      <c r="G70" s="72"/>
      <c r="H70" s="72"/>
      <c r="I70" s="189"/>
      <c r="J70" s="72"/>
      <c r="K70" s="72"/>
      <c r="L70" s="70"/>
    </row>
    <row r="71" spans="2:12" s="1" customFormat="1" ht="6.95" customHeight="1">
      <c r="B71" s="44"/>
      <c r="C71" s="72"/>
      <c r="D71" s="72"/>
      <c r="E71" s="72"/>
      <c r="F71" s="72"/>
      <c r="G71" s="72"/>
      <c r="H71" s="72"/>
      <c r="I71" s="189"/>
      <c r="J71" s="72"/>
      <c r="K71" s="72"/>
      <c r="L71" s="70"/>
    </row>
    <row r="72" spans="2:12" s="1" customFormat="1" ht="18" customHeight="1">
      <c r="B72" s="44"/>
      <c r="C72" s="74" t="s">
        <v>25</v>
      </c>
      <c r="D72" s="72"/>
      <c r="E72" s="72"/>
      <c r="F72" s="191" t="str">
        <f>F12</f>
        <v xml:space="preserve"> </v>
      </c>
      <c r="G72" s="72"/>
      <c r="H72" s="72"/>
      <c r="I72" s="192" t="s">
        <v>27</v>
      </c>
      <c r="J72" s="83" t="str">
        <f>IF(J12="","",J12)</f>
        <v>21. 3. 2016</v>
      </c>
      <c r="K72" s="72"/>
      <c r="L72" s="70"/>
    </row>
    <row r="73" spans="2:12" s="1" customFormat="1" ht="6.95" customHeight="1">
      <c r="B73" s="44"/>
      <c r="C73" s="72"/>
      <c r="D73" s="72"/>
      <c r="E73" s="72"/>
      <c r="F73" s="72"/>
      <c r="G73" s="72"/>
      <c r="H73" s="72"/>
      <c r="I73" s="189"/>
      <c r="J73" s="72"/>
      <c r="K73" s="72"/>
      <c r="L73" s="70"/>
    </row>
    <row r="74" spans="2:12" s="1" customFormat="1" ht="13.5">
      <c r="B74" s="44"/>
      <c r="C74" s="74" t="s">
        <v>31</v>
      </c>
      <c r="D74" s="72"/>
      <c r="E74" s="72"/>
      <c r="F74" s="191" t="str">
        <f>E15</f>
        <v xml:space="preserve"> </v>
      </c>
      <c r="G74" s="72"/>
      <c r="H74" s="72"/>
      <c r="I74" s="192" t="s">
        <v>36</v>
      </c>
      <c r="J74" s="191" t="str">
        <f>E21</f>
        <v xml:space="preserve"> </v>
      </c>
      <c r="K74" s="72"/>
      <c r="L74" s="70"/>
    </row>
    <row r="75" spans="2:12" s="1" customFormat="1" ht="14.4" customHeight="1">
      <c r="B75" s="44"/>
      <c r="C75" s="74" t="s">
        <v>34</v>
      </c>
      <c r="D75" s="72"/>
      <c r="E75" s="72"/>
      <c r="F75" s="191" t="str">
        <f>IF(E18="","",E18)</f>
        <v/>
      </c>
      <c r="G75" s="72"/>
      <c r="H75" s="72"/>
      <c r="I75" s="189"/>
      <c r="J75" s="72"/>
      <c r="K75" s="72"/>
      <c r="L75" s="70"/>
    </row>
    <row r="76" spans="2:12" s="1" customFormat="1" ht="10.3" customHeight="1">
      <c r="B76" s="44"/>
      <c r="C76" s="72"/>
      <c r="D76" s="72"/>
      <c r="E76" s="72"/>
      <c r="F76" s="72"/>
      <c r="G76" s="72"/>
      <c r="H76" s="72"/>
      <c r="I76" s="189"/>
      <c r="J76" s="72"/>
      <c r="K76" s="72"/>
      <c r="L76" s="70"/>
    </row>
    <row r="77" spans="2:20" s="9" customFormat="1" ht="29.25" customHeight="1">
      <c r="B77" s="193"/>
      <c r="C77" s="194" t="s">
        <v>138</v>
      </c>
      <c r="D77" s="195" t="s">
        <v>58</v>
      </c>
      <c r="E77" s="195" t="s">
        <v>54</v>
      </c>
      <c r="F77" s="195" t="s">
        <v>139</v>
      </c>
      <c r="G77" s="195" t="s">
        <v>140</v>
      </c>
      <c r="H77" s="195" t="s">
        <v>141</v>
      </c>
      <c r="I77" s="196" t="s">
        <v>142</v>
      </c>
      <c r="J77" s="195" t="s">
        <v>124</v>
      </c>
      <c r="K77" s="197" t="s">
        <v>143</v>
      </c>
      <c r="L77" s="198"/>
      <c r="M77" s="100" t="s">
        <v>144</v>
      </c>
      <c r="N77" s="101" t="s">
        <v>43</v>
      </c>
      <c r="O77" s="101" t="s">
        <v>145</v>
      </c>
      <c r="P77" s="101" t="s">
        <v>146</v>
      </c>
      <c r="Q77" s="101" t="s">
        <v>147</v>
      </c>
      <c r="R77" s="101" t="s">
        <v>148</v>
      </c>
      <c r="S77" s="101" t="s">
        <v>149</v>
      </c>
      <c r="T77" s="102" t="s">
        <v>150</v>
      </c>
    </row>
    <row r="78" spans="2:63" s="1" customFormat="1" ht="29.25" customHeight="1">
      <c r="B78" s="44"/>
      <c r="C78" s="106" t="s">
        <v>125</v>
      </c>
      <c r="D78" s="72"/>
      <c r="E78" s="72"/>
      <c r="F78" s="72"/>
      <c r="G78" s="72"/>
      <c r="H78" s="72"/>
      <c r="I78" s="189"/>
      <c r="J78" s="199">
        <f>BK78</f>
        <v>0</v>
      </c>
      <c r="K78" s="72"/>
      <c r="L78" s="70"/>
      <c r="M78" s="103"/>
      <c r="N78" s="104"/>
      <c r="O78" s="104"/>
      <c r="P78" s="200">
        <f>P79</f>
        <v>0</v>
      </c>
      <c r="Q78" s="104"/>
      <c r="R78" s="200">
        <f>R79</f>
        <v>0.016155</v>
      </c>
      <c r="S78" s="104"/>
      <c r="T78" s="201">
        <f>T79</f>
        <v>0</v>
      </c>
      <c r="AT78" s="22" t="s">
        <v>72</v>
      </c>
      <c r="AU78" s="22" t="s">
        <v>126</v>
      </c>
      <c r="BK78" s="202">
        <f>BK79</f>
        <v>0</v>
      </c>
    </row>
    <row r="79" spans="2:63" s="10" customFormat="1" ht="37.4" customHeight="1">
      <c r="B79" s="203"/>
      <c r="C79" s="204"/>
      <c r="D79" s="205" t="s">
        <v>72</v>
      </c>
      <c r="E79" s="206" t="s">
        <v>1381</v>
      </c>
      <c r="F79" s="206" t="s">
        <v>1382</v>
      </c>
      <c r="G79" s="204"/>
      <c r="H79" s="204"/>
      <c r="I79" s="207"/>
      <c r="J79" s="208">
        <f>BK79</f>
        <v>0</v>
      </c>
      <c r="K79" s="204"/>
      <c r="L79" s="209"/>
      <c r="M79" s="210"/>
      <c r="N79" s="211"/>
      <c r="O79" s="211"/>
      <c r="P79" s="212">
        <f>P80</f>
        <v>0</v>
      </c>
      <c r="Q79" s="211"/>
      <c r="R79" s="212">
        <f>R80</f>
        <v>0.016155</v>
      </c>
      <c r="S79" s="211"/>
      <c r="T79" s="213">
        <f>T80</f>
        <v>0</v>
      </c>
      <c r="AR79" s="214" t="s">
        <v>82</v>
      </c>
      <c r="AT79" s="215" t="s">
        <v>72</v>
      </c>
      <c r="AU79" s="215" t="s">
        <v>73</v>
      </c>
      <c r="AY79" s="214" t="s">
        <v>153</v>
      </c>
      <c r="BK79" s="216">
        <f>BK80</f>
        <v>0</v>
      </c>
    </row>
    <row r="80" spans="2:63" s="10" customFormat="1" ht="19.9" customHeight="1">
      <c r="B80" s="203"/>
      <c r="C80" s="204"/>
      <c r="D80" s="205" t="s">
        <v>72</v>
      </c>
      <c r="E80" s="217" t="s">
        <v>3567</v>
      </c>
      <c r="F80" s="217" t="s">
        <v>3568</v>
      </c>
      <c r="G80" s="204"/>
      <c r="H80" s="204"/>
      <c r="I80" s="207"/>
      <c r="J80" s="218">
        <f>BK80</f>
        <v>0</v>
      </c>
      <c r="K80" s="204"/>
      <c r="L80" s="209"/>
      <c r="M80" s="210"/>
      <c r="N80" s="211"/>
      <c r="O80" s="211"/>
      <c r="P80" s="212">
        <f>SUM(P81:P179)</f>
        <v>0</v>
      </c>
      <c r="Q80" s="211"/>
      <c r="R80" s="212">
        <f>SUM(R81:R179)</f>
        <v>0.016155</v>
      </c>
      <c r="S80" s="211"/>
      <c r="T80" s="213">
        <f>SUM(T81:T179)</f>
        <v>0</v>
      </c>
      <c r="AR80" s="214" t="s">
        <v>82</v>
      </c>
      <c r="AT80" s="215" t="s">
        <v>72</v>
      </c>
      <c r="AU80" s="215" t="s">
        <v>24</v>
      </c>
      <c r="AY80" s="214" t="s">
        <v>153</v>
      </c>
      <c r="BK80" s="216">
        <f>SUM(BK81:BK179)</f>
        <v>0</v>
      </c>
    </row>
    <row r="81" spans="2:65" s="1" customFormat="1" ht="25.5" customHeight="1">
      <c r="B81" s="44"/>
      <c r="C81" s="219" t="s">
        <v>24</v>
      </c>
      <c r="D81" s="219" t="s">
        <v>155</v>
      </c>
      <c r="E81" s="220" t="s">
        <v>3325</v>
      </c>
      <c r="F81" s="221" t="s">
        <v>3569</v>
      </c>
      <c r="G81" s="222" t="s">
        <v>2927</v>
      </c>
      <c r="H81" s="223">
        <v>1</v>
      </c>
      <c r="I81" s="224"/>
      <c r="J81" s="225">
        <f>ROUND(I81*H81,2)</f>
        <v>0</v>
      </c>
      <c r="K81" s="221" t="s">
        <v>22</v>
      </c>
      <c r="L81" s="70"/>
      <c r="M81" s="226" t="s">
        <v>22</v>
      </c>
      <c r="N81" s="227" t="s">
        <v>44</v>
      </c>
      <c r="O81" s="45"/>
      <c r="P81" s="228">
        <f>O81*H81</f>
        <v>0</v>
      </c>
      <c r="Q81" s="228">
        <v>0</v>
      </c>
      <c r="R81" s="228">
        <f>Q81*H81</f>
        <v>0</v>
      </c>
      <c r="S81" s="228">
        <v>0</v>
      </c>
      <c r="T81" s="229">
        <f>S81*H81</f>
        <v>0</v>
      </c>
      <c r="AR81" s="22" t="s">
        <v>266</v>
      </c>
      <c r="AT81" s="22" t="s">
        <v>155</v>
      </c>
      <c r="AU81" s="22" t="s">
        <v>82</v>
      </c>
      <c r="AY81" s="22" t="s">
        <v>153</v>
      </c>
      <c r="BE81" s="230">
        <f>IF(N81="základní",J81,0)</f>
        <v>0</v>
      </c>
      <c r="BF81" s="230">
        <f>IF(N81="snížená",J81,0)</f>
        <v>0</v>
      </c>
      <c r="BG81" s="230">
        <f>IF(N81="zákl. přenesená",J81,0)</f>
        <v>0</v>
      </c>
      <c r="BH81" s="230">
        <f>IF(N81="sníž. přenesená",J81,0)</f>
        <v>0</v>
      </c>
      <c r="BI81" s="230">
        <f>IF(N81="nulová",J81,0)</f>
        <v>0</v>
      </c>
      <c r="BJ81" s="22" t="s">
        <v>24</v>
      </c>
      <c r="BK81" s="230">
        <f>ROUND(I81*H81,2)</f>
        <v>0</v>
      </c>
      <c r="BL81" s="22" t="s">
        <v>266</v>
      </c>
      <c r="BM81" s="22" t="s">
        <v>3570</v>
      </c>
    </row>
    <row r="82" spans="2:47" s="1" customFormat="1" ht="13.5">
      <c r="B82" s="44"/>
      <c r="C82" s="72"/>
      <c r="D82" s="231" t="s">
        <v>166</v>
      </c>
      <c r="E82" s="72"/>
      <c r="F82" s="234" t="s">
        <v>3571</v>
      </c>
      <c r="G82" s="72"/>
      <c r="H82" s="72"/>
      <c r="I82" s="189"/>
      <c r="J82" s="72"/>
      <c r="K82" s="72"/>
      <c r="L82" s="70"/>
      <c r="M82" s="233"/>
      <c r="N82" s="45"/>
      <c r="O82" s="45"/>
      <c r="P82" s="45"/>
      <c r="Q82" s="45"/>
      <c r="R82" s="45"/>
      <c r="S82" s="45"/>
      <c r="T82" s="93"/>
      <c r="AT82" s="22" t="s">
        <v>166</v>
      </c>
      <c r="AU82" s="22" t="s">
        <v>82</v>
      </c>
    </row>
    <row r="83" spans="2:51" s="11" customFormat="1" ht="13.5">
      <c r="B83" s="235"/>
      <c r="C83" s="236"/>
      <c r="D83" s="231" t="s">
        <v>180</v>
      </c>
      <c r="E83" s="237" t="s">
        <v>22</v>
      </c>
      <c r="F83" s="238" t="s">
        <v>1985</v>
      </c>
      <c r="G83" s="236"/>
      <c r="H83" s="239">
        <v>1</v>
      </c>
      <c r="I83" s="240"/>
      <c r="J83" s="236"/>
      <c r="K83" s="236"/>
      <c r="L83" s="241"/>
      <c r="M83" s="242"/>
      <c r="N83" s="243"/>
      <c r="O83" s="243"/>
      <c r="P83" s="243"/>
      <c r="Q83" s="243"/>
      <c r="R83" s="243"/>
      <c r="S83" s="243"/>
      <c r="T83" s="244"/>
      <c r="AT83" s="245" t="s">
        <v>180</v>
      </c>
      <c r="AU83" s="245" t="s">
        <v>82</v>
      </c>
      <c r="AV83" s="11" t="s">
        <v>82</v>
      </c>
      <c r="AW83" s="11" t="s">
        <v>37</v>
      </c>
      <c r="AX83" s="11" t="s">
        <v>73</v>
      </c>
      <c r="AY83" s="245" t="s">
        <v>153</v>
      </c>
    </row>
    <row r="84" spans="2:65" s="1" customFormat="1" ht="25.5" customHeight="1">
      <c r="B84" s="44"/>
      <c r="C84" s="219" t="s">
        <v>82</v>
      </c>
      <c r="D84" s="219" t="s">
        <v>155</v>
      </c>
      <c r="E84" s="220" t="s">
        <v>3572</v>
      </c>
      <c r="F84" s="221" t="s">
        <v>3573</v>
      </c>
      <c r="G84" s="222" t="s">
        <v>2927</v>
      </c>
      <c r="H84" s="223">
        <v>1</v>
      </c>
      <c r="I84" s="224"/>
      <c r="J84" s="225">
        <f>ROUND(I84*H84,2)</f>
        <v>0</v>
      </c>
      <c r="K84" s="221" t="s">
        <v>22</v>
      </c>
      <c r="L84" s="70"/>
      <c r="M84" s="226" t="s">
        <v>22</v>
      </c>
      <c r="N84" s="227" t="s">
        <v>44</v>
      </c>
      <c r="O84" s="45"/>
      <c r="P84" s="228">
        <f>O84*H84</f>
        <v>0</v>
      </c>
      <c r="Q84" s="228">
        <v>0</v>
      </c>
      <c r="R84" s="228">
        <f>Q84*H84</f>
        <v>0</v>
      </c>
      <c r="S84" s="228">
        <v>0</v>
      </c>
      <c r="T84" s="229">
        <f>S84*H84</f>
        <v>0</v>
      </c>
      <c r="AR84" s="22" t="s">
        <v>266</v>
      </c>
      <c r="AT84" s="22" t="s">
        <v>155</v>
      </c>
      <c r="AU84" s="22" t="s">
        <v>82</v>
      </c>
      <c r="AY84" s="22" t="s">
        <v>153</v>
      </c>
      <c r="BE84" s="230">
        <f>IF(N84="základní",J84,0)</f>
        <v>0</v>
      </c>
      <c r="BF84" s="230">
        <f>IF(N84="snížená",J84,0)</f>
        <v>0</v>
      </c>
      <c r="BG84" s="230">
        <f>IF(N84="zákl. přenesená",J84,0)</f>
        <v>0</v>
      </c>
      <c r="BH84" s="230">
        <f>IF(N84="sníž. přenesená",J84,0)</f>
        <v>0</v>
      </c>
      <c r="BI84" s="230">
        <f>IF(N84="nulová",J84,0)</f>
        <v>0</v>
      </c>
      <c r="BJ84" s="22" t="s">
        <v>24</v>
      </c>
      <c r="BK84" s="230">
        <f>ROUND(I84*H84,2)</f>
        <v>0</v>
      </c>
      <c r="BL84" s="22" t="s">
        <v>266</v>
      </c>
      <c r="BM84" s="22" t="s">
        <v>3574</v>
      </c>
    </row>
    <row r="85" spans="2:47" s="1" customFormat="1" ht="13.5">
      <c r="B85" s="44"/>
      <c r="C85" s="72"/>
      <c r="D85" s="231" t="s">
        <v>166</v>
      </c>
      <c r="E85" s="72"/>
      <c r="F85" s="234" t="s">
        <v>3571</v>
      </c>
      <c r="G85" s="72"/>
      <c r="H85" s="72"/>
      <c r="I85" s="189"/>
      <c r="J85" s="72"/>
      <c r="K85" s="72"/>
      <c r="L85" s="70"/>
      <c r="M85" s="233"/>
      <c r="N85" s="45"/>
      <c r="O85" s="45"/>
      <c r="P85" s="45"/>
      <c r="Q85" s="45"/>
      <c r="R85" s="45"/>
      <c r="S85" s="45"/>
      <c r="T85" s="93"/>
      <c r="AT85" s="22" t="s">
        <v>166</v>
      </c>
      <c r="AU85" s="22" t="s">
        <v>82</v>
      </c>
    </row>
    <row r="86" spans="2:51" s="11" customFormat="1" ht="13.5">
      <c r="B86" s="235"/>
      <c r="C86" s="236"/>
      <c r="D86" s="231" t="s">
        <v>180</v>
      </c>
      <c r="E86" s="237" t="s">
        <v>22</v>
      </c>
      <c r="F86" s="238" t="s">
        <v>1985</v>
      </c>
      <c r="G86" s="236"/>
      <c r="H86" s="239">
        <v>1</v>
      </c>
      <c r="I86" s="240"/>
      <c r="J86" s="236"/>
      <c r="K86" s="236"/>
      <c r="L86" s="241"/>
      <c r="M86" s="242"/>
      <c r="N86" s="243"/>
      <c r="O86" s="243"/>
      <c r="P86" s="243"/>
      <c r="Q86" s="243"/>
      <c r="R86" s="243"/>
      <c r="S86" s="243"/>
      <c r="T86" s="244"/>
      <c r="AT86" s="245" t="s">
        <v>180</v>
      </c>
      <c r="AU86" s="245" t="s">
        <v>82</v>
      </c>
      <c r="AV86" s="11" t="s">
        <v>82</v>
      </c>
      <c r="AW86" s="11" t="s">
        <v>37</v>
      </c>
      <c r="AX86" s="11" t="s">
        <v>73</v>
      </c>
      <c r="AY86" s="245" t="s">
        <v>153</v>
      </c>
    </row>
    <row r="87" spans="2:65" s="1" customFormat="1" ht="25.5" customHeight="1">
      <c r="B87" s="44"/>
      <c r="C87" s="219" t="s">
        <v>173</v>
      </c>
      <c r="D87" s="219" t="s">
        <v>155</v>
      </c>
      <c r="E87" s="220" t="s">
        <v>3575</v>
      </c>
      <c r="F87" s="221" t="s">
        <v>3576</v>
      </c>
      <c r="G87" s="222" t="s">
        <v>2927</v>
      </c>
      <c r="H87" s="223">
        <v>1</v>
      </c>
      <c r="I87" s="224"/>
      <c r="J87" s="225">
        <f>ROUND(I87*H87,2)</f>
        <v>0</v>
      </c>
      <c r="K87" s="221" t="s">
        <v>22</v>
      </c>
      <c r="L87" s="70"/>
      <c r="M87" s="226" t="s">
        <v>22</v>
      </c>
      <c r="N87" s="227" t="s">
        <v>44</v>
      </c>
      <c r="O87" s="45"/>
      <c r="P87" s="228">
        <f>O87*H87</f>
        <v>0</v>
      </c>
      <c r="Q87" s="228">
        <v>0</v>
      </c>
      <c r="R87" s="228">
        <f>Q87*H87</f>
        <v>0</v>
      </c>
      <c r="S87" s="228">
        <v>0</v>
      </c>
      <c r="T87" s="229">
        <f>S87*H87</f>
        <v>0</v>
      </c>
      <c r="AR87" s="22" t="s">
        <v>266</v>
      </c>
      <c r="AT87" s="22" t="s">
        <v>155</v>
      </c>
      <c r="AU87" s="22" t="s">
        <v>82</v>
      </c>
      <c r="AY87" s="22" t="s">
        <v>153</v>
      </c>
      <c r="BE87" s="230">
        <f>IF(N87="základní",J87,0)</f>
        <v>0</v>
      </c>
      <c r="BF87" s="230">
        <f>IF(N87="snížená",J87,0)</f>
        <v>0</v>
      </c>
      <c r="BG87" s="230">
        <f>IF(N87="zákl. přenesená",J87,0)</f>
        <v>0</v>
      </c>
      <c r="BH87" s="230">
        <f>IF(N87="sníž. přenesená",J87,0)</f>
        <v>0</v>
      </c>
      <c r="BI87" s="230">
        <f>IF(N87="nulová",J87,0)</f>
        <v>0</v>
      </c>
      <c r="BJ87" s="22" t="s">
        <v>24</v>
      </c>
      <c r="BK87" s="230">
        <f>ROUND(I87*H87,2)</f>
        <v>0</v>
      </c>
      <c r="BL87" s="22" t="s">
        <v>266</v>
      </c>
      <c r="BM87" s="22" t="s">
        <v>3577</v>
      </c>
    </row>
    <row r="88" spans="2:47" s="1" customFormat="1" ht="13.5">
      <c r="B88" s="44"/>
      <c r="C88" s="72"/>
      <c r="D88" s="231" t="s">
        <v>166</v>
      </c>
      <c r="E88" s="72"/>
      <c r="F88" s="234" t="s">
        <v>3571</v>
      </c>
      <c r="G88" s="72"/>
      <c r="H88" s="72"/>
      <c r="I88" s="189"/>
      <c r="J88" s="72"/>
      <c r="K88" s="72"/>
      <c r="L88" s="70"/>
      <c r="M88" s="233"/>
      <c r="N88" s="45"/>
      <c r="O88" s="45"/>
      <c r="P88" s="45"/>
      <c r="Q88" s="45"/>
      <c r="R88" s="45"/>
      <c r="S88" s="45"/>
      <c r="T88" s="93"/>
      <c r="AT88" s="22" t="s">
        <v>166</v>
      </c>
      <c r="AU88" s="22" t="s">
        <v>82</v>
      </c>
    </row>
    <row r="89" spans="2:51" s="11" customFormat="1" ht="13.5">
      <c r="B89" s="235"/>
      <c r="C89" s="236"/>
      <c r="D89" s="231" t="s">
        <v>180</v>
      </c>
      <c r="E89" s="237" t="s">
        <v>22</v>
      </c>
      <c r="F89" s="238" t="s">
        <v>1985</v>
      </c>
      <c r="G89" s="236"/>
      <c r="H89" s="239">
        <v>1</v>
      </c>
      <c r="I89" s="240"/>
      <c r="J89" s="236"/>
      <c r="K89" s="236"/>
      <c r="L89" s="241"/>
      <c r="M89" s="242"/>
      <c r="N89" s="243"/>
      <c r="O89" s="243"/>
      <c r="P89" s="243"/>
      <c r="Q89" s="243"/>
      <c r="R89" s="243"/>
      <c r="S89" s="243"/>
      <c r="T89" s="244"/>
      <c r="AT89" s="245" t="s">
        <v>180</v>
      </c>
      <c r="AU89" s="245" t="s">
        <v>82</v>
      </c>
      <c r="AV89" s="11" t="s">
        <v>82</v>
      </c>
      <c r="AW89" s="11" t="s">
        <v>37</v>
      </c>
      <c r="AX89" s="11" t="s">
        <v>73</v>
      </c>
      <c r="AY89" s="245" t="s">
        <v>153</v>
      </c>
    </row>
    <row r="90" spans="2:65" s="1" customFormat="1" ht="25.5" customHeight="1">
      <c r="B90" s="44"/>
      <c r="C90" s="219" t="s">
        <v>160</v>
      </c>
      <c r="D90" s="219" t="s">
        <v>155</v>
      </c>
      <c r="E90" s="220" t="s">
        <v>3578</v>
      </c>
      <c r="F90" s="221" t="s">
        <v>3579</v>
      </c>
      <c r="G90" s="222" t="s">
        <v>2927</v>
      </c>
      <c r="H90" s="223">
        <v>2</v>
      </c>
      <c r="I90" s="224"/>
      <c r="J90" s="225">
        <f>ROUND(I90*H90,2)</f>
        <v>0</v>
      </c>
      <c r="K90" s="221" t="s">
        <v>22</v>
      </c>
      <c r="L90" s="70"/>
      <c r="M90" s="226" t="s">
        <v>22</v>
      </c>
      <c r="N90" s="227" t="s">
        <v>44</v>
      </c>
      <c r="O90" s="45"/>
      <c r="P90" s="228">
        <f>O90*H90</f>
        <v>0</v>
      </c>
      <c r="Q90" s="228">
        <v>0</v>
      </c>
      <c r="R90" s="228">
        <f>Q90*H90</f>
        <v>0</v>
      </c>
      <c r="S90" s="228">
        <v>0</v>
      </c>
      <c r="T90" s="229">
        <f>S90*H90</f>
        <v>0</v>
      </c>
      <c r="AR90" s="22" t="s">
        <v>266</v>
      </c>
      <c r="AT90" s="22" t="s">
        <v>155</v>
      </c>
      <c r="AU90" s="22" t="s">
        <v>82</v>
      </c>
      <c r="AY90" s="22" t="s">
        <v>153</v>
      </c>
      <c r="BE90" s="230">
        <f>IF(N90="základní",J90,0)</f>
        <v>0</v>
      </c>
      <c r="BF90" s="230">
        <f>IF(N90="snížená",J90,0)</f>
        <v>0</v>
      </c>
      <c r="BG90" s="230">
        <f>IF(N90="zákl. přenesená",J90,0)</f>
        <v>0</v>
      </c>
      <c r="BH90" s="230">
        <f>IF(N90="sníž. přenesená",J90,0)</f>
        <v>0</v>
      </c>
      <c r="BI90" s="230">
        <f>IF(N90="nulová",J90,0)</f>
        <v>0</v>
      </c>
      <c r="BJ90" s="22" t="s">
        <v>24</v>
      </c>
      <c r="BK90" s="230">
        <f>ROUND(I90*H90,2)</f>
        <v>0</v>
      </c>
      <c r="BL90" s="22" t="s">
        <v>266</v>
      </c>
      <c r="BM90" s="22" t="s">
        <v>3580</v>
      </c>
    </row>
    <row r="91" spans="2:47" s="1" customFormat="1" ht="13.5">
      <c r="B91" s="44"/>
      <c r="C91" s="72"/>
      <c r="D91" s="231" t="s">
        <v>166</v>
      </c>
      <c r="E91" s="72"/>
      <c r="F91" s="234" t="s">
        <v>3571</v>
      </c>
      <c r="G91" s="72"/>
      <c r="H91" s="72"/>
      <c r="I91" s="189"/>
      <c r="J91" s="72"/>
      <c r="K91" s="72"/>
      <c r="L91" s="70"/>
      <c r="M91" s="233"/>
      <c r="N91" s="45"/>
      <c r="O91" s="45"/>
      <c r="P91" s="45"/>
      <c r="Q91" s="45"/>
      <c r="R91" s="45"/>
      <c r="S91" s="45"/>
      <c r="T91" s="93"/>
      <c r="AT91" s="22" t="s">
        <v>166</v>
      </c>
      <c r="AU91" s="22" t="s">
        <v>82</v>
      </c>
    </row>
    <row r="92" spans="2:51" s="11" customFormat="1" ht="13.5">
      <c r="B92" s="235"/>
      <c r="C92" s="236"/>
      <c r="D92" s="231" t="s">
        <v>180</v>
      </c>
      <c r="E92" s="237" t="s">
        <v>22</v>
      </c>
      <c r="F92" s="238" t="s">
        <v>3328</v>
      </c>
      <c r="G92" s="236"/>
      <c r="H92" s="239">
        <v>2</v>
      </c>
      <c r="I92" s="240"/>
      <c r="J92" s="236"/>
      <c r="K92" s="236"/>
      <c r="L92" s="241"/>
      <c r="M92" s="242"/>
      <c r="N92" s="243"/>
      <c r="O92" s="243"/>
      <c r="P92" s="243"/>
      <c r="Q92" s="243"/>
      <c r="R92" s="243"/>
      <c r="S92" s="243"/>
      <c r="T92" s="244"/>
      <c r="AT92" s="245" t="s">
        <v>180</v>
      </c>
      <c r="AU92" s="245" t="s">
        <v>82</v>
      </c>
      <c r="AV92" s="11" t="s">
        <v>82</v>
      </c>
      <c r="AW92" s="11" t="s">
        <v>37</v>
      </c>
      <c r="AX92" s="11" t="s">
        <v>73</v>
      </c>
      <c r="AY92" s="245" t="s">
        <v>153</v>
      </c>
    </row>
    <row r="93" spans="2:65" s="1" customFormat="1" ht="25.5" customHeight="1">
      <c r="B93" s="44"/>
      <c r="C93" s="219" t="s">
        <v>188</v>
      </c>
      <c r="D93" s="219" t="s">
        <v>155</v>
      </c>
      <c r="E93" s="220" t="s">
        <v>3581</v>
      </c>
      <c r="F93" s="221" t="s">
        <v>3582</v>
      </c>
      <c r="G93" s="222" t="s">
        <v>351</v>
      </c>
      <c r="H93" s="223">
        <v>70</v>
      </c>
      <c r="I93" s="224"/>
      <c r="J93" s="225">
        <f>ROUND(I93*H93,2)</f>
        <v>0</v>
      </c>
      <c r="K93" s="221" t="s">
        <v>429</v>
      </c>
      <c r="L93" s="70"/>
      <c r="M93" s="226" t="s">
        <v>22</v>
      </c>
      <c r="N93" s="227" t="s">
        <v>44</v>
      </c>
      <c r="O93" s="45"/>
      <c r="P93" s="228">
        <f>O93*H93</f>
        <v>0</v>
      </c>
      <c r="Q93" s="228">
        <v>0</v>
      </c>
      <c r="R93" s="228">
        <f>Q93*H93</f>
        <v>0</v>
      </c>
      <c r="S93" s="228">
        <v>0</v>
      </c>
      <c r="T93" s="229">
        <f>S93*H93</f>
        <v>0</v>
      </c>
      <c r="AR93" s="22" t="s">
        <v>266</v>
      </c>
      <c r="AT93" s="22" t="s">
        <v>155</v>
      </c>
      <c r="AU93" s="22" t="s">
        <v>82</v>
      </c>
      <c r="AY93" s="22" t="s">
        <v>153</v>
      </c>
      <c r="BE93" s="230">
        <f>IF(N93="základní",J93,0)</f>
        <v>0</v>
      </c>
      <c r="BF93" s="230">
        <f>IF(N93="snížená",J93,0)</f>
        <v>0</v>
      </c>
      <c r="BG93" s="230">
        <f>IF(N93="zákl. přenesená",J93,0)</f>
        <v>0</v>
      </c>
      <c r="BH93" s="230">
        <f>IF(N93="sníž. přenesená",J93,0)</f>
        <v>0</v>
      </c>
      <c r="BI93" s="230">
        <f>IF(N93="nulová",J93,0)</f>
        <v>0</v>
      </c>
      <c r="BJ93" s="22" t="s">
        <v>24</v>
      </c>
      <c r="BK93" s="230">
        <f>ROUND(I93*H93,2)</f>
        <v>0</v>
      </c>
      <c r="BL93" s="22" t="s">
        <v>266</v>
      </c>
      <c r="BM93" s="22" t="s">
        <v>3583</v>
      </c>
    </row>
    <row r="94" spans="2:47" s="1" customFormat="1" ht="13.5">
      <c r="B94" s="44"/>
      <c r="C94" s="72"/>
      <c r="D94" s="231" t="s">
        <v>162</v>
      </c>
      <c r="E94" s="72"/>
      <c r="F94" s="232" t="s">
        <v>3584</v>
      </c>
      <c r="G94" s="72"/>
      <c r="H94" s="72"/>
      <c r="I94" s="189"/>
      <c r="J94" s="72"/>
      <c r="K94" s="72"/>
      <c r="L94" s="70"/>
      <c r="M94" s="233"/>
      <c r="N94" s="45"/>
      <c r="O94" s="45"/>
      <c r="P94" s="45"/>
      <c r="Q94" s="45"/>
      <c r="R94" s="45"/>
      <c r="S94" s="45"/>
      <c r="T94" s="93"/>
      <c r="AT94" s="22" t="s">
        <v>162</v>
      </c>
      <c r="AU94" s="22" t="s">
        <v>82</v>
      </c>
    </row>
    <row r="95" spans="2:65" s="1" customFormat="1" ht="16.5" customHeight="1">
      <c r="B95" s="44"/>
      <c r="C95" s="246" t="s">
        <v>197</v>
      </c>
      <c r="D95" s="246" t="s">
        <v>252</v>
      </c>
      <c r="E95" s="247" t="s">
        <v>3585</v>
      </c>
      <c r="F95" s="248" t="s">
        <v>3586</v>
      </c>
      <c r="G95" s="249" t="s">
        <v>351</v>
      </c>
      <c r="H95" s="250">
        <v>73.5</v>
      </c>
      <c r="I95" s="251"/>
      <c r="J95" s="252">
        <f>ROUND(I95*H95,2)</f>
        <v>0</v>
      </c>
      <c r="K95" s="248" t="s">
        <v>429</v>
      </c>
      <c r="L95" s="253"/>
      <c r="M95" s="254" t="s">
        <v>22</v>
      </c>
      <c r="N95" s="255" t="s">
        <v>44</v>
      </c>
      <c r="O95" s="45"/>
      <c r="P95" s="228">
        <f>O95*H95</f>
        <v>0</v>
      </c>
      <c r="Q95" s="228">
        <v>4E-05</v>
      </c>
      <c r="R95" s="228">
        <f>Q95*H95</f>
        <v>0.0029400000000000003</v>
      </c>
      <c r="S95" s="228">
        <v>0</v>
      </c>
      <c r="T95" s="229">
        <f>S95*H95</f>
        <v>0</v>
      </c>
      <c r="AR95" s="22" t="s">
        <v>372</v>
      </c>
      <c r="AT95" s="22" t="s">
        <v>252</v>
      </c>
      <c r="AU95" s="22" t="s">
        <v>82</v>
      </c>
      <c r="AY95" s="22" t="s">
        <v>153</v>
      </c>
      <c r="BE95" s="230">
        <f>IF(N95="základní",J95,0)</f>
        <v>0</v>
      </c>
      <c r="BF95" s="230">
        <f>IF(N95="snížená",J95,0)</f>
        <v>0</v>
      </c>
      <c r="BG95" s="230">
        <f>IF(N95="zákl. přenesená",J95,0)</f>
        <v>0</v>
      </c>
      <c r="BH95" s="230">
        <f>IF(N95="sníž. přenesená",J95,0)</f>
        <v>0</v>
      </c>
      <c r="BI95" s="230">
        <f>IF(N95="nulová",J95,0)</f>
        <v>0</v>
      </c>
      <c r="BJ95" s="22" t="s">
        <v>24</v>
      </c>
      <c r="BK95" s="230">
        <f>ROUND(I95*H95,2)</f>
        <v>0</v>
      </c>
      <c r="BL95" s="22" t="s">
        <v>266</v>
      </c>
      <c r="BM95" s="22" t="s">
        <v>3587</v>
      </c>
    </row>
    <row r="96" spans="2:47" s="1" customFormat="1" ht="13.5">
      <c r="B96" s="44"/>
      <c r="C96" s="72"/>
      <c r="D96" s="231" t="s">
        <v>162</v>
      </c>
      <c r="E96" s="72"/>
      <c r="F96" s="232" t="s">
        <v>3588</v>
      </c>
      <c r="G96" s="72"/>
      <c r="H96" s="72"/>
      <c r="I96" s="189"/>
      <c r="J96" s="72"/>
      <c r="K96" s="72"/>
      <c r="L96" s="70"/>
      <c r="M96" s="233"/>
      <c r="N96" s="45"/>
      <c r="O96" s="45"/>
      <c r="P96" s="45"/>
      <c r="Q96" s="45"/>
      <c r="R96" s="45"/>
      <c r="S96" s="45"/>
      <c r="T96" s="93"/>
      <c r="AT96" s="22" t="s">
        <v>162</v>
      </c>
      <c r="AU96" s="22" t="s">
        <v>82</v>
      </c>
    </row>
    <row r="97" spans="2:47" s="1" customFormat="1" ht="13.5">
      <c r="B97" s="44"/>
      <c r="C97" s="72"/>
      <c r="D97" s="231" t="s">
        <v>166</v>
      </c>
      <c r="E97" s="72"/>
      <c r="F97" s="234" t="s">
        <v>3571</v>
      </c>
      <c r="G97" s="72"/>
      <c r="H97" s="72"/>
      <c r="I97" s="189"/>
      <c r="J97" s="72"/>
      <c r="K97" s="72"/>
      <c r="L97" s="70"/>
      <c r="M97" s="233"/>
      <c r="N97" s="45"/>
      <c r="O97" s="45"/>
      <c r="P97" s="45"/>
      <c r="Q97" s="45"/>
      <c r="R97" s="45"/>
      <c r="S97" s="45"/>
      <c r="T97" s="93"/>
      <c r="AT97" s="22" t="s">
        <v>166</v>
      </c>
      <c r="AU97" s="22" t="s">
        <v>82</v>
      </c>
    </row>
    <row r="98" spans="2:51" s="11" customFormat="1" ht="13.5">
      <c r="B98" s="235"/>
      <c r="C98" s="236"/>
      <c r="D98" s="231" t="s">
        <v>180</v>
      </c>
      <c r="E98" s="237" t="s">
        <v>22</v>
      </c>
      <c r="F98" s="238" t="s">
        <v>3589</v>
      </c>
      <c r="G98" s="236"/>
      <c r="H98" s="239">
        <v>70</v>
      </c>
      <c r="I98" s="240"/>
      <c r="J98" s="236"/>
      <c r="K98" s="236"/>
      <c r="L98" s="241"/>
      <c r="M98" s="242"/>
      <c r="N98" s="243"/>
      <c r="O98" s="243"/>
      <c r="P98" s="243"/>
      <c r="Q98" s="243"/>
      <c r="R98" s="243"/>
      <c r="S98" s="243"/>
      <c r="T98" s="244"/>
      <c r="AT98" s="245" t="s">
        <v>180</v>
      </c>
      <c r="AU98" s="245" t="s">
        <v>82</v>
      </c>
      <c r="AV98" s="11" t="s">
        <v>82</v>
      </c>
      <c r="AW98" s="11" t="s">
        <v>37</v>
      </c>
      <c r="AX98" s="11" t="s">
        <v>73</v>
      </c>
      <c r="AY98" s="245" t="s">
        <v>153</v>
      </c>
    </row>
    <row r="99" spans="2:51" s="11" customFormat="1" ht="13.5">
      <c r="B99" s="235"/>
      <c r="C99" s="236"/>
      <c r="D99" s="231" t="s">
        <v>180</v>
      </c>
      <c r="E99" s="236"/>
      <c r="F99" s="238" t="s">
        <v>3590</v>
      </c>
      <c r="G99" s="236"/>
      <c r="H99" s="239">
        <v>73.5</v>
      </c>
      <c r="I99" s="240"/>
      <c r="J99" s="236"/>
      <c r="K99" s="236"/>
      <c r="L99" s="241"/>
      <c r="M99" s="242"/>
      <c r="N99" s="243"/>
      <c r="O99" s="243"/>
      <c r="P99" s="243"/>
      <c r="Q99" s="243"/>
      <c r="R99" s="243"/>
      <c r="S99" s="243"/>
      <c r="T99" s="244"/>
      <c r="AT99" s="245" t="s">
        <v>180</v>
      </c>
      <c r="AU99" s="245" t="s">
        <v>82</v>
      </c>
      <c r="AV99" s="11" t="s">
        <v>82</v>
      </c>
      <c r="AW99" s="11" t="s">
        <v>6</v>
      </c>
      <c r="AX99" s="11" t="s">
        <v>24</v>
      </c>
      <c r="AY99" s="245" t="s">
        <v>153</v>
      </c>
    </row>
    <row r="100" spans="2:65" s="1" customFormat="1" ht="16.5" customHeight="1">
      <c r="B100" s="44"/>
      <c r="C100" s="219" t="s">
        <v>203</v>
      </c>
      <c r="D100" s="219" t="s">
        <v>155</v>
      </c>
      <c r="E100" s="220" t="s">
        <v>3591</v>
      </c>
      <c r="F100" s="221" t="s">
        <v>3592</v>
      </c>
      <c r="G100" s="222" t="s">
        <v>351</v>
      </c>
      <c r="H100" s="223">
        <v>100</v>
      </c>
      <c r="I100" s="224"/>
      <c r="J100" s="225">
        <f>ROUND(I100*H100,2)</f>
        <v>0</v>
      </c>
      <c r="K100" s="221" t="s">
        <v>429</v>
      </c>
      <c r="L100" s="70"/>
      <c r="M100" s="226" t="s">
        <v>22</v>
      </c>
      <c r="N100" s="227" t="s">
        <v>44</v>
      </c>
      <c r="O100" s="45"/>
      <c r="P100" s="228">
        <f>O100*H100</f>
        <v>0</v>
      </c>
      <c r="Q100" s="228">
        <v>0</v>
      </c>
      <c r="R100" s="228">
        <f>Q100*H100</f>
        <v>0</v>
      </c>
      <c r="S100" s="228">
        <v>0</v>
      </c>
      <c r="T100" s="229">
        <f>S100*H100</f>
        <v>0</v>
      </c>
      <c r="AR100" s="22" t="s">
        <v>266</v>
      </c>
      <c r="AT100" s="22" t="s">
        <v>155</v>
      </c>
      <c r="AU100" s="22" t="s">
        <v>82</v>
      </c>
      <c r="AY100" s="22" t="s">
        <v>153</v>
      </c>
      <c r="BE100" s="230">
        <f>IF(N100="základní",J100,0)</f>
        <v>0</v>
      </c>
      <c r="BF100" s="230">
        <f>IF(N100="snížená",J100,0)</f>
        <v>0</v>
      </c>
      <c r="BG100" s="230">
        <f>IF(N100="zákl. přenesená",J100,0)</f>
        <v>0</v>
      </c>
      <c r="BH100" s="230">
        <f>IF(N100="sníž. přenesená",J100,0)</f>
        <v>0</v>
      </c>
      <c r="BI100" s="230">
        <f>IF(N100="nulová",J100,0)</f>
        <v>0</v>
      </c>
      <c r="BJ100" s="22" t="s">
        <v>24</v>
      </c>
      <c r="BK100" s="230">
        <f>ROUND(I100*H100,2)</f>
        <v>0</v>
      </c>
      <c r="BL100" s="22" t="s">
        <v>266</v>
      </c>
      <c r="BM100" s="22" t="s">
        <v>3593</v>
      </c>
    </row>
    <row r="101" spans="2:47" s="1" customFormat="1" ht="13.5">
      <c r="B101" s="44"/>
      <c r="C101" s="72"/>
      <c r="D101" s="231" t="s">
        <v>162</v>
      </c>
      <c r="E101" s="72"/>
      <c r="F101" s="232" t="s">
        <v>3594</v>
      </c>
      <c r="G101" s="72"/>
      <c r="H101" s="72"/>
      <c r="I101" s="189"/>
      <c r="J101" s="72"/>
      <c r="K101" s="72"/>
      <c r="L101" s="70"/>
      <c r="M101" s="233"/>
      <c r="N101" s="45"/>
      <c r="O101" s="45"/>
      <c r="P101" s="45"/>
      <c r="Q101" s="45"/>
      <c r="R101" s="45"/>
      <c r="S101" s="45"/>
      <c r="T101" s="93"/>
      <c r="AT101" s="22" t="s">
        <v>162</v>
      </c>
      <c r="AU101" s="22" t="s">
        <v>82</v>
      </c>
    </row>
    <row r="102" spans="2:65" s="1" customFormat="1" ht="16.5" customHeight="1">
      <c r="B102" s="44"/>
      <c r="C102" s="246" t="s">
        <v>210</v>
      </c>
      <c r="D102" s="246" t="s">
        <v>252</v>
      </c>
      <c r="E102" s="247" t="s">
        <v>3595</v>
      </c>
      <c r="F102" s="248" t="s">
        <v>3596</v>
      </c>
      <c r="G102" s="249" t="s">
        <v>158</v>
      </c>
      <c r="H102" s="250">
        <v>52.5</v>
      </c>
      <c r="I102" s="251"/>
      <c r="J102" s="252">
        <f>ROUND(I102*H102,2)</f>
        <v>0</v>
      </c>
      <c r="K102" s="248" t="s">
        <v>429</v>
      </c>
      <c r="L102" s="253"/>
      <c r="M102" s="254" t="s">
        <v>22</v>
      </c>
      <c r="N102" s="255" t="s">
        <v>44</v>
      </c>
      <c r="O102" s="45"/>
      <c r="P102" s="228">
        <f>O102*H102</f>
        <v>0</v>
      </c>
      <c r="Q102" s="228">
        <v>0.00023</v>
      </c>
      <c r="R102" s="228">
        <f>Q102*H102</f>
        <v>0.012075</v>
      </c>
      <c r="S102" s="228">
        <v>0</v>
      </c>
      <c r="T102" s="229">
        <f>S102*H102</f>
        <v>0</v>
      </c>
      <c r="AR102" s="22" t="s">
        <v>372</v>
      </c>
      <c r="AT102" s="22" t="s">
        <v>252</v>
      </c>
      <c r="AU102" s="22" t="s">
        <v>82</v>
      </c>
      <c r="AY102" s="22" t="s">
        <v>153</v>
      </c>
      <c r="BE102" s="230">
        <f>IF(N102="základní",J102,0)</f>
        <v>0</v>
      </c>
      <c r="BF102" s="230">
        <f>IF(N102="snížená",J102,0)</f>
        <v>0</v>
      </c>
      <c r="BG102" s="230">
        <f>IF(N102="zákl. přenesená",J102,0)</f>
        <v>0</v>
      </c>
      <c r="BH102" s="230">
        <f>IF(N102="sníž. přenesená",J102,0)</f>
        <v>0</v>
      </c>
      <c r="BI102" s="230">
        <f>IF(N102="nulová",J102,0)</f>
        <v>0</v>
      </c>
      <c r="BJ102" s="22" t="s">
        <v>24</v>
      </c>
      <c r="BK102" s="230">
        <f>ROUND(I102*H102,2)</f>
        <v>0</v>
      </c>
      <c r="BL102" s="22" t="s">
        <v>266</v>
      </c>
      <c r="BM102" s="22" t="s">
        <v>3597</v>
      </c>
    </row>
    <row r="103" spans="2:47" s="1" customFormat="1" ht="13.5">
      <c r="B103" s="44"/>
      <c r="C103" s="72"/>
      <c r="D103" s="231" t="s">
        <v>162</v>
      </c>
      <c r="E103" s="72"/>
      <c r="F103" s="232" t="s">
        <v>3598</v>
      </c>
      <c r="G103" s="72"/>
      <c r="H103" s="72"/>
      <c r="I103" s="189"/>
      <c r="J103" s="72"/>
      <c r="K103" s="72"/>
      <c r="L103" s="70"/>
      <c r="M103" s="233"/>
      <c r="N103" s="45"/>
      <c r="O103" s="45"/>
      <c r="P103" s="45"/>
      <c r="Q103" s="45"/>
      <c r="R103" s="45"/>
      <c r="S103" s="45"/>
      <c r="T103" s="93"/>
      <c r="AT103" s="22" t="s">
        <v>162</v>
      </c>
      <c r="AU103" s="22" t="s">
        <v>82</v>
      </c>
    </row>
    <row r="104" spans="2:47" s="1" customFormat="1" ht="13.5">
      <c r="B104" s="44"/>
      <c r="C104" s="72"/>
      <c r="D104" s="231" t="s">
        <v>166</v>
      </c>
      <c r="E104" s="72"/>
      <c r="F104" s="234" t="s">
        <v>3571</v>
      </c>
      <c r="G104" s="72"/>
      <c r="H104" s="72"/>
      <c r="I104" s="189"/>
      <c r="J104" s="72"/>
      <c r="K104" s="72"/>
      <c r="L104" s="70"/>
      <c r="M104" s="233"/>
      <c r="N104" s="45"/>
      <c r="O104" s="45"/>
      <c r="P104" s="45"/>
      <c r="Q104" s="45"/>
      <c r="R104" s="45"/>
      <c r="S104" s="45"/>
      <c r="T104" s="93"/>
      <c r="AT104" s="22" t="s">
        <v>166</v>
      </c>
      <c r="AU104" s="22" t="s">
        <v>82</v>
      </c>
    </row>
    <row r="105" spans="2:51" s="11" customFormat="1" ht="13.5">
      <c r="B105" s="235"/>
      <c r="C105" s="236"/>
      <c r="D105" s="231" t="s">
        <v>180</v>
      </c>
      <c r="E105" s="237" t="s">
        <v>22</v>
      </c>
      <c r="F105" s="238" t="s">
        <v>3599</v>
      </c>
      <c r="G105" s="236"/>
      <c r="H105" s="239">
        <v>50</v>
      </c>
      <c r="I105" s="240"/>
      <c r="J105" s="236"/>
      <c r="K105" s="236"/>
      <c r="L105" s="241"/>
      <c r="M105" s="242"/>
      <c r="N105" s="243"/>
      <c r="O105" s="243"/>
      <c r="P105" s="243"/>
      <c r="Q105" s="243"/>
      <c r="R105" s="243"/>
      <c r="S105" s="243"/>
      <c r="T105" s="244"/>
      <c r="AT105" s="245" t="s">
        <v>180</v>
      </c>
      <c r="AU105" s="245" t="s">
        <v>82</v>
      </c>
      <c r="AV105" s="11" t="s">
        <v>82</v>
      </c>
      <c r="AW105" s="11" t="s">
        <v>37</v>
      </c>
      <c r="AX105" s="11" t="s">
        <v>73</v>
      </c>
      <c r="AY105" s="245" t="s">
        <v>153</v>
      </c>
    </row>
    <row r="106" spans="2:51" s="11" customFormat="1" ht="13.5">
      <c r="B106" s="235"/>
      <c r="C106" s="236"/>
      <c r="D106" s="231" t="s">
        <v>180</v>
      </c>
      <c r="E106" s="236"/>
      <c r="F106" s="238" t="s">
        <v>3600</v>
      </c>
      <c r="G106" s="236"/>
      <c r="H106" s="239">
        <v>52.5</v>
      </c>
      <c r="I106" s="240"/>
      <c r="J106" s="236"/>
      <c r="K106" s="236"/>
      <c r="L106" s="241"/>
      <c r="M106" s="242"/>
      <c r="N106" s="243"/>
      <c r="O106" s="243"/>
      <c r="P106" s="243"/>
      <c r="Q106" s="243"/>
      <c r="R106" s="243"/>
      <c r="S106" s="243"/>
      <c r="T106" s="244"/>
      <c r="AT106" s="245" t="s">
        <v>180</v>
      </c>
      <c r="AU106" s="245" t="s">
        <v>82</v>
      </c>
      <c r="AV106" s="11" t="s">
        <v>82</v>
      </c>
      <c r="AW106" s="11" t="s">
        <v>6</v>
      </c>
      <c r="AX106" s="11" t="s">
        <v>24</v>
      </c>
      <c r="AY106" s="245" t="s">
        <v>153</v>
      </c>
    </row>
    <row r="107" spans="2:65" s="1" customFormat="1" ht="25.5" customHeight="1">
      <c r="B107" s="44"/>
      <c r="C107" s="246" t="s">
        <v>216</v>
      </c>
      <c r="D107" s="246" t="s">
        <v>252</v>
      </c>
      <c r="E107" s="247" t="s">
        <v>3316</v>
      </c>
      <c r="F107" s="248" t="s">
        <v>3601</v>
      </c>
      <c r="G107" s="249" t="s">
        <v>351</v>
      </c>
      <c r="H107" s="250">
        <v>52.5</v>
      </c>
      <c r="I107" s="251"/>
      <c r="J107" s="252">
        <f>ROUND(I107*H107,2)</f>
        <v>0</v>
      </c>
      <c r="K107" s="248" t="s">
        <v>22</v>
      </c>
      <c r="L107" s="253"/>
      <c r="M107" s="254" t="s">
        <v>22</v>
      </c>
      <c r="N107" s="255" t="s">
        <v>44</v>
      </c>
      <c r="O107" s="45"/>
      <c r="P107" s="228">
        <f>O107*H107</f>
        <v>0</v>
      </c>
      <c r="Q107" s="228">
        <v>0</v>
      </c>
      <c r="R107" s="228">
        <f>Q107*H107</f>
        <v>0</v>
      </c>
      <c r="S107" s="228">
        <v>0</v>
      </c>
      <c r="T107" s="229">
        <f>S107*H107</f>
        <v>0</v>
      </c>
      <c r="AR107" s="22" t="s">
        <v>372</v>
      </c>
      <c r="AT107" s="22" t="s">
        <v>252</v>
      </c>
      <c r="AU107" s="22" t="s">
        <v>82</v>
      </c>
      <c r="AY107" s="22" t="s">
        <v>153</v>
      </c>
      <c r="BE107" s="230">
        <f>IF(N107="základní",J107,0)</f>
        <v>0</v>
      </c>
      <c r="BF107" s="230">
        <f>IF(N107="snížená",J107,0)</f>
        <v>0</v>
      </c>
      <c r="BG107" s="230">
        <f>IF(N107="zákl. přenesená",J107,0)</f>
        <v>0</v>
      </c>
      <c r="BH107" s="230">
        <f>IF(N107="sníž. přenesená",J107,0)</f>
        <v>0</v>
      </c>
      <c r="BI107" s="230">
        <f>IF(N107="nulová",J107,0)</f>
        <v>0</v>
      </c>
      <c r="BJ107" s="22" t="s">
        <v>24</v>
      </c>
      <c r="BK107" s="230">
        <f>ROUND(I107*H107,2)</f>
        <v>0</v>
      </c>
      <c r="BL107" s="22" t="s">
        <v>266</v>
      </c>
      <c r="BM107" s="22" t="s">
        <v>3602</v>
      </c>
    </row>
    <row r="108" spans="2:47" s="1" customFormat="1" ht="13.5">
      <c r="B108" s="44"/>
      <c r="C108" s="72"/>
      <c r="D108" s="231" t="s">
        <v>162</v>
      </c>
      <c r="E108" s="72"/>
      <c r="F108" s="232" t="s">
        <v>3601</v>
      </c>
      <c r="G108" s="72"/>
      <c r="H108" s="72"/>
      <c r="I108" s="189"/>
      <c r="J108" s="72"/>
      <c r="K108" s="72"/>
      <c r="L108" s="70"/>
      <c r="M108" s="233"/>
      <c r="N108" s="45"/>
      <c r="O108" s="45"/>
      <c r="P108" s="45"/>
      <c r="Q108" s="45"/>
      <c r="R108" s="45"/>
      <c r="S108" s="45"/>
      <c r="T108" s="93"/>
      <c r="AT108" s="22" t="s">
        <v>162</v>
      </c>
      <c r="AU108" s="22" t="s">
        <v>82</v>
      </c>
    </row>
    <row r="109" spans="2:47" s="1" customFormat="1" ht="13.5">
      <c r="B109" s="44"/>
      <c r="C109" s="72"/>
      <c r="D109" s="231" t="s">
        <v>166</v>
      </c>
      <c r="E109" s="72"/>
      <c r="F109" s="234" t="s">
        <v>3571</v>
      </c>
      <c r="G109" s="72"/>
      <c r="H109" s="72"/>
      <c r="I109" s="189"/>
      <c r="J109" s="72"/>
      <c r="K109" s="72"/>
      <c r="L109" s="70"/>
      <c r="M109" s="233"/>
      <c r="N109" s="45"/>
      <c r="O109" s="45"/>
      <c r="P109" s="45"/>
      <c r="Q109" s="45"/>
      <c r="R109" s="45"/>
      <c r="S109" s="45"/>
      <c r="T109" s="93"/>
      <c r="AT109" s="22" t="s">
        <v>166</v>
      </c>
      <c r="AU109" s="22" t="s">
        <v>82</v>
      </c>
    </row>
    <row r="110" spans="2:51" s="11" customFormat="1" ht="13.5">
      <c r="B110" s="235"/>
      <c r="C110" s="236"/>
      <c r="D110" s="231" t="s">
        <v>180</v>
      </c>
      <c r="E110" s="237" t="s">
        <v>22</v>
      </c>
      <c r="F110" s="238" t="s">
        <v>3599</v>
      </c>
      <c r="G110" s="236"/>
      <c r="H110" s="239">
        <v>50</v>
      </c>
      <c r="I110" s="240"/>
      <c r="J110" s="236"/>
      <c r="K110" s="236"/>
      <c r="L110" s="241"/>
      <c r="M110" s="242"/>
      <c r="N110" s="243"/>
      <c r="O110" s="243"/>
      <c r="P110" s="243"/>
      <c r="Q110" s="243"/>
      <c r="R110" s="243"/>
      <c r="S110" s="243"/>
      <c r="T110" s="244"/>
      <c r="AT110" s="245" t="s">
        <v>180</v>
      </c>
      <c r="AU110" s="245" t="s">
        <v>82</v>
      </c>
      <c r="AV110" s="11" t="s">
        <v>82</v>
      </c>
      <c r="AW110" s="11" t="s">
        <v>37</v>
      </c>
      <c r="AX110" s="11" t="s">
        <v>73</v>
      </c>
      <c r="AY110" s="245" t="s">
        <v>153</v>
      </c>
    </row>
    <row r="111" spans="2:51" s="11" customFormat="1" ht="13.5">
      <c r="B111" s="235"/>
      <c r="C111" s="236"/>
      <c r="D111" s="231" t="s">
        <v>180</v>
      </c>
      <c r="E111" s="236"/>
      <c r="F111" s="238" t="s">
        <v>3600</v>
      </c>
      <c r="G111" s="236"/>
      <c r="H111" s="239">
        <v>52.5</v>
      </c>
      <c r="I111" s="240"/>
      <c r="J111" s="236"/>
      <c r="K111" s="236"/>
      <c r="L111" s="241"/>
      <c r="M111" s="242"/>
      <c r="N111" s="243"/>
      <c r="O111" s="243"/>
      <c r="P111" s="243"/>
      <c r="Q111" s="243"/>
      <c r="R111" s="243"/>
      <c r="S111" s="243"/>
      <c r="T111" s="244"/>
      <c r="AT111" s="245" t="s">
        <v>180</v>
      </c>
      <c r="AU111" s="245" t="s">
        <v>82</v>
      </c>
      <c r="AV111" s="11" t="s">
        <v>82</v>
      </c>
      <c r="AW111" s="11" t="s">
        <v>6</v>
      </c>
      <c r="AX111" s="11" t="s">
        <v>24</v>
      </c>
      <c r="AY111" s="245" t="s">
        <v>153</v>
      </c>
    </row>
    <row r="112" spans="2:65" s="1" customFormat="1" ht="16.5" customHeight="1">
      <c r="B112" s="44"/>
      <c r="C112" s="219" t="s">
        <v>29</v>
      </c>
      <c r="D112" s="219" t="s">
        <v>155</v>
      </c>
      <c r="E112" s="220" t="s">
        <v>3603</v>
      </c>
      <c r="F112" s="221" t="s">
        <v>3604</v>
      </c>
      <c r="G112" s="222" t="s">
        <v>351</v>
      </c>
      <c r="H112" s="223">
        <v>30</v>
      </c>
      <c r="I112" s="224"/>
      <c r="J112" s="225">
        <f>ROUND(I112*H112,2)</f>
        <v>0</v>
      </c>
      <c r="K112" s="221" t="s">
        <v>429</v>
      </c>
      <c r="L112" s="70"/>
      <c r="M112" s="226" t="s">
        <v>22</v>
      </c>
      <c r="N112" s="227" t="s">
        <v>44</v>
      </c>
      <c r="O112" s="45"/>
      <c r="P112" s="228">
        <f>O112*H112</f>
        <v>0</v>
      </c>
      <c r="Q112" s="228">
        <v>0</v>
      </c>
      <c r="R112" s="228">
        <f>Q112*H112</f>
        <v>0</v>
      </c>
      <c r="S112" s="228">
        <v>0</v>
      </c>
      <c r="T112" s="229">
        <f>S112*H112</f>
        <v>0</v>
      </c>
      <c r="AR112" s="22" t="s">
        <v>266</v>
      </c>
      <c r="AT112" s="22" t="s">
        <v>155</v>
      </c>
      <c r="AU112" s="22" t="s">
        <v>82</v>
      </c>
      <c r="AY112" s="22" t="s">
        <v>153</v>
      </c>
      <c r="BE112" s="230">
        <f>IF(N112="základní",J112,0)</f>
        <v>0</v>
      </c>
      <c r="BF112" s="230">
        <f>IF(N112="snížená",J112,0)</f>
        <v>0</v>
      </c>
      <c r="BG112" s="230">
        <f>IF(N112="zákl. přenesená",J112,0)</f>
        <v>0</v>
      </c>
      <c r="BH112" s="230">
        <f>IF(N112="sníž. přenesená",J112,0)</f>
        <v>0</v>
      </c>
      <c r="BI112" s="230">
        <f>IF(N112="nulová",J112,0)</f>
        <v>0</v>
      </c>
      <c r="BJ112" s="22" t="s">
        <v>24</v>
      </c>
      <c r="BK112" s="230">
        <f>ROUND(I112*H112,2)</f>
        <v>0</v>
      </c>
      <c r="BL112" s="22" t="s">
        <v>266</v>
      </c>
      <c r="BM112" s="22" t="s">
        <v>3605</v>
      </c>
    </row>
    <row r="113" spans="2:47" s="1" customFormat="1" ht="13.5">
      <c r="B113" s="44"/>
      <c r="C113" s="72"/>
      <c r="D113" s="231" t="s">
        <v>162</v>
      </c>
      <c r="E113" s="72"/>
      <c r="F113" s="232" t="s">
        <v>3606</v>
      </c>
      <c r="G113" s="72"/>
      <c r="H113" s="72"/>
      <c r="I113" s="189"/>
      <c r="J113" s="72"/>
      <c r="K113" s="72"/>
      <c r="L113" s="70"/>
      <c r="M113" s="233"/>
      <c r="N113" s="45"/>
      <c r="O113" s="45"/>
      <c r="P113" s="45"/>
      <c r="Q113" s="45"/>
      <c r="R113" s="45"/>
      <c r="S113" s="45"/>
      <c r="T113" s="93"/>
      <c r="AT113" s="22" t="s">
        <v>162</v>
      </c>
      <c r="AU113" s="22" t="s">
        <v>82</v>
      </c>
    </row>
    <row r="114" spans="2:65" s="1" customFormat="1" ht="25.5" customHeight="1">
      <c r="B114" s="44"/>
      <c r="C114" s="246" t="s">
        <v>228</v>
      </c>
      <c r="D114" s="246" t="s">
        <v>252</v>
      </c>
      <c r="E114" s="247" t="s">
        <v>3607</v>
      </c>
      <c r="F114" s="248" t="s">
        <v>3352</v>
      </c>
      <c r="G114" s="249" t="s">
        <v>351</v>
      </c>
      <c r="H114" s="250">
        <v>30</v>
      </c>
      <c r="I114" s="251"/>
      <c r="J114" s="252">
        <f>ROUND(I114*H114,2)</f>
        <v>0</v>
      </c>
      <c r="K114" s="248" t="s">
        <v>22</v>
      </c>
      <c r="L114" s="253"/>
      <c r="M114" s="254" t="s">
        <v>22</v>
      </c>
      <c r="N114" s="255" t="s">
        <v>44</v>
      </c>
      <c r="O114" s="45"/>
      <c r="P114" s="228">
        <f>O114*H114</f>
        <v>0</v>
      </c>
      <c r="Q114" s="228">
        <v>0</v>
      </c>
      <c r="R114" s="228">
        <f>Q114*H114</f>
        <v>0</v>
      </c>
      <c r="S114" s="228">
        <v>0</v>
      </c>
      <c r="T114" s="229">
        <f>S114*H114</f>
        <v>0</v>
      </c>
      <c r="AR114" s="22" t="s">
        <v>372</v>
      </c>
      <c r="AT114" s="22" t="s">
        <v>252</v>
      </c>
      <c r="AU114" s="22" t="s">
        <v>82</v>
      </c>
      <c r="AY114" s="22" t="s">
        <v>153</v>
      </c>
      <c r="BE114" s="230">
        <f>IF(N114="základní",J114,0)</f>
        <v>0</v>
      </c>
      <c r="BF114" s="230">
        <f>IF(N114="snížená",J114,0)</f>
        <v>0</v>
      </c>
      <c r="BG114" s="230">
        <f>IF(N114="zákl. přenesená",J114,0)</f>
        <v>0</v>
      </c>
      <c r="BH114" s="230">
        <f>IF(N114="sníž. přenesená",J114,0)</f>
        <v>0</v>
      </c>
      <c r="BI114" s="230">
        <f>IF(N114="nulová",J114,0)</f>
        <v>0</v>
      </c>
      <c r="BJ114" s="22" t="s">
        <v>24</v>
      </c>
      <c r="BK114" s="230">
        <f>ROUND(I114*H114,2)</f>
        <v>0</v>
      </c>
      <c r="BL114" s="22" t="s">
        <v>266</v>
      </c>
      <c r="BM114" s="22" t="s">
        <v>3608</v>
      </c>
    </row>
    <row r="115" spans="2:47" s="1" customFormat="1" ht="13.5">
      <c r="B115" s="44"/>
      <c r="C115" s="72"/>
      <c r="D115" s="231" t="s">
        <v>162</v>
      </c>
      <c r="E115" s="72"/>
      <c r="F115" s="232" t="s">
        <v>3352</v>
      </c>
      <c r="G115" s="72"/>
      <c r="H115" s="72"/>
      <c r="I115" s="189"/>
      <c r="J115" s="72"/>
      <c r="K115" s="72"/>
      <c r="L115" s="70"/>
      <c r="M115" s="233"/>
      <c r="N115" s="45"/>
      <c r="O115" s="45"/>
      <c r="P115" s="45"/>
      <c r="Q115" s="45"/>
      <c r="R115" s="45"/>
      <c r="S115" s="45"/>
      <c r="T115" s="93"/>
      <c r="AT115" s="22" t="s">
        <v>162</v>
      </c>
      <c r="AU115" s="22" t="s">
        <v>82</v>
      </c>
    </row>
    <row r="116" spans="2:47" s="1" customFormat="1" ht="13.5">
      <c r="B116" s="44"/>
      <c r="C116" s="72"/>
      <c r="D116" s="231" t="s">
        <v>166</v>
      </c>
      <c r="E116" s="72"/>
      <c r="F116" s="234" t="s">
        <v>3571</v>
      </c>
      <c r="G116" s="72"/>
      <c r="H116" s="72"/>
      <c r="I116" s="189"/>
      <c r="J116" s="72"/>
      <c r="K116" s="72"/>
      <c r="L116" s="70"/>
      <c r="M116" s="233"/>
      <c r="N116" s="45"/>
      <c r="O116" s="45"/>
      <c r="P116" s="45"/>
      <c r="Q116" s="45"/>
      <c r="R116" s="45"/>
      <c r="S116" s="45"/>
      <c r="T116" s="93"/>
      <c r="AT116" s="22" t="s">
        <v>166</v>
      </c>
      <c r="AU116" s="22" t="s">
        <v>82</v>
      </c>
    </row>
    <row r="117" spans="2:51" s="11" customFormat="1" ht="13.5">
      <c r="B117" s="235"/>
      <c r="C117" s="236"/>
      <c r="D117" s="231" t="s">
        <v>180</v>
      </c>
      <c r="E117" s="237" t="s">
        <v>22</v>
      </c>
      <c r="F117" s="238" t="s">
        <v>3609</v>
      </c>
      <c r="G117" s="236"/>
      <c r="H117" s="239">
        <v>30</v>
      </c>
      <c r="I117" s="240"/>
      <c r="J117" s="236"/>
      <c r="K117" s="236"/>
      <c r="L117" s="241"/>
      <c r="M117" s="242"/>
      <c r="N117" s="243"/>
      <c r="O117" s="243"/>
      <c r="P117" s="243"/>
      <c r="Q117" s="243"/>
      <c r="R117" s="243"/>
      <c r="S117" s="243"/>
      <c r="T117" s="244"/>
      <c r="AT117" s="245" t="s">
        <v>180</v>
      </c>
      <c r="AU117" s="245" t="s">
        <v>82</v>
      </c>
      <c r="AV117" s="11" t="s">
        <v>82</v>
      </c>
      <c r="AW117" s="11" t="s">
        <v>37</v>
      </c>
      <c r="AX117" s="11" t="s">
        <v>73</v>
      </c>
      <c r="AY117" s="245" t="s">
        <v>153</v>
      </c>
    </row>
    <row r="118" spans="2:65" s="1" customFormat="1" ht="16.5" customHeight="1">
      <c r="B118" s="44"/>
      <c r="C118" s="219" t="s">
        <v>236</v>
      </c>
      <c r="D118" s="219" t="s">
        <v>155</v>
      </c>
      <c r="E118" s="220" t="s">
        <v>3610</v>
      </c>
      <c r="F118" s="221" t="s">
        <v>3611</v>
      </c>
      <c r="G118" s="222" t="s">
        <v>351</v>
      </c>
      <c r="H118" s="223">
        <v>30</v>
      </c>
      <c r="I118" s="224"/>
      <c r="J118" s="225">
        <f>ROUND(I118*H118,2)</f>
        <v>0</v>
      </c>
      <c r="K118" s="221" t="s">
        <v>429</v>
      </c>
      <c r="L118" s="70"/>
      <c r="M118" s="226" t="s">
        <v>22</v>
      </c>
      <c r="N118" s="227" t="s">
        <v>44</v>
      </c>
      <c r="O118" s="45"/>
      <c r="P118" s="228">
        <f>O118*H118</f>
        <v>0</v>
      </c>
      <c r="Q118" s="228">
        <v>0</v>
      </c>
      <c r="R118" s="228">
        <f>Q118*H118</f>
        <v>0</v>
      </c>
      <c r="S118" s="228">
        <v>0</v>
      </c>
      <c r="T118" s="229">
        <f>S118*H118</f>
        <v>0</v>
      </c>
      <c r="AR118" s="22" t="s">
        <v>266</v>
      </c>
      <c r="AT118" s="22" t="s">
        <v>155</v>
      </c>
      <c r="AU118" s="22" t="s">
        <v>82</v>
      </c>
      <c r="AY118" s="22" t="s">
        <v>153</v>
      </c>
      <c r="BE118" s="230">
        <f>IF(N118="základní",J118,0)</f>
        <v>0</v>
      </c>
      <c r="BF118" s="230">
        <f>IF(N118="snížená",J118,0)</f>
        <v>0</v>
      </c>
      <c r="BG118" s="230">
        <f>IF(N118="zákl. přenesená",J118,0)</f>
        <v>0</v>
      </c>
      <c r="BH118" s="230">
        <f>IF(N118="sníž. přenesená",J118,0)</f>
        <v>0</v>
      </c>
      <c r="BI118" s="230">
        <f>IF(N118="nulová",J118,0)</f>
        <v>0</v>
      </c>
      <c r="BJ118" s="22" t="s">
        <v>24</v>
      </c>
      <c r="BK118" s="230">
        <f>ROUND(I118*H118,2)</f>
        <v>0</v>
      </c>
      <c r="BL118" s="22" t="s">
        <v>266</v>
      </c>
      <c r="BM118" s="22" t="s">
        <v>3612</v>
      </c>
    </row>
    <row r="119" spans="2:47" s="1" customFormat="1" ht="13.5">
      <c r="B119" s="44"/>
      <c r="C119" s="72"/>
      <c r="D119" s="231" t="s">
        <v>162</v>
      </c>
      <c r="E119" s="72"/>
      <c r="F119" s="232" t="s">
        <v>3613</v>
      </c>
      <c r="G119" s="72"/>
      <c r="H119" s="72"/>
      <c r="I119" s="189"/>
      <c r="J119" s="72"/>
      <c r="K119" s="72"/>
      <c r="L119" s="70"/>
      <c r="M119" s="233"/>
      <c r="N119" s="45"/>
      <c r="O119" s="45"/>
      <c r="P119" s="45"/>
      <c r="Q119" s="45"/>
      <c r="R119" s="45"/>
      <c r="S119" s="45"/>
      <c r="T119" s="93"/>
      <c r="AT119" s="22" t="s">
        <v>162</v>
      </c>
      <c r="AU119" s="22" t="s">
        <v>82</v>
      </c>
    </row>
    <row r="120" spans="2:65" s="1" customFormat="1" ht="25.5" customHeight="1">
      <c r="B120" s="44"/>
      <c r="C120" s="219" t="s">
        <v>245</v>
      </c>
      <c r="D120" s="219" t="s">
        <v>155</v>
      </c>
      <c r="E120" s="220" t="s">
        <v>3614</v>
      </c>
      <c r="F120" s="221" t="s">
        <v>3615</v>
      </c>
      <c r="G120" s="222" t="s">
        <v>158</v>
      </c>
      <c r="H120" s="223">
        <v>38</v>
      </c>
      <c r="I120" s="224"/>
      <c r="J120" s="225">
        <f>ROUND(I120*H120,2)</f>
        <v>0</v>
      </c>
      <c r="K120" s="221" t="s">
        <v>429</v>
      </c>
      <c r="L120" s="70"/>
      <c r="M120" s="226" t="s">
        <v>22</v>
      </c>
      <c r="N120" s="227" t="s">
        <v>44</v>
      </c>
      <c r="O120" s="45"/>
      <c r="P120" s="228">
        <f>O120*H120</f>
        <v>0</v>
      </c>
      <c r="Q120" s="228">
        <v>0</v>
      </c>
      <c r="R120" s="228">
        <f>Q120*H120</f>
        <v>0</v>
      </c>
      <c r="S120" s="228">
        <v>0</v>
      </c>
      <c r="T120" s="229">
        <f>S120*H120</f>
        <v>0</v>
      </c>
      <c r="AR120" s="22" t="s">
        <v>266</v>
      </c>
      <c r="AT120" s="22" t="s">
        <v>155</v>
      </c>
      <c r="AU120" s="22" t="s">
        <v>82</v>
      </c>
      <c r="AY120" s="22" t="s">
        <v>153</v>
      </c>
      <c r="BE120" s="230">
        <f>IF(N120="základní",J120,0)</f>
        <v>0</v>
      </c>
      <c r="BF120" s="230">
        <f>IF(N120="snížená",J120,0)</f>
        <v>0</v>
      </c>
      <c r="BG120" s="230">
        <f>IF(N120="zákl. přenesená",J120,0)</f>
        <v>0</v>
      </c>
      <c r="BH120" s="230">
        <f>IF(N120="sníž. přenesená",J120,0)</f>
        <v>0</v>
      </c>
      <c r="BI120" s="230">
        <f>IF(N120="nulová",J120,0)</f>
        <v>0</v>
      </c>
      <c r="BJ120" s="22" t="s">
        <v>24</v>
      </c>
      <c r="BK120" s="230">
        <f>ROUND(I120*H120,2)</f>
        <v>0</v>
      </c>
      <c r="BL120" s="22" t="s">
        <v>266</v>
      </c>
      <c r="BM120" s="22" t="s">
        <v>3616</v>
      </c>
    </row>
    <row r="121" spans="2:47" s="1" customFormat="1" ht="13.5">
      <c r="B121" s="44"/>
      <c r="C121" s="72"/>
      <c r="D121" s="231" t="s">
        <v>162</v>
      </c>
      <c r="E121" s="72"/>
      <c r="F121" s="232" t="s">
        <v>3617</v>
      </c>
      <c r="G121" s="72"/>
      <c r="H121" s="72"/>
      <c r="I121" s="189"/>
      <c r="J121" s="72"/>
      <c r="K121" s="72"/>
      <c r="L121" s="70"/>
      <c r="M121" s="233"/>
      <c r="N121" s="45"/>
      <c r="O121" s="45"/>
      <c r="P121" s="45"/>
      <c r="Q121" s="45"/>
      <c r="R121" s="45"/>
      <c r="S121" s="45"/>
      <c r="T121" s="93"/>
      <c r="AT121" s="22" t="s">
        <v>162</v>
      </c>
      <c r="AU121" s="22" t="s">
        <v>82</v>
      </c>
    </row>
    <row r="122" spans="2:65" s="1" customFormat="1" ht="16.5" customHeight="1">
      <c r="B122" s="44"/>
      <c r="C122" s="246" t="s">
        <v>251</v>
      </c>
      <c r="D122" s="246" t="s">
        <v>252</v>
      </c>
      <c r="E122" s="247" t="s">
        <v>3342</v>
      </c>
      <c r="F122" s="248" t="s">
        <v>3343</v>
      </c>
      <c r="G122" s="249" t="s">
        <v>158</v>
      </c>
      <c r="H122" s="250">
        <v>38</v>
      </c>
      <c r="I122" s="251"/>
      <c r="J122" s="252">
        <f>ROUND(I122*H122,2)</f>
        <v>0</v>
      </c>
      <c r="K122" s="248" t="s">
        <v>429</v>
      </c>
      <c r="L122" s="253"/>
      <c r="M122" s="254" t="s">
        <v>22</v>
      </c>
      <c r="N122" s="255" t="s">
        <v>44</v>
      </c>
      <c r="O122" s="45"/>
      <c r="P122" s="228">
        <f>O122*H122</f>
        <v>0</v>
      </c>
      <c r="Q122" s="228">
        <v>3E-05</v>
      </c>
      <c r="R122" s="228">
        <f>Q122*H122</f>
        <v>0.00114</v>
      </c>
      <c r="S122" s="228">
        <v>0</v>
      </c>
      <c r="T122" s="229">
        <f>S122*H122</f>
        <v>0</v>
      </c>
      <c r="AR122" s="22" t="s">
        <v>372</v>
      </c>
      <c r="AT122" s="22" t="s">
        <v>252</v>
      </c>
      <c r="AU122" s="22" t="s">
        <v>82</v>
      </c>
      <c r="AY122" s="22" t="s">
        <v>153</v>
      </c>
      <c r="BE122" s="230">
        <f>IF(N122="základní",J122,0)</f>
        <v>0</v>
      </c>
      <c r="BF122" s="230">
        <f>IF(N122="snížená",J122,0)</f>
        <v>0</v>
      </c>
      <c r="BG122" s="230">
        <f>IF(N122="zákl. přenesená",J122,0)</f>
        <v>0</v>
      </c>
      <c r="BH122" s="230">
        <f>IF(N122="sníž. přenesená",J122,0)</f>
        <v>0</v>
      </c>
      <c r="BI122" s="230">
        <f>IF(N122="nulová",J122,0)</f>
        <v>0</v>
      </c>
      <c r="BJ122" s="22" t="s">
        <v>24</v>
      </c>
      <c r="BK122" s="230">
        <f>ROUND(I122*H122,2)</f>
        <v>0</v>
      </c>
      <c r="BL122" s="22" t="s">
        <v>266</v>
      </c>
      <c r="BM122" s="22" t="s">
        <v>3618</v>
      </c>
    </row>
    <row r="123" spans="2:47" s="1" customFormat="1" ht="13.5">
      <c r="B123" s="44"/>
      <c r="C123" s="72"/>
      <c r="D123" s="231" t="s">
        <v>162</v>
      </c>
      <c r="E123" s="72"/>
      <c r="F123" s="232" t="s">
        <v>3619</v>
      </c>
      <c r="G123" s="72"/>
      <c r="H123" s="72"/>
      <c r="I123" s="189"/>
      <c r="J123" s="72"/>
      <c r="K123" s="72"/>
      <c r="L123" s="70"/>
      <c r="M123" s="233"/>
      <c r="N123" s="45"/>
      <c r="O123" s="45"/>
      <c r="P123" s="45"/>
      <c r="Q123" s="45"/>
      <c r="R123" s="45"/>
      <c r="S123" s="45"/>
      <c r="T123" s="93"/>
      <c r="AT123" s="22" t="s">
        <v>162</v>
      </c>
      <c r="AU123" s="22" t="s">
        <v>82</v>
      </c>
    </row>
    <row r="124" spans="2:47" s="1" customFormat="1" ht="13.5">
      <c r="B124" s="44"/>
      <c r="C124" s="72"/>
      <c r="D124" s="231" t="s">
        <v>166</v>
      </c>
      <c r="E124" s="72"/>
      <c r="F124" s="234" t="s">
        <v>3571</v>
      </c>
      <c r="G124" s="72"/>
      <c r="H124" s="72"/>
      <c r="I124" s="189"/>
      <c r="J124" s="72"/>
      <c r="K124" s="72"/>
      <c r="L124" s="70"/>
      <c r="M124" s="233"/>
      <c r="N124" s="45"/>
      <c r="O124" s="45"/>
      <c r="P124" s="45"/>
      <c r="Q124" s="45"/>
      <c r="R124" s="45"/>
      <c r="S124" s="45"/>
      <c r="T124" s="93"/>
      <c r="AT124" s="22" t="s">
        <v>166</v>
      </c>
      <c r="AU124" s="22" t="s">
        <v>82</v>
      </c>
    </row>
    <row r="125" spans="2:51" s="11" customFormat="1" ht="13.5">
      <c r="B125" s="235"/>
      <c r="C125" s="236"/>
      <c r="D125" s="231" t="s">
        <v>180</v>
      </c>
      <c r="E125" s="237" t="s">
        <v>22</v>
      </c>
      <c r="F125" s="238" t="s">
        <v>3620</v>
      </c>
      <c r="G125" s="236"/>
      <c r="H125" s="239">
        <v>38</v>
      </c>
      <c r="I125" s="240"/>
      <c r="J125" s="236"/>
      <c r="K125" s="236"/>
      <c r="L125" s="241"/>
      <c r="M125" s="242"/>
      <c r="N125" s="243"/>
      <c r="O125" s="243"/>
      <c r="P125" s="243"/>
      <c r="Q125" s="243"/>
      <c r="R125" s="243"/>
      <c r="S125" s="243"/>
      <c r="T125" s="244"/>
      <c r="AT125" s="245" t="s">
        <v>180</v>
      </c>
      <c r="AU125" s="245" t="s">
        <v>82</v>
      </c>
      <c r="AV125" s="11" t="s">
        <v>82</v>
      </c>
      <c r="AW125" s="11" t="s">
        <v>37</v>
      </c>
      <c r="AX125" s="11" t="s">
        <v>73</v>
      </c>
      <c r="AY125" s="245" t="s">
        <v>153</v>
      </c>
    </row>
    <row r="126" spans="2:65" s="1" customFormat="1" ht="16.5" customHeight="1">
      <c r="B126" s="44"/>
      <c r="C126" s="219" t="s">
        <v>10</v>
      </c>
      <c r="D126" s="219" t="s">
        <v>155</v>
      </c>
      <c r="E126" s="220" t="s">
        <v>3621</v>
      </c>
      <c r="F126" s="221" t="s">
        <v>3622</v>
      </c>
      <c r="G126" s="222" t="s">
        <v>158</v>
      </c>
      <c r="H126" s="223">
        <v>4</v>
      </c>
      <c r="I126" s="224"/>
      <c r="J126" s="225">
        <f>ROUND(I126*H126,2)</f>
        <v>0</v>
      </c>
      <c r="K126" s="221" t="s">
        <v>429</v>
      </c>
      <c r="L126" s="70"/>
      <c r="M126" s="226" t="s">
        <v>22</v>
      </c>
      <c r="N126" s="227" t="s">
        <v>44</v>
      </c>
      <c r="O126" s="45"/>
      <c r="P126" s="228">
        <f>O126*H126</f>
        <v>0</v>
      </c>
      <c r="Q126" s="228">
        <v>0</v>
      </c>
      <c r="R126" s="228">
        <f>Q126*H126</f>
        <v>0</v>
      </c>
      <c r="S126" s="228">
        <v>0</v>
      </c>
      <c r="T126" s="229">
        <f>S126*H126</f>
        <v>0</v>
      </c>
      <c r="AR126" s="22" t="s">
        <v>266</v>
      </c>
      <c r="AT126" s="22" t="s">
        <v>155</v>
      </c>
      <c r="AU126" s="22" t="s">
        <v>82</v>
      </c>
      <c r="AY126" s="22" t="s">
        <v>153</v>
      </c>
      <c r="BE126" s="230">
        <f>IF(N126="základní",J126,0)</f>
        <v>0</v>
      </c>
      <c r="BF126" s="230">
        <f>IF(N126="snížená",J126,0)</f>
        <v>0</v>
      </c>
      <c r="BG126" s="230">
        <f>IF(N126="zákl. přenesená",J126,0)</f>
        <v>0</v>
      </c>
      <c r="BH126" s="230">
        <f>IF(N126="sníž. přenesená",J126,0)</f>
        <v>0</v>
      </c>
      <c r="BI126" s="230">
        <f>IF(N126="nulová",J126,0)</f>
        <v>0</v>
      </c>
      <c r="BJ126" s="22" t="s">
        <v>24</v>
      </c>
      <c r="BK126" s="230">
        <f>ROUND(I126*H126,2)</f>
        <v>0</v>
      </c>
      <c r="BL126" s="22" t="s">
        <v>266</v>
      </c>
      <c r="BM126" s="22" t="s">
        <v>3623</v>
      </c>
    </row>
    <row r="127" spans="2:47" s="1" customFormat="1" ht="13.5">
      <c r="B127" s="44"/>
      <c r="C127" s="72"/>
      <c r="D127" s="231" t="s">
        <v>162</v>
      </c>
      <c r="E127" s="72"/>
      <c r="F127" s="232" t="s">
        <v>3624</v>
      </c>
      <c r="G127" s="72"/>
      <c r="H127" s="72"/>
      <c r="I127" s="189"/>
      <c r="J127" s="72"/>
      <c r="K127" s="72"/>
      <c r="L127" s="70"/>
      <c r="M127" s="233"/>
      <c r="N127" s="45"/>
      <c r="O127" s="45"/>
      <c r="P127" s="45"/>
      <c r="Q127" s="45"/>
      <c r="R127" s="45"/>
      <c r="S127" s="45"/>
      <c r="T127" s="93"/>
      <c r="AT127" s="22" t="s">
        <v>162</v>
      </c>
      <c r="AU127" s="22" t="s">
        <v>82</v>
      </c>
    </row>
    <row r="128" spans="2:65" s="1" customFormat="1" ht="16.5" customHeight="1">
      <c r="B128" s="44"/>
      <c r="C128" s="246" t="s">
        <v>266</v>
      </c>
      <c r="D128" s="246" t="s">
        <v>252</v>
      </c>
      <c r="E128" s="247" t="s">
        <v>3625</v>
      </c>
      <c r="F128" s="248" t="s">
        <v>3626</v>
      </c>
      <c r="G128" s="249" t="s">
        <v>158</v>
      </c>
      <c r="H128" s="250">
        <v>4</v>
      </c>
      <c r="I128" s="251"/>
      <c r="J128" s="252">
        <f>ROUND(I128*H128,2)</f>
        <v>0</v>
      </c>
      <c r="K128" s="248" t="s">
        <v>22</v>
      </c>
      <c r="L128" s="253"/>
      <c r="M128" s="254" t="s">
        <v>22</v>
      </c>
      <c r="N128" s="255" t="s">
        <v>44</v>
      </c>
      <c r="O128" s="45"/>
      <c r="P128" s="228">
        <f>O128*H128</f>
        <v>0</v>
      </c>
      <c r="Q128" s="228">
        <v>0</v>
      </c>
      <c r="R128" s="228">
        <f>Q128*H128</f>
        <v>0</v>
      </c>
      <c r="S128" s="228">
        <v>0</v>
      </c>
      <c r="T128" s="229">
        <f>S128*H128</f>
        <v>0</v>
      </c>
      <c r="AR128" s="22" t="s">
        <v>372</v>
      </c>
      <c r="AT128" s="22" t="s">
        <v>252</v>
      </c>
      <c r="AU128" s="22" t="s">
        <v>82</v>
      </c>
      <c r="AY128" s="22" t="s">
        <v>153</v>
      </c>
      <c r="BE128" s="230">
        <f>IF(N128="základní",J128,0)</f>
        <v>0</v>
      </c>
      <c r="BF128" s="230">
        <f>IF(N128="snížená",J128,0)</f>
        <v>0</v>
      </c>
      <c r="BG128" s="230">
        <f>IF(N128="zákl. přenesená",J128,0)</f>
        <v>0</v>
      </c>
      <c r="BH128" s="230">
        <f>IF(N128="sníž. přenesená",J128,0)</f>
        <v>0</v>
      </c>
      <c r="BI128" s="230">
        <f>IF(N128="nulová",J128,0)</f>
        <v>0</v>
      </c>
      <c r="BJ128" s="22" t="s">
        <v>24</v>
      </c>
      <c r="BK128" s="230">
        <f>ROUND(I128*H128,2)</f>
        <v>0</v>
      </c>
      <c r="BL128" s="22" t="s">
        <v>266</v>
      </c>
      <c r="BM128" s="22" t="s">
        <v>3627</v>
      </c>
    </row>
    <row r="129" spans="2:47" s="1" customFormat="1" ht="13.5">
      <c r="B129" s="44"/>
      <c r="C129" s="72"/>
      <c r="D129" s="231" t="s">
        <v>162</v>
      </c>
      <c r="E129" s="72"/>
      <c r="F129" s="232" t="s">
        <v>3626</v>
      </c>
      <c r="G129" s="72"/>
      <c r="H129" s="72"/>
      <c r="I129" s="189"/>
      <c r="J129" s="72"/>
      <c r="K129" s="72"/>
      <c r="L129" s="70"/>
      <c r="M129" s="233"/>
      <c r="N129" s="45"/>
      <c r="O129" s="45"/>
      <c r="P129" s="45"/>
      <c r="Q129" s="45"/>
      <c r="R129" s="45"/>
      <c r="S129" s="45"/>
      <c r="T129" s="93"/>
      <c r="AT129" s="22" t="s">
        <v>162</v>
      </c>
      <c r="AU129" s="22" t="s">
        <v>82</v>
      </c>
    </row>
    <row r="130" spans="2:47" s="1" customFormat="1" ht="13.5">
      <c r="B130" s="44"/>
      <c r="C130" s="72"/>
      <c r="D130" s="231" t="s">
        <v>166</v>
      </c>
      <c r="E130" s="72"/>
      <c r="F130" s="234" t="s">
        <v>3571</v>
      </c>
      <c r="G130" s="72"/>
      <c r="H130" s="72"/>
      <c r="I130" s="189"/>
      <c r="J130" s="72"/>
      <c r="K130" s="72"/>
      <c r="L130" s="70"/>
      <c r="M130" s="233"/>
      <c r="N130" s="45"/>
      <c r="O130" s="45"/>
      <c r="P130" s="45"/>
      <c r="Q130" s="45"/>
      <c r="R130" s="45"/>
      <c r="S130" s="45"/>
      <c r="T130" s="93"/>
      <c r="AT130" s="22" t="s">
        <v>166</v>
      </c>
      <c r="AU130" s="22" t="s">
        <v>82</v>
      </c>
    </row>
    <row r="131" spans="2:51" s="11" customFormat="1" ht="13.5">
      <c r="B131" s="235"/>
      <c r="C131" s="236"/>
      <c r="D131" s="231" t="s">
        <v>180</v>
      </c>
      <c r="E131" s="237" t="s">
        <v>22</v>
      </c>
      <c r="F131" s="238" t="s">
        <v>3486</v>
      </c>
      <c r="G131" s="236"/>
      <c r="H131" s="239">
        <v>4</v>
      </c>
      <c r="I131" s="240"/>
      <c r="J131" s="236"/>
      <c r="K131" s="236"/>
      <c r="L131" s="241"/>
      <c r="M131" s="242"/>
      <c r="N131" s="243"/>
      <c r="O131" s="243"/>
      <c r="P131" s="243"/>
      <c r="Q131" s="243"/>
      <c r="R131" s="243"/>
      <c r="S131" s="243"/>
      <c r="T131" s="244"/>
      <c r="AT131" s="245" t="s">
        <v>180</v>
      </c>
      <c r="AU131" s="245" t="s">
        <v>82</v>
      </c>
      <c r="AV131" s="11" t="s">
        <v>82</v>
      </c>
      <c r="AW131" s="11" t="s">
        <v>37</v>
      </c>
      <c r="AX131" s="11" t="s">
        <v>73</v>
      </c>
      <c r="AY131" s="245" t="s">
        <v>153</v>
      </c>
    </row>
    <row r="132" spans="2:65" s="1" customFormat="1" ht="16.5" customHeight="1">
      <c r="B132" s="44"/>
      <c r="C132" s="219" t="s">
        <v>275</v>
      </c>
      <c r="D132" s="219" t="s">
        <v>155</v>
      </c>
      <c r="E132" s="220" t="s">
        <v>3628</v>
      </c>
      <c r="F132" s="221" t="s">
        <v>3629</v>
      </c>
      <c r="G132" s="222" t="s">
        <v>158</v>
      </c>
      <c r="H132" s="223">
        <v>34</v>
      </c>
      <c r="I132" s="224"/>
      <c r="J132" s="225">
        <f>ROUND(I132*H132,2)</f>
        <v>0</v>
      </c>
      <c r="K132" s="221" t="s">
        <v>429</v>
      </c>
      <c r="L132" s="70"/>
      <c r="M132" s="226" t="s">
        <v>22</v>
      </c>
      <c r="N132" s="227" t="s">
        <v>44</v>
      </c>
      <c r="O132" s="45"/>
      <c r="P132" s="228">
        <f>O132*H132</f>
        <v>0</v>
      </c>
      <c r="Q132" s="228">
        <v>0</v>
      </c>
      <c r="R132" s="228">
        <f>Q132*H132</f>
        <v>0</v>
      </c>
      <c r="S132" s="228">
        <v>0</v>
      </c>
      <c r="T132" s="229">
        <f>S132*H132</f>
        <v>0</v>
      </c>
      <c r="AR132" s="22" t="s">
        <v>266</v>
      </c>
      <c r="AT132" s="22" t="s">
        <v>155</v>
      </c>
      <c r="AU132" s="22" t="s">
        <v>82</v>
      </c>
      <c r="AY132" s="22" t="s">
        <v>153</v>
      </c>
      <c r="BE132" s="230">
        <f>IF(N132="základní",J132,0)</f>
        <v>0</v>
      </c>
      <c r="BF132" s="230">
        <f>IF(N132="snížená",J132,0)</f>
        <v>0</v>
      </c>
      <c r="BG132" s="230">
        <f>IF(N132="zákl. přenesená",J132,0)</f>
        <v>0</v>
      </c>
      <c r="BH132" s="230">
        <f>IF(N132="sníž. přenesená",J132,0)</f>
        <v>0</v>
      </c>
      <c r="BI132" s="230">
        <f>IF(N132="nulová",J132,0)</f>
        <v>0</v>
      </c>
      <c r="BJ132" s="22" t="s">
        <v>24</v>
      </c>
      <c r="BK132" s="230">
        <f>ROUND(I132*H132,2)</f>
        <v>0</v>
      </c>
      <c r="BL132" s="22" t="s">
        <v>266</v>
      </c>
      <c r="BM132" s="22" t="s">
        <v>3630</v>
      </c>
    </row>
    <row r="133" spans="2:47" s="1" customFormat="1" ht="13.5">
      <c r="B133" s="44"/>
      <c r="C133" s="72"/>
      <c r="D133" s="231" t="s">
        <v>162</v>
      </c>
      <c r="E133" s="72"/>
      <c r="F133" s="232" t="s">
        <v>3631</v>
      </c>
      <c r="G133" s="72"/>
      <c r="H133" s="72"/>
      <c r="I133" s="189"/>
      <c r="J133" s="72"/>
      <c r="K133" s="72"/>
      <c r="L133" s="70"/>
      <c r="M133" s="233"/>
      <c r="N133" s="45"/>
      <c r="O133" s="45"/>
      <c r="P133" s="45"/>
      <c r="Q133" s="45"/>
      <c r="R133" s="45"/>
      <c r="S133" s="45"/>
      <c r="T133" s="93"/>
      <c r="AT133" s="22" t="s">
        <v>162</v>
      </c>
      <c r="AU133" s="22" t="s">
        <v>82</v>
      </c>
    </row>
    <row r="134" spans="2:65" s="1" customFormat="1" ht="16.5" customHeight="1">
      <c r="B134" s="44"/>
      <c r="C134" s="246" t="s">
        <v>281</v>
      </c>
      <c r="D134" s="246" t="s">
        <v>252</v>
      </c>
      <c r="E134" s="247" t="s">
        <v>3632</v>
      </c>
      <c r="F134" s="248" t="s">
        <v>3633</v>
      </c>
      <c r="G134" s="249" t="s">
        <v>158</v>
      </c>
      <c r="H134" s="250">
        <v>34</v>
      </c>
      <c r="I134" s="251"/>
      <c r="J134" s="252">
        <f>ROUND(I134*H134,2)</f>
        <v>0</v>
      </c>
      <c r="K134" s="248" t="s">
        <v>22</v>
      </c>
      <c r="L134" s="253"/>
      <c r="M134" s="254" t="s">
        <v>22</v>
      </c>
      <c r="N134" s="255" t="s">
        <v>44</v>
      </c>
      <c r="O134" s="45"/>
      <c r="P134" s="228">
        <f>O134*H134</f>
        <v>0</v>
      </c>
      <c r="Q134" s="228">
        <v>0</v>
      </c>
      <c r="R134" s="228">
        <f>Q134*H134</f>
        <v>0</v>
      </c>
      <c r="S134" s="228">
        <v>0</v>
      </c>
      <c r="T134" s="229">
        <f>S134*H134</f>
        <v>0</v>
      </c>
      <c r="AR134" s="22" t="s">
        <v>372</v>
      </c>
      <c r="AT134" s="22" t="s">
        <v>252</v>
      </c>
      <c r="AU134" s="22" t="s">
        <v>82</v>
      </c>
      <c r="AY134" s="22" t="s">
        <v>153</v>
      </c>
      <c r="BE134" s="230">
        <f>IF(N134="základní",J134,0)</f>
        <v>0</v>
      </c>
      <c r="BF134" s="230">
        <f>IF(N134="snížená",J134,0)</f>
        <v>0</v>
      </c>
      <c r="BG134" s="230">
        <f>IF(N134="zákl. přenesená",J134,0)</f>
        <v>0</v>
      </c>
      <c r="BH134" s="230">
        <f>IF(N134="sníž. přenesená",J134,0)</f>
        <v>0</v>
      </c>
      <c r="BI134" s="230">
        <f>IF(N134="nulová",J134,0)</f>
        <v>0</v>
      </c>
      <c r="BJ134" s="22" t="s">
        <v>24</v>
      </c>
      <c r="BK134" s="230">
        <f>ROUND(I134*H134,2)</f>
        <v>0</v>
      </c>
      <c r="BL134" s="22" t="s">
        <v>266</v>
      </c>
      <c r="BM134" s="22" t="s">
        <v>3634</v>
      </c>
    </row>
    <row r="135" spans="2:47" s="1" customFormat="1" ht="13.5">
      <c r="B135" s="44"/>
      <c r="C135" s="72"/>
      <c r="D135" s="231" t="s">
        <v>162</v>
      </c>
      <c r="E135" s="72"/>
      <c r="F135" s="232" t="s">
        <v>3626</v>
      </c>
      <c r="G135" s="72"/>
      <c r="H135" s="72"/>
      <c r="I135" s="189"/>
      <c r="J135" s="72"/>
      <c r="K135" s="72"/>
      <c r="L135" s="70"/>
      <c r="M135" s="233"/>
      <c r="N135" s="45"/>
      <c r="O135" s="45"/>
      <c r="P135" s="45"/>
      <c r="Q135" s="45"/>
      <c r="R135" s="45"/>
      <c r="S135" s="45"/>
      <c r="T135" s="93"/>
      <c r="AT135" s="22" t="s">
        <v>162</v>
      </c>
      <c r="AU135" s="22" t="s">
        <v>82</v>
      </c>
    </row>
    <row r="136" spans="2:47" s="1" customFormat="1" ht="13.5">
      <c r="B136" s="44"/>
      <c r="C136" s="72"/>
      <c r="D136" s="231" t="s">
        <v>166</v>
      </c>
      <c r="E136" s="72"/>
      <c r="F136" s="234" t="s">
        <v>3571</v>
      </c>
      <c r="G136" s="72"/>
      <c r="H136" s="72"/>
      <c r="I136" s="189"/>
      <c r="J136" s="72"/>
      <c r="K136" s="72"/>
      <c r="L136" s="70"/>
      <c r="M136" s="233"/>
      <c r="N136" s="45"/>
      <c r="O136" s="45"/>
      <c r="P136" s="45"/>
      <c r="Q136" s="45"/>
      <c r="R136" s="45"/>
      <c r="S136" s="45"/>
      <c r="T136" s="93"/>
      <c r="AT136" s="22" t="s">
        <v>166</v>
      </c>
      <c r="AU136" s="22" t="s">
        <v>82</v>
      </c>
    </row>
    <row r="137" spans="2:51" s="11" customFormat="1" ht="13.5">
      <c r="B137" s="235"/>
      <c r="C137" s="236"/>
      <c r="D137" s="231" t="s">
        <v>180</v>
      </c>
      <c r="E137" s="237" t="s">
        <v>22</v>
      </c>
      <c r="F137" s="238" t="s">
        <v>3635</v>
      </c>
      <c r="G137" s="236"/>
      <c r="H137" s="239">
        <v>34</v>
      </c>
      <c r="I137" s="240"/>
      <c r="J137" s="236"/>
      <c r="K137" s="236"/>
      <c r="L137" s="241"/>
      <c r="M137" s="242"/>
      <c r="N137" s="243"/>
      <c r="O137" s="243"/>
      <c r="P137" s="243"/>
      <c r="Q137" s="243"/>
      <c r="R137" s="243"/>
      <c r="S137" s="243"/>
      <c r="T137" s="244"/>
      <c r="AT137" s="245" t="s">
        <v>180</v>
      </c>
      <c r="AU137" s="245" t="s">
        <v>82</v>
      </c>
      <c r="AV137" s="11" t="s">
        <v>82</v>
      </c>
      <c r="AW137" s="11" t="s">
        <v>37</v>
      </c>
      <c r="AX137" s="11" t="s">
        <v>73</v>
      </c>
      <c r="AY137" s="245" t="s">
        <v>153</v>
      </c>
    </row>
    <row r="138" spans="2:65" s="1" customFormat="1" ht="16.5" customHeight="1">
      <c r="B138" s="44"/>
      <c r="C138" s="219" t="s">
        <v>287</v>
      </c>
      <c r="D138" s="219" t="s">
        <v>155</v>
      </c>
      <c r="E138" s="220" t="s">
        <v>3636</v>
      </c>
      <c r="F138" s="221" t="s">
        <v>3637</v>
      </c>
      <c r="G138" s="222" t="s">
        <v>351</v>
      </c>
      <c r="H138" s="223">
        <v>1180</v>
      </c>
      <c r="I138" s="224"/>
      <c r="J138" s="225">
        <f>ROUND(I138*H138,2)</f>
        <v>0</v>
      </c>
      <c r="K138" s="221" t="s">
        <v>429</v>
      </c>
      <c r="L138" s="70"/>
      <c r="M138" s="226" t="s">
        <v>22</v>
      </c>
      <c r="N138" s="227" t="s">
        <v>44</v>
      </c>
      <c r="O138" s="45"/>
      <c r="P138" s="228">
        <f>O138*H138</f>
        <v>0</v>
      </c>
      <c r="Q138" s="228">
        <v>0</v>
      </c>
      <c r="R138" s="228">
        <f>Q138*H138</f>
        <v>0</v>
      </c>
      <c r="S138" s="228">
        <v>0</v>
      </c>
      <c r="T138" s="229">
        <f>S138*H138</f>
        <v>0</v>
      </c>
      <c r="AR138" s="22" t="s">
        <v>266</v>
      </c>
      <c r="AT138" s="22" t="s">
        <v>155</v>
      </c>
      <c r="AU138" s="22" t="s">
        <v>82</v>
      </c>
      <c r="AY138" s="22" t="s">
        <v>153</v>
      </c>
      <c r="BE138" s="230">
        <f>IF(N138="základní",J138,0)</f>
        <v>0</v>
      </c>
      <c r="BF138" s="230">
        <f>IF(N138="snížená",J138,0)</f>
        <v>0</v>
      </c>
      <c r="BG138" s="230">
        <f>IF(N138="zákl. přenesená",J138,0)</f>
        <v>0</v>
      </c>
      <c r="BH138" s="230">
        <f>IF(N138="sníž. přenesená",J138,0)</f>
        <v>0</v>
      </c>
      <c r="BI138" s="230">
        <f>IF(N138="nulová",J138,0)</f>
        <v>0</v>
      </c>
      <c r="BJ138" s="22" t="s">
        <v>24</v>
      </c>
      <c r="BK138" s="230">
        <f>ROUND(I138*H138,2)</f>
        <v>0</v>
      </c>
      <c r="BL138" s="22" t="s">
        <v>266</v>
      </c>
      <c r="BM138" s="22" t="s">
        <v>3638</v>
      </c>
    </row>
    <row r="139" spans="2:47" s="1" customFormat="1" ht="13.5">
      <c r="B139" s="44"/>
      <c r="C139" s="72"/>
      <c r="D139" s="231" t="s">
        <v>162</v>
      </c>
      <c r="E139" s="72"/>
      <c r="F139" s="232" t="s">
        <v>3639</v>
      </c>
      <c r="G139" s="72"/>
      <c r="H139" s="72"/>
      <c r="I139" s="189"/>
      <c r="J139" s="72"/>
      <c r="K139" s="72"/>
      <c r="L139" s="70"/>
      <c r="M139" s="233"/>
      <c r="N139" s="45"/>
      <c r="O139" s="45"/>
      <c r="P139" s="45"/>
      <c r="Q139" s="45"/>
      <c r="R139" s="45"/>
      <c r="S139" s="45"/>
      <c r="T139" s="93"/>
      <c r="AT139" s="22" t="s">
        <v>162</v>
      </c>
      <c r="AU139" s="22" t="s">
        <v>82</v>
      </c>
    </row>
    <row r="140" spans="2:65" s="1" customFormat="1" ht="16.5" customHeight="1">
      <c r="B140" s="44"/>
      <c r="C140" s="246" t="s">
        <v>296</v>
      </c>
      <c r="D140" s="246" t="s">
        <v>252</v>
      </c>
      <c r="E140" s="247" t="s">
        <v>3640</v>
      </c>
      <c r="F140" s="248" t="s">
        <v>3641</v>
      </c>
      <c r="G140" s="249" t="s">
        <v>351</v>
      </c>
      <c r="H140" s="250">
        <v>1155</v>
      </c>
      <c r="I140" s="251"/>
      <c r="J140" s="252">
        <f>ROUND(I140*H140,2)</f>
        <v>0</v>
      </c>
      <c r="K140" s="248" t="s">
        <v>22</v>
      </c>
      <c r="L140" s="253"/>
      <c r="M140" s="254" t="s">
        <v>22</v>
      </c>
      <c r="N140" s="255" t="s">
        <v>44</v>
      </c>
      <c r="O140" s="45"/>
      <c r="P140" s="228">
        <f>O140*H140</f>
        <v>0</v>
      </c>
      <c r="Q140" s="228">
        <v>0</v>
      </c>
      <c r="R140" s="228">
        <f>Q140*H140</f>
        <v>0</v>
      </c>
      <c r="S140" s="228">
        <v>0</v>
      </c>
      <c r="T140" s="229">
        <f>S140*H140</f>
        <v>0</v>
      </c>
      <c r="AR140" s="22" t="s">
        <v>2319</v>
      </c>
      <c r="AT140" s="22" t="s">
        <v>252</v>
      </c>
      <c r="AU140" s="22" t="s">
        <v>82</v>
      </c>
      <c r="AY140" s="22" t="s">
        <v>153</v>
      </c>
      <c r="BE140" s="230">
        <f>IF(N140="základní",J140,0)</f>
        <v>0</v>
      </c>
      <c r="BF140" s="230">
        <f>IF(N140="snížená",J140,0)</f>
        <v>0</v>
      </c>
      <c r="BG140" s="230">
        <f>IF(N140="zákl. přenesená",J140,0)</f>
        <v>0</v>
      </c>
      <c r="BH140" s="230">
        <f>IF(N140="sníž. přenesená",J140,0)</f>
        <v>0</v>
      </c>
      <c r="BI140" s="230">
        <f>IF(N140="nulová",J140,0)</f>
        <v>0</v>
      </c>
      <c r="BJ140" s="22" t="s">
        <v>24</v>
      </c>
      <c r="BK140" s="230">
        <f>ROUND(I140*H140,2)</f>
        <v>0</v>
      </c>
      <c r="BL140" s="22" t="s">
        <v>566</v>
      </c>
      <c r="BM140" s="22" t="s">
        <v>3642</v>
      </c>
    </row>
    <row r="141" spans="2:47" s="1" customFormat="1" ht="13.5">
      <c r="B141" s="44"/>
      <c r="C141" s="72"/>
      <c r="D141" s="231" t="s">
        <v>162</v>
      </c>
      <c r="E141" s="72"/>
      <c r="F141" s="232" t="s">
        <v>3643</v>
      </c>
      <c r="G141" s="72"/>
      <c r="H141" s="72"/>
      <c r="I141" s="189"/>
      <c r="J141" s="72"/>
      <c r="K141" s="72"/>
      <c r="L141" s="70"/>
      <c r="M141" s="233"/>
      <c r="N141" s="45"/>
      <c r="O141" s="45"/>
      <c r="P141" s="45"/>
      <c r="Q141" s="45"/>
      <c r="R141" s="45"/>
      <c r="S141" s="45"/>
      <c r="T141" s="93"/>
      <c r="AT141" s="22" t="s">
        <v>162</v>
      </c>
      <c r="AU141" s="22" t="s">
        <v>82</v>
      </c>
    </row>
    <row r="142" spans="2:47" s="1" customFormat="1" ht="13.5">
      <c r="B142" s="44"/>
      <c r="C142" s="72"/>
      <c r="D142" s="231" t="s">
        <v>166</v>
      </c>
      <c r="E142" s="72"/>
      <c r="F142" s="234" t="s">
        <v>3571</v>
      </c>
      <c r="G142" s="72"/>
      <c r="H142" s="72"/>
      <c r="I142" s="189"/>
      <c r="J142" s="72"/>
      <c r="K142" s="72"/>
      <c r="L142" s="70"/>
      <c r="M142" s="233"/>
      <c r="N142" s="45"/>
      <c r="O142" s="45"/>
      <c r="P142" s="45"/>
      <c r="Q142" s="45"/>
      <c r="R142" s="45"/>
      <c r="S142" s="45"/>
      <c r="T142" s="93"/>
      <c r="AT142" s="22" t="s">
        <v>166</v>
      </c>
      <c r="AU142" s="22" t="s">
        <v>82</v>
      </c>
    </row>
    <row r="143" spans="2:51" s="11" customFormat="1" ht="13.5">
      <c r="B143" s="235"/>
      <c r="C143" s="236"/>
      <c r="D143" s="231" t="s">
        <v>180</v>
      </c>
      <c r="E143" s="237" t="s">
        <v>22</v>
      </c>
      <c r="F143" s="238" t="s">
        <v>3644</v>
      </c>
      <c r="G143" s="236"/>
      <c r="H143" s="239">
        <v>1100</v>
      </c>
      <c r="I143" s="240"/>
      <c r="J143" s="236"/>
      <c r="K143" s="236"/>
      <c r="L143" s="241"/>
      <c r="M143" s="242"/>
      <c r="N143" s="243"/>
      <c r="O143" s="243"/>
      <c r="P143" s="243"/>
      <c r="Q143" s="243"/>
      <c r="R143" s="243"/>
      <c r="S143" s="243"/>
      <c r="T143" s="244"/>
      <c r="AT143" s="245" t="s">
        <v>180</v>
      </c>
      <c r="AU143" s="245" t="s">
        <v>82</v>
      </c>
      <c r="AV143" s="11" t="s">
        <v>82</v>
      </c>
      <c r="AW143" s="11" t="s">
        <v>37</v>
      </c>
      <c r="AX143" s="11" t="s">
        <v>73</v>
      </c>
      <c r="AY143" s="245" t="s">
        <v>153</v>
      </c>
    </row>
    <row r="144" spans="2:51" s="11" customFormat="1" ht="13.5">
      <c r="B144" s="235"/>
      <c r="C144" s="236"/>
      <c r="D144" s="231" t="s">
        <v>180</v>
      </c>
      <c r="E144" s="236"/>
      <c r="F144" s="238" t="s">
        <v>3645</v>
      </c>
      <c r="G144" s="236"/>
      <c r="H144" s="239">
        <v>1155</v>
      </c>
      <c r="I144" s="240"/>
      <c r="J144" s="236"/>
      <c r="K144" s="236"/>
      <c r="L144" s="241"/>
      <c r="M144" s="242"/>
      <c r="N144" s="243"/>
      <c r="O144" s="243"/>
      <c r="P144" s="243"/>
      <c r="Q144" s="243"/>
      <c r="R144" s="243"/>
      <c r="S144" s="243"/>
      <c r="T144" s="244"/>
      <c r="AT144" s="245" t="s">
        <v>180</v>
      </c>
      <c r="AU144" s="245" t="s">
        <v>82</v>
      </c>
      <c r="AV144" s="11" t="s">
        <v>82</v>
      </c>
      <c r="AW144" s="11" t="s">
        <v>6</v>
      </c>
      <c r="AX144" s="11" t="s">
        <v>24</v>
      </c>
      <c r="AY144" s="245" t="s">
        <v>153</v>
      </c>
    </row>
    <row r="145" spans="2:65" s="1" customFormat="1" ht="16.5" customHeight="1">
      <c r="B145" s="44"/>
      <c r="C145" s="246" t="s">
        <v>9</v>
      </c>
      <c r="D145" s="246" t="s">
        <v>252</v>
      </c>
      <c r="E145" s="247" t="s">
        <v>3646</v>
      </c>
      <c r="F145" s="248" t="s">
        <v>3647</v>
      </c>
      <c r="G145" s="249" t="s">
        <v>351</v>
      </c>
      <c r="H145" s="250">
        <v>84</v>
      </c>
      <c r="I145" s="251"/>
      <c r="J145" s="252">
        <f>ROUND(I145*H145,2)</f>
        <v>0</v>
      </c>
      <c r="K145" s="248" t="s">
        <v>22</v>
      </c>
      <c r="L145" s="253"/>
      <c r="M145" s="254" t="s">
        <v>22</v>
      </c>
      <c r="N145" s="255" t="s">
        <v>44</v>
      </c>
      <c r="O145" s="45"/>
      <c r="P145" s="228">
        <f>O145*H145</f>
        <v>0</v>
      </c>
      <c r="Q145" s="228">
        <v>0</v>
      </c>
      <c r="R145" s="228">
        <f>Q145*H145</f>
        <v>0</v>
      </c>
      <c r="S145" s="228">
        <v>0</v>
      </c>
      <c r="T145" s="229">
        <f>S145*H145</f>
        <v>0</v>
      </c>
      <c r="AR145" s="22" t="s">
        <v>2319</v>
      </c>
      <c r="AT145" s="22" t="s">
        <v>252</v>
      </c>
      <c r="AU145" s="22" t="s">
        <v>82</v>
      </c>
      <c r="AY145" s="22" t="s">
        <v>153</v>
      </c>
      <c r="BE145" s="230">
        <f>IF(N145="základní",J145,0)</f>
        <v>0</v>
      </c>
      <c r="BF145" s="230">
        <f>IF(N145="snížená",J145,0)</f>
        <v>0</v>
      </c>
      <c r="BG145" s="230">
        <f>IF(N145="zákl. přenesená",J145,0)</f>
        <v>0</v>
      </c>
      <c r="BH145" s="230">
        <f>IF(N145="sníž. přenesená",J145,0)</f>
        <v>0</v>
      </c>
      <c r="BI145" s="230">
        <f>IF(N145="nulová",J145,0)</f>
        <v>0</v>
      </c>
      <c r="BJ145" s="22" t="s">
        <v>24</v>
      </c>
      <c r="BK145" s="230">
        <f>ROUND(I145*H145,2)</f>
        <v>0</v>
      </c>
      <c r="BL145" s="22" t="s">
        <v>566</v>
      </c>
      <c r="BM145" s="22" t="s">
        <v>3648</v>
      </c>
    </row>
    <row r="146" spans="2:47" s="1" customFormat="1" ht="13.5">
      <c r="B146" s="44"/>
      <c r="C146" s="72"/>
      <c r="D146" s="231" t="s">
        <v>162</v>
      </c>
      <c r="E146" s="72"/>
      <c r="F146" s="232" t="s">
        <v>3649</v>
      </c>
      <c r="G146" s="72"/>
      <c r="H146" s="72"/>
      <c r="I146" s="189"/>
      <c r="J146" s="72"/>
      <c r="K146" s="72"/>
      <c r="L146" s="70"/>
      <c r="M146" s="233"/>
      <c r="N146" s="45"/>
      <c r="O146" s="45"/>
      <c r="P146" s="45"/>
      <c r="Q146" s="45"/>
      <c r="R146" s="45"/>
      <c r="S146" s="45"/>
      <c r="T146" s="93"/>
      <c r="AT146" s="22" t="s">
        <v>162</v>
      </c>
      <c r="AU146" s="22" t="s">
        <v>82</v>
      </c>
    </row>
    <row r="147" spans="2:47" s="1" customFormat="1" ht="13.5">
      <c r="B147" s="44"/>
      <c r="C147" s="72"/>
      <c r="D147" s="231" t="s">
        <v>166</v>
      </c>
      <c r="E147" s="72"/>
      <c r="F147" s="234" t="s">
        <v>3571</v>
      </c>
      <c r="G147" s="72"/>
      <c r="H147" s="72"/>
      <c r="I147" s="189"/>
      <c r="J147" s="72"/>
      <c r="K147" s="72"/>
      <c r="L147" s="70"/>
      <c r="M147" s="233"/>
      <c r="N147" s="45"/>
      <c r="O147" s="45"/>
      <c r="P147" s="45"/>
      <c r="Q147" s="45"/>
      <c r="R147" s="45"/>
      <c r="S147" s="45"/>
      <c r="T147" s="93"/>
      <c r="AT147" s="22" t="s">
        <v>166</v>
      </c>
      <c r="AU147" s="22" t="s">
        <v>82</v>
      </c>
    </row>
    <row r="148" spans="2:51" s="11" customFormat="1" ht="13.5">
      <c r="B148" s="235"/>
      <c r="C148" s="236"/>
      <c r="D148" s="231" t="s">
        <v>180</v>
      </c>
      <c r="E148" s="237" t="s">
        <v>22</v>
      </c>
      <c r="F148" s="238" t="s">
        <v>3354</v>
      </c>
      <c r="G148" s="236"/>
      <c r="H148" s="239">
        <v>80</v>
      </c>
      <c r="I148" s="240"/>
      <c r="J148" s="236"/>
      <c r="K148" s="236"/>
      <c r="L148" s="241"/>
      <c r="M148" s="242"/>
      <c r="N148" s="243"/>
      <c r="O148" s="243"/>
      <c r="P148" s="243"/>
      <c r="Q148" s="243"/>
      <c r="R148" s="243"/>
      <c r="S148" s="243"/>
      <c r="T148" s="244"/>
      <c r="AT148" s="245" t="s">
        <v>180</v>
      </c>
      <c r="AU148" s="245" t="s">
        <v>82</v>
      </c>
      <c r="AV148" s="11" t="s">
        <v>82</v>
      </c>
      <c r="AW148" s="11" t="s">
        <v>37</v>
      </c>
      <c r="AX148" s="11" t="s">
        <v>73</v>
      </c>
      <c r="AY148" s="245" t="s">
        <v>153</v>
      </c>
    </row>
    <row r="149" spans="2:51" s="11" customFormat="1" ht="13.5">
      <c r="B149" s="235"/>
      <c r="C149" s="236"/>
      <c r="D149" s="231" t="s">
        <v>180</v>
      </c>
      <c r="E149" s="236"/>
      <c r="F149" s="238" t="s">
        <v>3650</v>
      </c>
      <c r="G149" s="236"/>
      <c r="H149" s="239">
        <v>84</v>
      </c>
      <c r="I149" s="240"/>
      <c r="J149" s="236"/>
      <c r="K149" s="236"/>
      <c r="L149" s="241"/>
      <c r="M149" s="242"/>
      <c r="N149" s="243"/>
      <c r="O149" s="243"/>
      <c r="P149" s="243"/>
      <c r="Q149" s="243"/>
      <c r="R149" s="243"/>
      <c r="S149" s="243"/>
      <c r="T149" s="244"/>
      <c r="AT149" s="245" t="s">
        <v>180</v>
      </c>
      <c r="AU149" s="245" t="s">
        <v>82</v>
      </c>
      <c r="AV149" s="11" t="s">
        <v>82</v>
      </c>
      <c r="AW149" s="11" t="s">
        <v>6</v>
      </c>
      <c r="AX149" s="11" t="s">
        <v>24</v>
      </c>
      <c r="AY149" s="245" t="s">
        <v>153</v>
      </c>
    </row>
    <row r="150" spans="2:65" s="1" customFormat="1" ht="16.5" customHeight="1">
      <c r="B150" s="44"/>
      <c r="C150" s="219" t="s">
        <v>309</v>
      </c>
      <c r="D150" s="219" t="s">
        <v>155</v>
      </c>
      <c r="E150" s="220" t="s">
        <v>3651</v>
      </c>
      <c r="F150" s="221" t="s">
        <v>3652</v>
      </c>
      <c r="G150" s="222" t="s">
        <v>158</v>
      </c>
      <c r="H150" s="223">
        <v>1</v>
      </c>
      <c r="I150" s="224"/>
      <c r="J150" s="225">
        <f>ROUND(I150*H150,2)</f>
        <v>0</v>
      </c>
      <c r="K150" s="221" t="s">
        <v>429</v>
      </c>
      <c r="L150" s="70"/>
      <c r="M150" s="226" t="s">
        <v>22</v>
      </c>
      <c r="N150" s="227" t="s">
        <v>44</v>
      </c>
      <c r="O150" s="45"/>
      <c r="P150" s="228">
        <f>O150*H150</f>
        <v>0</v>
      </c>
      <c r="Q150" s="228">
        <v>0</v>
      </c>
      <c r="R150" s="228">
        <f>Q150*H150</f>
        <v>0</v>
      </c>
      <c r="S150" s="228">
        <v>0</v>
      </c>
      <c r="T150" s="229">
        <f>S150*H150</f>
        <v>0</v>
      </c>
      <c r="AR150" s="22" t="s">
        <v>266</v>
      </c>
      <c r="AT150" s="22" t="s">
        <v>155</v>
      </c>
      <c r="AU150" s="22" t="s">
        <v>82</v>
      </c>
      <c r="AY150" s="22" t="s">
        <v>153</v>
      </c>
      <c r="BE150" s="230">
        <f>IF(N150="základní",J150,0)</f>
        <v>0</v>
      </c>
      <c r="BF150" s="230">
        <f>IF(N150="snížená",J150,0)</f>
        <v>0</v>
      </c>
      <c r="BG150" s="230">
        <f>IF(N150="zákl. přenesená",J150,0)</f>
        <v>0</v>
      </c>
      <c r="BH150" s="230">
        <f>IF(N150="sníž. přenesená",J150,0)</f>
        <v>0</v>
      </c>
      <c r="BI150" s="230">
        <f>IF(N150="nulová",J150,0)</f>
        <v>0</v>
      </c>
      <c r="BJ150" s="22" t="s">
        <v>24</v>
      </c>
      <c r="BK150" s="230">
        <f>ROUND(I150*H150,2)</f>
        <v>0</v>
      </c>
      <c r="BL150" s="22" t="s">
        <v>266</v>
      </c>
      <c r="BM150" s="22" t="s">
        <v>3653</v>
      </c>
    </row>
    <row r="151" spans="2:47" s="1" customFormat="1" ht="13.5">
      <c r="B151" s="44"/>
      <c r="C151" s="72"/>
      <c r="D151" s="231" t="s">
        <v>162</v>
      </c>
      <c r="E151" s="72"/>
      <c r="F151" s="232" t="s">
        <v>3654</v>
      </c>
      <c r="G151" s="72"/>
      <c r="H151" s="72"/>
      <c r="I151" s="189"/>
      <c r="J151" s="72"/>
      <c r="K151" s="72"/>
      <c r="L151" s="70"/>
      <c r="M151" s="233"/>
      <c r="N151" s="45"/>
      <c r="O151" s="45"/>
      <c r="P151" s="45"/>
      <c r="Q151" s="45"/>
      <c r="R151" s="45"/>
      <c r="S151" s="45"/>
      <c r="T151" s="93"/>
      <c r="AT151" s="22" t="s">
        <v>162</v>
      </c>
      <c r="AU151" s="22" t="s">
        <v>82</v>
      </c>
    </row>
    <row r="152" spans="2:65" s="1" customFormat="1" ht="16.5" customHeight="1">
      <c r="B152" s="44"/>
      <c r="C152" s="246" t="s">
        <v>317</v>
      </c>
      <c r="D152" s="246" t="s">
        <v>252</v>
      </c>
      <c r="E152" s="247" t="s">
        <v>3655</v>
      </c>
      <c r="F152" s="248" t="s">
        <v>3656</v>
      </c>
      <c r="G152" s="249" t="s">
        <v>158</v>
      </c>
      <c r="H152" s="250">
        <v>1</v>
      </c>
      <c r="I152" s="251"/>
      <c r="J152" s="252">
        <f>ROUND(I152*H152,2)</f>
        <v>0</v>
      </c>
      <c r="K152" s="248" t="s">
        <v>22</v>
      </c>
      <c r="L152" s="253"/>
      <c r="M152" s="254" t="s">
        <v>22</v>
      </c>
      <c r="N152" s="255" t="s">
        <v>44</v>
      </c>
      <c r="O152" s="45"/>
      <c r="P152" s="228">
        <f>O152*H152</f>
        <v>0</v>
      </c>
      <c r="Q152" s="228">
        <v>0</v>
      </c>
      <c r="R152" s="228">
        <f>Q152*H152</f>
        <v>0</v>
      </c>
      <c r="S152" s="228">
        <v>0</v>
      </c>
      <c r="T152" s="229">
        <f>S152*H152</f>
        <v>0</v>
      </c>
      <c r="AR152" s="22" t="s">
        <v>372</v>
      </c>
      <c r="AT152" s="22" t="s">
        <v>252</v>
      </c>
      <c r="AU152" s="22" t="s">
        <v>82</v>
      </c>
      <c r="AY152" s="22" t="s">
        <v>153</v>
      </c>
      <c r="BE152" s="230">
        <f>IF(N152="základní",J152,0)</f>
        <v>0</v>
      </c>
      <c r="BF152" s="230">
        <f>IF(N152="snížená",J152,0)</f>
        <v>0</v>
      </c>
      <c r="BG152" s="230">
        <f>IF(N152="zákl. přenesená",J152,0)</f>
        <v>0</v>
      </c>
      <c r="BH152" s="230">
        <f>IF(N152="sníž. přenesená",J152,0)</f>
        <v>0</v>
      </c>
      <c r="BI152" s="230">
        <f>IF(N152="nulová",J152,0)</f>
        <v>0</v>
      </c>
      <c r="BJ152" s="22" t="s">
        <v>24</v>
      </c>
      <c r="BK152" s="230">
        <f>ROUND(I152*H152,2)</f>
        <v>0</v>
      </c>
      <c r="BL152" s="22" t="s">
        <v>266</v>
      </c>
      <c r="BM152" s="22" t="s">
        <v>3657</v>
      </c>
    </row>
    <row r="153" spans="2:47" s="1" customFormat="1" ht="13.5">
      <c r="B153" s="44"/>
      <c r="C153" s="72"/>
      <c r="D153" s="231" t="s">
        <v>162</v>
      </c>
      <c r="E153" s="72"/>
      <c r="F153" s="232" t="s">
        <v>3658</v>
      </c>
      <c r="G153" s="72"/>
      <c r="H153" s="72"/>
      <c r="I153" s="189"/>
      <c r="J153" s="72"/>
      <c r="K153" s="72"/>
      <c r="L153" s="70"/>
      <c r="M153" s="233"/>
      <c r="N153" s="45"/>
      <c r="O153" s="45"/>
      <c r="P153" s="45"/>
      <c r="Q153" s="45"/>
      <c r="R153" s="45"/>
      <c r="S153" s="45"/>
      <c r="T153" s="93"/>
      <c r="AT153" s="22" t="s">
        <v>162</v>
      </c>
      <c r="AU153" s="22" t="s">
        <v>82</v>
      </c>
    </row>
    <row r="154" spans="2:51" s="11" customFormat="1" ht="13.5">
      <c r="B154" s="235"/>
      <c r="C154" s="236"/>
      <c r="D154" s="231" t="s">
        <v>180</v>
      </c>
      <c r="E154" s="237" t="s">
        <v>22</v>
      </c>
      <c r="F154" s="238" t="s">
        <v>1985</v>
      </c>
      <c r="G154" s="236"/>
      <c r="H154" s="239">
        <v>1</v>
      </c>
      <c r="I154" s="240"/>
      <c r="J154" s="236"/>
      <c r="K154" s="236"/>
      <c r="L154" s="241"/>
      <c r="M154" s="242"/>
      <c r="N154" s="243"/>
      <c r="O154" s="243"/>
      <c r="P154" s="243"/>
      <c r="Q154" s="243"/>
      <c r="R154" s="243"/>
      <c r="S154" s="243"/>
      <c r="T154" s="244"/>
      <c r="AT154" s="245" t="s">
        <v>180</v>
      </c>
      <c r="AU154" s="245" t="s">
        <v>82</v>
      </c>
      <c r="AV154" s="11" t="s">
        <v>82</v>
      </c>
      <c r="AW154" s="11" t="s">
        <v>37</v>
      </c>
      <c r="AX154" s="11" t="s">
        <v>73</v>
      </c>
      <c r="AY154" s="245" t="s">
        <v>153</v>
      </c>
    </row>
    <row r="155" spans="2:65" s="1" customFormat="1" ht="16.5" customHeight="1">
      <c r="B155" s="44"/>
      <c r="C155" s="219" t="s">
        <v>322</v>
      </c>
      <c r="D155" s="219" t="s">
        <v>155</v>
      </c>
      <c r="E155" s="220" t="s">
        <v>3659</v>
      </c>
      <c r="F155" s="221" t="s">
        <v>3660</v>
      </c>
      <c r="G155" s="222" t="s">
        <v>158</v>
      </c>
      <c r="H155" s="223">
        <v>1</v>
      </c>
      <c r="I155" s="224"/>
      <c r="J155" s="225">
        <f>ROUND(I155*H155,2)</f>
        <v>0</v>
      </c>
      <c r="K155" s="221" t="s">
        <v>429</v>
      </c>
      <c r="L155" s="70"/>
      <c r="M155" s="226" t="s">
        <v>22</v>
      </c>
      <c r="N155" s="227" t="s">
        <v>44</v>
      </c>
      <c r="O155" s="45"/>
      <c r="P155" s="228">
        <f>O155*H155</f>
        <v>0</v>
      </c>
      <c r="Q155" s="228">
        <v>0</v>
      </c>
      <c r="R155" s="228">
        <f>Q155*H155</f>
        <v>0</v>
      </c>
      <c r="S155" s="228">
        <v>0</v>
      </c>
      <c r="T155" s="229">
        <f>S155*H155</f>
        <v>0</v>
      </c>
      <c r="AR155" s="22" t="s">
        <v>266</v>
      </c>
      <c r="AT155" s="22" t="s">
        <v>155</v>
      </c>
      <c r="AU155" s="22" t="s">
        <v>82</v>
      </c>
      <c r="AY155" s="22" t="s">
        <v>153</v>
      </c>
      <c r="BE155" s="230">
        <f>IF(N155="základní",J155,0)</f>
        <v>0</v>
      </c>
      <c r="BF155" s="230">
        <f>IF(N155="snížená",J155,0)</f>
        <v>0</v>
      </c>
      <c r="BG155" s="230">
        <f>IF(N155="zákl. přenesená",J155,0)</f>
        <v>0</v>
      </c>
      <c r="BH155" s="230">
        <f>IF(N155="sníž. přenesená",J155,0)</f>
        <v>0</v>
      </c>
      <c r="BI155" s="230">
        <f>IF(N155="nulová",J155,0)</f>
        <v>0</v>
      </c>
      <c r="BJ155" s="22" t="s">
        <v>24</v>
      </c>
      <c r="BK155" s="230">
        <f>ROUND(I155*H155,2)</f>
        <v>0</v>
      </c>
      <c r="BL155" s="22" t="s">
        <v>266</v>
      </c>
      <c r="BM155" s="22" t="s">
        <v>3661</v>
      </c>
    </row>
    <row r="156" spans="2:47" s="1" customFormat="1" ht="13.5">
      <c r="B156" s="44"/>
      <c r="C156" s="72"/>
      <c r="D156" s="231" t="s">
        <v>162</v>
      </c>
      <c r="E156" s="72"/>
      <c r="F156" s="232" t="s">
        <v>3662</v>
      </c>
      <c r="G156" s="72"/>
      <c r="H156" s="72"/>
      <c r="I156" s="189"/>
      <c r="J156" s="72"/>
      <c r="K156" s="72"/>
      <c r="L156" s="70"/>
      <c r="M156" s="233"/>
      <c r="N156" s="45"/>
      <c r="O156" s="45"/>
      <c r="P156" s="45"/>
      <c r="Q156" s="45"/>
      <c r="R156" s="45"/>
      <c r="S156" s="45"/>
      <c r="T156" s="93"/>
      <c r="AT156" s="22" t="s">
        <v>162</v>
      </c>
      <c r="AU156" s="22" t="s">
        <v>82</v>
      </c>
    </row>
    <row r="157" spans="2:65" s="1" customFormat="1" ht="16.5" customHeight="1">
      <c r="B157" s="44"/>
      <c r="C157" s="246" t="s">
        <v>330</v>
      </c>
      <c r="D157" s="246" t="s">
        <v>252</v>
      </c>
      <c r="E157" s="247" t="s">
        <v>3663</v>
      </c>
      <c r="F157" s="248" t="s">
        <v>3664</v>
      </c>
      <c r="G157" s="249" t="s">
        <v>158</v>
      </c>
      <c r="H157" s="250">
        <v>1</v>
      </c>
      <c r="I157" s="251"/>
      <c r="J157" s="252">
        <f>ROUND(I157*H157,2)</f>
        <v>0</v>
      </c>
      <c r="K157" s="248" t="s">
        <v>22</v>
      </c>
      <c r="L157" s="253"/>
      <c r="M157" s="254" t="s">
        <v>22</v>
      </c>
      <c r="N157" s="255" t="s">
        <v>44</v>
      </c>
      <c r="O157" s="45"/>
      <c r="P157" s="228">
        <f>O157*H157</f>
        <v>0</v>
      </c>
      <c r="Q157" s="228">
        <v>0</v>
      </c>
      <c r="R157" s="228">
        <f>Q157*H157</f>
        <v>0</v>
      </c>
      <c r="S157" s="228">
        <v>0</v>
      </c>
      <c r="T157" s="229">
        <f>S157*H157</f>
        <v>0</v>
      </c>
      <c r="AR157" s="22" t="s">
        <v>2319</v>
      </c>
      <c r="AT157" s="22" t="s">
        <v>252</v>
      </c>
      <c r="AU157" s="22" t="s">
        <v>82</v>
      </c>
      <c r="AY157" s="22" t="s">
        <v>153</v>
      </c>
      <c r="BE157" s="230">
        <f>IF(N157="základní",J157,0)</f>
        <v>0</v>
      </c>
      <c r="BF157" s="230">
        <f>IF(N157="snížená",J157,0)</f>
        <v>0</v>
      </c>
      <c r="BG157" s="230">
        <f>IF(N157="zákl. přenesená",J157,0)</f>
        <v>0</v>
      </c>
      <c r="BH157" s="230">
        <f>IF(N157="sníž. přenesená",J157,0)</f>
        <v>0</v>
      </c>
      <c r="BI157" s="230">
        <f>IF(N157="nulová",J157,0)</f>
        <v>0</v>
      </c>
      <c r="BJ157" s="22" t="s">
        <v>24</v>
      </c>
      <c r="BK157" s="230">
        <f>ROUND(I157*H157,2)</f>
        <v>0</v>
      </c>
      <c r="BL157" s="22" t="s">
        <v>566</v>
      </c>
      <c r="BM157" s="22" t="s">
        <v>3665</v>
      </c>
    </row>
    <row r="158" spans="2:47" s="1" customFormat="1" ht="13.5">
      <c r="B158" s="44"/>
      <c r="C158" s="72"/>
      <c r="D158" s="231" t="s">
        <v>162</v>
      </c>
      <c r="E158" s="72"/>
      <c r="F158" s="232" t="s">
        <v>3666</v>
      </c>
      <c r="G158" s="72"/>
      <c r="H158" s="72"/>
      <c r="I158" s="189"/>
      <c r="J158" s="72"/>
      <c r="K158" s="72"/>
      <c r="L158" s="70"/>
      <c r="M158" s="233"/>
      <c r="N158" s="45"/>
      <c r="O158" s="45"/>
      <c r="P158" s="45"/>
      <c r="Q158" s="45"/>
      <c r="R158" s="45"/>
      <c r="S158" s="45"/>
      <c r="T158" s="93"/>
      <c r="AT158" s="22" t="s">
        <v>162</v>
      </c>
      <c r="AU158" s="22" t="s">
        <v>82</v>
      </c>
    </row>
    <row r="159" spans="2:47" s="1" customFormat="1" ht="13.5">
      <c r="B159" s="44"/>
      <c r="C159" s="72"/>
      <c r="D159" s="231" t="s">
        <v>166</v>
      </c>
      <c r="E159" s="72"/>
      <c r="F159" s="234" t="s">
        <v>3571</v>
      </c>
      <c r="G159" s="72"/>
      <c r="H159" s="72"/>
      <c r="I159" s="189"/>
      <c r="J159" s="72"/>
      <c r="K159" s="72"/>
      <c r="L159" s="70"/>
      <c r="M159" s="233"/>
      <c r="N159" s="45"/>
      <c r="O159" s="45"/>
      <c r="P159" s="45"/>
      <c r="Q159" s="45"/>
      <c r="R159" s="45"/>
      <c r="S159" s="45"/>
      <c r="T159" s="93"/>
      <c r="AT159" s="22" t="s">
        <v>166</v>
      </c>
      <c r="AU159" s="22" t="s">
        <v>82</v>
      </c>
    </row>
    <row r="160" spans="2:51" s="11" customFormat="1" ht="13.5">
      <c r="B160" s="235"/>
      <c r="C160" s="236"/>
      <c r="D160" s="231" t="s">
        <v>180</v>
      </c>
      <c r="E160" s="237" t="s">
        <v>22</v>
      </c>
      <c r="F160" s="238" t="s">
        <v>1985</v>
      </c>
      <c r="G160" s="236"/>
      <c r="H160" s="239">
        <v>1</v>
      </c>
      <c r="I160" s="240"/>
      <c r="J160" s="236"/>
      <c r="K160" s="236"/>
      <c r="L160" s="241"/>
      <c r="M160" s="242"/>
      <c r="N160" s="243"/>
      <c r="O160" s="243"/>
      <c r="P160" s="243"/>
      <c r="Q160" s="243"/>
      <c r="R160" s="243"/>
      <c r="S160" s="243"/>
      <c r="T160" s="244"/>
      <c r="AT160" s="245" t="s">
        <v>180</v>
      </c>
      <c r="AU160" s="245" t="s">
        <v>82</v>
      </c>
      <c r="AV160" s="11" t="s">
        <v>82</v>
      </c>
      <c r="AW160" s="11" t="s">
        <v>37</v>
      </c>
      <c r="AX160" s="11" t="s">
        <v>73</v>
      </c>
      <c r="AY160" s="245" t="s">
        <v>153</v>
      </c>
    </row>
    <row r="161" spans="2:65" s="1" customFormat="1" ht="16.5" customHeight="1">
      <c r="B161" s="44"/>
      <c r="C161" s="219" t="s">
        <v>336</v>
      </c>
      <c r="D161" s="219" t="s">
        <v>155</v>
      </c>
      <c r="E161" s="220" t="s">
        <v>3667</v>
      </c>
      <c r="F161" s="221" t="s">
        <v>3668</v>
      </c>
      <c r="G161" s="222" t="s">
        <v>158</v>
      </c>
      <c r="H161" s="223">
        <v>3</v>
      </c>
      <c r="I161" s="224"/>
      <c r="J161" s="225">
        <f>ROUND(I161*H161,2)</f>
        <v>0</v>
      </c>
      <c r="K161" s="221" t="s">
        <v>429</v>
      </c>
      <c r="L161" s="70"/>
      <c r="M161" s="226" t="s">
        <v>22</v>
      </c>
      <c r="N161" s="227" t="s">
        <v>44</v>
      </c>
      <c r="O161" s="45"/>
      <c r="P161" s="228">
        <f>O161*H161</f>
        <v>0</v>
      </c>
      <c r="Q161" s="228">
        <v>0</v>
      </c>
      <c r="R161" s="228">
        <f>Q161*H161</f>
        <v>0</v>
      </c>
      <c r="S161" s="228">
        <v>0</v>
      </c>
      <c r="T161" s="229">
        <f>S161*H161</f>
        <v>0</v>
      </c>
      <c r="AR161" s="22" t="s">
        <v>266</v>
      </c>
      <c r="AT161" s="22" t="s">
        <v>155</v>
      </c>
      <c r="AU161" s="22" t="s">
        <v>82</v>
      </c>
      <c r="AY161" s="22" t="s">
        <v>153</v>
      </c>
      <c r="BE161" s="230">
        <f>IF(N161="základní",J161,0)</f>
        <v>0</v>
      </c>
      <c r="BF161" s="230">
        <f>IF(N161="snížená",J161,0)</f>
        <v>0</v>
      </c>
      <c r="BG161" s="230">
        <f>IF(N161="zákl. přenesená",J161,0)</f>
        <v>0</v>
      </c>
      <c r="BH161" s="230">
        <f>IF(N161="sníž. přenesená",J161,0)</f>
        <v>0</v>
      </c>
      <c r="BI161" s="230">
        <f>IF(N161="nulová",J161,0)</f>
        <v>0</v>
      </c>
      <c r="BJ161" s="22" t="s">
        <v>24</v>
      </c>
      <c r="BK161" s="230">
        <f>ROUND(I161*H161,2)</f>
        <v>0</v>
      </c>
      <c r="BL161" s="22" t="s">
        <v>266</v>
      </c>
      <c r="BM161" s="22" t="s">
        <v>3669</v>
      </c>
    </row>
    <row r="162" spans="2:47" s="1" customFormat="1" ht="13.5">
      <c r="B162" s="44"/>
      <c r="C162" s="72"/>
      <c r="D162" s="231" t="s">
        <v>162</v>
      </c>
      <c r="E162" s="72"/>
      <c r="F162" s="232" t="s">
        <v>3670</v>
      </c>
      <c r="G162" s="72"/>
      <c r="H162" s="72"/>
      <c r="I162" s="189"/>
      <c r="J162" s="72"/>
      <c r="K162" s="72"/>
      <c r="L162" s="70"/>
      <c r="M162" s="233"/>
      <c r="N162" s="45"/>
      <c r="O162" s="45"/>
      <c r="P162" s="45"/>
      <c r="Q162" s="45"/>
      <c r="R162" s="45"/>
      <c r="S162" s="45"/>
      <c r="T162" s="93"/>
      <c r="AT162" s="22" t="s">
        <v>162</v>
      </c>
      <c r="AU162" s="22" t="s">
        <v>82</v>
      </c>
    </row>
    <row r="163" spans="2:65" s="1" customFormat="1" ht="16.5" customHeight="1">
      <c r="B163" s="44"/>
      <c r="C163" s="246" t="s">
        <v>342</v>
      </c>
      <c r="D163" s="246" t="s">
        <v>252</v>
      </c>
      <c r="E163" s="247" t="s">
        <v>3671</v>
      </c>
      <c r="F163" s="248" t="s">
        <v>3672</v>
      </c>
      <c r="G163" s="249" t="s">
        <v>158</v>
      </c>
      <c r="H163" s="250">
        <v>3</v>
      </c>
      <c r="I163" s="251"/>
      <c r="J163" s="252">
        <f>ROUND(I163*H163,2)</f>
        <v>0</v>
      </c>
      <c r="K163" s="248" t="s">
        <v>22</v>
      </c>
      <c r="L163" s="253"/>
      <c r="M163" s="254" t="s">
        <v>22</v>
      </c>
      <c r="N163" s="255" t="s">
        <v>44</v>
      </c>
      <c r="O163" s="45"/>
      <c r="P163" s="228">
        <f>O163*H163</f>
        <v>0</v>
      </c>
      <c r="Q163" s="228">
        <v>0</v>
      </c>
      <c r="R163" s="228">
        <f>Q163*H163</f>
        <v>0</v>
      </c>
      <c r="S163" s="228">
        <v>0</v>
      </c>
      <c r="T163" s="229">
        <f>S163*H163</f>
        <v>0</v>
      </c>
      <c r="AR163" s="22" t="s">
        <v>2319</v>
      </c>
      <c r="AT163" s="22" t="s">
        <v>252</v>
      </c>
      <c r="AU163" s="22" t="s">
        <v>82</v>
      </c>
      <c r="AY163" s="22" t="s">
        <v>153</v>
      </c>
      <c r="BE163" s="230">
        <f>IF(N163="základní",J163,0)</f>
        <v>0</v>
      </c>
      <c r="BF163" s="230">
        <f>IF(N163="snížená",J163,0)</f>
        <v>0</v>
      </c>
      <c r="BG163" s="230">
        <f>IF(N163="zákl. přenesená",J163,0)</f>
        <v>0</v>
      </c>
      <c r="BH163" s="230">
        <f>IF(N163="sníž. přenesená",J163,0)</f>
        <v>0</v>
      </c>
      <c r="BI163" s="230">
        <f>IF(N163="nulová",J163,0)</f>
        <v>0</v>
      </c>
      <c r="BJ163" s="22" t="s">
        <v>24</v>
      </c>
      <c r="BK163" s="230">
        <f>ROUND(I163*H163,2)</f>
        <v>0</v>
      </c>
      <c r="BL163" s="22" t="s">
        <v>566</v>
      </c>
      <c r="BM163" s="22" t="s">
        <v>3673</v>
      </c>
    </row>
    <row r="164" spans="2:47" s="1" customFormat="1" ht="13.5">
      <c r="B164" s="44"/>
      <c r="C164" s="72"/>
      <c r="D164" s="231" t="s">
        <v>162</v>
      </c>
      <c r="E164" s="72"/>
      <c r="F164" s="232" t="s">
        <v>3666</v>
      </c>
      <c r="G164" s="72"/>
      <c r="H164" s="72"/>
      <c r="I164" s="189"/>
      <c r="J164" s="72"/>
      <c r="K164" s="72"/>
      <c r="L164" s="70"/>
      <c r="M164" s="233"/>
      <c r="N164" s="45"/>
      <c r="O164" s="45"/>
      <c r="P164" s="45"/>
      <c r="Q164" s="45"/>
      <c r="R164" s="45"/>
      <c r="S164" s="45"/>
      <c r="T164" s="93"/>
      <c r="AT164" s="22" t="s">
        <v>162</v>
      </c>
      <c r="AU164" s="22" t="s">
        <v>82</v>
      </c>
    </row>
    <row r="165" spans="2:47" s="1" customFormat="1" ht="13.5">
      <c r="B165" s="44"/>
      <c r="C165" s="72"/>
      <c r="D165" s="231" t="s">
        <v>166</v>
      </c>
      <c r="E165" s="72"/>
      <c r="F165" s="234" t="s">
        <v>3571</v>
      </c>
      <c r="G165" s="72"/>
      <c r="H165" s="72"/>
      <c r="I165" s="189"/>
      <c r="J165" s="72"/>
      <c r="K165" s="72"/>
      <c r="L165" s="70"/>
      <c r="M165" s="233"/>
      <c r="N165" s="45"/>
      <c r="O165" s="45"/>
      <c r="P165" s="45"/>
      <c r="Q165" s="45"/>
      <c r="R165" s="45"/>
      <c r="S165" s="45"/>
      <c r="T165" s="93"/>
      <c r="AT165" s="22" t="s">
        <v>166</v>
      </c>
      <c r="AU165" s="22" t="s">
        <v>82</v>
      </c>
    </row>
    <row r="166" spans="2:51" s="11" customFormat="1" ht="13.5">
      <c r="B166" s="235"/>
      <c r="C166" s="236"/>
      <c r="D166" s="231" t="s">
        <v>180</v>
      </c>
      <c r="E166" s="237" t="s">
        <v>22</v>
      </c>
      <c r="F166" s="238" t="s">
        <v>2654</v>
      </c>
      <c r="G166" s="236"/>
      <c r="H166" s="239">
        <v>3</v>
      </c>
      <c r="I166" s="240"/>
      <c r="J166" s="236"/>
      <c r="K166" s="236"/>
      <c r="L166" s="241"/>
      <c r="M166" s="242"/>
      <c r="N166" s="243"/>
      <c r="O166" s="243"/>
      <c r="P166" s="243"/>
      <c r="Q166" s="243"/>
      <c r="R166" s="243"/>
      <c r="S166" s="243"/>
      <c r="T166" s="244"/>
      <c r="AT166" s="245" t="s">
        <v>180</v>
      </c>
      <c r="AU166" s="245" t="s">
        <v>82</v>
      </c>
      <c r="AV166" s="11" t="s">
        <v>82</v>
      </c>
      <c r="AW166" s="11" t="s">
        <v>37</v>
      </c>
      <c r="AX166" s="11" t="s">
        <v>73</v>
      </c>
      <c r="AY166" s="245" t="s">
        <v>153</v>
      </c>
    </row>
    <row r="167" spans="2:65" s="1" customFormat="1" ht="16.5" customHeight="1">
      <c r="B167" s="44"/>
      <c r="C167" s="219" t="s">
        <v>348</v>
      </c>
      <c r="D167" s="219" t="s">
        <v>155</v>
      </c>
      <c r="E167" s="220" t="s">
        <v>3674</v>
      </c>
      <c r="F167" s="221" t="s">
        <v>3675</v>
      </c>
      <c r="G167" s="222" t="s">
        <v>158</v>
      </c>
      <c r="H167" s="223">
        <v>4</v>
      </c>
      <c r="I167" s="224"/>
      <c r="J167" s="225">
        <f>ROUND(I167*H167,2)</f>
        <v>0</v>
      </c>
      <c r="K167" s="221" t="s">
        <v>429</v>
      </c>
      <c r="L167" s="70"/>
      <c r="M167" s="226" t="s">
        <v>22</v>
      </c>
      <c r="N167" s="227" t="s">
        <v>44</v>
      </c>
      <c r="O167" s="45"/>
      <c r="P167" s="228">
        <f>O167*H167</f>
        <v>0</v>
      </c>
      <c r="Q167" s="228">
        <v>0</v>
      </c>
      <c r="R167" s="228">
        <f>Q167*H167</f>
        <v>0</v>
      </c>
      <c r="S167" s="228">
        <v>0</v>
      </c>
      <c r="T167" s="229">
        <f>S167*H167</f>
        <v>0</v>
      </c>
      <c r="AR167" s="22" t="s">
        <v>266</v>
      </c>
      <c r="AT167" s="22" t="s">
        <v>155</v>
      </c>
      <c r="AU167" s="22" t="s">
        <v>82</v>
      </c>
      <c r="AY167" s="22" t="s">
        <v>153</v>
      </c>
      <c r="BE167" s="230">
        <f>IF(N167="základní",J167,0)</f>
        <v>0</v>
      </c>
      <c r="BF167" s="230">
        <f>IF(N167="snížená",J167,0)</f>
        <v>0</v>
      </c>
      <c r="BG167" s="230">
        <f>IF(N167="zákl. přenesená",J167,0)</f>
        <v>0</v>
      </c>
      <c r="BH167" s="230">
        <f>IF(N167="sníž. přenesená",J167,0)</f>
        <v>0</v>
      </c>
      <c r="BI167" s="230">
        <f>IF(N167="nulová",J167,0)</f>
        <v>0</v>
      </c>
      <c r="BJ167" s="22" t="s">
        <v>24</v>
      </c>
      <c r="BK167" s="230">
        <f>ROUND(I167*H167,2)</f>
        <v>0</v>
      </c>
      <c r="BL167" s="22" t="s">
        <v>266</v>
      </c>
      <c r="BM167" s="22" t="s">
        <v>3676</v>
      </c>
    </row>
    <row r="168" spans="2:47" s="1" customFormat="1" ht="13.5">
      <c r="B168" s="44"/>
      <c r="C168" s="72"/>
      <c r="D168" s="231" t="s">
        <v>162</v>
      </c>
      <c r="E168" s="72"/>
      <c r="F168" s="232" t="s">
        <v>3677</v>
      </c>
      <c r="G168" s="72"/>
      <c r="H168" s="72"/>
      <c r="I168" s="189"/>
      <c r="J168" s="72"/>
      <c r="K168" s="72"/>
      <c r="L168" s="70"/>
      <c r="M168" s="233"/>
      <c r="N168" s="45"/>
      <c r="O168" s="45"/>
      <c r="P168" s="45"/>
      <c r="Q168" s="45"/>
      <c r="R168" s="45"/>
      <c r="S168" s="45"/>
      <c r="T168" s="93"/>
      <c r="AT168" s="22" t="s">
        <v>162</v>
      </c>
      <c r="AU168" s="22" t="s">
        <v>82</v>
      </c>
    </row>
    <row r="169" spans="2:65" s="1" customFormat="1" ht="16.5" customHeight="1">
      <c r="B169" s="44"/>
      <c r="C169" s="246" t="s">
        <v>356</v>
      </c>
      <c r="D169" s="246" t="s">
        <v>252</v>
      </c>
      <c r="E169" s="247" t="s">
        <v>3678</v>
      </c>
      <c r="F169" s="248" t="s">
        <v>3679</v>
      </c>
      <c r="G169" s="249" t="s">
        <v>158</v>
      </c>
      <c r="H169" s="250">
        <v>4</v>
      </c>
      <c r="I169" s="251"/>
      <c r="J169" s="252">
        <f>ROUND(I169*H169,2)</f>
        <v>0</v>
      </c>
      <c r="K169" s="248" t="s">
        <v>22</v>
      </c>
      <c r="L169" s="253"/>
      <c r="M169" s="254" t="s">
        <v>22</v>
      </c>
      <c r="N169" s="255" t="s">
        <v>44</v>
      </c>
      <c r="O169" s="45"/>
      <c r="P169" s="228">
        <f>O169*H169</f>
        <v>0</v>
      </c>
      <c r="Q169" s="228">
        <v>0</v>
      </c>
      <c r="R169" s="228">
        <f>Q169*H169</f>
        <v>0</v>
      </c>
      <c r="S169" s="228">
        <v>0</v>
      </c>
      <c r="T169" s="229">
        <f>S169*H169</f>
        <v>0</v>
      </c>
      <c r="AR169" s="22" t="s">
        <v>2319</v>
      </c>
      <c r="AT169" s="22" t="s">
        <v>252</v>
      </c>
      <c r="AU169" s="22" t="s">
        <v>82</v>
      </c>
      <c r="AY169" s="22" t="s">
        <v>153</v>
      </c>
      <c r="BE169" s="230">
        <f>IF(N169="základní",J169,0)</f>
        <v>0</v>
      </c>
      <c r="BF169" s="230">
        <f>IF(N169="snížená",J169,0)</f>
        <v>0</v>
      </c>
      <c r="BG169" s="230">
        <f>IF(N169="zákl. přenesená",J169,0)</f>
        <v>0</v>
      </c>
      <c r="BH169" s="230">
        <f>IF(N169="sníž. přenesená",J169,0)</f>
        <v>0</v>
      </c>
      <c r="BI169" s="230">
        <f>IF(N169="nulová",J169,0)</f>
        <v>0</v>
      </c>
      <c r="BJ169" s="22" t="s">
        <v>24</v>
      </c>
      <c r="BK169" s="230">
        <f>ROUND(I169*H169,2)</f>
        <v>0</v>
      </c>
      <c r="BL169" s="22" t="s">
        <v>566</v>
      </c>
      <c r="BM169" s="22" t="s">
        <v>3680</v>
      </c>
    </row>
    <row r="170" spans="2:47" s="1" customFormat="1" ht="13.5">
      <c r="B170" s="44"/>
      <c r="C170" s="72"/>
      <c r="D170" s="231" t="s">
        <v>162</v>
      </c>
      <c r="E170" s="72"/>
      <c r="F170" s="232" t="s">
        <v>3666</v>
      </c>
      <c r="G170" s="72"/>
      <c r="H170" s="72"/>
      <c r="I170" s="189"/>
      <c r="J170" s="72"/>
      <c r="K170" s="72"/>
      <c r="L170" s="70"/>
      <c r="M170" s="233"/>
      <c r="N170" s="45"/>
      <c r="O170" s="45"/>
      <c r="P170" s="45"/>
      <c r="Q170" s="45"/>
      <c r="R170" s="45"/>
      <c r="S170" s="45"/>
      <c r="T170" s="93"/>
      <c r="AT170" s="22" t="s">
        <v>162</v>
      </c>
      <c r="AU170" s="22" t="s">
        <v>82</v>
      </c>
    </row>
    <row r="171" spans="2:47" s="1" customFormat="1" ht="13.5">
      <c r="B171" s="44"/>
      <c r="C171" s="72"/>
      <c r="D171" s="231" t="s">
        <v>166</v>
      </c>
      <c r="E171" s="72"/>
      <c r="F171" s="234" t="s">
        <v>3571</v>
      </c>
      <c r="G171" s="72"/>
      <c r="H171" s="72"/>
      <c r="I171" s="189"/>
      <c r="J171" s="72"/>
      <c r="K171" s="72"/>
      <c r="L171" s="70"/>
      <c r="M171" s="233"/>
      <c r="N171" s="45"/>
      <c r="O171" s="45"/>
      <c r="P171" s="45"/>
      <c r="Q171" s="45"/>
      <c r="R171" s="45"/>
      <c r="S171" s="45"/>
      <c r="T171" s="93"/>
      <c r="AT171" s="22" t="s">
        <v>166</v>
      </c>
      <c r="AU171" s="22" t="s">
        <v>82</v>
      </c>
    </row>
    <row r="172" spans="2:51" s="11" customFormat="1" ht="13.5">
      <c r="B172" s="235"/>
      <c r="C172" s="236"/>
      <c r="D172" s="231" t="s">
        <v>180</v>
      </c>
      <c r="E172" s="237" t="s">
        <v>22</v>
      </c>
      <c r="F172" s="238" t="s">
        <v>3486</v>
      </c>
      <c r="G172" s="236"/>
      <c r="H172" s="239">
        <v>4</v>
      </c>
      <c r="I172" s="240"/>
      <c r="J172" s="236"/>
      <c r="K172" s="236"/>
      <c r="L172" s="241"/>
      <c r="M172" s="242"/>
      <c r="N172" s="243"/>
      <c r="O172" s="243"/>
      <c r="P172" s="243"/>
      <c r="Q172" s="243"/>
      <c r="R172" s="243"/>
      <c r="S172" s="243"/>
      <c r="T172" s="244"/>
      <c r="AT172" s="245" t="s">
        <v>180</v>
      </c>
      <c r="AU172" s="245" t="s">
        <v>82</v>
      </c>
      <c r="AV172" s="11" t="s">
        <v>82</v>
      </c>
      <c r="AW172" s="11" t="s">
        <v>37</v>
      </c>
      <c r="AX172" s="11" t="s">
        <v>73</v>
      </c>
      <c r="AY172" s="245" t="s">
        <v>153</v>
      </c>
    </row>
    <row r="173" spans="2:65" s="1" customFormat="1" ht="16.5" customHeight="1">
      <c r="B173" s="44"/>
      <c r="C173" s="219" t="s">
        <v>362</v>
      </c>
      <c r="D173" s="219" t="s">
        <v>155</v>
      </c>
      <c r="E173" s="220" t="s">
        <v>3681</v>
      </c>
      <c r="F173" s="221" t="s">
        <v>3682</v>
      </c>
      <c r="G173" s="222" t="s">
        <v>158</v>
      </c>
      <c r="H173" s="223">
        <v>1</v>
      </c>
      <c r="I173" s="224"/>
      <c r="J173" s="225">
        <f>ROUND(I173*H173,2)</f>
        <v>0</v>
      </c>
      <c r="K173" s="221" t="s">
        <v>429</v>
      </c>
      <c r="L173" s="70"/>
      <c r="M173" s="226" t="s">
        <v>22</v>
      </c>
      <c r="N173" s="227" t="s">
        <v>44</v>
      </c>
      <c r="O173" s="45"/>
      <c r="P173" s="228">
        <f>O173*H173</f>
        <v>0</v>
      </c>
      <c r="Q173" s="228">
        <v>0</v>
      </c>
      <c r="R173" s="228">
        <f>Q173*H173</f>
        <v>0</v>
      </c>
      <c r="S173" s="228">
        <v>0</v>
      </c>
      <c r="T173" s="229">
        <f>S173*H173</f>
        <v>0</v>
      </c>
      <c r="AR173" s="22" t="s">
        <v>266</v>
      </c>
      <c r="AT173" s="22" t="s">
        <v>155</v>
      </c>
      <c r="AU173" s="22" t="s">
        <v>82</v>
      </c>
      <c r="AY173" s="22" t="s">
        <v>153</v>
      </c>
      <c r="BE173" s="230">
        <f>IF(N173="základní",J173,0)</f>
        <v>0</v>
      </c>
      <c r="BF173" s="230">
        <f>IF(N173="snížená",J173,0)</f>
        <v>0</v>
      </c>
      <c r="BG173" s="230">
        <f>IF(N173="zákl. přenesená",J173,0)</f>
        <v>0</v>
      </c>
      <c r="BH173" s="230">
        <f>IF(N173="sníž. přenesená",J173,0)</f>
        <v>0</v>
      </c>
      <c r="BI173" s="230">
        <f>IF(N173="nulová",J173,0)</f>
        <v>0</v>
      </c>
      <c r="BJ173" s="22" t="s">
        <v>24</v>
      </c>
      <c r="BK173" s="230">
        <f>ROUND(I173*H173,2)</f>
        <v>0</v>
      </c>
      <c r="BL173" s="22" t="s">
        <v>266</v>
      </c>
      <c r="BM173" s="22" t="s">
        <v>3683</v>
      </c>
    </row>
    <row r="174" spans="2:47" s="1" customFormat="1" ht="13.5">
      <c r="B174" s="44"/>
      <c r="C174" s="72"/>
      <c r="D174" s="231" t="s">
        <v>162</v>
      </c>
      <c r="E174" s="72"/>
      <c r="F174" s="232" t="s">
        <v>3684</v>
      </c>
      <c r="G174" s="72"/>
      <c r="H174" s="72"/>
      <c r="I174" s="189"/>
      <c r="J174" s="72"/>
      <c r="K174" s="72"/>
      <c r="L174" s="70"/>
      <c r="M174" s="233"/>
      <c r="N174" s="45"/>
      <c r="O174" s="45"/>
      <c r="P174" s="45"/>
      <c r="Q174" s="45"/>
      <c r="R174" s="45"/>
      <c r="S174" s="45"/>
      <c r="T174" s="93"/>
      <c r="AT174" s="22" t="s">
        <v>162</v>
      </c>
      <c r="AU174" s="22" t="s">
        <v>82</v>
      </c>
    </row>
    <row r="175" spans="2:65" s="1" customFormat="1" ht="16.5" customHeight="1">
      <c r="B175" s="44"/>
      <c r="C175" s="219" t="s">
        <v>366</v>
      </c>
      <c r="D175" s="219" t="s">
        <v>155</v>
      </c>
      <c r="E175" s="220" t="s">
        <v>3685</v>
      </c>
      <c r="F175" s="221" t="s">
        <v>3686</v>
      </c>
      <c r="G175" s="222" t="s">
        <v>1567</v>
      </c>
      <c r="H175" s="223">
        <v>1</v>
      </c>
      <c r="I175" s="224"/>
      <c r="J175" s="225">
        <f>ROUND(I175*H175,2)</f>
        <v>0</v>
      </c>
      <c r="K175" s="221" t="s">
        <v>22</v>
      </c>
      <c r="L175" s="70"/>
      <c r="M175" s="226" t="s">
        <v>22</v>
      </c>
      <c r="N175" s="227" t="s">
        <v>44</v>
      </c>
      <c r="O175" s="45"/>
      <c r="P175" s="228">
        <f>O175*H175</f>
        <v>0</v>
      </c>
      <c r="Q175" s="228">
        <v>0</v>
      </c>
      <c r="R175" s="228">
        <f>Q175*H175</f>
        <v>0</v>
      </c>
      <c r="S175" s="228">
        <v>0</v>
      </c>
      <c r="T175" s="229">
        <f>S175*H175</f>
        <v>0</v>
      </c>
      <c r="AR175" s="22" t="s">
        <v>266</v>
      </c>
      <c r="AT175" s="22" t="s">
        <v>155</v>
      </c>
      <c r="AU175" s="22" t="s">
        <v>82</v>
      </c>
      <c r="AY175" s="22" t="s">
        <v>153</v>
      </c>
      <c r="BE175" s="230">
        <f>IF(N175="základní",J175,0)</f>
        <v>0</v>
      </c>
      <c r="BF175" s="230">
        <f>IF(N175="snížená",J175,0)</f>
        <v>0</v>
      </c>
      <c r="BG175" s="230">
        <f>IF(N175="zákl. přenesená",J175,0)</f>
        <v>0</v>
      </c>
      <c r="BH175" s="230">
        <f>IF(N175="sníž. přenesená",J175,0)</f>
        <v>0</v>
      </c>
      <c r="BI175" s="230">
        <f>IF(N175="nulová",J175,0)</f>
        <v>0</v>
      </c>
      <c r="BJ175" s="22" t="s">
        <v>24</v>
      </c>
      <c r="BK175" s="230">
        <f>ROUND(I175*H175,2)</f>
        <v>0</v>
      </c>
      <c r="BL175" s="22" t="s">
        <v>266</v>
      </c>
      <c r="BM175" s="22" t="s">
        <v>3687</v>
      </c>
    </row>
    <row r="176" spans="2:47" s="1" customFormat="1" ht="13.5">
      <c r="B176" s="44"/>
      <c r="C176" s="72"/>
      <c r="D176" s="231" t="s">
        <v>162</v>
      </c>
      <c r="E176" s="72"/>
      <c r="F176" s="232" t="s">
        <v>3560</v>
      </c>
      <c r="G176" s="72"/>
      <c r="H176" s="72"/>
      <c r="I176" s="189"/>
      <c r="J176" s="72"/>
      <c r="K176" s="72"/>
      <c r="L176" s="70"/>
      <c r="M176" s="233"/>
      <c r="N176" s="45"/>
      <c r="O176" s="45"/>
      <c r="P176" s="45"/>
      <c r="Q176" s="45"/>
      <c r="R176" s="45"/>
      <c r="S176" s="45"/>
      <c r="T176" s="93"/>
      <c r="AT176" s="22" t="s">
        <v>162</v>
      </c>
      <c r="AU176" s="22" t="s">
        <v>82</v>
      </c>
    </row>
    <row r="177" spans="2:65" s="1" customFormat="1" ht="16.5" customHeight="1">
      <c r="B177" s="44"/>
      <c r="C177" s="219" t="s">
        <v>372</v>
      </c>
      <c r="D177" s="219" t="s">
        <v>155</v>
      </c>
      <c r="E177" s="220" t="s">
        <v>3688</v>
      </c>
      <c r="F177" s="221" t="s">
        <v>3689</v>
      </c>
      <c r="G177" s="222" t="s">
        <v>1447</v>
      </c>
      <c r="H177" s="269"/>
      <c r="I177" s="224"/>
      <c r="J177" s="225">
        <f>ROUND(I177*H177,2)</f>
        <v>0</v>
      </c>
      <c r="K177" s="221" t="s">
        <v>429</v>
      </c>
      <c r="L177" s="70"/>
      <c r="M177" s="226" t="s">
        <v>22</v>
      </c>
      <c r="N177" s="227" t="s">
        <v>44</v>
      </c>
      <c r="O177" s="45"/>
      <c r="P177" s="228">
        <f>O177*H177</f>
        <v>0</v>
      </c>
      <c r="Q177" s="228">
        <v>0</v>
      </c>
      <c r="R177" s="228">
        <f>Q177*H177</f>
        <v>0</v>
      </c>
      <c r="S177" s="228">
        <v>0</v>
      </c>
      <c r="T177" s="229">
        <f>S177*H177</f>
        <v>0</v>
      </c>
      <c r="AR177" s="22" t="s">
        <v>266</v>
      </c>
      <c r="AT177" s="22" t="s">
        <v>155</v>
      </c>
      <c r="AU177" s="22" t="s">
        <v>82</v>
      </c>
      <c r="AY177" s="22" t="s">
        <v>153</v>
      </c>
      <c r="BE177" s="230">
        <f>IF(N177="základní",J177,0)</f>
        <v>0</v>
      </c>
      <c r="BF177" s="230">
        <f>IF(N177="snížená",J177,0)</f>
        <v>0</v>
      </c>
      <c r="BG177" s="230">
        <f>IF(N177="zákl. přenesená",J177,0)</f>
        <v>0</v>
      </c>
      <c r="BH177" s="230">
        <f>IF(N177="sníž. přenesená",J177,0)</f>
        <v>0</v>
      </c>
      <c r="BI177" s="230">
        <f>IF(N177="nulová",J177,0)</f>
        <v>0</v>
      </c>
      <c r="BJ177" s="22" t="s">
        <v>24</v>
      </c>
      <c r="BK177" s="230">
        <f>ROUND(I177*H177,2)</f>
        <v>0</v>
      </c>
      <c r="BL177" s="22" t="s">
        <v>266</v>
      </c>
      <c r="BM177" s="22" t="s">
        <v>3690</v>
      </c>
    </row>
    <row r="178" spans="2:47" s="1" customFormat="1" ht="13.5">
      <c r="B178" s="44"/>
      <c r="C178" s="72"/>
      <c r="D178" s="231" t="s">
        <v>162</v>
      </c>
      <c r="E178" s="72"/>
      <c r="F178" s="232" t="s">
        <v>3691</v>
      </c>
      <c r="G178" s="72"/>
      <c r="H178" s="72"/>
      <c r="I178" s="189"/>
      <c r="J178" s="72"/>
      <c r="K178" s="72"/>
      <c r="L178" s="70"/>
      <c r="M178" s="233"/>
      <c r="N178" s="45"/>
      <c r="O178" s="45"/>
      <c r="P178" s="45"/>
      <c r="Q178" s="45"/>
      <c r="R178" s="45"/>
      <c r="S178" s="45"/>
      <c r="T178" s="93"/>
      <c r="AT178" s="22" t="s">
        <v>162</v>
      </c>
      <c r="AU178" s="22" t="s">
        <v>82</v>
      </c>
    </row>
    <row r="179" spans="2:47" s="1" customFormat="1" ht="13.5">
      <c r="B179" s="44"/>
      <c r="C179" s="72"/>
      <c r="D179" s="231" t="s">
        <v>164</v>
      </c>
      <c r="E179" s="72"/>
      <c r="F179" s="234" t="s">
        <v>1502</v>
      </c>
      <c r="G179" s="72"/>
      <c r="H179" s="72"/>
      <c r="I179" s="189"/>
      <c r="J179" s="72"/>
      <c r="K179" s="72"/>
      <c r="L179" s="70"/>
      <c r="M179" s="256"/>
      <c r="N179" s="257"/>
      <c r="O179" s="257"/>
      <c r="P179" s="257"/>
      <c r="Q179" s="257"/>
      <c r="R179" s="257"/>
      <c r="S179" s="257"/>
      <c r="T179" s="258"/>
      <c r="AT179" s="22" t="s">
        <v>164</v>
      </c>
      <c r="AU179" s="22" t="s">
        <v>82</v>
      </c>
    </row>
    <row r="180" spans="2:12" s="1" customFormat="1" ht="6.95" customHeight="1">
      <c r="B180" s="65"/>
      <c r="C180" s="66"/>
      <c r="D180" s="66"/>
      <c r="E180" s="66"/>
      <c r="F180" s="66"/>
      <c r="G180" s="66"/>
      <c r="H180" s="66"/>
      <c r="I180" s="164"/>
      <c r="J180" s="66"/>
      <c r="K180" s="66"/>
      <c r="L180" s="70"/>
    </row>
  </sheetData>
  <sheetProtection password="CC35" sheet="1" objects="1" scenarios="1" formatColumns="0" formatRows="0" autoFilter="0"/>
  <autoFilter ref="C77:K179"/>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Zbyněk Jarolím</dc:creator>
  <cp:keywords/>
  <dc:description/>
  <cp:lastModifiedBy>Zbyněk Jarolím</cp:lastModifiedBy>
  <dcterms:created xsi:type="dcterms:W3CDTF">2017-08-07T06:12:10Z</dcterms:created>
  <dcterms:modified xsi:type="dcterms:W3CDTF">2017-08-07T06:12:39Z</dcterms:modified>
  <cp:category/>
  <cp:version/>
  <cp:contentType/>
  <cp:contentStatus/>
</cp:coreProperties>
</file>