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tr.Kratochvil\Desktop\Zakázky Petr\VZMR\příprava\Oprava prostor URO MO\ZD\"/>
    </mc:Choice>
  </mc:AlternateContent>
  <bookViews>
    <workbookView xWindow="0" yWindow="0" windowWidth="28800" windowHeight="13980"/>
  </bookViews>
  <sheets>
    <sheet name="Rekapitulace stavby" sheetId="1" r:id="rId1"/>
    <sheet name="A - Bourací práce" sheetId="2" r:id="rId2"/>
    <sheet name="B - Stavební práce" sheetId="3" r:id="rId3"/>
    <sheet name="C - Požárně bezpečnostní ..." sheetId="4" r:id="rId4"/>
    <sheet name="D - Zdravotně technické i..." sheetId="5" r:id="rId5"/>
    <sheet name="E - ELEKTRO - instalace S..." sheetId="6" r:id="rId6"/>
    <sheet name="F - Interiér" sheetId="7" r:id="rId7"/>
    <sheet name="VRN - Vedlejší rozpočtové..." sheetId="8" r:id="rId8"/>
    <sheet name="Seznam figur" sheetId="9" r:id="rId9"/>
  </sheets>
  <definedNames>
    <definedName name="_xlnm._FilterDatabase" localSheetId="1" hidden="1">'A - Bourací práce'!$C$127:$K$255</definedName>
    <definedName name="_xlnm._FilterDatabase" localSheetId="2" hidden="1">'B - Stavební práce'!$C$126:$K$242</definedName>
    <definedName name="_xlnm._FilterDatabase" localSheetId="3" hidden="1">'C - Požárně bezpečnostní ...'!$C$120:$K$139</definedName>
    <definedName name="_xlnm._FilterDatabase" localSheetId="4" hidden="1">'D - Zdravotně technické i...'!$C$121:$K$182</definedName>
    <definedName name="_xlnm._FilterDatabase" localSheetId="5" hidden="1">'E - ELEKTRO - instalace S...'!$C$132:$K$239</definedName>
    <definedName name="_xlnm._FilterDatabase" localSheetId="6" hidden="1">'F - Interiér'!$C$119:$K$171</definedName>
    <definedName name="_xlnm._FilterDatabase" localSheetId="7" hidden="1">'VRN - Vedlejší rozpočtové...'!$C$120:$K$137</definedName>
    <definedName name="_xlnm.Print_Titles" localSheetId="1">'A - Bourací práce'!$127:$127</definedName>
    <definedName name="_xlnm.Print_Titles" localSheetId="2">'B - Stavební práce'!$126:$126</definedName>
    <definedName name="_xlnm.Print_Titles" localSheetId="3">'C - Požárně bezpečnostní ...'!$120:$120</definedName>
    <definedName name="_xlnm.Print_Titles" localSheetId="4">'D - Zdravotně technické i...'!$121:$121</definedName>
    <definedName name="_xlnm.Print_Titles" localSheetId="5">'E - ELEKTRO - instalace S...'!$132:$132</definedName>
    <definedName name="_xlnm.Print_Titles" localSheetId="6">'F - Interiér'!$119:$119</definedName>
    <definedName name="_xlnm.Print_Titles" localSheetId="0">'Rekapitulace stavby'!$92:$92</definedName>
    <definedName name="_xlnm.Print_Titles" localSheetId="8">'Seznam figur'!$9:$9</definedName>
    <definedName name="_xlnm.Print_Titles" localSheetId="7">'VRN - Vedlejší rozpočtové...'!$120:$120</definedName>
    <definedName name="_xlnm.Print_Area" localSheetId="1">'A - Bourací práce'!$C$4:$J$76,'A - Bourací práce'!$C$82:$J$109,'A - Bourací práce'!$C$115:$J$255</definedName>
    <definedName name="_xlnm.Print_Area" localSheetId="2">'B - Stavební práce'!$C$4:$J$76,'B - Stavební práce'!$C$82:$J$108,'B - Stavební práce'!$C$114:$J$242</definedName>
    <definedName name="_xlnm.Print_Area" localSheetId="3">'C - Požárně bezpečnostní ...'!$C$4:$J$76,'C - Požárně bezpečnostní ...'!$C$82:$J$102,'C - Požárně bezpečnostní ...'!$C$108:$J$139</definedName>
    <definedName name="_xlnm.Print_Area" localSheetId="4">'D - Zdravotně technické i...'!$C$4:$J$76,'D - Zdravotně technické i...'!$C$82:$J$103,'D - Zdravotně technické i...'!$C$109:$J$182</definedName>
    <definedName name="_xlnm.Print_Area" localSheetId="5">'E - ELEKTRO - instalace S...'!$C$4:$J$76,'E - ELEKTRO - instalace S...'!$C$82:$J$114,'E - ELEKTRO - instalace S...'!$C$120:$J$239</definedName>
    <definedName name="_xlnm.Print_Area" localSheetId="6">'F - Interiér'!$C$4:$J$76,'F - Interiér'!$C$82:$J$101,'F - Interiér'!$C$107:$J$171</definedName>
    <definedName name="_xlnm.Print_Area" localSheetId="0">'Rekapitulace stavby'!$D$4:$AO$76,'Rekapitulace stavby'!$C$82:$AQ$102</definedName>
    <definedName name="_xlnm.Print_Area" localSheetId="8">'Seznam figur'!$C$4:$G$51</definedName>
    <definedName name="_xlnm.Print_Area" localSheetId="7">'VRN - Vedlejší rozpočtové...'!$C$4:$J$76,'VRN - Vedlejší rozpočtové...'!$C$82:$J$102,'VRN - Vedlejší rozpočtové...'!$C$108:$J$137</definedName>
  </definedNames>
  <calcPr calcId="162913"/>
</workbook>
</file>

<file path=xl/calcChain.xml><?xml version="1.0" encoding="utf-8"?>
<calcChain xmlns="http://schemas.openxmlformats.org/spreadsheetml/2006/main">
  <c r="D7" i="9" l="1"/>
  <c r="J37" i="8"/>
  <c r="J36" i="8"/>
  <c r="AY101" i="1" s="1"/>
  <c r="J35" i="8"/>
  <c r="AX101" i="1"/>
  <c r="BI137" i="8"/>
  <c r="BH137" i="8"/>
  <c r="BG137" i="8"/>
  <c r="BF137" i="8"/>
  <c r="T137" i="8"/>
  <c r="T136" i="8" s="1"/>
  <c r="R137" i="8"/>
  <c r="R136" i="8"/>
  <c r="P137" i="8"/>
  <c r="P136" i="8"/>
  <c r="BI135" i="8"/>
  <c r="BH135" i="8"/>
  <c r="BG135" i="8"/>
  <c r="BF135" i="8"/>
  <c r="T135" i="8"/>
  <c r="R135" i="8"/>
  <c r="P135" i="8"/>
  <c r="BI134" i="8"/>
  <c r="BH134" i="8"/>
  <c r="BG134" i="8"/>
  <c r="BF134" i="8"/>
  <c r="T134" i="8"/>
  <c r="R134" i="8"/>
  <c r="P134" i="8"/>
  <c r="BI131" i="8"/>
  <c r="BH131" i="8"/>
  <c r="BG131" i="8"/>
  <c r="BF131" i="8"/>
  <c r="T131" i="8"/>
  <c r="R131" i="8"/>
  <c r="P131" i="8"/>
  <c r="BI129" i="8"/>
  <c r="BH129" i="8"/>
  <c r="BG129" i="8"/>
  <c r="BF129" i="8"/>
  <c r="T129" i="8"/>
  <c r="R129" i="8"/>
  <c r="P129" i="8"/>
  <c r="BI126" i="8"/>
  <c r="BH126" i="8"/>
  <c r="BG126" i="8"/>
  <c r="BF126" i="8"/>
  <c r="T126" i="8"/>
  <c r="R126" i="8"/>
  <c r="P126" i="8"/>
  <c r="BI124" i="8"/>
  <c r="BH124" i="8"/>
  <c r="BG124" i="8"/>
  <c r="BF124" i="8"/>
  <c r="T124" i="8"/>
  <c r="R124" i="8"/>
  <c r="P124" i="8"/>
  <c r="F117" i="8"/>
  <c r="F115" i="8"/>
  <c r="E113" i="8"/>
  <c r="F91" i="8"/>
  <c r="F89" i="8"/>
  <c r="E87" i="8"/>
  <c r="J24" i="8"/>
  <c r="E24" i="8"/>
  <c r="J92" i="8"/>
  <c r="J23" i="8"/>
  <c r="J21" i="8"/>
  <c r="E21" i="8"/>
  <c r="J117" i="8"/>
  <c r="J20" i="8"/>
  <c r="J18" i="8"/>
  <c r="E18" i="8"/>
  <c r="F92" i="8"/>
  <c r="J17" i="8"/>
  <c r="J12" i="8"/>
  <c r="J115" i="8" s="1"/>
  <c r="E7" i="8"/>
  <c r="E111" i="8"/>
  <c r="J37" i="7"/>
  <c r="J36" i="7"/>
  <c r="AY100" i="1"/>
  <c r="J35" i="7"/>
  <c r="AX100" i="1"/>
  <c r="BI171" i="7"/>
  <c r="BH171" i="7"/>
  <c r="BG171" i="7"/>
  <c r="BF171" i="7"/>
  <c r="T171" i="7"/>
  <c r="R171" i="7"/>
  <c r="P171" i="7"/>
  <c r="BI170" i="7"/>
  <c r="BH170" i="7"/>
  <c r="BG170" i="7"/>
  <c r="BF170" i="7"/>
  <c r="T170" i="7"/>
  <c r="R170" i="7"/>
  <c r="P170" i="7"/>
  <c r="BI165" i="7"/>
  <c r="BH165" i="7"/>
  <c r="BG165" i="7"/>
  <c r="BF165" i="7"/>
  <c r="T165" i="7"/>
  <c r="R165" i="7"/>
  <c r="P165" i="7"/>
  <c r="BI158" i="7"/>
  <c r="BH158" i="7"/>
  <c r="BG158" i="7"/>
  <c r="BF158" i="7"/>
  <c r="T158" i="7"/>
  <c r="R158" i="7"/>
  <c r="P158" i="7"/>
  <c r="BI151" i="7"/>
  <c r="BH151" i="7"/>
  <c r="BG151" i="7"/>
  <c r="BF151" i="7"/>
  <c r="T151" i="7"/>
  <c r="R151" i="7"/>
  <c r="P151" i="7"/>
  <c r="BI144" i="7"/>
  <c r="BH144" i="7"/>
  <c r="BG144" i="7"/>
  <c r="BF144" i="7"/>
  <c r="T144" i="7"/>
  <c r="R144" i="7"/>
  <c r="P144" i="7"/>
  <c r="BI137" i="7"/>
  <c r="BH137" i="7"/>
  <c r="BG137" i="7"/>
  <c r="BF137" i="7"/>
  <c r="T137" i="7"/>
  <c r="R137" i="7"/>
  <c r="P137" i="7"/>
  <c r="BI132" i="7"/>
  <c r="BH132" i="7"/>
  <c r="BG132" i="7"/>
  <c r="BF132" i="7"/>
  <c r="T132" i="7"/>
  <c r="R132" i="7"/>
  <c r="P132" i="7"/>
  <c r="BI128" i="7"/>
  <c r="BH128" i="7"/>
  <c r="BG128" i="7"/>
  <c r="BF128" i="7"/>
  <c r="T128" i="7"/>
  <c r="R128" i="7"/>
  <c r="P128" i="7"/>
  <c r="BI125" i="7"/>
  <c r="BH125" i="7"/>
  <c r="BG125" i="7"/>
  <c r="BF125" i="7"/>
  <c r="T125" i="7"/>
  <c r="R125" i="7"/>
  <c r="P125" i="7"/>
  <c r="BI122" i="7"/>
  <c r="BH122" i="7"/>
  <c r="BG122" i="7"/>
  <c r="BF122" i="7"/>
  <c r="T122" i="7"/>
  <c r="R122" i="7"/>
  <c r="P122" i="7"/>
  <c r="F116" i="7"/>
  <c r="F114" i="7"/>
  <c r="E112" i="7"/>
  <c r="F91" i="7"/>
  <c r="F89" i="7"/>
  <c r="E87" i="7"/>
  <c r="J24" i="7"/>
  <c r="E24" i="7"/>
  <c r="J92" i="7"/>
  <c r="J23" i="7"/>
  <c r="J21" i="7"/>
  <c r="E21" i="7"/>
  <c r="J116" i="7"/>
  <c r="J20" i="7"/>
  <c r="J18" i="7"/>
  <c r="E18" i="7"/>
  <c r="F117" i="7"/>
  <c r="J17" i="7"/>
  <c r="J12" i="7"/>
  <c r="J114" i="7" s="1"/>
  <c r="E7" i="7"/>
  <c r="E110" i="7"/>
  <c r="J37" i="6"/>
  <c r="J36" i="6"/>
  <c r="AY99" i="1"/>
  <c r="J35" i="6"/>
  <c r="AX99" i="1"/>
  <c r="BI234" i="6"/>
  <c r="BH234" i="6"/>
  <c r="BG234" i="6"/>
  <c r="BF234" i="6"/>
  <c r="T234" i="6"/>
  <c r="T233" i="6"/>
  <c r="R234" i="6"/>
  <c r="R233" i="6"/>
  <c r="P234" i="6"/>
  <c r="P233" i="6"/>
  <c r="BI232" i="6"/>
  <c r="BH232" i="6"/>
  <c r="BG232" i="6"/>
  <c r="BF232" i="6"/>
  <c r="T232" i="6"/>
  <c r="R232" i="6"/>
  <c r="P232" i="6"/>
  <c r="BI231" i="6"/>
  <c r="BH231" i="6"/>
  <c r="BG231" i="6"/>
  <c r="BF231" i="6"/>
  <c r="T231" i="6"/>
  <c r="R231" i="6"/>
  <c r="P231" i="6"/>
  <c r="BI229" i="6"/>
  <c r="BH229" i="6"/>
  <c r="BG229" i="6"/>
  <c r="BF229" i="6"/>
  <c r="T229" i="6"/>
  <c r="T228" i="6"/>
  <c r="R229" i="6"/>
  <c r="R228" i="6"/>
  <c r="P229" i="6"/>
  <c r="P228" i="6"/>
  <c r="BI227" i="6"/>
  <c r="BH227" i="6"/>
  <c r="BG227" i="6"/>
  <c r="BF227" i="6"/>
  <c r="T227" i="6"/>
  <c r="T226" i="6" s="1"/>
  <c r="R227" i="6"/>
  <c r="R226" i="6"/>
  <c r="P227" i="6"/>
  <c r="P226" i="6" s="1"/>
  <c r="BI225" i="6"/>
  <c r="BH225" i="6"/>
  <c r="BG225" i="6"/>
  <c r="BF225" i="6"/>
  <c r="T225" i="6"/>
  <c r="R225" i="6"/>
  <c r="P225" i="6"/>
  <c r="BI224" i="6"/>
  <c r="BH224" i="6"/>
  <c r="BG224" i="6"/>
  <c r="BF224" i="6"/>
  <c r="T224" i="6"/>
  <c r="R224" i="6"/>
  <c r="P224" i="6"/>
  <c r="BI222" i="6"/>
  <c r="BH222" i="6"/>
  <c r="BG222" i="6"/>
  <c r="BF222" i="6"/>
  <c r="T222" i="6"/>
  <c r="R222" i="6"/>
  <c r="P222" i="6"/>
  <c r="BI221" i="6"/>
  <c r="BH221" i="6"/>
  <c r="BG221" i="6"/>
  <c r="BF221" i="6"/>
  <c r="T221" i="6"/>
  <c r="R221" i="6"/>
  <c r="P221" i="6"/>
  <c r="BI220" i="6"/>
  <c r="BH220" i="6"/>
  <c r="BG220" i="6"/>
  <c r="BF220" i="6"/>
  <c r="T220" i="6"/>
  <c r="R220" i="6"/>
  <c r="P220" i="6"/>
  <c r="BI219" i="6"/>
  <c r="BH219" i="6"/>
  <c r="BG219" i="6"/>
  <c r="BF219" i="6"/>
  <c r="T219" i="6"/>
  <c r="R219" i="6"/>
  <c r="P219" i="6"/>
  <c r="BI218" i="6"/>
  <c r="BH218" i="6"/>
  <c r="BG218" i="6"/>
  <c r="BF218" i="6"/>
  <c r="T218" i="6"/>
  <c r="R218" i="6"/>
  <c r="P218" i="6"/>
  <c r="BI217" i="6"/>
  <c r="BH217" i="6"/>
  <c r="BG217" i="6"/>
  <c r="BF217" i="6"/>
  <c r="T217" i="6"/>
  <c r="R217" i="6"/>
  <c r="P217" i="6"/>
  <c r="BI216" i="6"/>
  <c r="BH216" i="6"/>
  <c r="BG216" i="6"/>
  <c r="BF216" i="6"/>
  <c r="T216" i="6"/>
  <c r="R216" i="6"/>
  <c r="P216" i="6"/>
  <c r="BI215" i="6"/>
  <c r="BH215" i="6"/>
  <c r="BG215" i="6"/>
  <c r="BF215" i="6"/>
  <c r="T215" i="6"/>
  <c r="R215" i="6"/>
  <c r="P215" i="6"/>
  <c r="BI214" i="6"/>
  <c r="BH214" i="6"/>
  <c r="BG214" i="6"/>
  <c r="BF214" i="6"/>
  <c r="T214" i="6"/>
  <c r="R214" i="6"/>
  <c r="P214" i="6"/>
  <c r="BI213" i="6"/>
  <c r="BH213" i="6"/>
  <c r="BG213" i="6"/>
  <c r="BF213" i="6"/>
  <c r="T213" i="6"/>
  <c r="R213" i="6"/>
  <c r="P213" i="6"/>
  <c r="BI212" i="6"/>
  <c r="BH212" i="6"/>
  <c r="BG212" i="6"/>
  <c r="BF212" i="6"/>
  <c r="T212" i="6"/>
  <c r="R212" i="6"/>
  <c r="P212" i="6"/>
  <c r="BI211" i="6"/>
  <c r="BH211" i="6"/>
  <c r="BG211" i="6"/>
  <c r="BF211" i="6"/>
  <c r="T211" i="6"/>
  <c r="R211" i="6"/>
  <c r="P211" i="6"/>
  <c r="BI210" i="6"/>
  <c r="BH210" i="6"/>
  <c r="BG210" i="6"/>
  <c r="BF210" i="6"/>
  <c r="T210" i="6"/>
  <c r="R210" i="6"/>
  <c r="P210" i="6"/>
  <c r="BI209" i="6"/>
  <c r="BH209" i="6"/>
  <c r="BG209" i="6"/>
  <c r="BF209" i="6"/>
  <c r="T209" i="6"/>
  <c r="R209" i="6"/>
  <c r="P209" i="6"/>
  <c r="BI208" i="6"/>
  <c r="BH208" i="6"/>
  <c r="BG208" i="6"/>
  <c r="BF208" i="6"/>
  <c r="T208" i="6"/>
  <c r="R208" i="6"/>
  <c r="P208" i="6"/>
  <c r="BI206" i="6"/>
  <c r="BH206" i="6"/>
  <c r="BG206" i="6"/>
  <c r="BF206" i="6"/>
  <c r="T206" i="6"/>
  <c r="R206" i="6"/>
  <c r="P206" i="6"/>
  <c r="BI205" i="6"/>
  <c r="BH205" i="6"/>
  <c r="BG205" i="6"/>
  <c r="BF205" i="6"/>
  <c r="T205" i="6"/>
  <c r="R205" i="6"/>
  <c r="P205" i="6"/>
  <c r="BI204" i="6"/>
  <c r="BH204" i="6"/>
  <c r="BG204" i="6"/>
  <c r="BF204" i="6"/>
  <c r="T204" i="6"/>
  <c r="R204" i="6"/>
  <c r="P204" i="6"/>
  <c r="BI203" i="6"/>
  <c r="BH203" i="6"/>
  <c r="BG203" i="6"/>
  <c r="BF203" i="6"/>
  <c r="T203" i="6"/>
  <c r="R203" i="6"/>
  <c r="P203" i="6"/>
  <c r="BI202" i="6"/>
  <c r="BH202" i="6"/>
  <c r="BG202" i="6"/>
  <c r="BF202" i="6"/>
  <c r="T202" i="6"/>
  <c r="R202" i="6"/>
  <c r="P202" i="6"/>
  <c r="BI201" i="6"/>
  <c r="BH201" i="6"/>
  <c r="BG201" i="6"/>
  <c r="BF201" i="6"/>
  <c r="T201" i="6"/>
  <c r="R201" i="6"/>
  <c r="P201" i="6"/>
  <c r="BI200" i="6"/>
  <c r="BH200" i="6"/>
  <c r="BG200" i="6"/>
  <c r="BF200" i="6"/>
  <c r="T200" i="6"/>
  <c r="R200" i="6"/>
  <c r="P200" i="6"/>
  <c r="BI199" i="6"/>
  <c r="BH199" i="6"/>
  <c r="BG199" i="6"/>
  <c r="BF199" i="6"/>
  <c r="T199" i="6"/>
  <c r="R199" i="6"/>
  <c r="P199" i="6"/>
  <c r="BI197" i="6"/>
  <c r="BH197" i="6"/>
  <c r="BG197" i="6"/>
  <c r="BF197" i="6"/>
  <c r="T197" i="6"/>
  <c r="R197" i="6"/>
  <c r="P197" i="6"/>
  <c r="BI196" i="6"/>
  <c r="BH196" i="6"/>
  <c r="BG196" i="6"/>
  <c r="BF196" i="6"/>
  <c r="T196" i="6"/>
  <c r="R196" i="6"/>
  <c r="P196" i="6"/>
  <c r="BI195" i="6"/>
  <c r="BH195" i="6"/>
  <c r="BG195" i="6"/>
  <c r="BF195" i="6"/>
  <c r="T195" i="6"/>
  <c r="R195" i="6"/>
  <c r="P195" i="6"/>
  <c r="BI194" i="6"/>
  <c r="BH194" i="6"/>
  <c r="BG194" i="6"/>
  <c r="BF194" i="6"/>
  <c r="T194" i="6"/>
  <c r="R194" i="6"/>
  <c r="P194" i="6"/>
  <c r="BI193" i="6"/>
  <c r="BH193" i="6"/>
  <c r="BG193" i="6"/>
  <c r="BF193" i="6"/>
  <c r="T193" i="6"/>
  <c r="R193" i="6"/>
  <c r="P193" i="6"/>
  <c r="BI192" i="6"/>
  <c r="BH192" i="6"/>
  <c r="BG192" i="6"/>
  <c r="BF192" i="6"/>
  <c r="T192" i="6"/>
  <c r="R192" i="6"/>
  <c r="P192" i="6"/>
  <c r="BI191" i="6"/>
  <c r="BH191" i="6"/>
  <c r="BG191" i="6"/>
  <c r="BF191" i="6"/>
  <c r="T191" i="6"/>
  <c r="R191" i="6"/>
  <c r="P191" i="6"/>
  <c r="BI190" i="6"/>
  <c r="BH190" i="6"/>
  <c r="BG190" i="6"/>
  <c r="BF190" i="6"/>
  <c r="T190" i="6"/>
  <c r="R190" i="6"/>
  <c r="P190" i="6"/>
  <c r="BI188" i="6"/>
  <c r="BH188" i="6"/>
  <c r="BG188" i="6"/>
  <c r="BF188" i="6"/>
  <c r="T188" i="6"/>
  <c r="R188" i="6"/>
  <c r="P188" i="6"/>
  <c r="BI187" i="6"/>
  <c r="BH187" i="6"/>
  <c r="BG187" i="6"/>
  <c r="BF187" i="6"/>
  <c r="T187" i="6"/>
  <c r="R187" i="6"/>
  <c r="P187" i="6"/>
  <c r="BI186" i="6"/>
  <c r="BH186" i="6"/>
  <c r="BG186" i="6"/>
  <c r="BF186" i="6"/>
  <c r="T186" i="6"/>
  <c r="R186" i="6"/>
  <c r="P186" i="6"/>
  <c r="BI184" i="6"/>
  <c r="BH184" i="6"/>
  <c r="BG184" i="6"/>
  <c r="BF184" i="6"/>
  <c r="T184" i="6"/>
  <c r="T183" i="6"/>
  <c r="R184" i="6"/>
  <c r="R183" i="6" s="1"/>
  <c r="P184" i="6"/>
  <c r="P183" i="6"/>
  <c r="BI182" i="6"/>
  <c r="BH182" i="6"/>
  <c r="BG182" i="6"/>
  <c r="BF182" i="6"/>
  <c r="T182" i="6"/>
  <c r="R182" i="6"/>
  <c r="P182" i="6"/>
  <c r="BI181" i="6"/>
  <c r="BH181" i="6"/>
  <c r="BG181" i="6"/>
  <c r="BF181" i="6"/>
  <c r="T181" i="6"/>
  <c r="R181" i="6"/>
  <c r="P181" i="6"/>
  <c r="BI180" i="6"/>
  <c r="BH180" i="6"/>
  <c r="BG180" i="6"/>
  <c r="BF180" i="6"/>
  <c r="T180" i="6"/>
  <c r="R180" i="6"/>
  <c r="P180" i="6"/>
  <c r="BI179" i="6"/>
  <c r="BH179" i="6"/>
  <c r="BG179" i="6"/>
  <c r="BF179" i="6"/>
  <c r="T179" i="6"/>
  <c r="R179" i="6"/>
  <c r="P179" i="6"/>
  <c r="BI178" i="6"/>
  <c r="BH178" i="6"/>
  <c r="BG178" i="6"/>
  <c r="BF178" i="6"/>
  <c r="T178" i="6"/>
  <c r="R178" i="6"/>
  <c r="P178" i="6"/>
  <c r="BI177" i="6"/>
  <c r="BH177" i="6"/>
  <c r="BG177" i="6"/>
  <c r="BF177" i="6"/>
  <c r="T177" i="6"/>
  <c r="R177" i="6"/>
  <c r="P177" i="6"/>
  <c r="BI176" i="6"/>
  <c r="BH176" i="6"/>
  <c r="BG176" i="6"/>
  <c r="BF176" i="6"/>
  <c r="T176" i="6"/>
  <c r="R176" i="6"/>
  <c r="P176" i="6"/>
  <c r="BI175" i="6"/>
  <c r="BH175" i="6"/>
  <c r="BG175" i="6"/>
  <c r="BF175" i="6"/>
  <c r="T175" i="6"/>
  <c r="R175" i="6"/>
  <c r="P175" i="6"/>
  <c r="BI174" i="6"/>
  <c r="BH174" i="6"/>
  <c r="BG174" i="6"/>
  <c r="BF174" i="6"/>
  <c r="T174" i="6"/>
  <c r="R174" i="6"/>
  <c r="P174" i="6"/>
  <c r="BI173" i="6"/>
  <c r="BH173" i="6"/>
  <c r="BG173" i="6"/>
  <c r="BF173" i="6"/>
  <c r="T173" i="6"/>
  <c r="R173" i="6"/>
  <c r="P173" i="6"/>
  <c r="BI172" i="6"/>
  <c r="BH172" i="6"/>
  <c r="BG172" i="6"/>
  <c r="BF172" i="6"/>
  <c r="T172" i="6"/>
  <c r="R172" i="6"/>
  <c r="P172" i="6"/>
  <c r="BI171" i="6"/>
  <c r="BH171" i="6"/>
  <c r="BG171" i="6"/>
  <c r="BF171" i="6"/>
  <c r="T171" i="6"/>
  <c r="R171" i="6"/>
  <c r="P171" i="6"/>
  <c r="BI169" i="6"/>
  <c r="BH169" i="6"/>
  <c r="BG169" i="6"/>
  <c r="BF169" i="6"/>
  <c r="T169" i="6"/>
  <c r="R169" i="6"/>
  <c r="P169" i="6"/>
  <c r="BI168" i="6"/>
  <c r="BH168" i="6"/>
  <c r="BG168" i="6"/>
  <c r="BF168" i="6"/>
  <c r="T168" i="6"/>
  <c r="R168" i="6"/>
  <c r="P168" i="6"/>
  <c r="BI167" i="6"/>
  <c r="BH167" i="6"/>
  <c r="BG167" i="6"/>
  <c r="BF167" i="6"/>
  <c r="T167" i="6"/>
  <c r="R167" i="6"/>
  <c r="P167" i="6"/>
  <c r="BI166" i="6"/>
  <c r="BH166" i="6"/>
  <c r="BG166" i="6"/>
  <c r="BF166" i="6"/>
  <c r="T166" i="6"/>
  <c r="R166" i="6"/>
  <c r="P166" i="6"/>
  <c r="BI165" i="6"/>
  <c r="BH165" i="6"/>
  <c r="BG165" i="6"/>
  <c r="BF165" i="6"/>
  <c r="T165" i="6"/>
  <c r="R165" i="6"/>
  <c r="P165" i="6"/>
  <c r="BI164" i="6"/>
  <c r="BH164" i="6"/>
  <c r="BG164" i="6"/>
  <c r="BF164" i="6"/>
  <c r="T164" i="6"/>
  <c r="R164" i="6"/>
  <c r="P164" i="6"/>
  <c r="BI163" i="6"/>
  <c r="BH163" i="6"/>
  <c r="BG163" i="6"/>
  <c r="BF163" i="6"/>
  <c r="T163" i="6"/>
  <c r="R163" i="6"/>
  <c r="P163" i="6"/>
  <c r="BI162" i="6"/>
  <c r="BH162" i="6"/>
  <c r="BG162" i="6"/>
  <c r="BF162" i="6"/>
  <c r="T162" i="6"/>
  <c r="R162" i="6"/>
  <c r="P162" i="6"/>
  <c r="BI161" i="6"/>
  <c r="BH161" i="6"/>
  <c r="BG161" i="6"/>
  <c r="BF161" i="6"/>
  <c r="T161" i="6"/>
  <c r="R161" i="6"/>
  <c r="P161" i="6"/>
  <c r="BI160" i="6"/>
  <c r="BH160" i="6"/>
  <c r="BG160" i="6"/>
  <c r="BF160" i="6"/>
  <c r="T160" i="6"/>
  <c r="R160" i="6"/>
  <c r="P160" i="6"/>
  <c r="BI159" i="6"/>
  <c r="BH159" i="6"/>
  <c r="BG159" i="6"/>
  <c r="BF159" i="6"/>
  <c r="T159" i="6"/>
  <c r="R159" i="6"/>
  <c r="P159" i="6"/>
  <c r="BI157" i="6"/>
  <c r="BH157" i="6"/>
  <c r="BG157" i="6"/>
  <c r="BF157" i="6"/>
  <c r="T157" i="6"/>
  <c r="R157" i="6"/>
  <c r="P157" i="6"/>
  <c r="BI156" i="6"/>
  <c r="BH156" i="6"/>
  <c r="BG156" i="6"/>
  <c r="BF156" i="6"/>
  <c r="T156" i="6"/>
  <c r="R156" i="6"/>
  <c r="P156" i="6"/>
  <c r="BI155" i="6"/>
  <c r="BH155" i="6"/>
  <c r="BG155" i="6"/>
  <c r="BF155" i="6"/>
  <c r="T155" i="6"/>
  <c r="R155" i="6"/>
  <c r="P155" i="6"/>
  <c r="BI154" i="6"/>
  <c r="BH154" i="6"/>
  <c r="BG154" i="6"/>
  <c r="BF154" i="6"/>
  <c r="T154" i="6"/>
  <c r="R154" i="6"/>
  <c r="P154" i="6"/>
  <c r="BI153" i="6"/>
  <c r="BH153" i="6"/>
  <c r="BG153" i="6"/>
  <c r="BF153" i="6"/>
  <c r="T153" i="6"/>
  <c r="R153" i="6"/>
  <c r="P153" i="6"/>
  <c r="BI152" i="6"/>
  <c r="BH152" i="6"/>
  <c r="BG152" i="6"/>
  <c r="BF152" i="6"/>
  <c r="T152" i="6"/>
  <c r="R152" i="6"/>
  <c r="P152" i="6"/>
  <c r="BI150" i="6"/>
  <c r="BH150" i="6"/>
  <c r="BG150" i="6"/>
  <c r="BF150" i="6"/>
  <c r="T150" i="6"/>
  <c r="T149" i="6"/>
  <c r="R150" i="6"/>
  <c r="R149" i="6"/>
  <c r="P150" i="6"/>
  <c r="P149" i="6" s="1"/>
  <c r="BI148" i="6"/>
  <c r="BH148" i="6"/>
  <c r="BG148" i="6"/>
  <c r="BF148" i="6"/>
  <c r="T148" i="6"/>
  <c r="R148" i="6"/>
  <c r="P148" i="6"/>
  <c r="BI147" i="6"/>
  <c r="BH147" i="6"/>
  <c r="BG147" i="6"/>
  <c r="BF147" i="6"/>
  <c r="T147" i="6"/>
  <c r="R147" i="6"/>
  <c r="P147" i="6"/>
  <c r="BI146" i="6"/>
  <c r="BH146" i="6"/>
  <c r="BG146" i="6"/>
  <c r="BF146" i="6"/>
  <c r="T146" i="6"/>
  <c r="R146" i="6"/>
  <c r="P146" i="6"/>
  <c r="BI145" i="6"/>
  <c r="BH145" i="6"/>
  <c r="BG145" i="6"/>
  <c r="BF145" i="6"/>
  <c r="T145" i="6"/>
  <c r="R145" i="6"/>
  <c r="P145" i="6"/>
  <c r="BI144" i="6"/>
  <c r="BH144" i="6"/>
  <c r="BG144" i="6"/>
  <c r="BF144" i="6"/>
  <c r="T144" i="6"/>
  <c r="R144" i="6"/>
  <c r="P144" i="6"/>
  <c r="BI143" i="6"/>
  <c r="BH143" i="6"/>
  <c r="BG143" i="6"/>
  <c r="BF143" i="6"/>
  <c r="T143" i="6"/>
  <c r="R143" i="6"/>
  <c r="P143" i="6"/>
  <c r="BI142" i="6"/>
  <c r="BH142" i="6"/>
  <c r="BG142" i="6"/>
  <c r="BF142" i="6"/>
  <c r="T142" i="6"/>
  <c r="R142" i="6"/>
  <c r="P142" i="6"/>
  <c r="BI141" i="6"/>
  <c r="BH141" i="6"/>
  <c r="BG141" i="6"/>
  <c r="BF141" i="6"/>
  <c r="T141" i="6"/>
  <c r="R141" i="6"/>
  <c r="P141" i="6"/>
  <c r="BI140" i="6"/>
  <c r="BH140" i="6"/>
  <c r="BG140" i="6"/>
  <c r="BF140" i="6"/>
  <c r="T140" i="6"/>
  <c r="R140" i="6"/>
  <c r="P140" i="6"/>
  <c r="BI139" i="6"/>
  <c r="BH139" i="6"/>
  <c r="BG139" i="6"/>
  <c r="BF139" i="6"/>
  <c r="T139" i="6"/>
  <c r="R139" i="6"/>
  <c r="P139" i="6"/>
  <c r="BI138" i="6"/>
  <c r="BH138" i="6"/>
  <c r="BG138" i="6"/>
  <c r="BF138" i="6"/>
  <c r="T138" i="6"/>
  <c r="R138" i="6"/>
  <c r="P138" i="6"/>
  <c r="BI137" i="6"/>
  <c r="BH137" i="6"/>
  <c r="BG137" i="6"/>
  <c r="BF137" i="6"/>
  <c r="T137" i="6"/>
  <c r="R137" i="6"/>
  <c r="P137" i="6"/>
  <c r="F129" i="6"/>
  <c r="F127" i="6"/>
  <c r="E125" i="6"/>
  <c r="F91" i="6"/>
  <c r="F89" i="6"/>
  <c r="E87" i="6"/>
  <c r="J24" i="6"/>
  <c r="E24" i="6"/>
  <c r="J130" i="6" s="1"/>
  <c r="J23" i="6"/>
  <c r="J21" i="6"/>
  <c r="E21" i="6"/>
  <c r="J129" i="6" s="1"/>
  <c r="J20" i="6"/>
  <c r="J18" i="6"/>
  <c r="E18" i="6"/>
  <c r="F130" i="6" s="1"/>
  <c r="J17" i="6"/>
  <c r="J12" i="6"/>
  <c r="J127" i="6" s="1"/>
  <c r="E7" i="6"/>
  <c r="E123" i="6"/>
  <c r="J37" i="5"/>
  <c r="J36" i="5"/>
  <c r="AY98" i="1" s="1"/>
  <c r="J35" i="5"/>
  <c r="AX98" i="1"/>
  <c r="BI177" i="5"/>
  <c r="BH177" i="5"/>
  <c r="BG177" i="5"/>
  <c r="BF177" i="5"/>
  <c r="T177" i="5"/>
  <c r="T176" i="5" s="1"/>
  <c r="R177" i="5"/>
  <c r="R176" i="5"/>
  <c r="P177" i="5"/>
  <c r="P176" i="5"/>
  <c r="BI175" i="5"/>
  <c r="BH175" i="5"/>
  <c r="BG175" i="5"/>
  <c r="BF175" i="5"/>
  <c r="T175" i="5"/>
  <c r="R175" i="5"/>
  <c r="P175" i="5"/>
  <c r="BI174" i="5"/>
  <c r="BH174" i="5"/>
  <c r="BG174" i="5"/>
  <c r="BF174" i="5"/>
  <c r="T174" i="5"/>
  <c r="R174" i="5"/>
  <c r="P174" i="5"/>
  <c r="BI172" i="5"/>
  <c r="BH172" i="5"/>
  <c r="BG172" i="5"/>
  <c r="BF172" i="5"/>
  <c r="T172" i="5"/>
  <c r="R172" i="5"/>
  <c r="P172" i="5"/>
  <c r="BI169" i="5"/>
  <c r="BH169" i="5"/>
  <c r="BG169" i="5"/>
  <c r="BF169" i="5"/>
  <c r="T169" i="5"/>
  <c r="R169" i="5"/>
  <c r="P169" i="5"/>
  <c r="BI168" i="5"/>
  <c r="BH168" i="5"/>
  <c r="BG168" i="5"/>
  <c r="BF168" i="5"/>
  <c r="T168" i="5"/>
  <c r="R168" i="5"/>
  <c r="P168" i="5"/>
  <c r="BI167" i="5"/>
  <c r="BH167" i="5"/>
  <c r="BG167" i="5"/>
  <c r="BF167" i="5"/>
  <c r="T167" i="5"/>
  <c r="R167" i="5"/>
  <c r="P167" i="5"/>
  <c r="BI164" i="5"/>
  <c r="BH164" i="5"/>
  <c r="BG164" i="5"/>
  <c r="BF164" i="5"/>
  <c r="T164" i="5"/>
  <c r="R164" i="5"/>
  <c r="P164" i="5"/>
  <c r="BI163" i="5"/>
  <c r="BH163" i="5"/>
  <c r="BG163" i="5"/>
  <c r="BF163" i="5"/>
  <c r="T163" i="5"/>
  <c r="R163" i="5"/>
  <c r="P163" i="5"/>
  <c r="BI161" i="5"/>
  <c r="BH161" i="5"/>
  <c r="BG161" i="5"/>
  <c r="BF161" i="5"/>
  <c r="T161" i="5"/>
  <c r="R161" i="5"/>
  <c r="P161" i="5"/>
  <c r="BI160" i="5"/>
  <c r="BH160" i="5"/>
  <c r="BG160" i="5"/>
  <c r="BF160" i="5"/>
  <c r="T160" i="5"/>
  <c r="R160" i="5"/>
  <c r="P160" i="5"/>
  <c r="BI159" i="5"/>
  <c r="BH159" i="5"/>
  <c r="BG159" i="5"/>
  <c r="BF159" i="5"/>
  <c r="T159" i="5"/>
  <c r="R159" i="5"/>
  <c r="P159" i="5"/>
  <c r="BI158" i="5"/>
  <c r="BH158" i="5"/>
  <c r="BG158" i="5"/>
  <c r="BF158" i="5"/>
  <c r="T158" i="5"/>
  <c r="R158" i="5"/>
  <c r="P158" i="5"/>
  <c r="BI157" i="5"/>
  <c r="BH157" i="5"/>
  <c r="BG157" i="5"/>
  <c r="BF157" i="5"/>
  <c r="T157" i="5"/>
  <c r="R157" i="5"/>
  <c r="P157" i="5"/>
  <c r="BI155" i="5"/>
  <c r="BH155" i="5"/>
  <c r="BG155" i="5"/>
  <c r="BF155" i="5"/>
  <c r="T155" i="5"/>
  <c r="R155" i="5"/>
  <c r="P155" i="5"/>
  <c r="BI154" i="5"/>
  <c r="BH154" i="5"/>
  <c r="BG154" i="5"/>
  <c r="BF154" i="5"/>
  <c r="T154" i="5"/>
  <c r="R154" i="5"/>
  <c r="P154" i="5"/>
  <c r="BI153" i="5"/>
  <c r="BH153" i="5"/>
  <c r="BG153" i="5"/>
  <c r="BF153" i="5"/>
  <c r="T153" i="5"/>
  <c r="R153" i="5"/>
  <c r="P153" i="5"/>
  <c r="BI152" i="5"/>
  <c r="BH152" i="5"/>
  <c r="BG152" i="5"/>
  <c r="BF152" i="5"/>
  <c r="T152" i="5"/>
  <c r="R152" i="5"/>
  <c r="P152" i="5"/>
  <c r="BI151" i="5"/>
  <c r="BH151" i="5"/>
  <c r="BG151" i="5"/>
  <c r="BF151" i="5"/>
  <c r="T151" i="5"/>
  <c r="R151" i="5"/>
  <c r="P151" i="5"/>
  <c r="BI148" i="5"/>
  <c r="BH148" i="5"/>
  <c r="BG148" i="5"/>
  <c r="BF148" i="5"/>
  <c r="T148" i="5"/>
  <c r="R148" i="5"/>
  <c r="P148" i="5"/>
  <c r="BI146" i="5"/>
  <c r="BH146" i="5"/>
  <c r="BG146" i="5"/>
  <c r="BF146" i="5"/>
  <c r="T146" i="5"/>
  <c r="R146" i="5"/>
  <c r="P146" i="5"/>
  <c r="BI145" i="5"/>
  <c r="BH145" i="5"/>
  <c r="BG145" i="5"/>
  <c r="BF145" i="5"/>
  <c r="T145" i="5"/>
  <c r="R145" i="5"/>
  <c r="P145" i="5"/>
  <c r="BI144" i="5"/>
  <c r="BH144" i="5"/>
  <c r="BG144" i="5"/>
  <c r="BF144" i="5"/>
  <c r="T144" i="5"/>
  <c r="R144" i="5"/>
  <c r="P144" i="5"/>
  <c r="BI143" i="5"/>
  <c r="BH143" i="5"/>
  <c r="BG143" i="5"/>
  <c r="BF143" i="5"/>
  <c r="T143" i="5"/>
  <c r="R143" i="5"/>
  <c r="P143" i="5"/>
  <c r="BI141" i="5"/>
  <c r="BH141" i="5"/>
  <c r="BG141" i="5"/>
  <c r="BF141" i="5"/>
  <c r="T141" i="5"/>
  <c r="R141" i="5"/>
  <c r="P141" i="5"/>
  <c r="BI139" i="5"/>
  <c r="BH139" i="5"/>
  <c r="BG139" i="5"/>
  <c r="BF139" i="5"/>
  <c r="T139" i="5"/>
  <c r="R139" i="5"/>
  <c r="P139" i="5"/>
  <c r="BI137" i="5"/>
  <c r="BH137" i="5"/>
  <c r="BG137" i="5"/>
  <c r="BF137" i="5"/>
  <c r="T137" i="5"/>
  <c r="R137" i="5"/>
  <c r="P137" i="5"/>
  <c r="BI136" i="5"/>
  <c r="BH136" i="5"/>
  <c r="BG136" i="5"/>
  <c r="BF136" i="5"/>
  <c r="T136" i="5"/>
  <c r="R136" i="5"/>
  <c r="P136" i="5"/>
  <c r="BI135" i="5"/>
  <c r="BH135" i="5"/>
  <c r="BG135" i="5"/>
  <c r="BF135" i="5"/>
  <c r="T135" i="5"/>
  <c r="R135" i="5"/>
  <c r="P135" i="5"/>
  <c r="BI134" i="5"/>
  <c r="BH134" i="5"/>
  <c r="BG134" i="5"/>
  <c r="BF134" i="5"/>
  <c r="T134" i="5"/>
  <c r="R134" i="5"/>
  <c r="P134" i="5"/>
  <c r="BI133" i="5"/>
  <c r="BH133" i="5"/>
  <c r="BG133" i="5"/>
  <c r="BF133" i="5"/>
  <c r="T133" i="5"/>
  <c r="R133" i="5"/>
  <c r="P133" i="5"/>
  <c r="BI132" i="5"/>
  <c r="BH132" i="5"/>
  <c r="BG132" i="5"/>
  <c r="BF132" i="5"/>
  <c r="T132" i="5"/>
  <c r="R132" i="5"/>
  <c r="P132" i="5"/>
  <c r="BI129" i="5"/>
  <c r="BH129" i="5"/>
  <c r="BG129" i="5"/>
  <c r="BF129" i="5"/>
  <c r="T129" i="5"/>
  <c r="R129" i="5"/>
  <c r="P129" i="5"/>
  <c r="BI128" i="5"/>
  <c r="BH128" i="5"/>
  <c r="BG128" i="5"/>
  <c r="BF128" i="5"/>
  <c r="T128" i="5"/>
  <c r="R128" i="5"/>
  <c r="P128" i="5"/>
  <c r="BI127" i="5"/>
  <c r="BH127" i="5"/>
  <c r="BG127" i="5"/>
  <c r="BF127" i="5"/>
  <c r="T127" i="5"/>
  <c r="R127" i="5"/>
  <c r="P127" i="5"/>
  <c r="BI126" i="5"/>
  <c r="BH126" i="5"/>
  <c r="BG126" i="5"/>
  <c r="BF126" i="5"/>
  <c r="T126" i="5"/>
  <c r="R126" i="5"/>
  <c r="P126" i="5"/>
  <c r="BI125" i="5"/>
  <c r="BH125" i="5"/>
  <c r="BG125" i="5"/>
  <c r="BF125" i="5"/>
  <c r="T125" i="5"/>
  <c r="R125" i="5"/>
  <c r="P125" i="5"/>
  <c r="F118" i="5"/>
  <c r="F116" i="5"/>
  <c r="E114" i="5"/>
  <c r="F91" i="5"/>
  <c r="F89" i="5"/>
  <c r="E87" i="5"/>
  <c r="J24" i="5"/>
  <c r="E24" i="5"/>
  <c r="J119" i="5" s="1"/>
  <c r="J23" i="5"/>
  <c r="J21" i="5"/>
  <c r="E21" i="5"/>
  <c r="J91" i="5"/>
  <c r="J20" i="5"/>
  <c r="J18" i="5"/>
  <c r="E18" i="5"/>
  <c r="F92" i="5"/>
  <c r="J17" i="5"/>
  <c r="J12" i="5"/>
  <c r="J116" i="5" s="1"/>
  <c r="E7" i="5"/>
  <c r="E112" i="5"/>
  <c r="J37" i="4"/>
  <c r="J36" i="4"/>
  <c r="AY97" i="1"/>
  <c r="J35" i="4"/>
  <c r="AX97" i="1" s="1"/>
  <c r="BI136" i="4"/>
  <c r="BH136" i="4"/>
  <c r="BG136" i="4"/>
  <c r="BF136" i="4"/>
  <c r="T136" i="4"/>
  <c r="T135" i="4"/>
  <c r="R136" i="4"/>
  <c r="R135" i="4" s="1"/>
  <c r="P136" i="4"/>
  <c r="P135" i="4"/>
  <c r="BI132" i="4"/>
  <c r="BH132" i="4"/>
  <c r="BG132" i="4"/>
  <c r="BF132" i="4"/>
  <c r="T132" i="4"/>
  <c r="R132" i="4"/>
  <c r="P132" i="4"/>
  <c r="BI131" i="4"/>
  <c r="BH131" i="4"/>
  <c r="BG131" i="4"/>
  <c r="BF131" i="4"/>
  <c r="T131" i="4"/>
  <c r="R131" i="4"/>
  <c r="P131" i="4"/>
  <c r="BI130" i="4"/>
  <c r="BH130" i="4"/>
  <c r="BG130" i="4"/>
  <c r="BF130" i="4"/>
  <c r="T130" i="4"/>
  <c r="R130" i="4"/>
  <c r="P130" i="4"/>
  <c r="BI129" i="4"/>
  <c r="BH129" i="4"/>
  <c r="BG129" i="4"/>
  <c r="BF129" i="4"/>
  <c r="T129" i="4"/>
  <c r="R129" i="4"/>
  <c r="P129" i="4"/>
  <c r="BI126" i="4"/>
  <c r="BH126" i="4"/>
  <c r="BG126" i="4"/>
  <c r="BF126" i="4"/>
  <c r="T126" i="4"/>
  <c r="R126" i="4"/>
  <c r="P126" i="4"/>
  <c r="BI125" i="4"/>
  <c r="BH125" i="4"/>
  <c r="BG125" i="4"/>
  <c r="BF125" i="4"/>
  <c r="T125" i="4"/>
  <c r="R125" i="4"/>
  <c r="P125" i="4"/>
  <c r="BI124" i="4"/>
  <c r="BH124" i="4"/>
  <c r="BG124" i="4"/>
  <c r="BF124" i="4"/>
  <c r="T124" i="4"/>
  <c r="R124" i="4"/>
  <c r="P124" i="4"/>
  <c r="F117" i="4"/>
  <c r="F115" i="4"/>
  <c r="E113" i="4"/>
  <c r="F91" i="4"/>
  <c r="F89" i="4"/>
  <c r="E87" i="4"/>
  <c r="J24" i="4"/>
  <c r="E24" i="4"/>
  <c r="J118" i="4"/>
  <c r="J23" i="4"/>
  <c r="J21" i="4"/>
  <c r="E21" i="4"/>
  <c r="J117" i="4" s="1"/>
  <c r="J20" i="4"/>
  <c r="J18" i="4"/>
  <c r="E18" i="4"/>
  <c r="F118" i="4"/>
  <c r="J17" i="4"/>
  <c r="J12" i="4"/>
  <c r="J89" i="4" s="1"/>
  <c r="E7" i="4"/>
  <c r="E111" i="4" s="1"/>
  <c r="J37" i="3"/>
  <c r="J36" i="3"/>
  <c r="AY96" i="1"/>
  <c r="J35" i="3"/>
  <c r="AX96" i="1"/>
  <c r="BI242" i="3"/>
  <c r="BH242" i="3"/>
  <c r="BG242" i="3"/>
  <c r="BF242" i="3"/>
  <c r="T242" i="3"/>
  <c r="R242" i="3"/>
  <c r="P242" i="3"/>
  <c r="BI240" i="3"/>
  <c r="BH240" i="3"/>
  <c r="BG240" i="3"/>
  <c r="BF240" i="3"/>
  <c r="T240" i="3"/>
  <c r="R240" i="3"/>
  <c r="P240" i="3"/>
  <c r="BI235" i="3"/>
  <c r="BH235" i="3"/>
  <c r="BG235" i="3"/>
  <c r="BF235" i="3"/>
  <c r="T235" i="3"/>
  <c r="R235" i="3"/>
  <c r="P235" i="3"/>
  <c r="BI233" i="3"/>
  <c r="BH233" i="3"/>
  <c r="BG233" i="3"/>
  <c r="BF233" i="3"/>
  <c r="T233" i="3"/>
  <c r="R233" i="3"/>
  <c r="P233" i="3"/>
  <c r="BI232" i="3"/>
  <c r="BH232" i="3"/>
  <c r="BG232" i="3"/>
  <c r="BF232" i="3"/>
  <c r="T232" i="3"/>
  <c r="R232" i="3"/>
  <c r="P232" i="3"/>
  <c r="BI230" i="3"/>
  <c r="BH230" i="3"/>
  <c r="BG230" i="3"/>
  <c r="BF230" i="3"/>
  <c r="T230" i="3"/>
  <c r="R230" i="3"/>
  <c r="P230" i="3"/>
  <c r="BI229" i="3"/>
  <c r="BH229" i="3"/>
  <c r="BG229" i="3"/>
  <c r="BF229" i="3"/>
  <c r="T229" i="3"/>
  <c r="R229" i="3"/>
  <c r="P229" i="3"/>
  <c r="BI228" i="3"/>
  <c r="BH228" i="3"/>
  <c r="BG228" i="3"/>
  <c r="BF228" i="3"/>
  <c r="T228" i="3"/>
  <c r="R228" i="3"/>
  <c r="P228" i="3"/>
  <c r="BI227" i="3"/>
  <c r="BH227" i="3"/>
  <c r="BG227" i="3"/>
  <c r="BF227" i="3"/>
  <c r="T227" i="3"/>
  <c r="R227" i="3"/>
  <c r="P227" i="3"/>
  <c r="BI226" i="3"/>
  <c r="BH226" i="3"/>
  <c r="BG226" i="3"/>
  <c r="BF226" i="3"/>
  <c r="T226" i="3"/>
  <c r="R226" i="3"/>
  <c r="P226" i="3"/>
  <c r="BI220" i="3"/>
  <c r="BH220" i="3"/>
  <c r="BG220" i="3"/>
  <c r="BF220" i="3"/>
  <c r="T220" i="3"/>
  <c r="R220" i="3"/>
  <c r="P220" i="3"/>
  <c r="BI218" i="3"/>
  <c r="BH218" i="3"/>
  <c r="BG218" i="3"/>
  <c r="BF218" i="3"/>
  <c r="T218" i="3"/>
  <c r="R218" i="3"/>
  <c r="P218" i="3"/>
  <c r="BI217" i="3"/>
  <c r="BH217" i="3"/>
  <c r="BG217" i="3"/>
  <c r="BF217" i="3"/>
  <c r="T217" i="3"/>
  <c r="R217" i="3"/>
  <c r="P217" i="3"/>
  <c r="BI212" i="3"/>
  <c r="BH212" i="3"/>
  <c r="BG212" i="3"/>
  <c r="BF212" i="3"/>
  <c r="T212" i="3"/>
  <c r="R212" i="3"/>
  <c r="P212" i="3"/>
  <c r="BI209" i="3"/>
  <c r="BH209" i="3"/>
  <c r="BG209" i="3"/>
  <c r="BF209" i="3"/>
  <c r="T209" i="3"/>
  <c r="R209" i="3"/>
  <c r="P209" i="3"/>
  <c r="BI208" i="3"/>
  <c r="BH208" i="3"/>
  <c r="BG208" i="3"/>
  <c r="BF208" i="3"/>
  <c r="T208" i="3"/>
  <c r="R208" i="3"/>
  <c r="P208" i="3"/>
  <c r="BI207" i="3"/>
  <c r="BH207" i="3"/>
  <c r="BG207" i="3"/>
  <c r="BF207" i="3"/>
  <c r="T207" i="3"/>
  <c r="R207" i="3"/>
  <c r="P207" i="3"/>
  <c r="BI206" i="3"/>
  <c r="BH206" i="3"/>
  <c r="BG206" i="3"/>
  <c r="BF206" i="3"/>
  <c r="T206" i="3"/>
  <c r="R206" i="3"/>
  <c r="P206" i="3"/>
  <c r="BI205" i="3"/>
  <c r="BH205" i="3"/>
  <c r="BG205" i="3"/>
  <c r="BF205" i="3"/>
  <c r="T205" i="3"/>
  <c r="R205" i="3"/>
  <c r="P205" i="3"/>
  <c r="BI191" i="3"/>
  <c r="BH191" i="3"/>
  <c r="BG191" i="3"/>
  <c r="BF191" i="3"/>
  <c r="T191" i="3"/>
  <c r="R191" i="3"/>
  <c r="P191" i="3"/>
  <c r="BI188" i="3"/>
  <c r="BH188" i="3"/>
  <c r="BG188" i="3"/>
  <c r="BF188" i="3"/>
  <c r="T188" i="3"/>
  <c r="R188" i="3"/>
  <c r="P188" i="3"/>
  <c r="BI186" i="3"/>
  <c r="BH186" i="3"/>
  <c r="BG186" i="3"/>
  <c r="BF186" i="3"/>
  <c r="T186" i="3"/>
  <c r="R186" i="3"/>
  <c r="P186" i="3"/>
  <c r="BI184" i="3"/>
  <c r="BH184" i="3"/>
  <c r="BG184" i="3"/>
  <c r="BF184" i="3"/>
  <c r="T184" i="3"/>
  <c r="R184" i="3"/>
  <c r="P184" i="3"/>
  <c r="BI182" i="3"/>
  <c r="BH182" i="3"/>
  <c r="BG182" i="3"/>
  <c r="BF182" i="3"/>
  <c r="T182" i="3"/>
  <c r="R182" i="3"/>
  <c r="P182" i="3"/>
  <c r="BI181" i="3"/>
  <c r="BH181" i="3"/>
  <c r="BG181" i="3"/>
  <c r="BF181" i="3"/>
  <c r="T181" i="3"/>
  <c r="R181" i="3"/>
  <c r="P181" i="3"/>
  <c r="BI179" i="3"/>
  <c r="BH179" i="3"/>
  <c r="BG179" i="3"/>
  <c r="BF179" i="3"/>
  <c r="T179" i="3"/>
  <c r="R179" i="3"/>
  <c r="P179" i="3"/>
  <c r="BI178" i="3"/>
  <c r="BH178" i="3"/>
  <c r="BG178" i="3"/>
  <c r="BF178" i="3"/>
  <c r="T178" i="3"/>
  <c r="R178" i="3"/>
  <c r="P178" i="3"/>
  <c r="BI177" i="3"/>
  <c r="BH177" i="3"/>
  <c r="BG177" i="3"/>
  <c r="BF177" i="3"/>
  <c r="T177" i="3"/>
  <c r="R177" i="3"/>
  <c r="P177" i="3"/>
  <c r="BI176" i="3"/>
  <c r="BH176" i="3"/>
  <c r="BG176" i="3"/>
  <c r="BF176" i="3"/>
  <c r="T176" i="3"/>
  <c r="R176" i="3"/>
  <c r="P176" i="3"/>
  <c r="BI174" i="3"/>
  <c r="BH174" i="3"/>
  <c r="BG174" i="3"/>
  <c r="BF174" i="3"/>
  <c r="T174" i="3"/>
  <c r="R174" i="3"/>
  <c r="P174" i="3"/>
  <c r="BI173" i="3"/>
  <c r="BH173" i="3"/>
  <c r="BG173" i="3"/>
  <c r="BF173" i="3"/>
  <c r="T173" i="3"/>
  <c r="R173" i="3"/>
  <c r="P173" i="3"/>
  <c r="BI172" i="3"/>
  <c r="BH172" i="3"/>
  <c r="BG172" i="3"/>
  <c r="BF172" i="3"/>
  <c r="T172" i="3"/>
  <c r="R172" i="3"/>
  <c r="P172" i="3"/>
  <c r="BI170" i="3"/>
  <c r="BH170" i="3"/>
  <c r="BG170" i="3"/>
  <c r="BF170" i="3"/>
  <c r="T170" i="3"/>
  <c r="R170" i="3"/>
  <c r="P170" i="3"/>
  <c r="BI168" i="3"/>
  <c r="BH168" i="3"/>
  <c r="BG168" i="3"/>
  <c r="BF168" i="3"/>
  <c r="T168" i="3"/>
  <c r="R168" i="3"/>
  <c r="P168" i="3"/>
  <c r="BI167" i="3"/>
  <c r="BH167" i="3"/>
  <c r="BG167" i="3"/>
  <c r="BF167" i="3"/>
  <c r="T167" i="3"/>
  <c r="R167" i="3"/>
  <c r="P167" i="3"/>
  <c r="BI164" i="3"/>
  <c r="BH164" i="3"/>
  <c r="BG164" i="3"/>
  <c r="BF164" i="3"/>
  <c r="T164" i="3"/>
  <c r="R164" i="3"/>
  <c r="P164" i="3"/>
  <c r="BI162" i="3"/>
  <c r="BH162" i="3"/>
  <c r="BG162" i="3"/>
  <c r="BF162" i="3"/>
  <c r="T162" i="3"/>
  <c r="R162" i="3"/>
  <c r="P162" i="3"/>
  <c r="BI161" i="3"/>
  <c r="BH161" i="3"/>
  <c r="BG161" i="3"/>
  <c r="BF161" i="3"/>
  <c r="T161" i="3"/>
  <c r="R161" i="3"/>
  <c r="P161" i="3"/>
  <c r="BI158" i="3"/>
  <c r="BH158" i="3"/>
  <c r="BG158" i="3"/>
  <c r="BF158" i="3"/>
  <c r="T158" i="3"/>
  <c r="T157" i="3" s="1"/>
  <c r="R158" i="3"/>
  <c r="R157" i="3" s="1"/>
  <c r="P158" i="3"/>
  <c r="P157" i="3"/>
  <c r="BI155" i="3"/>
  <c r="BH155" i="3"/>
  <c r="BG155" i="3"/>
  <c r="BF155" i="3"/>
  <c r="T155" i="3"/>
  <c r="R155" i="3"/>
  <c r="P155" i="3"/>
  <c r="BI153" i="3"/>
  <c r="BH153" i="3"/>
  <c r="BG153" i="3"/>
  <c r="BF153" i="3"/>
  <c r="T153" i="3"/>
  <c r="R153" i="3"/>
  <c r="P153" i="3"/>
  <c r="BI152" i="3"/>
  <c r="BH152" i="3"/>
  <c r="BG152" i="3"/>
  <c r="BF152" i="3"/>
  <c r="T152" i="3"/>
  <c r="R152" i="3"/>
  <c r="P152" i="3"/>
  <c r="BI150" i="3"/>
  <c r="BH150" i="3"/>
  <c r="BG150" i="3"/>
  <c r="BF150" i="3"/>
  <c r="T150" i="3"/>
  <c r="R150" i="3"/>
  <c r="P150" i="3"/>
  <c r="BI148" i="3"/>
  <c r="BH148" i="3"/>
  <c r="BG148" i="3"/>
  <c r="BF148" i="3"/>
  <c r="T148" i="3"/>
  <c r="R148" i="3"/>
  <c r="P148" i="3"/>
  <c r="BI147" i="3"/>
  <c r="BH147" i="3"/>
  <c r="BG147" i="3"/>
  <c r="BF147" i="3"/>
  <c r="T147" i="3"/>
  <c r="R147" i="3"/>
  <c r="P147" i="3"/>
  <c r="BI145" i="3"/>
  <c r="BH145" i="3"/>
  <c r="BG145" i="3"/>
  <c r="BF145" i="3"/>
  <c r="T145" i="3"/>
  <c r="R145" i="3"/>
  <c r="P145" i="3"/>
  <c r="BI144" i="3"/>
  <c r="BH144" i="3"/>
  <c r="BG144" i="3"/>
  <c r="BF144" i="3"/>
  <c r="T144" i="3"/>
  <c r="R144" i="3"/>
  <c r="P144" i="3"/>
  <c r="BI143" i="3"/>
  <c r="BH143" i="3"/>
  <c r="BG143" i="3"/>
  <c r="BF143" i="3"/>
  <c r="T143" i="3"/>
  <c r="R143" i="3"/>
  <c r="P143" i="3"/>
  <c r="BI142" i="3"/>
  <c r="BH142" i="3"/>
  <c r="BG142" i="3"/>
  <c r="BF142" i="3"/>
  <c r="T142" i="3"/>
  <c r="R142" i="3"/>
  <c r="P142" i="3"/>
  <c r="BI141" i="3"/>
  <c r="BH141" i="3"/>
  <c r="BG141" i="3"/>
  <c r="BF141" i="3"/>
  <c r="T141" i="3"/>
  <c r="R141" i="3"/>
  <c r="P141" i="3"/>
  <c r="BI140" i="3"/>
  <c r="BH140" i="3"/>
  <c r="BG140" i="3"/>
  <c r="BF140" i="3"/>
  <c r="T140" i="3"/>
  <c r="R140" i="3"/>
  <c r="P140" i="3"/>
  <c r="BI138" i="3"/>
  <c r="BH138" i="3"/>
  <c r="BG138" i="3"/>
  <c r="BF138" i="3"/>
  <c r="T138" i="3"/>
  <c r="R138" i="3"/>
  <c r="P138" i="3"/>
  <c r="BI137" i="3"/>
  <c r="BH137" i="3"/>
  <c r="BG137" i="3"/>
  <c r="BF137" i="3"/>
  <c r="T137" i="3"/>
  <c r="R137" i="3"/>
  <c r="P137" i="3"/>
  <c r="BI136" i="3"/>
  <c r="BH136" i="3"/>
  <c r="BG136" i="3"/>
  <c r="BF136" i="3"/>
  <c r="T136" i="3"/>
  <c r="R136" i="3"/>
  <c r="P136" i="3"/>
  <c r="BI135" i="3"/>
  <c r="BH135" i="3"/>
  <c r="BG135" i="3"/>
  <c r="BF135" i="3"/>
  <c r="T135" i="3"/>
  <c r="R135" i="3"/>
  <c r="P135" i="3"/>
  <c r="BI134" i="3"/>
  <c r="BH134" i="3"/>
  <c r="BG134" i="3"/>
  <c r="BF134" i="3"/>
  <c r="T134" i="3"/>
  <c r="R134" i="3"/>
  <c r="P134" i="3"/>
  <c r="BI130" i="3"/>
  <c r="BH130" i="3"/>
  <c r="BG130" i="3"/>
  <c r="BF130" i="3"/>
  <c r="T130" i="3"/>
  <c r="R130" i="3"/>
  <c r="P130" i="3"/>
  <c r="F123" i="3"/>
  <c r="F121" i="3"/>
  <c r="E119" i="3"/>
  <c r="F91" i="3"/>
  <c r="F89" i="3"/>
  <c r="E87" i="3"/>
  <c r="J24" i="3"/>
  <c r="E24" i="3"/>
  <c r="J124" i="3" s="1"/>
  <c r="J23" i="3"/>
  <c r="J21" i="3"/>
  <c r="E21" i="3"/>
  <c r="J91" i="3" s="1"/>
  <c r="J20" i="3"/>
  <c r="J18" i="3"/>
  <c r="E18" i="3"/>
  <c r="F124" i="3" s="1"/>
  <c r="J17" i="3"/>
  <c r="J12" i="3"/>
  <c r="J121" i="3"/>
  <c r="E7" i="3"/>
  <c r="E117" i="3" s="1"/>
  <c r="J37" i="2"/>
  <c r="J36" i="2"/>
  <c r="AY95" i="1"/>
  <c r="J35" i="2"/>
  <c r="AX95" i="1" s="1"/>
  <c r="BI251" i="2"/>
  <c r="BH251" i="2"/>
  <c r="BG251" i="2"/>
  <c r="BF251" i="2"/>
  <c r="T251" i="2"/>
  <c r="T250" i="2"/>
  <c r="R251" i="2"/>
  <c r="R250" i="2" s="1"/>
  <c r="P251" i="2"/>
  <c r="P250" i="2"/>
  <c r="BI249" i="2"/>
  <c r="BH249" i="2"/>
  <c r="BG249" i="2"/>
  <c r="BF249" i="2"/>
  <c r="T249" i="2"/>
  <c r="R249" i="2"/>
  <c r="P249" i="2"/>
  <c r="BI248" i="2"/>
  <c r="BH248" i="2"/>
  <c r="BG248" i="2"/>
  <c r="BF248" i="2"/>
  <c r="T248" i="2"/>
  <c r="R248" i="2"/>
  <c r="P248" i="2"/>
  <c r="BI246" i="2"/>
  <c r="BH246" i="2"/>
  <c r="BG246" i="2"/>
  <c r="BF246" i="2"/>
  <c r="T246" i="2"/>
  <c r="T245" i="2"/>
  <c r="R246" i="2"/>
  <c r="R245" i="2" s="1"/>
  <c r="P246" i="2"/>
  <c r="P245" i="2"/>
  <c r="BI244" i="2"/>
  <c r="BH244" i="2"/>
  <c r="BG244" i="2"/>
  <c r="BF244" i="2"/>
  <c r="T244" i="2"/>
  <c r="R244" i="2"/>
  <c r="P244" i="2"/>
  <c r="BI243" i="2"/>
  <c r="BH243" i="2"/>
  <c r="BG243" i="2"/>
  <c r="BF243" i="2"/>
  <c r="T243" i="2"/>
  <c r="R243" i="2"/>
  <c r="P243" i="2"/>
  <c r="BI241" i="2"/>
  <c r="BH241" i="2"/>
  <c r="BG241" i="2"/>
  <c r="BF241" i="2"/>
  <c r="T241" i="2"/>
  <c r="T240" i="2"/>
  <c r="R241" i="2"/>
  <c r="R240" i="2" s="1"/>
  <c r="P241" i="2"/>
  <c r="P240" i="2"/>
  <c r="BI239" i="2"/>
  <c r="BH239" i="2"/>
  <c r="BG239" i="2"/>
  <c r="BF239" i="2"/>
  <c r="T239" i="2"/>
  <c r="R239" i="2"/>
  <c r="P239" i="2"/>
  <c r="BI238" i="2"/>
  <c r="BH238" i="2"/>
  <c r="BG238" i="2"/>
  <c r="BF238" i="2"/>
  <c r="T238" i="2"/>
  <c r="R238" i="2"/>
  <c r="P238" i="2"/>
  <c r="BI236" i="2"/>
  <c r="BH236" i="2"/>
  <c r="BG236" i="2"/>
  <c r="BF236" i="2"/>
  <c r="T236" i="2"/>
  <c r="R236" i="2"/>
  <c r="P236" i="2"/>
  <c r="BI235" i="2"/>
  <c r="BH235" i="2"/>
  <c r="BG235" i="2"/>
  <c r="BF235" i="2"/>
  <c r="T235" i="2"/>
  <c r="R235" i="2"/>
  <c r="P235" i="2"/>
  <c r="BI232" i="2"/>
  <c r="BH232" i="2"/>
  <c r="BG232" i="2"/>
  <c r="BF232" i="2"/>
  <c r="T232" i="2"/>
  <c r="R232" i="2"/>
  <c r="P232" i="2"/>
  <c r="BI230" i="2"/>
  <c r="BH230" i="2"/>
  <c r="BG230" i="2"/>
  <c r="BF230" i="2"/>
  <c r="T230" i="2"/>
  <c r="T229" i="2" s="1"/>
  <c r="R230" i="2"/>
  <c r="R229" i="2"/>
  <c r="P230" i="2"/>
  <c r="P229" i="2"/>
  <c r="BI227" i="2"/>
  <c r="BH227" i="2"/>
  <c r="BG227" i="2"/>
  <c r="BF227" i="2"/>
  <c r="T227" i="2"/>
  <c r="R227" i="2"/>
  <c r="P227" i="2"/>
  <c r="BI226" i="2"/>
  <c r="BH226" i="2"/>
  <c r="BG226" i="2"/>
  <c r="BF226" i="2"/>
  <c r="T226" i="2"/>
  <c r="R226" i="2"/>
  <c r="P226" i="2"/>
  <c r="BI224" i="2"/>
  <c r="BH224" i="2"/>
  <c r="BG224" i="2"/>
  <c r="BF224" i="2"/>
  <c r="T224" i="2"/>
  <c r="R224" i="2"/>
  <c r="P224" i="2"/>
  <c r="BI222" i="2"/>
  <c r="BH222" i="2"/>
  <c r="BG222" i="2"/>
  <c r="BF222" i="2"/>
  <c r="T222" i="2"/>
  <c r="R222" i="2"/>
  <c r="P222" i="2"/>
  <c r="BI221" i="2"/>
  <c r="BH221" i="2"/>
  <c r="BG221" i="2"/>
  <c r="BF221" i="2"/>
  <c r="T221" i="2"/>
  <c r="R221" i="2"/>
  <c r="P221" i="2"/>
  <c r="BI220" i="2"/>
  <c r="BH220" i="2"/>
  <c r="BG220" i="2"/>
  <c r="BF220" i="2"/>
  <c r="T220" i="2"/>
  <c r="R220" i="2"/>
  <c r="P220" i="2"/>
  <c r="BI219" i="2"/>
  <c r="BH219" i="2"/>
  <c r="BG219" i="2"/>
  <c r="BF219" i="2"/>
  <c r="T219" i="2"/>
  <c r="T218" i="2" s="1"/>
  <c r="R219" i="2"/>
  <c r="P219" i="2"/>
  <c r="P218" i="2" s="1"/>
  <c r="BI207" i="2"/>
  <c r="BH207" i="2"/>
  <c r="BG207" i="2"/>
  <c r="BF207" i="2"/>
  <c r="T207" i="2"/>
  <c r="R207" i="2"/>
  <c r="P207" i="2"/>
  <c r="BI201" i="2"/>
  <c r="BH201" i="2"/>
  <c r="BG201" i="2"/>
  <c r="BF201" i="2"/>
  <c r="T201" i="2"/>
  <c r="R201" i="2"/>
  <c r="P201" i="2"/>
  <c r="BI197" i="2"/>
  <c r="BH197" i="2"/>
  <c r="BG197" i="2"/>
  <c r="BF197" i="2"/>
  <c r="T197" i="2"/>
  <c r="R197" i="2"/>
  <c r="P197" i="2"/>
  <c r="BI192" i="2"/>
  <c r="BH192" i="2"/>
  <c r="BG192" i="2"/>
  <c r="BF192" i="2"/>
  <c r="T192" i="2"/>
  <c r="R192" i="2"/>
  <c r="P192" i="2"/>
  <c r="BI189" i="2"/>
  <c r="BH189" i="2"/>
  <c r="BG189" i="2"/>
  <c r="BF189" i="2"/>
  <c r="T189" i="2"/>
  <c r="R189" i="2"/>
  <c r="P189" i="2"/>
  <c r="BI185" i="2"/>
  <c r="BH185" i="2"/>
  <c r="BG185" i="2"/>
  <c r="BF185" i="2"/>
  <c r="T185" i="2"/>
  <c r="R185" i="2"/>
  <c r="P185" i="2"/>
  <c r="BI179" i="2"/>
  <c r="BH179" i="2"/>
  <c r="BG179" i="2"/>
  <c r="BF179" i="2"/>
  <c r="T179" i="2"/>
  <c r="R179" i="2"/>
  <c r="P179" i="2"/>
  <c r="BI169" i="2"/>
  <c r="BH169" i="2"/>
  <c r="BG169" i="2"/>
  <c r="BF169" i="2"/>
  <c r="T169" i="2"/>
  <c r="R169" i="2"/>
  <c r="P169" i="2"/>
  <c r="BI160" i="2"/>
  <c r="BH160" i="2"/>
  <c r="BG160" i="2"/>
  <c r="BF160" i="2"/>
  <c r="T160" i="2"/>
  <c r="R160" i="2"/>
  <c r="P160" i="2"/>
  <c r="BI159" i="2"/>
  <c r="BH159" i="2"/>
  <c r="BG159" i="2"/>
  <c r="BF159" i="2"/>
  <c r="T159" i="2"/>
  <c r="R159" i="2"/>
  <c r="P159" i="2"/>
  <c r="BI152" i="2"/>
  <c r="BH152" i="2"/>
  <c r="BG152" i="2"/>
  <c r="BF152" i="2"/>
  <c r="T152" i="2"/>
  <c r="R152" i="2"/>
  <c r="P152" i="2"/>
  <c r="BI150" i="2"/>
  <c r="BH150" i="2"/>
  <c r="BG150" i="2"/>
  <c r="BF150" i="2"/>
  <c r="T150" i="2"/>
  <c r="R150" i="2"/>
  <c r="P150" i="2"/>
  <c r="BI149" i="2"/>
  <c r="BH149" i="2"/>
  <c r="BG149" i="2"/>
  <c r="BF149" i="2"/>
  <c r="T149" i="2"/>
  <c r="R149" i="2"/>
  <c r="P149" i="2"/>
  <c r="BI147" i="2"/>
  <c r="BH147" i="2"/>
  <c r="BG147" i="2"/>
  <c r="BF147" i="2"/>
  <c r="T147" i="2"/>
  <c r="R147" i="2"/>
  <c r="P147" i="2"/>
  <c r="BI145" i="2"/>
  <c r="BH145" i="2"/>
  <c r="BG145" i="2"/>
  <c r="BF145" i="2"/>
  <c r="T145" i="2"/>
  <c r="R145" i="2"/>
  <c r="P145" i="2"/>
  <c r="BI144" i="2"/>
  <c r="BH144" i="2"/>
  <c r="BG144" i="2"/>
  <c r="BF144" i="2"/>
  <c r="T144" i="2"/>
  <c r="R144" i="2"/>
  <c r="P144" i="2"/>
  <c r="BI137" i="2"/>
  <c r="BH137" i="2"/>
  <c r="BG137" i="2"/>
  <c r="BF137" i="2"/>
  <c r="T137" i="2"/>
  <c r="R137" i="2"/>
  <c r="P137" i="2"/>
  <c r="BI133" i="2"/>
  <c r="BH133" i="2"/>
  <c r="BG133" i="2"/>
  <c r="BF133" i="2"/>
  <c r="T133" i="2"/>
  <c r="R133" i="2"/>
  <c r="P133" i="2"/>
  <c r="BI131" i="2"/>
  <c r="BH131" i="2"/>
  <c r="BG131" i="2"/>
  <c r="BF131" i="2"/>
  <c r="T131" i="2"/>
  <c r="R131" i="2"/>
  <c r="P131" i="2"/>
  <c r="F124" i="2"/>
  <c r="F122" i="2"/>
  <c r="E120" i="2"/>
  <c r="F91" i="2"/>
  <c r="F89" i="2"/>
  <c r="E87" i="2"/>
  <c r="J24" i="2"/>
  <c r="E24" i="2"/>
  <c r="J125" i="2"/>
  <c r="J23" i="2"/>
  <c r="J21" i="2"/>
  <c r="E21" i="2"/>
  <c r="J124" i="2"/>
  <c r="J20" i="2"/>
  <c r="J18" i="2"/>
  <c r="E18" i="2"/>
  <c r="F92" i="2"/>
  <c r="J17" i="2"/>
  <c r="J12" i="2"/>
  <c r="J122" i="2" s="1"/>
  <c r="E7" i="2"/>
  <c r="E85" i="2" s="1"/>
  <c r="L90" i="1"/>
  <c r="AM90" i="1"/>
  <c r="AM89" i="1"/>
  <c r="L89" i="1"/>
  <c r="AM87" i="1"/>
  <c r="L87" i="1"/>
  <c r="L85" i="1"/>
  <c r="L84" i="1"/>
  <c r="J251" i="2"/>
  <c r="BK236" i="2"/>
  <c r="BK232" i="2"/>
  <c r="BK226" i="2"/>
  <c r="J197" i="2"/>
  <c r="BK160" i="2"/>
  <c r="BK149" i="2"/>
  <c r="J246" i="2"/>
  <c r="BK221" i="2"/>
  <c r="BK192" i="2"/>
  <c r="BK179" i="2"/>
  <c r="J147" i="2"/>
  <c r="BK131" i="2"/>
  <c r="J244" i="2"/>
  <c r="BK186" i="3"/>
  <c r="J142" i="3"/>
  <c r="J226" i="3"/>
  <c r="J188" i="3"/>
  <c r="J170" i="3"/>
  <c r="J143" i="3"/>
  <c r="BK170" i="3"/>
  <c r="J130" i="3"/>
  <c r="BK136" i="4"/>
  <c r="BK146" i="5"/>
  <c r="J229" i="6"/>
  <c r="BK193" i="6"/>
  <c r="J145" i="6"/>
  <c r="J195" i="6"/>
  <c r="BK163" i="6"/>
  <c r="BK145" i="6"/>
  <c r="BK137" i="7"/>
  <c r="J125" i="7"/>
  <c r="BK132" i="7"/>
  <c r="J137" i="8"/>
  <c r="J131" i="8"/>
  <c r="J136" i="4"/>
  <c r="J184" i="6"/>
  <c r="J155" i="6"/>
  <c r="J200" i="6"/>
  <c r="BK176" i="6"/>
  <c r="BK146" i="6"/>
  <c r="BK221" i="6"/>
  <c r="BK208" i="6"/>
  <c r="BK171" i="6"/>
  <c r="J146" i="6"/>
  <c r="J222" i="6"/>
  <c r="J199" i="6"/>
  <c r="J186" i="6"/>
  <c r="J139" i="6"/>
  <c r="J204" i="6"/>
  <c r="BK178" i="6"/>
  <c r="J152" i="6"/>
  <c r="BK125" i="7"/>
  <c r="J122" i="7"/>
  <c r="J165" i="7"/>
  <c r="J135" i="8"/>
  <c r="BK124" i="8"/>
  <c r="BK207" i="3"/>
  <c r="BK134" i="3"/>
  <c r="BK230" i="3"/>
  <c r="BK227" i="3"/>
  <c r="J207" i="3"/>
  <c r="J135" i="3"/>
  <c r="BK208" i="3"/>
  <c r="J181" i="3"/>
  <c r="J164" i="3"/>
  <c r="BK176" i="3"/>
  <c r="J153" i="3"/>
  <c r="BK136" i="3"/>
  <c r="J126" i="4"/>
  <c r="J124" i="4"/>
  <c r="J164" i="5"/>
  <c r="BK186" i="6"/>
  <c r="J164" i="6"/>
  <c r="J140" i="6"/>
  <c r="BK191" i="6"/>
  <c r="BK159" i="6"/>
  <c r="BK143" i="6"/>
  <c r="J192" i="6"/>
  <c r="J162" i="6"/>
  <c r="BK232" i="6"/>
  <c r="J218" i="6"/>
  <c r="BK213" i="6"/>
  <c r="BK147" i="6"/>
  <c r="BK209" i="6"/>
  <c r="BK192" i="6"/>
  <c r="BK180" i="6"/>
  <c r="J161" i="6"/>
  <c r="J143" i="6"/>
  <c r="J151" i="7"/>
  <c r="BK128" i="7"/>
  <c r="BK134" i="8"/>
  <c r="BK238" i="2"/>
  <c r="J232" i="2"/>
  <c r="J221" i="2"/>
  <c r="BK189" i="2"/>
  <c r="BK147" i="2"/>
  <c r="BK244" i="2"/>
  <c r="BK222" i="2"/>
  <c r="BK197" i="2"/>
  <c r="BK159" i="2"/>
  <c r="BK243" i="2"/>
  <c r="BK246" i="2"/>
  <c r="J236" i="2"/>
  <c r="AS94" i="1"/>
  <c r="BK184" i="3"/>
  <c r="J162" i="3"/>
  <c r="BK177" i="5"/>
  <c r="J161" i="5"/>
  <c r="J144" i="5"/>
  <c r="BK125" i="5"/>
  <c r="J159" i="5"/>
  <c r="J145" i="5"/>
  <c r="J127" i="5"/>
  <c r="BK158" i="5"/>
  <c r="BK134" i="5"/>
  <c r="J151" i="5"/>
  <c r="J232" i="6"/>
  <c r="BK219" i="6"/>
  <c r="BK204" i="6"/>
  <c r="J188" i="6"/>
  <c r="BK166" i="6"/>
  <c r="J211" i="6"/>
  <c r="J187" i="6"/>
  <c r="BK161" i="6"/>
  <c r="J234" i="6"/>
  <c r="BK218" i="6"/>
  <c r="BK184" i="6"/>
  <c r="J166" i="6"/>
  <c r="BK140" i="6"/>
  <c r="J217" i="6"/>
  <c r="J194" i="6"/>
  <c r="BK155" i="6"/>
  <c r="J208" i="6"/>
  <c r="BK187" i="6"/>
  <c r="J156" i="6"/>
  <c r="J171" i="7"/>
  <c r="BK158" i="7"/>
  <c r="BK151" i="7"/>
  <c r="BK131" i="8"/>
  <c r="BK126" i="8"/>
  <c r="BK172" i="3"/>
  <c r="BK140" i="3"/>
  <c r="J230" i="3"/>
  <c r="BK218" i="3"/>
  <c r="J208" i="3"/>
  <c r="BK181" i="3"/>
  <c r="J137" i="3"/>
  <c r="J218" i="3"/>
  <c r="J176" i="3"/>
  <c r="J150" i="3"/>
  <c r="J174" i="3"/>
  <c r="J155" i="3"/>
  <c r="BK144" i="3"/>
  <c r="BK124" i="4"/>
  <c r="BK126" i="4"/>
  <c r="BK154" i="6"/>
  <c r="BK231" i="6"/>
  <c r="BK214" i="6"/>
  <c r="BK179" i="6"/>
  <c r="J216" i="6"/>
  <c r="BK194" i="6"/>
  <c r="BK182" i="6"/>
  <c r="J153" i="6"/>
  <c r="BK171" i="7"/>
  <c r="J137" i="7"/>
  <c r="BK165" i="7"/>
  <c r="BK122" i="7"/>
  <c r="BK135" i="8"/>
  <c r="BK241" i="2"/>
  <c r="J219" i="2"/>
  <c r="BK133" i="2"/>
  <c r="BK201" i="2"/>
  <c r="J145" i="2"/>
  <c r="J239" i="2"/>
  <c r="J227" i="2"/>
  <c r="J131" i="2"/>
  <c r="J191" i="3"/>
  <c r="BK155" i="3"/>
  <c r="BK132" i="4"/>
  <c r="BK148" i="5"/>
  <c r="BK169" i="5"/>
  <c r="BK154" i="5"/>
  <c r="J126" i="5"/>
  <c r="J158" i="5"/>
  <c r="J132" i="5"/>
  <c r="BK133" i="5"/>
  <c r="J125" i="5"/>
  <c r="J214" i="6"/>
  <c r="J178" i="6"/>
  <c r="J142" i="6"/>
  <c r="J181" i="6"/>
  <c r="BK217" i="6"/>
  <c r="J176" i="6"/>
  <c r="J141" i="6"/>
  <c r="BK215" i="6"/>
  <c r="J191" i="6"/>
  <c r="J182" i="6"/>
  <c r="BK165" i="6"/>
  <c r="J243" i="2"/>
  <c r="BK224" i="2"/>
  <c r="J169" i="2"/>
  <c r="J226" i="2"/>
  <c r="BK185" i="2"/>
  <c r="J241" i="2"/>
  <c r="J149" i="2"/>
  <c r="J160" i="2"/>
  <c r="J147" i="3"/>
  <c r="J152" i="3"/>
  <c r="BK235" i="3"/>
  <c r="BK228" i="3"/>
  <c r="BK205" i="3"/>
  <c r="BK132" i="5"/>
  <c r="J133" i="5"/>
  <c r="J136" i="5"/>
  <c r="BK129" i="5"/>
  <c r="BK225" i="6"/>
  <c r="J205" i="6"/>
  <c r="J179" i="6"/>
  <c r="J160" i="6"/>
  <c r="BK144" i="6"/>
  <c r="BK190" i="6"/>
  <c r="J159" i="6"/>
  <c r="BK170" i="7"/>
  <c r="J132" i="7"/>
  <c r="BK129" i="8"/>
  <c r="J248" i="2"/>
  <c r="J230" i="2"/>
  <c r="J185" i="2"/>
  <c r="J249" i="2"/>
  <c r="BK219" i="2"/>
  <c r="J144" i="2"/>
  <c r="BK239" i="2"/>
  <c r="J133" i="2"/>
  <c r="BK164" i="3"/>
  <c r="J168" i="3"/>
  <c r="BK145" i="3"/>
  <c r="BK240" i="3"/>
  <c r="J228" i="3"/>
  <c r="J184" i="3"/>
  <c r="J131" i="4"/>
  <c r="BK163" i="5"/>
  <c r="J172" i="5"/>
  <c r="J167" i="5"/>
  <c r="J128" i="5"/>
  <c r="BK161" i="5"/>
  <c r="J134" i="5"/>
  <c r="J152" i="5"/>
  <c r="J141" i="5"/>
  <c r="BK227" i="6"/>
  <c r="J209" i="6"/>
  <c r="J196" i="6"/>
  <c r="BK135" i="5"/>
  <c r="BK151" i="5"/>
  <c r="J169" i="5"/>
  <c r="BK153" i="5"/>
  <c r="BK164" i="5"/>
  <c r="BK159" i="5"/>
  <c r="BK128" i="5"/>
  <c r="BK216" i="6"/>
  <c r="J232" i="3"/>
  <c r="BK217" i="3"/>
  <c r="J145" i="3"/>
  <c r="J134" i="3"/>
  <c r="J182" i="3"/>
  <c r="J148" i="3"/>
  <c r="J161" i="3"/>
  <c r="BK131" i="4"/>
  <c r="J129" i="4"/>
  <c r="BK126" i="5"/>
  <c r="BK141" i="5"/>
  <c r="BK167" i="6"/>
  <c r="J212" i="6"/>
  <c r="BK196" i="6"/>
  <c r="J175" i="6"/>
  <c r="J150" i="6"/>
  <c r="BK137" i="6"/>
  <c r="J128" i="7"/>
  <c r="BK144" i="7"/>
  <c r="BK248" i="2"/>
  <c r="BK207" i="2"/>
  <c r="BK169" i="2"/>
  <c r="J137" i="2"/>
  <c r="BK251" i="2"/>
  <c r="J152" i="2"/>
  <c r="BK235" i="2"/>
  <c r="BK137" i="2"/>
  <c r="J201" i="2"/>
  <c r="J224" i="2"/>
  <c r="BK153" i="3"/>
  <c r="BK135" i="3"/>
  <c r="BK178" i="3"/>
  <c r="BK161" i="3"/>
  <c r="J138" i="3"/>
  <c r="J240" i="3"/>
  <c r="J233" i="3"/>
  <c r="J229" i="3"/>
  <c r="BK220" i="3"/>
  <c r="BK209" i="3"/>
  <c r="BK191" i="3"/>
  <c r="BK143" i="3"/>
  <c r="BK130" i="3"/>
  <c r="BK206" i="3"/>
  <c r="BK174" i="3"/>
  <c r="J136" i="3"/>
  <c r="BK162" i="3"/>
  <c r="BK148" i="3"/>
  <c r="BK129" i="4"/>
  <c r="BK136" i="5"/>
  <c r="J129" i="5"/>
  <c r="BK172" i="5"/>
  <c r="J143" i="5"/>
  <c r="BK167" i="5"/>
  <c r="BK145" i="5"/>
  <c r="J153" i="5"/>
  <c r="BK234" i="6"/>
  <c r="BK222" i="6"/>
  <c r="BK211" i="6"/>
  <c r="BK200" i="6"/>
  <c r="BK168" i="6"/>
  <c r="J148" i="6"/>
  <c r="BK205" i="6"/>
  <c r="BK173" i="6"/>
  <c r="BK152" i="6"/>
  <c r="J227" i="6"/>
  <c r="BK206" i="6"/>
  <c r="J167" i="6"/>
  <c r="BK142" i="6"/>
  <c r="BK220" i="6"/>
  <c r="J148" i="5"/>
  <c r="J174" i="6"/>
  <c r="BK153" i="6"/>
  <c r="BK199" i="6"/>
  <c r="J169" i="6"/>
  <c r="J154" i="6"/>
  <c r="J220" i="6"/>
  <c r="BK197" i="6"/>
  <c r="BK174" i="6"/>
  <c r="BK160" i="6"/>
  <c r="J129" i="8"/>
  <c r="J124" i="8"/>
  <c r="J159" i="2"/>
  <c r="J186" i="3"/>
  <c r="BK167" i="3"/>
  <c r="J144" i="3"/>
  <c r="BK242" i="3"/>
  <c r="J235" i="3"/>
  <c r="BK229" i="3"/>
  <c r="J227" i="3"/>
  <c r="J206" i="3"/>
  <c r="BK177" i="3"/>
  <c r="BK138" i="3"/>
  <c r="J205" i="3"/>
  <c r="J173" i="3"/>
  <c r="BK173" i="3"/>
  <c r="BK152" i="3"/>
  <c r="J174" i="5"/>
  <c r="J160" i="5"/>
  <c r="BK139" i="5"/>
  <c r="BK174" i="5"/>
  <c r="J157" i="5"/>
  <c r="J168" i="5"/>
  <c r="BK155" i="5"/>
  <c r="J137" i="5"/>
  <c r="J175" i="5"/>
  <c r="BK160" i="5"/>
  <c r="BK144" i="5"/>
  <c r="BK168" i="5"/>
  <c r="J146" i="5"/>
  <c r="BK127" i="5"/>
  <c r="J135" i="5"/>
  <c r="BK229" i="6"/>
  <c r="J213" i="6"/>
  <c r="BK201" i="6"/>
  <c r="J172" i="6"/>
  <c r="J147" i="6"/>
  <c r="J202" i="6"/>
  <c r="J190" i="6"/>
  <c r="J163" i="6"/>
  <c r="J144" i="6"/>
  <c r="J225" i="6"/>
  <c r="BK175" i="6"/>
  <c r="BK156" i="6"/>
  <c r="J221" i="6"/>
  <c r="BK202" i="6"/>
  <c r="J180" i="6"/>
  <c r="BK233" i="3"/>
  <c r="BK182" i="3"/>
  <c r="J217" i="3"/>
  <c r="BK147" i="3"/>
  <c r="BK168" i="3"/>
  <c r="J132" i="4"/>
  <c r="J177" i="5"/>
  <c r="J154" i="5"/>
  <c r="J163" i="5"/>
  <c r="J155" i="5"/>
  <c r="J139" i="5"/>
  <c r="J215" i="6"/>
  <c r="J203" i="6"/>
  <c r="BK177" i="6"/>
  <c r="BK210" i="6"/>
  <c r="J197" i="6"/>
  <c r="BK141" i="6"/>
  <c r="J170" i="7"/>
  <c r="J126" i="8"/>
  <c r="BK137" i="5"/>
  <c r="BK249" i="2"/>
  <c r="J235" i="2"/>
  <c r="BK230" i="2"/>
  <c r="J222" i="2"/>
  <c r="BK220" i="2"/>
  <c r="J192" i="2"/>
  <c r="BK150" i="2"/>
  <c r="BK144" i="2"/>
  <c r="BK227" i="2"/>
  <c r="J220" i="2"/>
  <c r="J189" i="2"/>
  <c r="BK152" i="2"/>
  <c r="J238" i="2"/>
  <c r="J179" i="2"/>
  <c r="BK145" i="2"/>
  <c r="J207" i="2"/>
  <c r="J150" i="2"/>
  <c r="J158" i="3"/>
  <c r="BK137" i="3"/>
  <c r="J179" i="3"/>
  <c r="BK158" i="3"/>
  <c r="BK141" i="3"/>
  <c r="J242" i="3"/>
  <c r="BK232" i="3"/>
  <c r="BK226" i="3"/>
  <c r="BK212" i="3"/>
  <c r="BK188" i="3"/>
  <c r="J140" i="3"/>
  <c r="J220" i="3"/>
  <c r="BK179" i="3"/>
  <c r="J178" i="3"/>
  <c r="J167" i="3"/>
  <c r="J141" i="3"/>
  <c r="BK125" i="4"/>
  <c r="J125" i="4"/>
  <c r="BK175" i="5"/>
  <c r="BK143" i="5"/>
  <c r="BK169" i="6"/>
  <c r="BK157" i="6"/>
  <c r="J206" i="6"/>
  <c r="J177" i="6"/>
  <c r="BK162" i="6"/>
  <c r="J137" i="6"/>
  <c r="J224" i="6"/>
  <c r="J201" i="6"/>
  <c r="J173" i="6"/>
  <c r="BK150" i="6"/>
  <c r="J219" i="6"/>
  <c r="BK203" i="6"/>
  <c r="J212" i="3"/>
  <c r="J209" i="3"/>
  <c r="J177" i="3"/>
  <c r="BK142" i="3"/>
  <c r="J172" i="3"/>
  <c r="BK150" i="3"/>
  <c r="BK130" i="4"/>
  <c r="J130" i="4"/>
  <c r="BK157" i="5"/>
  <c r="BK152" i="5"/>
  <c r="J165" i="6"/>
  <c r="J138" i="6"/>
  <c r="BK188" i="6"/>
  <c r="J168" i="6"/>
  <c r="BK148" i="6"/>
  <c r="J231" i="6"/>
  <c r="BK212" i="6"/>
  <c r="BK181" i="6"/>
  <c r="BK164" i="6"/>
  <c r="BK138" i="6"/>
  <c r="BK224" i="6"/>
  <c r="BK195" i="6"/>
  <c r="BK172" i="6"/>
  <c r="J210" i="6"/>
  <c r="J193" i="6"/>
  <c r="J171" i="6"/>
  <c r="J157" i="6"/>
  <c r="BK139" i="6"/>
  <c r="J144" i="7"/>
  <c r="J158" i="7"/>
  <c r="BK137" i="8"/>
  <c r="J134" i="8"/>
  <c r="P231" i="2" l="1"/>
  <c r="P217" i="2" s="1"/>
  <c r="BK231" i="2"/>
  <c r="J231" i="2"/>
  <c r="J103" i="2" s="1"/>
  <c r="R242" i="2"/>
  <c r="BK247" i="2"/>
  <c r="J247" i="2"/>
  <c r="J107" i="2" s="1"/>
  <c r="T158" i="2"/>
  <c r="R218" i="2"/>
  <c r="R231" i="2"/>
  <c r="BK242" i="2"/>
  <c r="J242" i="2"/>
  <c r="J105" i="2"/>
  <c r="T139" i="3"/>
  <c r="T128" i="3" s="1"/>
  <c r="P160" i="3"/>
  <c r="P163" i="3"/>
  <c r="R171" i="3"/>
  <c r="R175" i="3"/>
  <c r="R123" i="4"/>
  <c r="R122" i="4"/>
  <c r="BK139" i="3"/>
  <c r="J139" i="3"/>
  <c r="J99" i="3" s="1"/>
  <c r="BK160" i="3"/>
  <c r="J160" i="3" s="1"/>
  <c r="J102" i="3" s="1"/>
  <c r="BK163" i="3"/>
  <c r="J163" i="3"/>
  <c r="J103" i="3"/>
  <c r="BK185" i="3"/>
  <c r="J185" i="3" s="1"/>
  <c r="J106" i="3" s="1"/>
  <c r="T219" i="3"/>
  <c r="BK128" i="4"/>
  <c r="J128" i="4" s="1"/>
  <c r="J100" i="4" s="1"/>
  <c r="P124" i="5"/>
  <c r="BK147" i="5"/>
  <c r="J147" i="5" s="1"/>
  <c r="J100" i="5" s="1"/>
  <c r="BK173" i="5"/>
  <c r="J173" i="5"/>
  <c r="J101" i="5" s="1"/>
  <c r="T147" i="5"/>
  <c r="T123" i="5" s="1"/>
  <c r="T122" i="5" s="1"/>
  <c r="T173" i="5"/>
  <c r="R129" i="3"/>
  <c r="R160" i="3"/>
  <c r="P185" i="3"/>
  <c r="P219" i="3"/>
  <c r="BK123" i="4"/>
  <c r="J123" i="4" s="1"/>
  <c r="J98" i="4" s="1"/>
  <c r="BK124" i="5"/>
  <c r="BK123" i="5" s="1"/>
  <c r="J123" i="5" s="1"/>
  <c r="J97" i="5" s="1"/>
  <c r="J124" i="5"/>
  <c r="J98" i="5" s="1"/>
  <c r="BK138" i="5"/>
  <c r="J138" i="5" s="1"/>
  <c r="J99" i="5" s="1"/>
  <c r="T138" i="5"/>
  <c r="R158" i="2"/>
  <c r="BK218" i="2"/>
  <c r="J218" i="2"/>
  <c r="J101" i="2" s="1"/>
  <c r="P247" i="2"/>
  <c r="T128" i="4"/>
  <c r="T127" i="4"/>
  <c r="T136" i="6"/>
  <c r="BK158" i="6"/>
  <c r="J158" i="6"/>
  <c r="J102" i="6"/>
  <c r="R170" i="6"/>
  <c r="BK185" i="6"/>
  <c r="J185" i="6" s="1"/>
  <c r="J105" i="6" s="1"/>
  <c r="T185" i="6"/>
  <c r="BK207" i="6"/>
  <c r="J207" i="6"/>
  <c r="J108" i="6"/>
  <c r="BK223" i="6"/>
  <c r="J223" i="6"/>
  <c r="J109" i="6" s="1"/>
  <c r="R230" i="6"/>
  <c r="R247" i="2"/>
  <c r="R139" i="3"/>
  <c r="P175" i="3"/>
  <c r="T151" i="6"/>
  <c r="P189" i="6"/>
  <c r="P242" i="2"/>
  <c r="BK129" i="3"/>
  <c r="J129" i="3"/>
  <c r="J98" i="3" s="1"/>
  <c r="BK175" i="3"/>
  <c r="J175" i="3"/>
  <c r="J105" i="3"/>
  <c r="BK219" i="3"/>
  <c r="J219" i="3" s="1"/>
  <c r="J107" i="3" s="1"/>
  <c r="R124" i="5"/>
  <c r="R138" i="5"/>
  <c r="R198" i="6"/>
  <c r="R121" i="7"/>
  <c r="P136" i="7"/>
  <c r="R169" i="7"/>
  <c r="BK130" i="2"/>
  <c r="P130" i="2"/>
  <c r="R130" i="2"/>
  <c r="R129" i="2" s="1"/>
  <c r="BK158" i="2"/>
  <c r="J158" i="2"/>
  <c r="J99" i="2"/>
  <c r="P158" i="2"/>
  <c r="T231" i="2"/>
  <c r="T242" i="2"/>
  <c r="T247" i="2"/>
  <c r="T129" i="3"/>
  <c r="R163" i="3"/>
  <c r="P171" i="3"/>
  <c r="P159" i="3" s="1"/>
  <c r="T185" i="3"/>
  <c r="T123" i="4"/>
  <c r="T122" i="4"/>
  <c r="T121" i="4" s="1"/>
  <c r="R128" i="4"/>
  <c r="R127" i="4"/>
  <c r="R147" i="5"/>
  <c r="R173" i="5"/>
  <c r="BK136" i="6"/>
  <c r="J136" i="6" s="1"/>
  <c r="J99" i="6" s="1"/>
  <c r="BK151" i="6"/>
  <c r="J151" i="6"/>
  <c r="J101" i="6"/>
  <c r="P158" i="6"/>
  <c r="BK170" i="6"/>
  <c r="J170" i="6" s="1"/>
  <c r="J103" i="6" s="1"/>
  <c r="R185" i="6"/>
  <c r="BK198" i="6"/>
  <c r="J198" i="6"/>
  <c r="J107" i="6"/>
  <c r="T207" i="6"/>
  <c r="T230" i="6"/>
  <c r="P121" i="7"/>
  <c r="P127" i="7"/>
  <c r="R127" i="7"/>
  <c r="T127" i="7"/>
  <c r="T169" i="7"/>
  <c r="R151" i="6"/>
  <c r="T189" i="6"/>
  <c r="P207" i="6"/>
  <c r="P223" i="6"/>
  <c r="P230" i="6"/>
  <c r="BK136" i="7"/>
  <c r="J136" i="7" s="1"/>
  <c r="J99" i="7" s="1"/>
  <c r="P169" i="7"/>
  <c r="P139" i="3"/>
  <c r="T163" i="3"/>
  <c r="R185" i="3"/>
  <c r="R219" i="3"/>
  <c r="P123" i="4"/>
  <c r="P122" i="4" s="1"/>
  <c r="P121" i="4" s="1"/>
  <c r="AU97" i="1" s="1"/>
  <c r="P128" i="4"/>
  <c r="P127" i="4"/>
  <c r="P147" i="5"/>
  <c r="P173" i="5"/>
  <c r="P136" i="6"/>
  <c r="P151" i="6"/>
  <c r="T158" i="6"/>
  <c r="T170" i="6"/>
  <c r="BK189" i="6"/>
  <c r="J189" i="6" s="1"/>
  <c r="J106" i="6" s="1"/>
  <c r="P198" i="6"/>
  <c r="T198" i="6"/>
  <c r="R223" i="6"/>
  <c r="BK230" i="6"/>
  <c r="J230" i="6"/>
  <c r="J112" i="6"/>
  <c r="T121" i="7"/>
  <c r="R136" i="7"/>
  <c r="BK169" i="7"/>
  <c r="J169" i="7"/>
  <c r="J100" i="7" s="1"/>
  <c r="T123" i="8"/>
  <c r="T130" i="2"/>
  <c r="T129" i="2"/>
  <c r="T128" i="2" s="1"/>
  <c r="P129" i="3"/>
  <c r="P128" i="3" s="1"/>
  <c r="P127" i="3" s="1"/>
  <c r="AU96" i="1" s="1"/>
  <c r="T160" i="3"/>
  <c r="BK171" i="3"/>
  <c r="J171" i="3"/>
  <c r="J104" i="3"/>
  <c r="T171" i="3"/>
  <c r="T175" i="3"/>
  <c r="T124" i="5"/>
  <c r="P138" i="5"/>
  <c r="R136" i="6"/>
  <c r="R135" i="6"/>
  <c r="R134" i="6" s="1"/>
  <c r="R133" i="6" s="1"/>
  <c r="R158" i="6"/>
  <c r="P170" i="6"/>
  <c r="P185" i="6"/>
  <c r="R189" i="6"/>
  <c r="R207" i="6"/>
  <c r="T223" i="6"/>
  <c r="BK121" i="7"/>
  <c r="J121" i="7" s="1"/>
  <c r="J97" i="7" s="1"/>
  <c r="BK127" i="7"/>
  <c r="J127" i="7" s="1"/>
  <c r="J98" i="7" s="1"/>
  <c r="T136" i="7"/>
  <c r="BK123" i="8"/>
  <c r="J123" i="8" s="1"/>
  <c r="J98" i="8" s="1"/>
  <c r="P123" i="8"/>
  <c r="R123" i="8"/>
  <c r="BK128" i="8"/>
  <c r="J128" i="8"/>
  <c r="J99" i="8"/>
  <c r="P128" i="8"/>
  <c r="R128" i="8"/>
  <c r="T128" i="8"/>
  <c r="BK133" i="8"/>
  <c r="J133" i="8"/>
  <c r="J100" i="8" s="1"/>
  <c r="P133" i="8"/>
  <c r="R133" i="8"/>
  <c r="T133" i="8"/>
  <c r="T217" i="2"/>
  <c r="BK229" i="2"/>
  <c r="J229" i="2"/>
  <c r="J102" i="2" s="1"/>
  <c r="BK240" i="2"/>
  <c r="J240" i="2"/>
  <c r="J104" i="2"/>
  <c r="BK245" i="2"/>
  <c r="J245" i="2" s="1"/>
  <c r="J106" i="2" s="1"/>
  <c r="BK250" i="2"/>
  <c r="J250" i="2" s="1"/>
  <c r="J108" i="2" s="1"/>
  <c r="BK135" i="4"/>
  <c r="J135" i="4"/>
  <c r="J101" i="4" s="1"/>
  <c r="BK226" i="6"/>
  <c r="J226" i="6" s="1"/>
  <c r="J110" i="6" s="1"/>
  <c r="BK176" i="5"/>
  <c r="J176" i="5"/>
  <c r="J102" i="5"/>
  <c r="BK157" i="3"/>
  <c r="J157" i="3" s="1"/>
  <c r="J100" i="3" s="1"/>
  <c r="BK183" i="6"/>
  <c r="J183" i="6"/>
  <c r="J104" i="6" s="1"/>
  <c r="BK149" i="6"/>
  <c r="BK135" i="6" s="1"/>
  <c r="J135" i="6" s="1"/>
  <c r="J98" i="6" s="1"/>
  <c r="J149" i="6"/>
  <c r="J100" i="6"/>
  <c r="BK228" i="6"/>
  <c r="J228" i="6" s="1"/>
  <c r="J111" i="6" s="1"/>
  <c r="BK233" i="6"/>
  <c r="J233" i="6" s="1"/>
  <c r="J113" i="6" s="1"/>
  <c r="BK136" i="8"/>
  <c r="J136" i="8"/>
  <c r="J101" i="8" s="1"/>
  <c r="E85" i="8"/>
  <c r="J91" i="8"/>
  <c r="F118" i="8"/>
  <c r="J89" i="8"/>
  <c r="J118" i="8"/>
  <c r="BE124" i="8"/>
  <c r="BE129" i="8"/>
  <c r="BE131" i="8"/>
  <c r="BE134" i="8"/>
  <c r="BE126" i="8"/>
  <c r="BE135" i="8"/>
  <c r="BE137" i="8"/>
  <c r="E85" i="7"/>
  <c r="F92" i="7"/>
  <c r="BE158" i="7"/>
  <c r="J91" i="7"/>
  <c r="J117" i="7"/>
  <c r="BE122" i="7"/>
  <c r="BE125" i="7"/>
  <c r="BE144" i="7"/>
  <c r="BE165" i="7"/>
  <c r="BE137" i="7"/>
  <c r="BE151" i="7"/>
  <c r="BE132" i="7"/>
  <c r="J89" i="7"/>
  <c r="BE128" i="7"/>
  <c r="BE170" i="7"/>
  <c r="BE171" i="7"/>
  <c r="J89" i="6"/>
  <c r="J91" i="6"/>
  <c r="BE147" i="6"/>
  <c r="BE150" i="6"/>
  <c r="BE152" i="6"/>
  <c r="BE154" i="6"/>
  <c r="BE160" i="6"/>
  <c r="BE163" i="6"/>
  <c r="BE166" i="6"/>
  <c r="BE169" i="6"/>
  <c r="BE173" i="6"/>
  <c r="BE178" i="6"/>
  <c r="BE181" i="6"/>
  <c r="BE193" i="6"/>
  <c r="BE187" i="6"/>
  <c r="BE203" i="6"/>
  <c r="BE153" i="6"/>
  <c r="BE156" i="6"/>
  <c r="BE157" i="6"/>
  <c r="BE164" i="6"/>
  <c r="BE192" i="6"/>
  <c r="BE200" i="6"/>
  <c r="BE205" i="6"/>
  <c r="BE206" i="6"/>
  <c r="BE212" i="6"/>
  <c r="BE216" i="6"/>
  <c r="BE222" i="6"/>
  <c r="BE225" i="6"/>
  <c r="BE234" i="6"/>
  <c r="E85" i="6"/>
  <c r="J92" i="6"/>
  <c r="BE137" i="6"/>
  <c r="BE144" i="6"/>
  <c r="BE148" i="6"/>
  <c r="BE161" i="6"/>
  <c r="BE165" i="6"/>
  <c r="BE168" i="6"/>
  <c r="BE191" i="6"/>
  <c r="BE201" i="6"/>
  <c r="BE202" i="6"/>
  <c r="BE209" i="6"/>
  <c r="BE211" i="6"/>
  <c r="BE213" i="6"/>
  <c r="BE214" i="6"/>
  <c r="BE215" i="6"/>
  <c r="BE219" i="6"/>
  <c r="BE220" i="6"/>
  <c r="BE231" i="6"/>
  <c r="BE141" i="6"/>
  <c r="BE142" i="6"/>
  <c r="BE145" i="6"/>
  <c r="BE155" i="6"/>
  <c r="BE167" i="6"/>
  <c r="BE171" i="6"/>
  <c r="BE172" i="6"/>
  <c r="BE175" i="6"/>
  <c r="BE184" i="6"/>
  <c r="BE186" i="6"/>
  <c r="BE196" i="6"/>
  <c r="BE197" i="6"/>
  <c r="F92" i="6"/>
  <c r="BE138" i="6"/>
  <c r="BE139" i="6"/>
  <c r="BE140" i="6"/>
  <c r="BE143" i="6"/>
  <c r="BE146" i="6"/>
  <c r="BE159" i="6"/>
  <c r="BE162" i="6"/>
  <c r="BE174" i="6"/>
  <c r="BE176" i="6"/>
  <c r="BE177" i="6"/>
  <c r="BE179" i="6"/>
  <c r="BE180" i="6"/>
  <c r="BE182" i="6"/>
  <c r="BE188" i="6"/>
  <c r="BE190" i="6"/>
  <c r="BE194" i="6"/>
  <c r="BE195" i="6"/>
  <c r="BE199" i="6"/>
  <c r="BE204" i="6"/>
  <c r="BE208" i="6"/>
  <c r="BE210" i="6"/>
  <c r="BE217" i="6"/>
  <c r="BE218" i="6"/>
  <c r="BE221" i="6"/>
  <c r="BE224" i="6"/>
  <c r="BE227" i="6"/>
  <c r="BE229" i="6"/>
  <c r="BE232" i="6"/>
  <c r="E85" i="5"/>
  <c r="J92" i="5"/>
  <c r="J118" i="5"/>
  <c r="BE127" i="5"/>
  <c r="BE132" i="5"/>
  <c r="BE139" i="5"/>
  <c r="BE148" i="5"/>
  <c r="F119" i="5"/>
  <c r="BE137" i="5"/>
  <c r="BE144" i="5"/>
  <c r="BE146" i="5"/>
  <c r="BE161" i="5"/>
  <c r="BE169" i="5"/>
  <c r="BE126" i="5"/>
  <c r="BE129" i="5"/>
  <c r="BE135" i="5"/>
  <c r="BE155" i="5"/>
  <c r="BE168" i="5"/>
  <c r="BE174" i="5"/>
  <c r="BE177" i="5"/>
  <c r="J89" i="5"/>
  <c r="BE125" i="5"/>
  <c r="BE128" i="5"/>
  <c r="BE152" i="5"/>
  <c r="BE154" i="5"/>
  <c r="BE157" i="5"/>
  <c r="BE158" i="5"/>
  <c r="BE163" i="5"/>
  <c r="BE172" i="5"/>
  <c r="BE175" i="5"/>
  <c r="BE136" i="5"/>
  <c r="BE145" i="5"/>
  <c r="BE151" i="5"/>
  <c r="BE153" i="5"/>
  <c r="BE160" i="5"/>
  <c r="BE164" i="5"/>
  <c r="BE167" i="5"/>
  <c r="BE133" i="5"/>
  <c r="BE134" i="5"/>
  <c r="BE141" i="5"/>
  <c r="BE143" i="5"/>
  <c r="BE159" i="5"/>
  <c r="J92" i="4"/>
  <c r="F92" i="4"/>
  <c r="J115" i="4"/>
  <c r="BE125" i="4"/>
  <c r="BE130" i="4"/>
  <c r="BE136" i="4"/>
  <c r="E85" i="4"/>
  <c r="J91" i="4"/>
  <c r="BE124" i="4"/>
  <c r="BE126" i="4"/>
  <c r="BE129" i="4"/>
  <c r="BE131" i="4"/>
  <c r="BE132" i="4"/>
  <c r="J130" i="2"/>
  <c r="J98" i="2" s="1"/>
  <c r="J123" i="3"/>
  <c r="BE143" i="3"/>
  <c r="BE158" i="3"/>
  <c r="F92" i="3"/>
  <c r="BE135" i="3"/>
  <c r="BE144" i="3"/>
  <c r="BE161" i="3"/>
  <c r="BE170" i="3"/>
  <c r="BE172" i="3"/>
  <c r="BE178" i="3"/>
  <c r="BE218" i="3"/>
  <c r="E85" i="3"/>
  <c r="J92" i="3"/>
  <c r="BE136" i="3"/>
  <c r="BE140" i="3"/>
  <c r="BE142" i="3"/>
  <c r="BE147" i="3"/>
  <c r="BE148" i="3"/>
  <c r="BE150" i="3"/>
  <c r="BE164" i="3"/>
  <c r="BE167" i="3"/>
  <c r="BE168" i="3"/>
  <c r="BE174" i="3"/>
  <c r="BE177" i="3"/>
  <c r="BE184" i="3"/>
  <c r="BE186" i="3"/>
  <c r="BE188" i="3"/>
  <c r="BE206" i="3"/>
  <c r="BE207" i="3"/>
  <c r="BE209" i="3"/>
  <c r="BE212" i="3"/>
  <c r="BE217" i="3"/>
  <c r="BE220" i="3"/>
  <c r="BE226" i="3"/>
  <c r="BE227" i="3"/>
  <c r="BE228" i="3"/>
  <c r="BE229" i="3"/>
  <c r="BE230" i="3"/>
  <c r="BE232" i="3"/>
  <c r="BE233" i="3"/>
  <c r="BE235" i="3"/>
  <c r="BE240" i="3"/>
  <c r="BE242" i="3"/>
  <c r="J89" i="3"/>
  <c r="BE137" i="3"/>
  <c r="BE153" i="3"/>
  <c r="BE162" i="3"/>
  <c r="BE173" i="3"/>
  <c r="BE176" i="3"/>
  <c r="BE179" i="3"/>
  <c r="BE181" i="3"/>
  <c r="BE182" i="3"/>
  <c r="BE191" i="3"/>
  <c r="BE205" i="3"/>
  <c r="BE208" i="3"/>
  <c r="BE130" i="3"/>
  <c r="BE134" i="3"/>
  <c r="BE138" i="3"/>
  <c r="BE141" i="3"/>
  <c r="BE145" i="3"/>
  <c r="BE152" i="3"/>
  <c r="BE155" i="3"/>
  <c r="J92" i="2"/>
  <c r="BE189" i="2"/>
  <c r="BE220" i="2"/>
  <c r="BE224" i="2"/>
  <c r="J89" i="2"/>
  <c r="J91" i="2"/>
  <c r="F125" i="2"/>
  <c r="BE145" i="2"/>
  <c r="BE149" i="2"/>
  <c r="BE159" i="2"/>
  <c r="BE169" i="2"/>
  <c r="BE192" i="2"/>
  <c r="E118" i="2"/>
  <c r="BE133" i="2"/>
  <c r="BE179" i="2"/>
  <c r="BE243" i="2"/>
  <c r="BE239" i="2"/>
  <c r="BE241" i="2"/>
  <c r="BE248" i="2"/>
  <c r="BE131" i="2"/>
  <c r="BE144" i="2"/>
  <c r="BE150" i="2"/>
  <c r="BE152" i="2"/>
  <c r="BE160" i="2"/>
  <c r="BE207" i="2"/>
  <c r="BE219" i="2"/>
  <c r="BE222" i="2"/>
  <c r="BE227" i="2"/>
  <c r="BE238" i="2"/>
  <c r="BE244" i="2"/>
  <c r="BE249" i="2"/>
  <c r="BE251" i="2"/>
  <c r="BE137" i="2"/>
  <c r="BE147" i="2"/>
  <c r="BE185" i="2"/>
  <c r="BE197" i="2"/>
  <c r="BE201" i="2"/>
  <c r="BE221" i="2"/>
  <c r="BE226" i="2"/>
  <c r="BE230" i="2"/>
  <c r="BE232" i="2"/>
  <c r="BE235" i="2"/>
  <c r="BE236" i="2"/>
  <c r="BE246" i="2"/>
  <c r="F34" i="2"/>
  <c r="BA95" i="1" s="1"/>
  <c r="F34" i="5"/>
  <c r="BA98" i="1" s="1"/>
  <c r="F36" i="7"/>
  <c r="BC100" i="1" s="1"/>
  <c r="F37" i="8"/>
  <c r="BD101" i="1"/>
  <c r="F37" i="3"/>
  <c r="BD96" i="1" s="1"/>
  <c r="F35" i="4"/>
  <c r="BB97" i="1" s="1"/>
  <c r="F36" i="5"/>
  <c r="BC98" i="1" s="1"/>
  <c r="J34" i="7"/>
  <c r="AW100" i="1"/>
  <c r="J34" i="8"/>
  <c r="AW101" i="1" s="1"/>
  <c r="F35" i="3"/>
  <c r="BB96" i="1" s="1"/>
  <c r="F34" i="3"/>
  <c r="BA96" i="1" s="1"/>
  <c r="F37" i="4"/>
  <c r="BD97" i="1"/>
  <c r="F37" i="5"/>
  <c r="BD98" i="1" s="1"/>
  <c r="F35" i="7"/>
  <c r="BB100" i="1" s="1"/>
  <c r="F35" i="8"/>
  <c r="BB101" i="1" s="1"/>
  <c r="F36" i="2"/>
  <c r="BC95" i="1"/>
  <c r="F34" i="4"/>
  <c r="BA97" i="1" s="1"/>
  <c r="F35" i="5"/>
  <c r="BB98" i="1" s="1"/>
  <c r="F34" i="7"/>
  <c r="BA100" i="1" s="1"/>
  <c r="F34" i="8"/>
  <c r="BA101" i="1"/>
  <c r="F37" i="2"/>
  <c r="BD95" i="1" s="1"/>
  <c r="J34" i="5"/>
  <c r="AW98" i="1" s="1"/>
  <c r="F37" i="7"/>
  <c r="BD100" i="1" s="1"/>
  <c r="F37" i="6"/>
  <c r="BD99" i="1"/>
  <c r="J34" i="3"/>
  <c r="AW96" i="1" s="1"/>
  <c r="F35" i="6"/>
  <c r="BB99" i="1" s="1"/>
  <c r="J34" i="4"/>
  <c r="AW97" i="1" s="1"/>
  <c r="J34" i="6"/>
  <c r="AW99" i="1"/>
  <c r="F36" i="3"/>
  <c r="BC96" i="1" s="1"/>
  <c r="F36" i="8"/>
  <c r="BC101" i="1" s="1"/>
  <c r="J34" i="2"/>
  <c r="AW95" i="1" s="1"/>
  <c r="F34" i="6"/>
  <c r="BA99" i="1"/>
  <c r="F35" i="2"/>
  <c r="BB95" i="1" s="1"/>
  <c r="F36" i="4"/>
  <c r="BC97" i="1" s="1"/>
  <c r="F36" i="6"/>
  <c r="BC99" i="1" s="1"/>
  <c r="P122" i="8" l="1"/>
  <c r="P121" i="8"/>
  <c r="AU101" i="1" s="1"/>
  <c r="T159" i="3"/>
  <c r="T127" i="3" s="1"/>
  <c r="T122" i="8"/>
  <c r="T121" i="8"/>
  <c r="R120" i="7"/>
  <c r="T120" i="7"/>
  <c r="P135" i="6"/>
  <c r="P134" i="6" s="1"/>
  <c r="P133" i="6" s="1"/>
  <c r="AU99" i="1" s="1"/>
  <c r="P120" i="7"/>
  <c r="AU100" i="1"/>
  <c r="R123" i="5"/>
  <c r="R122" i="5" s="1"/>
  <c r="T135" i="6"/>
  <c r="T134" i="6" s="1"/>
  <c r="T133" i="6" s="1"/>
  <c r="R128" i="3"/>
  <c r="R159" i="3"/>
  <c r="BK129" i="2"/>
  <c r="P123" i="5"/>
  <c r="P122" i="5" s="1"/>
  <c r="AU98" i="1" s="1"/>
  <c r="P129" i="2"/>
  <c r="P128" i="2"/>
  <c r="AU95" i="1" s="1"/>
  <c r="R121" i="4"/>
  <c r="R122" i="8"/>
  <c r="R121" i="8"/>
  <c r="R217" i="2"/>
  <c r="R128" i="2"/>
  <c r="BK217" i="2"/>
  <c r="J217" i="2"/>
  <c r="J100" i="2" s="1"/>
  <c r="BK122" i="4"/>
  <c r="J122" i="4"/>
  <c r="J97" i="4"/>
  <c r="BK127" i="4"/>
  <c r="J127" i="4"/>
  <c r="J99" i="4" s="1"/>
  <c r="BK120" i="7"/>
  <c r="J120" i="7" s="1"/>
  <c r="J96" i="7" s="1"/>
  <c r="BK128" i="3"/>
  <c r="BK159" i="3"/>
  <c r="J159" i="3" s="1"/>
  <c r="J101" i="3" s="1"/>
  <c r="BK122" i="8"/>
  <c r="J122" i="8"/>
  <c r="J97" i="8" s="1"/>
  <c r="BK134" i="6"/>
  <c r="BK133" i="6"/>
  <c r="J133" i="6"/>
  <c r="J30" i="6" s="1"/>
  <c r="AG99" i="1" s="1"/>
  <c r="BK122" i="5"/>
  <c r="J122" i="5"/>
  <c r="J33" i="2"/>
  <c r="AV95" i="1"/>
  <c r="AT95" i="1"/>
  <c r="F33" i="3"/>
  <c r="AZ96" i="1"/>
  <c r="J33" i="4"/>
  <c r="AV97" i="1" s="1"/>
  <c r="AT97" i="1" s="1"/>
  <c r="J33" i="6"/>
  <c r="AV99" i="1"/>
  <c r="AT99" i="1"/>
  <c r="J33" i="3"/>
  <c r="AV96" i="1"/>
  <c r="AT96" i="1"/>
  <c r="F33" i="5"/>
  <c r="AZ98" i="1"/>
  <c r="F33" i="7"/>
  <c r="AZ100" i="1"/>
  <c r="J33" i="8"/>
  <c r="AV101" i="1"/>
  <c r="AT101" i="1"/>
  <c r="BD94" i="1"/>
  <c r="W33" i="1" s="1"/>
  <c r="F33" i="2"/>
  <c r="AZ95" i="1" s="1"/>
  <c r="J33" i="5"/>
  <c r="AV98" i="1"/>
  <c r="AT98" i="1"/>
  <c r="BA94" i="1"/>
  <c r="W30" i="1"/>
  <c r="F33" i="4"/>
  <c r="AZ97" i="1"/>
  <c r="F33" i="8"/>
  <c r="AZ101" i="1"/>
  <c r="J30" i="5"/>
  <c r="AG98" i="1"/>
  <c r="J33" i="7"/>
  <c r="AV100" i="1"/>
  <c r="AT100" i="1" s="1"/>
  <c r="F33" i="6"/>
  <c r="AZ99" i="1" s="1"/>
  <c r="BB94" i="1"/>
  <c r="W31" i="1"/>
  <c r="BC94" i="1"/>
  <c r="W32" i="1" s="1"/>
  <c r="BK128" i="2" l="1"/>
  <c r="J128" i="2" s="1"/>
  <c r="J96" i="2" s="1"/>
  <c r="BK127" i="3"/>
  <c r="J127" i="3"/>
  <c r="R127" i="3"/>
  <c r="J128" i="3"/>
  <c r="J97" i="3"/>
  <c r="J129" i="2"/>
  <c r="J97" i="2" s="1"/>
  <c r="BK121" i="4"/>
  <c r="J121" i="4"/>
  <c r="J96" i="4"/>
  <c r="BK121" i="8"/>
  <c r="J121" i="8"/>
  <c r="J96" i="8"/>
  <c r="AN99" i="1"/>
  <c r="J134" i="6"/>
  <c r="J97" i="6"/>
  <c r="J96" i="6"/>
  <c r="AN98" i="1"/>
  <c r="J96" i="5"/>
  <c r="J39" i="6"/>
  <c r="J39" i="5"/>
  <c r="J30" i="3"/>
  <c r="AG96" i="1" s="1"/>
  <c r="J30" i="7"/>
  <c r="AG100" i="1"/>
  <c r="AY94" i="1"/>
  <c r="AX94" i="1"/>
  <c r="AU94" i="1"/>
  <c r="AW94" i="1"/>
  <c r="AK30" i="1"/>
  <c r="AZ94" i="1"/>
  <c r="W29" i="1"/>
  <c r="J39" i="7" l="1"/>
  <c r="J39" i="3"/>
  <c r="J96" i="3"/>
  <c r="AN96" i="1"/>
  <c r="AN100" i="1"/>
  <c r="AV94" i="1"/>
  <c r="AK29" i="1"/>
  <c r="J30" i="2"/>
  <c r="AG95" i="1" s="1"/>
  <c r="J30" i="4"/>
  <c r="AG97" i="1"/>
  <c r="J30" i="8"/>
  <c r="AG101" i="1"/>
  <c r="J39" i="4" l="1"/>
  <c r="J39" i="2"/>
  <c r="J39" i="8"/>
  <c r="AN95" i="1"/>
  <c r="AN97" i="1"/>
  <c r="AN101" i="1"/>
  <c r="AG94" i="1"/>
  <c r="AN94" i="1" s="1"/>
  <c r="AK26" i="1"/>
  <c r="AT94" i="1"/>
  <c r="AK35" i="1" l="1"/>
</calcChain>
</file>

<file path=xl/sharedStrings.xml><?xml version="1.0" encoding="utf-8"?>
<sst xmlns="http://schemas.openxmlformats.org/spreadsheetml/2006/main" count="6525" uniqueCount="1238">
  <si>
    <t>Export Komplet</t>
  </si>
  <si>
    <t/>
  </si>
  <si>
    <t>2.0</t>
  </si>
  <si>
    <t>ZAMOK</t>
  </si>
  <si>
    <t>False</t>
  </si>
  <si>
    <t>{b92dbedc-54fa-4dcc-8dbe-d37825eea5bc}</t>
  </si>
  <si>
    <t>0,01</t>
  </si>
  <si>
    <t>21</t>
  </si>
  <si>
    <t>12</t>
  </si>
  <si>
    <t>REKAPITULACE STAVBY</t>
  </si>
  <si>
    <t>v ---  níže se nacházejí doplnkové a pomocné údaje k sestavám  --- v</t>
  </si>
  <si>
    <t>Návod na vyplnění</t>
  </si>
  <si>
    <t>0,001</t>
  </si>
  <si>
    <t>Kód:</t>
  </si>
  <si>
    <t>M24/29</t>
  </si>
  <si>
    <t>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</si>
  <si>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</si>
  <si>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Rekonstrukce oddělení urologie nemocnice Most - budova B, 4. patro - revize 25/9 2025</t>
  </si>
  <si>
    <t>KSO:</t>
  </si>
  <si>
    <t>CC-CZ:</t>
  </si>
  <si>
    <t>Místo:</t>
  </si>
  <si>
    <t>J. E. Purkyně 270, 434 64 Most</t>
  </si>
  <si>
    <t>Datum:</t>
  </si>
  <si>
    <t>Zadavatel:</t>
  </si>
  <si>
    <t>IČ:</t>
  </si>
  <si>
    <t>25488627</t>
  </si>
  <si>
    <t>Krajská zdravotní, a.s. - Nemocnice Most, o.z.</t>
  </si>
  <si>
    <t>DIČ:</t>
  </si>
  <si>
    <t>CZ25488627</t>
  </si>
  <si>
    <t>Uchazeč:</t>
  </si>
  <si>
    <t>Vyplň údaj</t>
  </si>
  <si>
    <t>Projektant:</t>
  </si>
  <si>
    <t xml:space="preserve"> </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</si>
  <si>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</si>
  <si>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</si>
  <si>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</si>
  <si>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</si>
  <si>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</si>
  <si>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</si>
  <si>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</si>
  <si>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</si>
  <si>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</si>
  <si>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</si>
  <si>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</si>
  <si>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</si>
  <si>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</si>
  <si>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</si>
  <si>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</si>
  <si>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</si>
  <si>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</si>
  <si>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</si>
  <si>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</si>
  <si>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</si>
  <si>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</si>
  <si>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</si>
  <si>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</si>
  <si>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</si>
  <si>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</si>
  <si>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</si>
  <si>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</si>
  <si>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</si>
  <si>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</si>
  <si>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</si>
  <si>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</si>
  <si>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</si>
  <si>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</si>
  <si>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</si>
  <si>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</si>
  <si>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</si>
  <si>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</si>
  <si>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</si>
  <si>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</si>
  <si>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</si>
  <si>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</si>
  <si>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</si>
  <si>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</si>
  <si>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</si>
  <si>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</si>
  <si>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</si>
  <si>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</si>
  <si>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</si>
  <si>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A</t>
  </si>
  <si>
    <t>Bourací práce</t>
  </si>
  <si>
    <t>STA</t>
  </si>
  <si>
    <t>1</t>
  </si>
  <si>
    <t>{28892b92-98bd-425c-b246-f6d04a72383f}</t>
  </si>
  <si>
    <t>2</t>
  </si>
  <si>
    <t>B</t>
  </si>
  <si>
    <t>Stavební práce</t>
  </si>
  <si>
    <t>{37102cf8-5572-4187-9ec6-ce2213aaa61d}</t>
  </si>
  <si>
    <t>C</t>
  </si>
  <si>
    <t>Požárně bezpečnostní řešení</t>
  </si>
  <si>
    <t>{bc4cb393-58a3-4728-9040-096acf23eef7}</t>
  </si>
  <si>
    <t>Zdravotně technické instalace</t>
  </si>
  <si>
    <t>{d648ee7a-0fd8-496e-b993-e4288cda5baf}</t>
  </si>
  <si>
    <t>E</t>
  </si>
  <si>
    <t>ELEKTRO - instalace SILP+SLBP</t>
  </si>
  <si>
    <t>{b4b9b690-e8b5-4893-8ce0-8af30a88f6e7}</t>
  </si>
  <si>
    <t>F</t>
  </si>
  <si>
    <t>Interiér</t>
  </si>
  <si>
    <t>{bcfddc16-a645-4603-b203-2423461bf0d0}</t>
  </si>
  <si>
    <t>VRN</t>
  </si>
  <si>
    <t>Vedlejší rozpočtové náklady</t>
  </si>
  <si>
    <t>{bcd423a3-8f50-42ab-aea6-601fd1c2880e}</t>
  </si>
  <si>
    <t>KRYCÍ LIST SOUPISU PRACÍ</t>
  </si>
  <si>
    <t>Objekt:</t>
  </si>
  <si>
    <t>A - Bourací práce</t>
  </si>
  <si>
    <t>REKAPITULACE ČLENĚNÍ SOUPISU PRACÍ</t>
  </si>
  <si>
    <t>Kód dílu - Popis</t>
  </si>
  <si>
    <t>Cena celkem [CZK]</t>
  </si>
  <si>
    <t>Náklady ze soupisu prací</t>
  </si>
  <si>
    <t>-1</t>
  </si>
  <si>
    <t>HSV - Práce a dodávky HSV</t>
  </si>
  <si>
    <t xml:space="preserve">    9 - Ostatní konstrukce a práce, bourání</t>
  </si>
  <si>
    <t xml:space="preserve">    997 - Přesun sutě</t>
  </si>
  <si>
    <t>PSV - Práce a dodávky PSV</t>
  </si>
  <si>
    <t xml:space="preserve">    725 - Zdravotechnika - zařizovací předměty</t>
  </si>
  <si>
    <t xml:space="preserve">    766 - Konstrukce truhlářské</t>
  </si>
  <si>
    <t xml:space="preserve">    767 - Konstrukce zámečnické</t>
  </si>
  <si>
    <t xml:space="preserve">    771 - Podlahy z dlaždic</t>
  </si>
  <si>
    <t xml:space="preserve">    776 - Podlahy povlakové</t>
  </si>
  <si>
    <t xml:space="preserve">    781 - Dokončovací práce - obklady</t>
  </si>
  <si>
    <t xml:space="preserve">    784 - Dokončovací práce - malby a tapety</t>
  </si>
  <si>
    <t xml:space="preserve">    787 - Dokončovací práce - zasklívání</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</si>
  <si>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</si>
  <si>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</si>
  <si>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</si>
  <si>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</si>
  <si>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</si>
  <si>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</si>
  <si>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</si>
  <si>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</si>
  <si>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</si>
  <si>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</si>
  <si>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</si>
  <si>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</si>
  <si>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</si>
  <si>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</si>
  <si>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</si>
  <si>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</si>
  <si>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9</t>
  </si>
  <si>
    <t>Ostatní konstrukce a práce, bourání</t>
  </si>
  <si>
    <t>K</t>
  </si>
  <si>
    <t>949101111</t>
  </si>
  <si>
    <t>Lešení pomocné pro objekty pozemních staveb s lešeňovou podlahou v do 1,9 m zatížení do 150 kg/m2</t>
  </si>
  <si>
    <t>m2</t>
  </si>
  <si>
    <t>4</t>
  </si>
  <si>
    <t>1849922513</t>
  </si>
  <si>
    <t>P</t>
  </si>
  <si>
    <t>Poznámka k položce:_x000D_
rozpočet B - figura podlahová plocha P01</t>
  </si>
  <si>
    <t>962031132</t>
  </si>
  <si>
    <t>Bourání příček nebo přizdívek z cihel pálených plných nebo dutých, tl. do 100 mm</t>
  </si>
  <si>
    <t>-53131545</t>
  </si>
  <si>
    <t>VV</t>
  </si>
  <si>
    <t>"Místnost č. 4.22" (1,425+0,400+0,625)*2,92</t>
  </si>
  <si>
    <t>"Místnost č. 4.23" 1,425*2,92</t>
  </si>
  <si>
    <t>Součet</t>
  </si>
  <si>
    <t>3</t>
  </si>
  <si>
    <t>965042131</t>
  </si>
  <si>
    <t>Bourání mazanin betonových nebo z litého asfaltu tl. do 100 mm, plochy do 4 m2</t>
  </si>
  <si>
    <t>m3</t>
  </si>
  <si>
    <t>1214900378</t>
  </si>
  <si>
    <t>"Bouraní nabetonávky podlahy v místnostech 4.20 + 4.21 v tloušťce cca 100 mm" (0,83+1,05)*0,1</t>
  </si>
  <si>
    <t>"Bourání potěrů pod dlažnou místnost 4.20" 0,83*0,1</t>
  </si>
  <si>
    <t>"Bourání potěrů pod dlažnou místnost 4.21" 1,05*0,1</t>
  </si>
  <si>
    <t>"Bourání potěrů pod dlažnou místnost 4.24" 16,77*0,1</t>
  </si>
  <si>
    <t>"zádveří v chodbě 4.16" 2,04*3,5*0,1</t>
  </si>
  <si>
    <t>968072455</t>
  </si>
  <si>
    <t>Vybourání kovových rámů oken s křídly, dveřních zárubní, vrat, stěn, ostění nebo obkladů dveřních zárubní, plochy do 2 m2</t>
  </si>
  <si>
    <t>-174598318</t>
  </si>
  <si>
    <t>5</t>
  </si>
  <si>
    <t>971038591</t>
  </si>
  <si>
    <t>Vybourání otvorů ve zdivu základovém nebo nadzákladovém z cihel, tvárnic, příčkovek dutých tvárnic nebo příčkovek, velikosti plochy do 1 m2, tl. přes 150 mm</t>
  </si>
  <si>
    <t>-1812071344</t>
  </si>
  <si>
    <t xml:space="preserve">Poznámka k položce:_x000D_
0,059 m3/ 1 100 mm_x000D_
0,049 m3/ 900 mm_x000D_
0,043 m3/ 800 mm_x000D_
0,018 m3/ 600 mm_x000D_
</t>
  </si>
  <si>
    <t>6</t>
  </si>
  <si>
    <t>974031132</t>
  </si>
  <si>
    <t>Vysekání rýh ve zdivu cihelném na maltu vápennou nebo vápenocementovou do hl. 50 mm a šířky do 70 mm</t>
  </si>
  <si>
    <t>m</t>
  </si>
  <si>
    <t>-1686459995</t>
  </si>
  <si>
    <t>Poznámka k položce:_x000D_
350 m = 10m / 1 místnost</t>
  </si>
  <si>
    <t>7</t>
  </si>
  <si>
    <t>974031142</t>
  </si>
  <si>
    <t>Vysekání rýh ve zdivu cihelném na maltu vápennou nebo vápenocementovou do hl. 70 mm a šířky do 70 mm</t>
  </si>
  <si>
    <t>449985438</t>
  </si>
  <si>
    <t>8</t>
  </si>
  <si>
    <t>974031154</t>
  </si>
  <si>
    <t>Vysekání rýh ve zdivu cihelném na maltu vápennou nebo vápenocementovou do hl. 100 mm a šířky do 150 mm</t>
  </si>
  <si>
    <t>-206489803</t>
  </si>
  <si>
    <t>2*4*3</t>
  </si>
  <si>
    <t>977151118</t>
  </si>
  <si>
    <t>Jádrové vrty diamantovými korunkami do stavebních materiálů (železobetonu, betonu, cihel, obkladů, dlažeb, kamene) průměru přes 90 do 100 mm</t>
  </si>
  <si>
    <t>-714796937</t>
  </si>
  <si>
    <t>Prostupy</t>
  </si>
  <si>
    <t>"Slaboproud" 0,4*3</t>
  </si>
  <si>
    <t>"Silnoproud" 0,4*3</t>
  </si>
  <si>
    <t>"ZTI" 0,4*3</t>
  </si>
  <si>
    <t>997</t>
  </si>
  <si>
    <t>Přesun sutě</t>
  </si>
  <si>
    <t>10</t>
  </si>
  <si>
    <t>997006012</t>
  </si>
  <si>
    <t>Ruční třídění stavebního odpadu</t>
  </si>
  <si>
    <t>t</t>
  </si>
  <si>
    <t>1483493854</t>
  </si>
  <si>
    <t>11</t>
  </si>
  <si>
    <t>997013217</t>
  </si>
  <si>
    <t>Vnitrostaveništní doprava suti a vybouraných hmot pro budovy v přes 21 do 24 m ručně</t>
  </si>
  <si>
    <t>-625656828</t>
  </si>
  <si>
    <t>"Beton, cihly" 20,886</t>
  </si>
  <si>
    <t>"Beton armovaný" 1,988</t>
  </si>
  <si>
    <t>"Dřevo" 0,48</t>
  </si>
  <si>
    <t>"Sklo" 1,399</t>
  </si>
  <si>
    <t>"Plast" 1,282</t>
  </si>
  <si>
    <t>"směsné kovy" 2,025</t>
  </si>
  <si>
    <t>"Směsné a demoliční odpady" 2,592</t>
  </si>
  <si>
    <t>997013219</t>
  </si>
  <si>
    <t>Vnitrostaveništní doprava suti a vybouraných hmot vodorovně do 50 m s naložením Příplatek k cenám -3111 až -3217 za zvětšenou vodorovnou dopravu přes vymezenou dopravní vzdálenost za každých dalších započatých 10 m</t>
  </si>
  <si>
    <t>399743288</t>
  </si>
  <si>
    <t>30,652*5 "Přepočtené koeficientem množství</t>
  </si>
  <si>
    <t>13</t>
  </si>
  <si>
    <t>RO170.902</t>
  </si>
  <si>
    <t>Nakládání s odpadem včetně dopravy - odpad ze Směsi nebo oddělené frakce betonu, cihel, tašek a keramických výrobků zatříděný do Katalogu odpadů pod kódem 17 01 07</t>
  </si>
  <si>
    <t>-1683859975</t>
  </si>
  <si>
    <t>Poznámka k položce:_x000D_
Poznámka k položce: Položka nákládání s odpady zahrnuje činnosti a náklady spojené s tímto nakládáním tj. manipulace, úprava, přeprava na koncové zařízení s následným využitím, odstraněním respektive uložením na tomto zařízení pro využití nebo odstranění odpadu včetně všech poplatků. Položka zahrnuje též náklady na odborné činnosti spojené s nakládáním s odpady (posuzování nebezpečných vlastností, kategorizace odpadů, evidence a prokazování množství a způsobu nakládání s jednotlivými druhy odpadu).</t>
  </si>
  <si>
    <t>176,04*0,0272 "keramické obklady</t>
  </si>
  <si>
    <t>16,098-4,374 "duté keramické tvárnice</t>
  </si>
  <si>
    <t>4,374"Bourání potěrů cementových nebo pískocementových tl do 50 mm pl přes 4 m2</t>
  </si>
  <si>
    <t>14</t>
  </si>
  <si>
    <t>RO170.903</t>
  </si>
  <si>
    <t>Nakládání s odpadem včetně dopravy - Odpad z betonu armovaného zatříděného do Katalogu odpadů pod kódem O 17 01 01</t>
  </si>
  <si>
    <t>422988806</t>
  </si>
  <si>
    <t>Poznámka k položce:_x000D_
Poznámka k položce: Poznámka k položce: Všechny položky nákládání s odpady zahrnují činnosti a náklady spojené s tímto nakládáním tj. manipulace, úprava, přeprava na koncové zařízení s následným využitím, odstraněním respektive uložením na tomto zařízení pro využití nebo odstranění odpadu včetně všech poplatků. Položka zahrnuje též náklady na odborné činnosti spojené s nakládáním s odpady (posuzování nebezpečných vlastností, kategorizace odpadů, evidence a prokazování množství a způsobu nakládání s jednotlivými druhy odpadu).</t>
  </si>
  <si>
    <t>1,988"bourání mazanin</t>
  </si>
  <si>
    <t>15</t>
  </si>
  <si>
    <t>RO170.904</t>
  </si>
  <si>
    <t>Nakládání s odpadem včetně dopravy - Odpad ze dřeva zatříděného do Katalogu odpadů pod kódem O 17 02 01</t>
  </si>
  <si>
    <t>-1498610085</t>
  </si>
  <si>
    <t>24*0,02"dveřní křídla"</t>
  </si>
  <si>
    <t>16</t>
  </si>
  <si>
    <t>RO170.905</t>
  </si>
  <si>
    <t>Nakládání s odpadem včetně dopravy - Odpad ze skla zatříděného do Katalogu odpadů pod kódem O 17 02 02</t>
  </si>
  <si>
    <t>-2037458675</t>
  </si>
  <si>
    <t>"Sklo hliník - plocha*měrná hmotnost"</t>
  </si>
  <si>
    <t>34,982*0,040</t>
  </si>
  <si>
    <t>17</t>
  </si>
  <si>
    <t>RO170.906</t>
  </si>
  <si>
    <t>Nakládání s odpadem včetně dopravy - Odpad z plastu zatříděného do Katalogu odpadů pod kódem O 17 02 03</t>
  </si>
  <si>
    <t>1329085048</t>
  </si>
  <si>
    <t>1,282"podlahy povlakové</t>
  </si>
  <si>
    <t>18</t>
  </si>
  <si>
    <t>RO170.907</t>
  </si>
  <si>
    <t>Nakládání s odpadem včetně dopravy - odpad Směsné kovy zatříděného do Katalogu odpadů pod kódem O 17 04 07</t>
  </si>
  <si>
    <t>-1791096484</t>
  </si>
  <si>
    <t>34,982*0,010"zámečnické kce prosklenné příčky</t>
  </si>
  <si>
    <t>24*0,015"kovové zárubně</t>
  </si>
  <si>
    <t>87,697*0,015 "Lamelový podhled"</t>
  </si>
  <si>
    <t>19</t>
  </si>
  <si>
    <t>RO170.909</t>
  </si>
  <si>
    <t>Nakládání s odpadem včetně dopravy - odpad Směsné stavební a demoliční odpady zatříděného do Katalogu odpadů pod kódem O 17 09 04</t>
  </si>
  <si>
    <t>892466327</t>
  </si>
  <si>
    <t>1267,644*0,005*0,00147"oškrábání malby</t>
  </si>
  <si>
    <t>0,43 "suchá výstavba</t>
  </si>
  <si>
    <t>0,0272*21,88 "keramické dlažby</t>
  </si>
  <si>
    <t>0,378 "Zdravotechnika"</t>
  </si>
  <si>
    <t>0,5 "Obalový materiál"</t>
  </si>
  <si>
    <t>0,2 "Potrubí a izolace"</t>
  </si>
  <si>
    <t>PSV</t>
  </si>
  <si>
    <t>Práce a dodávky PSV</t>
  </si>
  <si>
    <t>725</t>
  </si>
  <si>
    <t>Zdravotechnika - zařizovací předměty</t>
  </si>
  <si>
    <t>20</t>
  </si>
  <si>
    <t>725110814</t>
  </si>
  <si>
    <t>Demontáž klozetů kombi</t>
  </si>
  <si>
    <t>soubor</t>
  </si>
  <si>
    <t>905389048</t>
  </si>
  <si>
    <t>725210821</t>
  </si>
  <si>
    <t>Demontáž umyvadel bez výtokových armatur umyvadel</t>
  </si>
  <si>
    <t>1582536871</t>
  </si>
  <si>
    <t>22</t>
  </si>
  <si>
    <t>725310823</t>
  </si>
  <si>
    <t>Demontáž dřezů jednodílných bez výtokových armatur vestavěných v kuchyňských sestavách</t>
  </si>
  <si>
    <t>357729937</t>
  </si>
  <si>
    <t>23</t>
  </si>
  <si>
    <t>725330820</t>
  </si>
  <si>
    <t>Demontáž výlevek bez výtokových armatur a bez nádrže a splachovacího potrubí diturvitových</t>
  </si>
  <si>
    <t>1742873114</t>
  </si>
  <si>
    <t>24</t>
  </si>
  <si>
    <t>725820801</t>
  </si>
  <si>
    <t>Demontáž baterií nástěnných do G 3/4</t>
  </si>
  <si>
    <t>2056380113</t>
  </si>
  <si>
    <t>25</t>
  </si>
  <si>
    <t>725820802</t>
  </si>
  <si>
    <t>Demontáž baterií stojánkových do 1 otvoru</t>
  </si>
  <si>
    <t>190433429</t>
  </si>
  <si>
    <t>26</t>
  </si>
  <si>
    <t>725840850</t>
  </si>
  <si>
    <t>Demontáž baterií sprchových diferenciálních do G 3/4 x 1</t>
  </si>
  <si>
    <t>kus</t>
  </si>
  <si>
    <t>46998982</t>
  </si>
  <si>
    <t>766</t>
  </si>
  <si>
    <t>Konstrukce truhlářské</t>
  </si>
  <si>
    <t>27</t>
  </si>
  <si>
    <t>766691914</t>
  </si>
  <si>
    <t>Ostatní práce vyvěšení nebo zavěšení křídel dřevěných dveřních, plochy do 2 m2</t>
  </si>
  <si>
    <t>1852564577</t>
  </si>
  <si>
    <t>767</t>
  </si>
  <si>
    <t>Konstrukce zámečnické</t>
  </si>
  <si>
    <t>28</t>
  </si>
  <si>
    <t>763171821R</t>
  </si>
  <si>
    <t>Demontáž revizních klapek/dvířek a plechových poklopů</t>
  </si>
  <si>
    <t>1924522212</t>
  </si>
  <si>
    <t>29</t>
  </si>
  <si>
    <t>767112812</t>
  </si>
  <si>
    <t>Demontáž stěn a příček pro zasklení svařovaných</t>
  </si>
  <si>
    <t>-1210308492</t>
  </si>
  <si>
    <t>30</t>
  </si>
  <si>
    <t>767581802</t>
  </si>
  <si>
    <t>Demontáž podhledů lamel</t>
  </si>
  <si>
    <t>-1442648479</t>
  </si>
  <si>
    <t>97,91 "podhled místnost 4.16"</t>
  </si>
  <si>
    <t>31</t>
  </si>
  <si>
    <t>767582800</t>
  </si>
  <si>
    <t>Demontáž podhledů roštů</t>
  </si>
  <si>
    <t>1494125521</t>
  </si>
  <si>
    <t>32</t>
  </si>
  <si>
    <t>767996703</t>
  </si>
  <si>
    <t>Demontáž ostatních zámečnických konstrukcí řezáním o hmotnosti jednotlivých dílů přes 100 do 250 kg</t>
  </si>
  <si>
    <t>kg</t>
  </si>
  <si>
    <t>-1647799198</t>
  </si>
  <si>
    <t>771</t>
  </si>
  <si>
    <t>Podlahy z dlaždic</t>
  </si>
  <si>
    <t>33</t>
  </si>
  <si>
    <t>771573810</t>
  </si>
  <si>
    <t>Demontáž podlah z dlaždic keramických lepených</t>
  </si>
  <si>
    <t>1473321695</t>
  </si>
  <si>
    <t>776</t>
  </si>
  <si>
    <t>Podlahy povlakové</t>
  </si>
  <si>
    <t>34</t>
  </si>
  <si>
    <t>776201811</t>
  </si>
  <si>
    <t>Demontáž povlakových podlahovin lepených ručně bez podložky</t>
  </si>
  <si>
    <t>228773402</t>
  </si>
  <si>
    <t>35</t>
  </si>
  <si>
    <t>776410811</t>
  </si>
  <si>
    <t>Demontáž soklíků nebo lišt pryžových nebo plastových</t>
  </si>
  <si>
    <t>-1465207773</t>
  </si>
  <si>
    <t>781</t>
  </si>
  <si>
    <t>Dokončovací práce - obklady</t>
  </si>
  <si>
    <t>36</t>
  </si>
  <si>
    <t>781473810</t>
  </si>
  <si>
    <t>Demontáž obkladů z dlaždic keramických lepených</t>
  </si>
  <si>
    <t>1064591151</t>
  </si>
  <si>
    <t>784</t>
  </si>
  <si>
    <t>Dokončovací práce - malby a tapety</t>
  </si>
  <si>
    <t>37</t>
  </si>
  <si>
    <t>784121001</t>
  </si>
  <si>
    <t>Oškrabání malby v místnostech výšky do 3,80 m</t>
  </si>
  <si>
    <t>1717512245</t>
  </si>
  <si>
    <t>38</t>
  </si>
  <si>
    <t>784121011</t>
  </si>
  <si>
    <t>Rozmývání podkladu po oškrabání malby v místnostech výšky do 3,80 m</t>
  </si>
  <si>
    <t>-151402868</t>
  </si>
  <si>
    <t>787</t>
  </si>
  <si>
    <t>Dokončovací práce - zasklívání</t>
  </si>
  <si>
    <t>39</t>
  </si>
  <si>
    <t>787100812.1</t>
  </si>
  <si>
    <t>Vysklívání stěn, příček ocelohliníkových</t>
  </si>
  <si>
    <t>-743388129</t>
  </si>
  <si>
    <t>"Místnost 4.16" 3,575*2,6</t>
  </si>
  <si>
    <t>"Místnost 4.18" 3,575*2,6</t>
  </si>
  <si>
    <t>"Sesterna" 1*1,2</t>
  </si>
  <si>
    <t>P01</t>
  </si>
  <si>
    <t>Podlahové plochy místností</t>
  </si>
  <si>
    <t>548,45</t>
  </si>
  <si>
    <t>B - Stavební práce</t>
  </si>
  <si>
    <t xml:space="preserve">    3 - Svislé a kompletní konstrukce</t>
  </si>
  <si>
    <t xml:space="preserve">    6 - Úpravy povrchů, podlahy a osazování výplní</t>
  </si>
  <si>
    <t xml:space="preserve">    998 - Přesun hmot</t>
  </si>
  <si>
    <t xml:space="preserve">    751 - Vzduchotechnika</t>
  </si>
  <si>
    <t xml:space="preserve">    763 - Konstrukce suché výstavby</t>
  </si>
  <si>
    <t>Svislé a kompletní konstrukce</t>
  </si>
  <si>
    <t>310231011</t>
  </si>
  <si>
    <t>Zazdívka otvorů ve zdivu nadzákladovém děrovanými cihlami plochy do 1 m2 přes P10 do P15, tl. zdiva 175 mm</t>
  </si>
  <si>
    <t>-1548169270</t>
  </si>
  <si>
    <t>"Místnost č. 4.16 dveřní otvor včetně překladu" 3</t>
  </si>
  <si>
    <t>"Sesterna otvor včetně překladu" 3</t>
  </si>
  <si>
    <t>317142444</t>
  </si>
  <si>
    <t>Překlady nenosné z pórobetonu osazené do tenkého maltového lože, výšky do 250 mm, šířky překladu 150 mm, délky překladu přes 1250 do 1500 mm</t>
  </si>
  <si>
    <t>2019624820</t>
  </si>
  <si>
    <t>317142446</t>
  </si>
  <si>
    <t>Překlady nenosné z pórobetonu osazené do tenkého maltového lože, výšky do 250 mm, šířky překladu 150 mm, délky překladu přes 1500 do 2000 mm</t>
  </si>
  <si>
    <t>819172491</t>
  </si>
  <si>
    <t>342272245</t>
  </si>
  <si>
    <t>Příčky z pórobetonových tvárnic hladkých na tenké maltové lože objemová hmotnost do 500 kg/m3, tloušťka příčky 150 mm</t>
  </si>
  <si>
    <t>560007009</t>
  </si>
  <si>
    <t>342291121</t>
  </si>
  <si>
    <t>Ukotvení příček plochými kotvami, do konstrukce cihelné</t>
  </si>
  <si>
    <t>840666556</t>
  </si>
  <si>
    <t>346272236</t>
  </si>
  <si>
    <t>Přizdívky z pórobetonových tvárnic objemová hmotnost do 500 kg/m3, na tenké maltové lože, tloušťka přizdívky 100 mm</t>
  </si>
  <si>
    <t>1615162144</t>
  </si>
  <si>
    <t>Úpravy povrchů, podlahy a osazování výplní</t>
  </si>
  <si>
    <t>611142001</t>
  </si>
  <si>
    <t>Pletivo vnitřních ploch v ploše nebo pruzích, na plném podkladu sklovláknité vtlačené do tmelu včetně tmelu stropů</t>
  </si>
  <si>
    <t>-1252089177</t>
  </si>
  <si>
    <t>611311131</t>
  </si>
  <si>
    <t>Vápenný štuk vnitřních ploch tloušťky do 3 mm vodorovných konstrukcí stropů rovných</t>
  </si>
  <si>
    <t>852122463</t>
  </si>
  <si>
    <t>612142001</t>
  </si>
  <si>
    <t>Pletivo vnitřních ploch v ploše nebo pruzích, na plném podkladu sklovláknité vtlačené do tmelu včetně tmelu stěn</t>
  </si>
  <si>
    <t>2014119792</t>
  </si>
  <si>
    <t>612311131</t>
  </si>
  <si>
    <t>Vápenný štuk vnitřních ploch tloušťky do 3 mm svislých konstrukcí stěn</t>
  </si>
  <si>
    <t>-1469042527</t>
  </si>
  <si>
    <t>612311141</t>
  </si>
  <si>
    <t>Omítka vápenná vnitřních ploch nanášená ručně dvouvrstvá štuková, tloušťky jádrové omítky do 10 mm a tloušťky štuku do 3 mm svislých konstrukcí stěn</t>
  </si>
  <si>
    <t>-1904448331</t>
  </si>
  <si>
    <t>612311191</t>
  </si>
  <si>
    <t>Omítka vápenná vnitřních ploch nanášená ručně Příplatek k cenám za každých dalších i započatých 5 mm tloušťky jádrové omítky přes 10 mm stěn</t>
  </si>
  <si>
    <t>-1069210891</t>
  </si>
  <si>
    <t>95,35*2 'Přepočtené koeficientem množství</t>
  </si>
  <si>
    <t>612315101</t>
  </si>
  <si>
    <t>Vápenná omítka rýh hrubá ve stěnách, šířky rýhy do 150 mm</t>
  </si>
  <si>
    <t>-509792451</t>
  </si>
  <si>
    <t>619991011</t>
  </si>
  <si>
    <t>Obalení konstrukcí a prvků fólií přilepenou lepící páskou</t>
  </si>
  <si>
    <t>218134966</t>
  </si>
  <si>
    <t>Poznámka k položce:_x000D_
Okna 2x</t>
  </si>
  <si>
    <t>622143003</t>
  </si>
  <si>
    <t>Montáž omítkových profilů plastových, pozinkovaných nebo dřevěných upevněných vtlačením do podkladní vrstvy nebo přibitím rohových s tkaninou</t>
  </si>
  <si>
    <t>1670883336</t>
  </si>
  <si>
    <t>289,250</t>
  </si>
  <si>
    <t>M</t>
  </si>
  <si>
    <t>CPR.860589</t>
  </si>
  <si>
    <t>Lišta rohová AL s tkaninou 10/10 /2,5m</t>
  </si>
  <si>
    <t>-2105308539</t>
  </si>
  <si>
    <t>622143004</t>
  </si>
  <si>
    <t>Montáž omítkových samolepících začišťovacích profilů pro spojení s okenním rámem</t>
  </si>
  <si>
    <t>-729320622</t>
  </si>
  <si>
    <t>133,6</t>
  </si>
  <si>
    <t>59051476</t>
  </si>
  <si>
    <t>profil okenní začišťovací se sklovláknitou armovací tkaninou 3 mm/2,4 m</t>
  </si>
  <si>
    <t>546472138</t>
  </si>
  <si>
    <t>133,6*1,15 'Přepočtené koeficientem množství</t>
  </si>
  <si>
    <t>998</t>
  </si>
  <si>
    <t>Přesun hmot</t>
  </si>
  <si>
    <t>998018003</t>
  </si>
  <si>
    <t>Přesun hmot pro budovy ruční pro budovy v přes 12 do 24 m</t>
  </si>
  <si>
    <t>-1107904437</t>
  </si>
  <si>
    <t>751</t>
  </si>
  <si>
    <t>Vzduchotechnika</t>
  </si>
  <si>
    <t>751398021</t>
  </si>
  <si>
    <t>Montáž ostatních zařízení větrací mřížky stěnové, průřezu do 0,040 m2</t>
  </si>
  <si>
    <t>438635057</t>
  </si>
  <si>
    <t>4297230R</t>
  </si>
  <si>
    <t>mřížka otevřená kovová 300x100mm</t>
  </si>
  <si>
    <t>-1220906316</t>
  </si>
  <si>
    <t>763</t>
  </si>
  <si>
    <t>Konstrukce suché výstavby</t>
  </si>
  <si>
    <t>763111458</t>
  </si>
  <si>
    <t>Příčka ze sádrokartonových desek s nosnou konstrukcí z jednoduchých ocelových profilů UW, CW dvojitě opláštěná deskami akustickými tl. 2 x 12,5 mm s izolací, EI 90, příčka tl. 100 mm, profil 50, Rw do 57 dB</t>
  </si>
  <si>
    <t>-1613142081</t>
  </si>
  <si>
    <t>2*2,45*2,97</t>
  </si>
  <si>
    <t>763431001</t>
  </si>
  <si>
    <t>Montáž podhledu minerálního včetně zavěšeného roštu viditelného s panely vyjímatelnými, velikosti panelů do 0,36 m2</t>
  </si>
  <si>
    <t>-990367546</t>
  </si>
  <si>
    <t>63126300</t>
  </si>
  <si>
    <t>Kazeta podhledová minerální vlna, povrch jemný texturovaný, barva bílá, reakce na oheň A2-s1,d0, 600×600×15 mm</t>
  </si>
  <si>
    <t>1370101940</t>
  </si>
  <si>
    <t>97,91*1,15 'Přepočtené koeficientem množství</t>
  </si>
  <si>
    <t>998763333</t>
  </si>
  <si>
    <t>Přesun hmot tonážní pro konstrukce montované z desek ruční v objektech v přes 12 do 24 m</t>
  </si>
  <si>
    <t>-463938553</t>
  </si>
  <si>
    <t>766682112</t>
  </si>
  <si>
    <t>Montáž zárubní dřevěných nebo plastových obložkových, pro dveře jednokřídlové, tloušťky stěny přes 170 do 350 mm</t>
  </si>
  <si>
    <t>1751866192</t>
  </si>
  <si>
    <t>Pol76603</t>
  </si>
  <si>
    <t>Ocelová obložková zarubeň</t>
  </si>
  <si>
    <t>753114988</t>
  </si>
  <si>
    <t>998766123</t>
  </si>
  <si>
    <t>Přesun hmot tonážní pro kce truhlářské ruční v objektech v přes 12 do 24 m</t>
  </si>
  <si>
    <t>260430991</t>
  </si>
  <si>
    <t>771111011</t>
  </si>
  <si>
    <t>Příprava podkladu před provedením dlažby vysátí podlah</t>
  </si>
  <si>
    <t>-1641636933</t>
  </si>
  <si>
    <t>771121011</t>
  </si>
  <si>
    <t>Příprava podkladu před provedením dlažby nátěr penetrační na podlahu</t>
  </si>
  <si>
    <t>220575159</t>
  </si>
  <si>
    <t>771574419</t>
  </si>
  <si>
    <t>Montáž podlah z dlaždic keramických lepených cementovým flexibilním lepidlem hladkých, tloušťky do 10 mm přes 22 do 25 ks/m2</t>
  </si>
  <si>
    <t>-2047611534</t>
  </si>
  <si>
    <t>59761171</t>
  </si>
  <si>
    <t>dlažba keramická slinutá mrazuvzdorná do interiéru i exteriéru R10/A povrch hladký/matný tl do 10mm přes 22 do 25ks/m2 - bílá</t>
  </si>
  <si>
    <t>105573301</t>
  </si>
  <si>
    <t>27,67*1,15 'Přepočtené koeficientem množství</t>
  </si>
  <si>
    <t>771591112</t>
  </si>
  <si>
    <t>Izolace podlahy pod dlažbu nátěrem nebo stěrkou ve dvou vrstvách</t>
  </si>
  <si>
    <t>-413823459</t>
  </si>
  <si>
    <t>771591R01</t>
  </si>
  <si>
    <t>Příplatek k montáži celé skladby obkladů podlah keramických za příslušenství a doplňky</t>
  </si>
  <si>
    <t>-574085420</t>
  </si>
  <si>
    <t>Poznámka k položce:_x000D_
Poznámka k položce: Položka obsahuje veškeré další nutné práce a materiály spojené s instalací skladby keramické podlahy, dilatačních spár, včetně doplňků hydroizolační vrstvy, těsnících pásů a pod..</t>
  </si>
  <si>
    <t>998771123</t>
  </si>
  <si>
    <t>Přesun hmot tonážní pro podlahy z dlaždic ruční v objektech v přes 12 do 24 m</t>
  </si>
  <si>
    <t>977135624</t>
  </si>
  <si>
    <t>776521111R</t>
  </si>
  <si>
    <t>Obklad stěn z PVC desek tl. 2,0 mm v šířce 400 mm lepením</t>
  </si>
  <si>
    <t>-2101866162</t>
  </si>
  <si>
    <t>"Chodba 4.16" 2*36</t>
  </si>
  <si>
    <t>28312000R</t>
  </si>
  <si>
    <t>PVC deska tl. 3,0 mm pruh v šířce 300 mm</t>
  </si>
  <si>
    <t>230327696</t>
  </si>
  <si>
    <t>Poznámka k položce:_x000D_
Poznámka k položce: Specifikace dle TZ E.5.2</t>
  </si>
  <si>
    <t>72*1,15</t>
  </si>
  <si>
    <t>781111011</t>
  </si>
  <si>
    <t>Příprava podkladu před provedením obkladu oprášení (ometení) stěny</t>
  </si>
  <si>
    <t>1491776573</t>
  </si>
  <si>
    <t>5,453*8</t>
  </si>
  <si>
    <t>2*6,939</t>
  </si>
  <si>
    <t>(0,9+0,9+0,9+0,9+0,3)*2,05</t>
  </si>
  <si>
    <t>(0,9+1,25+0,9+0,9+1,25)*2,05</t>
  </si>
  <si>
    <t>(2,88+2,88+1,38+1,38)*2,05</t>
  </si>
  <si>
    <t>4,428</t>
  </si>
  <si>
    <t>5,443</t>
  </si>
  <si>
    <t>((6,16+2,94+6,16+2,94)*2)-(0,85*2,3)-1,8</t>
  </si>
  <si>
    <t>((6,16+2,98+6,16+2,98)*2)-(0,85*2,3)-1,8</t>
  </si>
  <si>
    <t>Mezisoučet</t>
  </si>
  <si>
    <t>-61,92"odpočty k obkladům</t>
  </si>
  <si>
    <t>781121011</t>
  </si>
  <si>
    <t>Příprava podkladu před provedením obkladu nátěr penetrační na stěnu</t>
  </si>
  <si>
    <t>-2008435676</t>
  </si>
  <si>
    <t>40</t>
  </si>
  <si>
    <t>781131112</t>
  </si>
  <si>
    <t>Izolace stěny pod obklad izolace nátěrem nebo stěrkou ve dvou vrstvách</t>
  </si>
  <si>
    <t>-617458076</t>
  </si>
  <si>
    <t>41</t>
  </si>
  <si>
    <t>781151011</t>
  </si>
  <si>
    <t>Příprava podkladu před provedením obkladu lokální vyrovnání podkladu stěrkou, tloušťky do 3 mm, plochy do 0,1 m2</t>
  </si>
  <si>
    <t>517569591</t>
  </si>
  <si>
    <t>42</t>
  </si>
  <si>
    <t>781474115</t>
  </si>
  <si>
    <t>Montáž obkladů vnitřních stěn z dlaždic keramických lepených flexibilním lepidlem maloformátových hladkých přes 22 do 25 ks/m2</t>
  </si>
  <si>
    <t>1508530700</t>
  </si>
  <si>
    <t>43</t>
  </si>
  <si>
    <t>59761039</t>
  </si>
  <si>
    <t>obklad keramický hladký přes 22 do 25ks/m2</t>
  </si>
  <si>
    <t>-1540019749</t>
  </si>
  <si>
    <t>Poznámka k položce:_x000D_
dle výběru investora - architektonicky sjednocené v rámci objektu / podlaží / oddělení</t>
  </si>
  <si>
    <t>107,024*1,15 'Přepočtené koeficientem množství</t>
  </si>
  <si>
    <t>44</t>
  </si>
  <si>
    <t>781477R01</t>
  </si>
  <si>
    <t>Příplatek k montáži celé skladby obkladů vnitřních keramických hladkých za příslušentsví a doplňky</t>
  </si>
  <si>
    <t>253600891</t>
  </si>
  <si>
    <t>Poznámka k položce:_x000D_
Poznámka k položce: Položka obsahuje veškeré další nutné práce a materiály spojené s instalací skladby keramických obkladů, včetně doplňků a příslušenství hydroizolační vrstvy.  včetně speciálních tvarovek pro vnější a vnitřní rohy a pro spodní okraj (sokl s požlábkem).  Obklad bude ukončen speciální lištou pro keramické obklady - ukončující profil.</t>
  </si>
  <si>
    <t>Lišty ukončovací plastové</t>
  </si>
  <si>
    <t>Barevné pruhy</t>
  </si>
  <si>
    <t>107,024</t>
  </si>
  <si>
    <t>45</t>
  </si>
  <si>
    <t>781495211</t>
  </si>
  <si>
    <t>Čištění vnitřních ploch po provedení obkladu stěn chemickými prostředky</t>
  </si>
  <si>
    <t>94803383</t>
  </si>
  <si>
    <t>46</t>
  </si>
  <si>
    <t>998781123</t>
  </si>
  <si>
    <t>Přesun hmot tonážní pro obklady keramické ruční v objektech v přes 12 do 24 m</t>
  </si>
  <si>
    <t>-220597102</t>
  </si>
  <si>
    <t>47</t>
  </si>
  <si>
    <t>784111001</t>
  </si>
  <si>
    <t>Oprášení (ometení) podkladu v místnostech výšky do 3,80 m</t>
  </si>
  <si>
    <t>-1018022935</t>
  </si>
  <si>
    <t>"Stropy" 428,65</t>
  </si>
  <si>
    <t>"Stěny omítka" 95,35+38,5</t>
  </si>
  <si>
    <t>"Stěny perlinka" 930,153</t>
  </si>
  <si>
    <t>"SDK příčky" 2*14,553</t>
  </si>
  <si>
    <t>48</t>
  </si>
  <si>
    <t>784111011</t>
  </si>
  <si>
    <t>Obroušení podkladu omítky v místnostech výšky do 3,80 m</t>
  </si>
  <si>
    <t>411376742</t>
  </si>
  <si>
    <t>49</t>
  </si>
  <si>
    <t>1451635994</t>
  </si>
  <si>
    <t>50</t>
  </si>
  <si>
    <t>784161201</t>
  </si>
  <si>
    <t>Lokální vyrovnání podkladu sádrovou stěrkou, tloušťky do 3 mm, plochy do 0,1 m2 v místnostech výšky do 3,80 m</t>
  </si>
  <si>
    <t>1007284199</t>
  </si>
  <si>
    <t>51</t>
  </si>
  <si>
    <t>784171101</t>
  </si>
  <si>
    <t>Zakrytí nemalovaných ploch (materiál ve specifikaci) včetně pozdějšího odkrytí podlah</t>
  </si>
  <si>
    <t>-505717750</t>
  </si>
  <si>
    <t>52</t>
  </si>
  <si>
    <t>58124842</t>
  </si>
  <si>
    <t>fólie pro malířské potřeby zakrývací tl 7µ 4x5m</t>
  </si>
  <si>
    <t>1072736359</t>
  </si>
  <si>
    <t>400*1,15 'Přepočtené koeficientem množství</t>
  </si>
  <si>
    <t>53</t>
  </si>
  <si>
    <t>784171111</t>
  </si>
  <si>
    <t>Zakrytí nemalovaných ploch (materiál ve specifikaci) včetně pozdějšího odkrytí svislých ploch např. stěn, oken, dveří v místnostech výšky do 3,80</t>
  </si>
  <si>
    <t>-29629431</t>
  </si>
  <si>
    <t>54</t>
  </si>
  <si>
    <t>267617594</t>
  </si>
  <si>
    <t>150*1,15 'Přepočtené koeficientem množství</t>
  </si>
  <si>
    <t>55</t>
  </si>
  <si>
    <t>784181121</t>
  </si>
  <si>
    <t>Penetrace podkladu jednonásobná hloubková akrylátová bezbarvá v místnostech výšky do 3,80 m</t>
  </si>
  <si>
    <t>-2004934124</t>
  </si>
  <si>
    <t>"Lepidlo / omítka" 1521,759</t>
  </si>
  <si>
    <t>"Štuk" 1521,759</t>
  </si>
  <si>
    <t>"Malba" 1521,759</t>
  </si>
  <si>
    <t>56</t>
  </si>
  <si>
    <t>784191007</t>
  </si>
  <si>
    <t>Čištění vnitřních ploch hrubý úklid po provedení malířských prací omytím podlah</t>
  </si>
  <si>
    <t>826583702</t>
  </si>
  <si>
    <t>57</t>
  </si>
  <si>
    <t>784211101</t>
  </si>
  <si>
    <t>Malby z malířských směsí oděruvzdorných za mokra dvojnásobné, bílé za mokra oděruvzdorné výborně v místnostech výšky do 3,80 m</t>
  </si>
  <si>
    <t>1259547724</t>
  </si>
  <si>
    <t>C - Požárně bezpečnostní řešení</t>
  </si>
  <si>
    <t xml:space="preserve">    727 - Zdravotechnika - protipožární ochrana</t>
  </si>
  <si>
    <t xml:space="preserve">    741 - Elektroinstalace - silnoproud</t>
  </si>
  <si>
    <t>953943211</t>
  </si>
  <si>
    <t>Osazování hasicího přístroje</t>
  </si>
  <si>
    <t>-1940447003</t>
  </si>
  <si>
    <t>44932112</t>
  </si>
  <si>
    <t>přístroj hasicí ruční práškový</t>
  </si>
  <si>
    <t>1946206202</t>
  </si>
  <si>
    <t>44932211</t>
  </si>
  <si>
    <t>přístroj hasicí ruční sněhový</t>
  </si>
  <si>
    <t>-1427364339</t>
  </si>
  <si>
    <t>727</t>
  </si>
  <si>
    <t>Zdravotechnika - protipožární ochrana</t>
  </si>
  <si>
    <t>727213227</t>
  </si>
  <si>
    <t>Trubní ucpávka plastového potrubí bez izolace D 110 mm stropem tl 150 mm požární odolnost EI 120</t>
  </si>
  <si>
    <t>1147572857</t>
  </si>
  <si>
    <t>727223105</t>
  </si>
  <si>
    <t>Protipožární manžeta prostupu plastového potrubí bez izolace D 110 mm stropem tl 150 mm požární odolnost EI 90</t>
  </si>
  <si>
    <t>480726251</t>
  </si>
  <si>
    <t>Pol346</t>
  </si>
  <si>
    <t>Instalační protipožární dvířka EW15/DP1 300 x 300 mm do zdiva - dodávka a montáž</t>
  </si>
  <si>
    <t>ks</t>
  </si>
  <si>
    <t>-1296935838</t>
  </si>
  <si>
    <t>727212117</t>
  </si>
  <si>
    <t>Trubní ucpávka plastového potrubí bez izolace D 110 mm stěnou tl 100 mm požární odolnost EI 90-120</t>
  </si>
  <si>
    <t>-1619580887</t>
  </si>
  <si>
    <t>"ZTI" 3</t>
  </si>
  <si>
    <t>741</t>
  </si>
  <si>
    <t>Elektroinstalace - silnoproud</t>
  </si>
  <si>
    <t>741920303</t>
  </si>
  <si>
    <t>Ucpávka prostupu kabelového svazku povlakem stěna tl 100 mm zaplnění prostupu z 20% plocha otvoru 0,3 m2 požární odolnost EI 60</t>
  </si>
  <si>
    <t>-1604016982</t>
  </si>
  <si>
    <t>"Silnoproud" 3</t>
  </si>
  <si>
    <t>"Slaboproud" 3</t>
  </si>
  <si>
    <t>D - Zdravotně technické instalace</t>
  </si>
  <si>
    <t xml:space="preserve">    721 - Zdravotechnika - vnitřní kanalizace</t>
  </si>
  <si>
    <t xml:space="preserve">    722 - Zdravotechnika - vnitřní vodovod</t>
  </si>
  <si>
    <t xml:space="preserve">    726 - Zdravotechnika - předstěnové instalace</t>
  </si>
  <si>
    <t>HZS - Hodinové zúčtovací sazby</t>
  </si>
  <si>
    <t>721</t>
  </si>
  <si>
    <t>Zdravotechnika - vnitřní kanalizace</t>
  </si>
  <si>
    <t>721194103</t>
  </si>
  <si>
    <t>Vyvedení a upevnění odpadních výpustek DN 32</t>
  </si>
  <si>
    <t>-1507653670</t>
  </si>
  <si>
    <t>721194104</t>
  </si>
  <si>
    <t>Vyvedení a upevnění odpadních výpustek DN 40</t>
  </si>
  <si>
    <t>63550801</t>
  </si>
  <si>
    <t>721194105</t>
  </si>
  <si>
    <t>Vyvedení a upevnění odpadních výpustek DN 50</t>
  </si>
  <si>
    <t>-826521300</t>
  </si>
  <si>
    <t>721194109</t>
  </si>
  <si>
    <t>Vyvedení a upevnění odpadních výpustek DN 110</t>
  </si>
  <si>
    <t>1708774163</t>
  </si>
  <si>
    <t>Pol203</t>
  </si>
  <si>
    <t>Provedení napojení HT potrubí na stávající stoupačku z litiny DN 100 nad podlahou včetně přechodky PP/litina se sadou těsnění</t>
  </si>
  <si>
    <t>kpl</t>
  </si>
  <si>
    <t>-1675869835</t>
  </si>
  <si>
    <t>721174041.OSM</t>
  </si>
  <si>
    <t>Potrubí kanalizační připojovací Osma HT-Systém DN 32</t>
  </si>
  <si>
    <t>1463362304</t>
  </si>
  <si>
    <t>721174043.OSM</t>
  </si>
  <si>
    <t>Potrubí kanalizační připojovací Osma HT-Systém DN 50</t>
  </si>
  <si>
    <t>1290604307</t>
  </si>
  <si>
    <t>721174045.OSM</t>
  </si>
  <si>
    <t>Potrubí kanalizační připojovací Osma HT-Systém DN 110</t>
  </si>
  <si>
    <t>-586526828</t>
  </si>
  <si>
    <t>721211406R</t>
  </si>
  <si>
    <t>D+M Odtokový nerezový kanálek 80 cm</t>
  </si>
  <si>
    <t>1868300343</t>
  </si>
  <si>
    <t>721290111</t>
  </si>
  <si>
    <t>Zkouška těsnosti potrubí kanalizace vodou DN do 125</t>
  </si>
  <si>
    <t>-1975538304</t>
  </si>
  <si>
    <t>998721123</t>
  </si>
  <si>
    <t>Přesun hmot tonážní pro vnitřní kanalizaci ruční v objektech v přes 12 do 24 m</t>
  </si>
  <si>
    <t>-1842015913</t>
  </si>
  <si>
    <t>722</t>
  </si>
  <si>
    <t>Zdravotechnika - vnitřní vodovod</t>
  </si>
  <si>
    <t>722176113</t>
  </si>
  <si>
    <t>Montáž potrubí plastové spojované svary polyfuzně D přes 20 do 25 mm</t>
  </si>
  <si>
    <t>137775636</t>
  </si>
  <si>
    <t>Poznámka k položce:_x000D_
dle PD - schema ZTI</t>
  </si>
  <si>
    <t>WVN.STR025P16X</t>
  </si>
  <si>
    <t>TRUBKA Wavin PP-R S 3,2 (PN 16) D 25x3,5</t>
  </si>
  <si>
    <t>-350409621</t>
  </si>
  <si>
    <t>84*1,03 'Přepočtené koeficientem množství</t>
  </si>
  <si>
    <t>722181113</t>
  </si>
  <si>
    <t>Ochrana vodovodního potrubí plstěnými pásy DN do 25 mm</t>
  </si>
  <si>
    <t>-1173247156</t>
  </si>
  <si>
    <t>722290234</t>
  </si>
  <si>
    <t>Proplach a dezinfekce vodovodního potrubí DN do 80</t>
  </si>
  <si>
    <t>-1523203155</t>
  </si>
  <si>
    <t>722290246</t>
  </si>
  <si>
    <t>Zkouška těsnosti vodovodního potrubí plastového DN do 40</t>
  </si>
  <si>
    <t>-371576564</t>
  </si>
  <si>
    <t>998722123</t>
  </si>
  <si>
    <t>Přesun hmot tonážní pro vnitřní vodovod ruční v objektech v přes 12 do 24 m</t>
  </si>
  <si>
    <t>-1574609120</t>
  </si>
  <si>
    <t>725112022</t>
  </si>
  <si>
    <t>Zařízení záchodů klozety keramické závěsné na nosné stěny s hlubokým splachováním odpad vodorovný</t>
  </si>
  <si>
    <t>-812132205</t>
  </si>
  <si>
    <t>1"4.21</t>
  </si>
  <si>
    <t>725119101</t>
  </si>
  <si>
    <t>Zařízení záchodů montáž splachovačů ostatních typů nádržkových plastových vysokopoložených</t>
  </si>
  <si>
    <t>-1306855788</t>
  </si>
  <si>
    <t>GBT.136230111</t>
  </si>
  <si>
    <t>Splachovací nádržka na omítku, splachování Start/Stop, přívod vody boční nebo vzadu uprostřed: Alpská bílá</t>
  </si>
  <si>
    <t>-637043728</t>
  </si>
  <si>
    <t>725211617</t>
  </si>
  <si>
    <t>Umyvadla keramická bílá bez výtokových armatur připevněná na stěnu šrouby s krytem na sifon (polosloupem), šířka umyvadla 600 mm</t>
  </si>
  <si>
    <t>-211144197</t>
  </si>
  <si>
    <t>725291652</t>
  </si>
  <si>
    <t>Montáž dávkovače tekutého mýdla</t>
  </si>
  <si>
    <t>-189519631</t>
  </si>
  <si>
    <t>55431099R</t>
  </si>
  <si>
    <t>dávkovač tekutého mýdla nerez - lékařský</t>
  </si>
  <si>
    <t>-316068086</t>
  </si>
  <si>
    <t>725-001-R</t>
  </si>
  <si>
    <t>Montáž dřezu+sifon ostatních typů, vč. otvoru</t>
  </si>
  <si>
    <t>-636919388</t>
  </si>
  <si>
    <t>725-002-R</t>
  </si>
  <si>
    <t>Dřez  nerez UNICAF - 800Dx600Šx850V mm, vč. dopravy</t>
  </si>
  <si>
    <t>254685756</t>
  </si>
  <si>
    <t>725331111</t>
  </si>
  <si>
    <t>Výlevka bez výtokových armatur keramická se sklopnou plastovou mřížkou stojící výšky 425 mm</t>
  </si>
  <si>
    <t>-1816545207</t>
  </si>
  <si>
    <t>725811115</t>
  </si>
  <si>
    <t>Ventily nástěnné s pevným výtokem G 1/2"x 80 mm</t>
  </si>
  <si>
    <t>-1139044044</t>
  </si>
  <si>
    <t>725822613</t>
  </si>
  <si>
    <t>Baterie umyvadlové stojánkové pákové s výpustí</t>
  </si>
  <si>
    <t>1710886933</t>
  </si>
  <si>
    <t>725-003-R</t>
  </si>
  <si>
    <t>Baterie vanová nástěnná s vidlicí a sprchou - lékařská</t>
  </si>
  <si>
    <t>-446888030</t>
  </si>
  <si>
    <t>725-004-R</t>
  </si>
  <si>
    <t>Baterie umyvadlová stojánková páková bez výpusti - lékařská</t>
  </si>
  <si>
    <t>1694768969</t>
  </si>
  <si>
    <t>4"4.28 + 4.33</t>
  </si>
  <si>
    <t>725841312</t>
  </si>
  <si>
    <t>Baterie sprchové nástěnné pákové</t>
  </si>
  <si>
    <t>2041525963</t>
  </si>
  <si>
    <t>935932632</t>
  </si>
  <si>
    <t>Sifon a sítko pro plastový žlab vnitřní š 100 mm z PP</t>
  </si>
  <si>
    <t>-870269183</t>
  </si>
  <si>
    <t>725861312</t>
  </si>
  <si>
    <t>Zápachová uzávěrka pro umyvadlo DN 40 podomítková</t>
  </si>
  <si>
    <t>-61243950</t>
  </si>
  <si>
    <t>23+2"DN40 + DN50</t>
  </si>
  <si>
    <t>998725123</t>
  </si>
  <si>
    <t>Přesun hmot tonážní pro zařizovací předměty ruční v objektech v přes 12 do 24 m</t>
  </si>
  <si>
    <t>86307790</t>
  </si>
  <si>
    <t>726</t>
  </si>
  <si>
    <t>Zdravotechnika - předstěnové instalace</t>
  </si>
  <si>
    <t>726111031.GBT</t>
  </si>
  <si>
    <t>Instalační předstěna Kombifix pro klozet s ovládáním zepředu v 1080 závěsný do masivní zděné kce</t>
  </si>
  <si>
    <t>-2093387531</t>
  </si>
  <si>
    <t>998726133</t>
  </si>
  <si>
    <t>Přesun hmot tonážní pro instalační prefabrikáty ruční v objektech v přes 12 do 24 m</t>
  </si>
  <si>
    <t>-1004478878</t>
  </si>
  <si>
    <t>HZS</t>
  </si>
  <si>
    <t>Hodinové zúčtovací sazby</t>
  </si>
  <si>
    <t>HZS2212</t>
  </si>
  <si>
    <t>Hodinová zúčtovací sazba instalatér odborný</t>
  </si>
  <si>
    <t>hod</t>
  </si>
  <si>
    <t>512</t>
  </si>
  <si>
    <t>-1424630582</t>
  </si>
  <si>
    <t>"odpojení a demontáže"</t>
  </si>
  <si>
    <t>1*8</t>
  </si>
  <si>
    <t>"připojení, zprovoznění a montáže"</t>
  </si>
  <si>
    <t>2*8</t>
  </si>
  <si>
    <t>E - ELEKTRO - instalace SILP+SLBP</t>
  </si>
  <si>
    <t>M - Práce a dodávky M</t>
  </si>
  <si>
    <t xml:space="preserve">    21-M - Elektromontáže</t>
  </si>
  <si>
    <t xml:space="preserve">      D1 - Rozváděč R1/5</t>
  </si>
  <si>
    <t xml:space="preserve">      D2 - Rozváděč R2/5</t>
  </si>
  <si>
    <t xml:space="preserve">      D3 - Osvětlení</t>
  </si>
  <si>
    <t xml:space="preserve">      D4 - Instalační materiál elektro</t>
  </si>
  <si>
    <t xml:space="preserve">      D5 - Instalační materiál slaboproud</t>
  </si>
  <si>
    <t xml:space="preserve">      D6 - Medicínská rampa</t>
  </si>
  <si>
    <t xml:space="preserve">      D7 - Sestra - Pacient</t>
  </si>
  <si>
    <t xml:space="preserve">      D8 - Kabely</t>
  </si>
  <si>
    <t xml:space="preserve">      D9 - Úložný materiál</t>
  </si>
  <si>
    <t xml:space="preserve">      D10 - Ostatní</t>
  </si>
  <si>
    <t xml:space="preserve">      D11 - Demontáže</t>
  </si>
  <si>
    <t xml:space="preserve">      D12 - Podružný materiál</t>
  </si>
  <si>
    <t xml:space="preserve">      D13 - PPV</t>
  </si>
  <si>
    <t xml:space="preserve">      D14 - Revize</t>
  </si>
  <si>
    <t>Práce a dodávky M</t>
  </si>
  <si>
    <t>21-M</t>
  </si>
  <si>
    <t>Elektromontáže</t>
  </si>
  <si>
    <t>D1</t>
  </si>
  <si>
    <t>Rozváděč R1/5</t>
  </si>
  <si>
    <t>Pol1</t>
  </si>
  <si>
    <t>Celková úprava rozváděče 800x2000, osazení konstrukce pro DIN lišty, rám, dveře DP1EI30, výstroj- výzbroj, komplet repase</t>
  </si>
  <si>
    <t>32257965</t>
  </si>
  <si>
    <t>Pol2</t>
  </si>
  <si>
    <t>Hlavní vypínač 100A/3</t>
  </si>
  <si>
    <t>-1333246494</t>
  </si>
  <si>
    <t>Pol3</t>
  </si>
  <si>
    <t>Pojistkový odpínač 40A/3</t>
  </si>
  <si>
    <t>101768187</t>
  </si>
  <si>
    <t>Pol4</t>
  </si>
  <si>
    <t>Pojistková vložka 40AgG</t>
  </si>
  <si>
    <t>113975414</t>
  </si>
  <si>
    <t>Pol5</t>
  </si>
  <si>
    <t>T2 svodič bleskových proudů a přepětí, vhodné pro 3-fázový systém TN-C, instalace na vstupu do budovy, 180 kA(8/20), 37,5 kA (10/350)</t>
  </si>
  <si>
    <t>-521137488</t>
  </si>
  <si>
    <t>Pol6</t>
  </si>
  <si>
    <t>Proudový chránič s nadproudovou ochranou, C10A, 30mA, 1+N-pól, Icn 10 kA, typ A</t>
  </si>
  <si>
    <t>-2139061273</t>
  </si>
  <si>
    <t>Pol7</t>
  </si>
  <si>
    <t>Proudový chránič s nadproudovou ochranou, B16 A, 30 mA, 1+N-pól, Icn 10 kA, typ A</t>
  </si>
  <si>
    <t>-401276261</t>
  </si>
  <si>
    <t>Pol8</t>
  </si>
  <si>
    <t>Hlavní vypínač 63A/3</t>
  </si>
  <si>
    <t>1987520500</t>
  </si>
  <si>
    <t>Pol9</t>
  </si>
  <si>
    <t>Pojistkový odpínač 25A/3</t>
  </si>
  <si>
    <t>-1186330821</t>
  </si>
  <si>
    <t>Pol10</t>
  </si>
  <si>
    <t>Pojistková vložka 25AgG</t>
  </si>
  <si>
    <t>1459603859</t>
  </si>
  <si>
    <t>-1237371462</t>
  </si>
  <si>
    <t>-415562201</t>
  </si>
  <si>
    <t>D2</t>
  </si>
  <si>
    <t>Rozváděč R2/5</t>
  </si>
  <si>
    <t>Pol11</t>
  </si>
  <si>
    <t>725812760</t>
  </si>
  <si>
    <t>D3</t>
  </si>
  <si>
    <t>Osvětlení</t>
  </si>
  <si>
    <t>Pol12</t>
  </si>
  <si>
    <t>1716904425</t>
  </si>
  <si>
    <t>Pol13</t>
  </si>
  <si>
    <t>Montážní rám McLED Office 6060 bílá ML</t>
  </si>
  <si>
    <t>939487417</t>
  </si>
  <si>
    <t>Pol14</t>
  </si>
  <si>
    <t>Nouzový modul McLED 3h</t>
  </si>
  <si>
    <t>-142860770</t>
  </si>
  <si>
    <t>Pol15</t>
  </si>
  <si>
    <t>LED kruhové přisazené 18W/840</t>
  </si>
  <si>
    <t>-1044074542</t>
  </si>
  <si>
    <t>Pol16</t>
  </si>
  <si>
    <t>LED IP54 přisazené 26W/840</t>
  </si>
  <si>
    <t>-812671270</t>
  </si>
  <si>
    <t>Pol17</t>
  </si>
  <si>
    <t>EXIT LED M3hAt, trvalé+nouzové s piktogramem</t>
  </si>
  <si>
    <t>-62624044</t>
  </si>
  <si>
    <t>D4</t>
  </si>
  <si>
    <t>Instalační materiál elektro</t>
  </si>
  <si>
    <t>Pol18</t>
  </si>
  <si>
    <t>Zásuvka jednonásobná, s ochranným kolíkem; clonka, 2P+PE</t>
  </si>
  <si>
    <t>1959491609</t>
  </si>
  <si>
    <t>Pol19</t>
  </si>
  <si>
    <t>Zásuvka dvojnásobná, s ochranným kolíkem; clonka, 2P+PE</t>
  </si>
  <si>
    <t>-2051518102</t>
  </si>
  <si>
    <t>Pol20</t>
  </si>
  <si>
    <t>Zásuvka pro vyrovnání potenciálu Reflex</t>
  </si>
  <si>
    <t>983541488</t>
  </si>
  <si>
    <t>Pol21</t>
  </si>
  <si>
    <t>Spínač; řazení 1</t>
  </si>
  <si>
    <t>-1172435984</t>
  </si>
  <si>
    <t>Pol22</t>
  </si>
  <si>
    <t>Spínač; řazení 5</t>
  </si>
  <si>
    <t>-1617721857</t>
  </si>
  <si>
    <t>Pol23</t>
  </si>
  <si>
    <t>Spínač; řazení 6</t>
  </si>
  <si>
    <t>-1121423548</t>
  </si>
  <si>
    <t>Pol24</t>
  </si>
  <si>
    <t>Spínač; 16A/3 kompletní</t>
  </si>
  <si>
    <t>755664013</t>
  </si>
  <si>
    <t>Pol25</t>
  </si>
  <si>
    <t>Přístrojová krabice</t>
  </si>
  <si>
    <t>1346066817</t>
  </si>
  <si>
    <t>Pol26</t>
  </si>
  <si>
    <t>Svorková krabice</t>
  </si>
  <si>
    <t>-373210961</t>
  </si>
  <si>
    <t>Pol27</t>
  </si>
  <si>
    <t>Krabice KO125 se PE svorkami</t>
  </si>
  <si>
    <t>-1346618260</t>
  </si>
  <si>
    <t>Pol28</t>
  </si>
  <si>
    <t>Přepěťová ochrana SPD typ 3</t>
  </si>
  <si>
    <t>209371568</t>
  </si>
  <si>
    <t>D5</t>
  </si>
  <si>
    <t>Instalační materiál slaboproud</t>
  </si>
  <si>
    <t>Pol29</t>
  </si>
  <si>
    <t>Dvojzásuvka RJ45 datová</t>
  </si>
  <si>
    <t>-1935544119</t>
  </si>
  <si>
    <t>Pol30</t>
  </si>
  <si>
    <t>Zásuvka RJ TEL</t>
  </si>
  <si>
    <t>-515563357</t>
  </si>
  <si>
    <t>Pol31</t>
  </si>
  <si>
    <t>Zásuvka RJ TV</t>
  </si>
  <si>
    <t>1558794289</t>
  </si>
  <si>
    <t>Pol32</t>
  </si>
  <si>
    <t>961117161</t>
  </si>
  <si>
    <t>Pol33</t>
  </si>
  <si>
    <t>Konektor datový</t>
  </si>
  <si>
    <t>28442546</t>
  </si>
  <si>
    <t>Pol34</t>
  </si>
  <si>
    <t>Konektor RJ TEL</t>
  </si>
  <si>
    <t>1658565376</t>
  </si>
  <si>
    <t>Pol35</t>
  </si>
  <si>
    <t>Konektor RJ TV</t>
  </si>
  <si>
    <t>968252908</t>
  </si>
  <si>
    <t>Pol36</t>
  </si>
  <si>
    <t>Metalický Patch panel 24</t>
  </si>
  <si>
    <t>-1860853680</t>
  </si>
  <si>
    <t>Pol37</t>
  </si>
  <si>
    <t>Propojovací Patch kabel 2m</t>
  </si>
  <si>
    <t>692516308</t>
  </si>
  <si>
    <t>Pol38</t>
  </si>
  <si>
    <t>Datový kabel cat 6a bezhalogenový</t>
  </si>
  <si>
    <t>-656757376</t>
  </si>
  <si>
    <t>Pol39</t>
  </si>
  <si>
    <t>J-Y(St)Y 2x2x0,8 zelený</t>
  </si>
  <si>
    <t>-1114634010</t>
  </si>
  <si>
    <t>Pol40</t>
  </si>
  <si>
    <t>koax pro TV</t>
  </si>
  <si>
    <t>-772197964</t>
  </si>
  <si>
    <t>D6</t>
  </si>
  <si>
    <t>Medicínská rampa</t>
  </si>
  <si>
    <t>Pol41</t>
  </si>
  <si>
    <t>pro lůžko pacienta kompletní dodávka investora</t>
  </si>
  <si>
    <t>1564657328</t>
  </si>
  <si>
    <t>D7</t>
  </si>
  <si>
    <t>Sestra - Pacient</t>
  </si>
  <si>
    <t>Pol42</t>
  </si>
  <si>
    <t>Krabice KU 68</t>
  </si>
  <si>
    <t>-2143179974</t>
  </si>
  <si>
    <t>Pol43</t>
  </si>
  <si>
    <t>Ohebná hadice PVC dn32</t>
  </si>
  <si>
    <t>708253754</t>
  </si>
  <si>
    <t>Pol44</t>
  </si>
  <si>
    <t>Drážky pro uložení kabelů SP</t>
  </si>
  <si>
    <t>634201899</t>
  </si>
  <si>
    <t>D8</t>
  </si>
  <si>
    <t>Kabely</t>
  </si>
  <si>
    <t>Pol45</t>
  </si>
  <si>
    <t>1-CXKH-R-J 3x1.5 B2ca,s1,d1</t>
  </si>
  <si>
    <t>2138414311</t>
  </si>
  <si>
    <t>Pol46</t>
  </si>
  <si>
    <t>1-CXKH-R-J 3x2.5 B2ca,s1,d1</t>
  </si>
  <si>
    <t>686736185</t>
  </si>
  <si>
    <t>Pol47</t>
  </si>
  <si>
    <t>1-CXKH-R-J 2x1,5 B2ca,s1,d1</t>
  </si>
  <si>
    <t>-384631774</t>
  </si>
  <si>
    <t>Pol48</t>
  </si>
  <si>
    <t>1-CXKH-R-O 3x1,5 B2ca,s1,d1</t>
  </si>
  <si>
    <t>445677338</t>
  </si>
  <si>
    <t>Pol49</t>
  </si>
  <si>
    <t>1-CXKH-R-J 5x1.5 B2ca,s1,d1</t>
  </si>
  <si>
    <t>-650787654</t>
  </si>
  <si>
    <t>Pol50</t>
  </si>
  <si>
    <t>H07Z-U 16 zž</t>
  </si>
  <si>
    <t>739162060</t>
  </si>
  <si>
    <t>Pol51</t>
  </si>
  <si>
    <t>H07Z-U 6 zž</t>
  </si>
  <si>
    <t>-838212339</t>
  </si>
  <si>
    <t>Pol52</t>
  </si>
  <si>
    <t>H07Z-U 4 zž</t>
  </si>
  <si>
    <t>2014007768</t>
  </si>
  <si>
    <t>D9</t>
  </si>
  <si>
    <t>Úložný materiál</t>
  </si>
  <si>
    <t>Pol53</t>
  </si>
  <si>
    <t>Drátěný žlab CF54/200, příslušenství, úchytový a spojovací materiál, komplet dodávka</t>
  </si>
  <si>
    <t>-2088322499</t>
  </si>
  <si>
    <t>Pol54</t>
  </si>
  <si>
    <t>Drátěný žlab CF54/100, příslušenství, úchytový a spojovací materiál, komplet dodávka</t>
  </si>
  <si>
    <t>-1523658535</t>
  </si>
  <si>
    <t>Pol55</t>
  </si>
  <si>
    <t>Ohebná hadice PVC dn25</t>
  </si>
  <si>
    <t>341016997</t>
  </si>
  <si>
    <t>58</t>
  </si>
  <si>
    <t>Pol56</t>
  </si>
  <si>
    <t>Kabelová lišta 17x17</t>
  </si>
  <si>
    <t>-1356658519</t>
  </si>
  <si>
    <t>59</t>
  </si>
  <si>
    <t>Pol57</t>
  </si>
  <si>
    <t>Parapetní žlab s odd.přepážkou pro slaboproudy 220x65, ukončení, kompletní dodávka</t>
  </si>
  <si>
    <t>-600849381</t>
  </si>
  <si>
    <t>60</t>
  </si>
  <si>
    <t>Pol58</t>
  </si>
  <si>
    <t>Kabelová lišta 40x20</t>
  </si>
  <si>
    <t>-1217004778</t>
  </si>
  <si>
    <t>61</t>
  </si>
  <si>
    <t>Pol59</t>
  </si>
  <si>
    <t>Kopoflex DN50</t>
  </si>
  <si>
    <t>-1416045776</t>
  </si>
  <si>
    <t>62</t>
  </si>
  <si>
    <t>Pol60</t>
  </si>
  <si>
    <t>Protipožární ucpávka PROMAT</t>
  </si>
  <si>
    <t>1715710105</t>
  </si>
  <si>
    <t>D10</t>
  </si>
  <si>
    <t>Ostatní</t>
  </si>
  <si>
    <t>63</t>
  </si>
  <si>
    <t>Pol61</t>
  </si>
  <si>
    <t>Zednické přípomoci</t>
  </si>
  <si>
    <t>350903222</t>
  </si>
  <si>
    <t>64</t>
  </si>
  <si>
    <t>Pol62</t>
  </si>
  <si>
    <t>Měření osvětlení, protokol</t>
  </si>
  <si>
    <t>1067729427</t>
  </si>
  <si>
    <t>65</t>
  </si>
  <si>
    <t>Pol63</t>
  </si>
  <si>
    <t>Měření zemních odporů</t>
  </si>
  <si>
    <t>-1762753682</t>
  </si>
  <si>
    <t>66</t>
  </si>
  <si>
    <t>Pol64</t>
  </si>
  <si>
    <t>Revize</t>
  </si>
  <si>
    <t>262567740</t>
  </si>
  <si>
    <t>67</t>
  </si>
  <si>
    <t>Pol65</t>
  </si>
  <si>
    <t>Dokumentace skuteč. provedení</t>
  </si>
  <si>
    <t>1255271465</t>
  </si>
  <si>
    <t>68</t>
  </si>
  <si>
    <t>Pol66</t>
  </si>
  <si>
    <t>Úklid</t>
  </si>
  <si>
    <t>854590663</t>
  </si>
  <si>
    <t>69</t>
  </si>
  <si>
    <t>Pol67</t>
  </si>
  <si>
    <t>Zabezpečení pracoviště</t>
  </si>
  <si>
    <t>913999787</t>
  </si>
  <si>
    <t>70</t>
  </si>
  <si>
    <t>Pol68</t>
  </si>
  <si>
    <t>zednické přípomoci do úrovně výmalby</t>
  </si>
  <si>
    <t>333276145</t>
  </si>
  <si>
    <t>71</t>
  </si>
  <si>
    <t>Pol69</t>
  </si>
  <si>
    <t>Připojení veškerých kabelů</t>
  </si>
  <si>
    <t>1175889084</t>
  </si>
  <si>
    <t>72</t>
  </si>
  <si>
    <t>Pol70</t>
  </si>
  <si>
    <t>Drážky pro uložení kabelů</t>
  </si>
  <si>
    <t>-183008976</t>
  </si>
  <si>
    <t>73</t>
  </si>
  <si>
    <t>Pol71</t>
  </si>
  <si>
    <t>Hrubá výplň kabelových rýh</t>
  </si>
  <si>
    <t>923069482</t>
  </si>
  <si>
    <t>74</t>
  </si>
  <si>
    <t>Pol72</t>
  </si>
  <si>
    <t>Jemná omítka kabelových rýh</t>
  </si>
  <si>
    <t>973356746</t>
  </si>
  <si>
    <t>75</t>
  </si>
  <si>
    <t>Pol73</t>
  </si>
  <si>
    <t>Označení rozváděče dle norem</t>
  </si>
  <si>
    <t>1636855784</t>
  </si>
  <si>
    <t>76</t>
  </si>
  <si>
    <t>Pol74</t>
  </si>
  <si>
    <t>Zkoušky, oživení, měření, protokoly</t>
  </si>
  <si>
    <t>2140916782</t>
  </si>
  <si>
    <t>77</t>
  </si>
  <si>
    <t>Pol75</t>
  </si>
  <si>
    <t>Napojení na stávající zařízení</t>
  </si>
  <si>
    <t>1001105948</t>
  </si>
  <si>
    <t>D11</t>
  </si>
  <si>
    <t>Demontáže</t>
  </si>
  <si>
    <t>78</t>
  </si>
  <si>
    <t>Pol76</t>
  </si>
  <si>
    <t>Demontáže elektroinstalace</t>
  </si>
  <si>
    <t>-1348917710</t>
  </si>
  <si>
    <t>79</t>
  </si>
  <si>
    <t>Pol77</t>
  </si>
  <si>
    <t>Ekologická likvidace</t>
  </si>
  <si>
    <t>-1799002707</t>
  </si>
  <si>
    <t>D12</t>
  </si>
  <si>
    <t>Podružný materiál</t>
  </si>
  <si>
    <t>80</t>
  </si>
  <si>
    <t>Pol78</t>
  </si>
  <si>
    <t>PM 5% z materiálových nákladů: materiál (pol. č. 1 - 77)</t>
  </si>
  <si>
    <t>%</t>
  </si>
  <si>
    <t>-2073634827</t>
  </si>
  <si>
    <t>D13</t>
  </si>
  <si>
    <t>PPV</t>
  </si>
  <si>
    <t>81</t>
  </si>
  <si>
    <t>Pol79</t>
  </si>
  <si>
    <t>PPV 6% z montáže: materiál + práce (pol. č. 1 - 77)</t>
  </si>
  <si>
    <t>-1905368857</t>
  </si>
  <si>
    <t>D14</t>
  </si>
  <si>
    <t>82</t>
  </si>
  <si>
    <t>210280003</t>
  </si>
  <si>
    <t>Zkoušky a prohlídky el rozvodů a zařízení celková prohlídka pro objem montážních prací přes 500 do 1 000 tis Kč</t>
  </si>
  <si>
    <t>1684406885</t>
  </si>
  <si>
    <t>83</t>
  </si>
  <si>
    <t>210280010</t>
  </si>
  <si>
    <t>Příplatek k celkové prohlídce za dalších i započatých 500 tis Kč přes 1 000 tis Kč</t>
  </si>
  <si>
    <t>1231379848</t>
  </si>
  <si>
    <t>84</t>
  </si>
  <si>
    <t>HZS2232</t>
  </si>
  <si>
    <t>Hodinová zúčtovací sazba elektrikář odborný</t>
  </si>
  <si>
    <t>-1727350591</t>
  </si>
  <si>
    <t>"odpojení a demontáže silnoproud a slaboproud"</t>
  </si>
  <si>
    <t>2*8*2</t>
  </si>
  <si>
    <t>"připojení, zprovoznění a montáže silnoproud a slaboproud"</t>
  </si>
  <si>
    <t>2*8*5</t>
  </si>
  <si>
    <t>F - Interiér</t>
  </si>
  <si>
    <t>D1 - Bourací práce</t>
  </si>
  <si>
    <t>D2 - Vybavení interiéru</t>
  </si>
  <si>
    <t>D3 - Vnitřní informační systém budovy</t>
  </si>
  <si>
    <t>D4 - Ostatní</t>
  </si>
  <si>
    <t>D1-001</t>
  </si>
  <si>
    <t>Demontáž stávajícího vybavení včetně kotvení a montážního příslušenství, se zabalením a uložením pro opětovou montáž</t>
  </si>
  <si>
    <t>-384750360</t>
  </si>
  <si>
    <t>"Vnitřní vybavení dle pasportu" 1</t>
  </si>
  <si>
    <t>D1-002</t>
  </si>
  <si>
    <t>Demontáž stávajícího vybavení včetně kotvení a montážního příslušenství, s přesunem do suti</t>
  </si>
  <si>
    <t>2051358823</t>
  </si>
  <si>
    <t>Poznámka k položce:_x000D_
položka bude uplatněna po souhlasu objednatele_x000D_
vč. odvozu a poplatku za uložení odpadu</t>
  </si>
  <si>
    <t>Vybavení interiéru</t>
  </si>
  <si>
    <t>D2-001</t>
  </si>
  <si>
    <t>Instalace a zpětná montáž stávajícího vybavení, včetně připojení na rozvody vody a elektro a zprovoznění</t>
  </si>
  <si>
    <t>-574676261</t>
  </si>
  <si>
    <t>Poznámka k položce:_x000D_
vč. drobného instalačního a spojovacího materiálu</t>
  </si>
  <si>
    <t>D2-002</t>
  </si>
  <si>
    <t>Rampa pro komunikaci sestra - pacient (3 pozice), vč. osvětlení LED</t>
  </si>
  <si>
    <t>-590411477</t>
  </si>
  <si>
    <t>"4.18 - 3L" 1</t>
  </si>
  <si>
    <t>Vnitřní informační systém budovy</t>
  </si>
  <si>
    <t>D3-001</t>
  </si>
  <si>
    <t>D+M Dveřní tabulka pro označení běžných místností - S1</t>
  </si>
  <si>
    <t>-2090494622</t>
  </si>
  <si>
    <t>Celoplošná plast tabulka dle grafického manualu KZ</t>
  </si>
  <si>
    <t>Font textu MINUL</t>
  </si>
  <si>
    <t>Rozměr 180x100 mm</t>
  </si>
  <si>
    <t>montáž lepením oboustrannou lepící páskou</t>
  </si>
  <si>
    <t>D3-002</t>
  </si>
  <si>
    <t>D+M Dveřní tabulka s piktogramem pro označení schodiště, WC - S2</t>
  </si>
  <si>
    <t>1772157816</t>
  </si>
  <si>
    <t>D3-003</t>
  </si>
  <si>
    <t>D+M Dveřní tabulka pro označení stanoviště sester a denní místnost S3</t>
  </si>
  <si>
    <t>1015629793</t>
  </si>
  <si>
    <t>D3-004</t>
  </si>
  <si>
    <t>D+M Oboustranná tabulka praporek pro označení stanoviště sester, schodiště a WC pacienti S5</t>
  </si>
  <si>
    <t>-600406226</t>
  </si>
  <si>
    <t>Oboustranná tabulka dle grafického manualu KZ</t>
  </si>
  <si>
    <t>Text řezana grafika plotter</t>
  </si>
  <si>
    <t>Rozměr 300x155 mm</t>
  </si>
  <si>
    <t>Montáž kotvením hmožděnkami</t>
  </si>
  <si>
    <t>D3-005</t>
  </si>
  <si>
    <t>D+M Označení vstupu na oddělení S4</t>
  </si>
  <si>
    <t>-1830721807</t>
  </si>
  <si>
    <t>Označení vstupu na oddělení dle grafického manualu KZ včetně doplňkový údajů odddělení (polep)</t>
  </si>
  <si>
    <t>D4-001</t>
  </si>
  <si>
    <t>Závěrečný úklid</t>
  </si>
  <si>
    <t>h</t>
  </si>
  <si>
    <t>2052561313</t>
  </si>
  <si>
    <t>D4-002</t>
  </si>
  <si>
    <t>Stavební přípomoce</t>
  </si>
  <si>
    <t>-859783337</t>
  </si>
  <si>
    <t>VRN - Vedlejší rozpočtové náklady</t>
  </si>
  <si>
    <t xml:space="preserve">    ON - Ostatní náklady</t>
  </si>
  <si>
    <t xml:space="preserve">    VN - Vedlejší náklady</t>
  </si>
  <si>
    <t xml:space="preserve">    VRN1 - Průzkumné, zeměměřičské a projektové práce</t>
  </si>
  <si>
    <t>ON</t>
  </si>
  <si>
    <t>Ostatní náklady</t>
  </si>
  <si>
    <t>ON-001</t>
  </si>
  <si>
    <t>Ostatní náklady samostatně nespecifikované</t>
  </si>
  <si>
    <t>-1160338247</t>
  </si>
  <si>
    <t>Poznámka k položce:_x000D_
Ostatní náklady samstatně nespecifikované v rozashu dle Závazných podmínek pro stanovení ceny - ad [9] včetně nákladů na splnění všech dalších povinností zhotvitele a povinností objednatele vyplývajících  z podmínek zadávací dokumentace, stavebních povolení a ze smluvních dokumentů s třetími osobami přenesených na zhotovitele v rámci Smlouvy o Dílo.</t>
  </si>
  <si>
    <t>ON-002</t>
  </si>
  <si>
    <t>Inženýrská činnost zhotovitele</t>
  </si>
  <si>
    <t>-673667673</t>
  </si>
  <si>
    <t>Poznámka k položce:_x000D_
Zajištění případného zajištění souhlasů DOSS, provozovatele apod., vč. zajištění PD a DSPS</t>
  </si>
  <si>
    <t>VN</t>
  </si>
  <si>
    <t>Vedlejší náklady</t>
  </si>
  <si>
    <t>VN-001</t>
  </si>
  <si>
    <t>Práce zpřístupňovací a zajištovací</t>
  </si>
  <si>
    <t>-1259702195</t>
  </si>
  <si>
    <t>Poznámka k položce:_x000D_
Položka zahrnuje náklady na stavební mechanizaci a zdvihací prostředky (jeřáby, výtahy, stavební lávky apod.)	  samostatně nespecifikované nebo nezahrnuté v jiných položkách  Položka obsahuje pomocné lešení.  Položka obsahuje pronájem kontejneru na odpad.</t>
  </si>
  <si>
    <t>VN-002</t>
  </si>
  <si>
    <t>Vyčištění a vyklizení budovy včetně demontáže a opětovné montáže vybavení</t>
  </si>
  <si>
    <t>-1579071340</t>
  </si>
  <si>
    <t>Poznámka k položce:_x000D_
Položka zahrnuje kompletní vyklizení a vyčištění objektu nutné pro záhájení stavebních prací.   Položka zahrnuje i demontáže zařízení a vybavení samostatně nespecifikovaného v jednotlivých položkách souppisu prací.  Budou demontovány a uskladněny všechny prvky vybavení, které by bránily provádění prací (např. nábytek, televize, monitory, kamery apod.) Dodavatel před demontáží provede dokumentaci stávajícího stavu těchto prvků, aby mohl po provedení stavebních úprav znovu osadit demontované prvky na původní místa</t>
  </si>
  <si>
    <t>VRN1</t>
  </si>
  <si>
    <t>Průzkumné, zeměměřičské a projektové práce</t>
  </si>
  <si>
    <t>013254000</t>
  </si>
  <si>
    <t>Dokumentace skutečného provedení stavby</t>
  </si>
  <si>
    <t>1024</t>
  </si>
  <si>
    <t>747439337</t>
  </si>
  <si>
    <t>013274000</t>
  </si>
  <si>
    <t>Pasportizace objektu před započetím prací</t>
  </si>
  <si>
    <t>505037570</t>
  </si>
  <si>
    <t>HZS4212</t>
  </si>
  <si>
    <t>Hodinová zúčtovací sazba revizní technik specialista</t>
  </si>
  <si>
    <t>1874794563</t>
  </si>
  <si>
    <t>SEZNAM FIGUR</t>
  </si>
  <si>
    <t>Výměra</t>
  </si>
  <si>
    <t>36,02"4.01 5L</t>
  </si>
  <si>
    <t>17,33"4.02 2L</t>
  </si>
  <si>
    <t>17,33"4.03 2L</t>
  </si>
  <si>
    <t>17,33"4.04 2L</t>
  </si>
  <si>
    <t>17,33"4.05 2L</t>
  </si>
  <si>
    <t>35,58"4.06 5L</t>
  </si>
  <si>
    <t>35,50"4.07 5L</t>
  </si>
  <si>
    <t>35,13"4.08 5L</t>
  </si>
  <si>
    <t>12,23"4.09 sklad</t>
  </si>
  <si>
    <t>12,55"4.14 šatna</t>
  </si>
  <si>
    <t>97,91"4.16 chodba</t>
  </si>
  <si>
    <t>27,38"4.18 jídelna / 3L</t>
  </si>
  <si>
    <t>9,00"4.18A sklad</t>
  </si>
  <si>
    <t>4,68"4.20 sprcha</t>
  </si>
  <si>
    <t>1,14"4.21 WC</t>
  </si>
  <si>
    <t>13,98"4.22 1L</t>
  </si>
  <si>
    <t>13,98"4.23 1L</t>
  </si>
  <si>
    <t>16,77"4.24 sesterna</t>
  </si>
  <si>
    <t>17,88"4.25 vyšetřovna</t>
  </si>
  <si>
    <t>4,70"4.26 umývárna</t>
  </si>
  <si>
    <t>6,95"4.26A předsíň</t>
  </si>
  <si>
    <t>1,10"4.26B WC</t>
  </si>
  <si>
    <t>1,10"4.26C WC</t>
  </si>
  <si>
    <t>2,15"4.26D WC</t>
  </si>
  <si>
    <t>1,70"4.27 úklid</t>
  </si>
  <si>
    <t>12,70"4.28 koupelna</t>
  </si>
  <si>
    <t>2,00"4.29 WC</t>
  </si>
  <si>
    <t>12,70"4.33 koupelna</t>
  </si>
  <si>
    <t>1,85"4.34 předsíň</t>
  </si>
  <si>
    <t>2,45"4.34A WC</t>
  </si>
  <si>
    <t>3,20"4.34B chodba</t>
  </si>
  <si>
    <t>6,62"4.34C WC</t>
  </si>
  <si>
    <t>0,99"4.34D WC</t>
  </si>
  <si>
    <t>0,99"4.34E WC</t>
  </si>
  <si>
    <t>17,00"4.35 čistící místnost</t>
  </si>
  <si>
    <t>22,80"4.36 denní místnost</t>
  </si>
  <si>
    <t>8,40"4.36A sklad</t>
  </si>
  <si>
    <t>Použití figury: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</si>
</sst>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dd\.mm\.yyyy"/>
    <numFmt numFmtId="166" formatCode="#,##0.00000"/>
    <numFmt numFmtId="167" formatCode="#,##0.000"/>
  </numFmts>
  <fonts count="42">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0000A8"/>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sz val="8"/>
      <color rgb="FF000000"/>
      <name val="Arial CE"/>
    </font>
    <font>
      <i/>
      <sz val="9"/>
      <color rgb="FF0000FF"/>
      <name val="Arial CE"/>
    </font>
    <font>
      <i/>
      <sz val="8"/>
      <color rgb="FF0000FF"/>
      <name val="Arial CE"/>
    </font>
    <font>
      <b/>
      <sz val="9"/>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41" fillId="0" borderId="0" applyNumberFormat="0" applyFill="0" applyBorder="0" applyAlignment="0" applyProtection="0"/>
  </cellStyleXfs>
  <cellXfs count="337">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8" fillId="0" borderId="5" xfId="0" applyFont="1" applyBorder="1" applyAlignment="1" applyProtection="1">
      <alignment horizontal="left" vertical="center"/>
    </xf>
    <xf numFmtId="0" fontId="0" fillId="0" borderId="5" xfId="0" applyFont="1" applyBorder="1" applyAlignment="1" applyProtection="1">
      <alignment vertical="center"/>
    </xf>
    <xf numFmtId="0" fontId="0" fillId="0" borderId="3" xfId="0" applyFont="1" applyBorder="1" applyAlignment="1">
      <alignment vertical="center"/>
    </xf>
    <xf numFmtId="0" fontId="1" fillId="0" borderId="3" xfId="0" applyFont="1" applyBorder="1" applyAlignment="1" applyProtection="1">
      <alignment vertical="center"/>
    </xf>
    <xf numFmtId="0" fontId="1" fillId="0" borderId="0" xfId="0" applyFont="1" applyAlignment="1" applyProtection="1">
      <alignment vertical="center"/>
    </xf>
    <xf numFmtId="0" fontId="1" fillId="0" borderId="3" xfId="0" applyFont="1" applyBorder="1" applyAlignment="1">
      <alignmen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0" fillId="0" borderId="3" xfId="0" applyBorder="1" applyAlignment="1" applyProtection="1">
      <alignment vertical="center"/>
    </xf>
    <xf numFmtId="0" fontId="0" fillId="0" borderId="0" xfId="0" applyAlignment="1" applyProtection="1">
      <alignment vertical="center"/>
    </xf>
    <xf numFmtId="0" fontId="20"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3" xfId="0" applyFont="1" applyBorder="1" applyAlignment="1">
      <alignment vertical="center"/>
    </xf>
    <xf numFmtId="0" fontId="18"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0" fillId="4" borderId="7" xfId="0" applyFont="1" applyFill="1" applyBorder="1" applyAlignment="1" applyProtection="1">
      <alignment vertical="center"/>
    </xf>
    <xf numFmtId="0" fontId="23" fillId="4" borderId="0" xfId="0" applyFont="1" applyFill="1" applyAlignment="1" applyProtection="1">
      <alignment horizontal="center" vertical="center"/>
    </xf>
    <xf numFmtId="0" fontId="24" fillId="0" borderId="16"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0" fontId="24"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5" fillId="0" borderId="0" xfId="0" applyFont="1" applyAlignment="1" applyProtection="1">
      <alignment horizontal="left" vertical="center"/>
    </xf>
    <xf numFmtId="0" fontId="25" fillId="0" borderId="0" xfId="0" applyFont="1" applyAlignment="1" applyProtection="1">
      <alignment vertical="center"/>
    </xf>
    <xf numFmtId="4" fontId="25"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1" fillId="0" borderId="14" xfId="0" applyNumberFormat="1" applyFont="1" applyBorder="1" applyAlignment="1" applyProtection="1">
      <alignment vertical="center"/>
    </xf>
    <xf numFmtId="4" fontId="21" fillId="0" borderId="0" xfId="0" applyNumberFormat="1" applyFont="1" applyBorder="1" applyAlignment="1" applyProtection="1">
      <alignment vertical="center"/>
    </xf>
    <xf numFmtId="166" fontId="21" fillId="0" borderId="0" xfId="0" applyNumberFormat="1" applyFont="1" applyBorder="1" applyAlignment="1" applyProtection="1">
      <alignment vertical="center"/>
    </xf>
    <xf numFmtId="4" fontId="21" fillId="0" borderId="15" xfId="0" applyNumberFormat="1" applyFont="1" applyBorder="1" applyAlignment="1" applyProtection="1">
      <alignment vertical="center"/>
    </xf>
    <xf numFmtId="0" fontId="4" fillId="0" borderId="0" xfId="0" applyFont="1" applyAlignment="1">
      <alignment horizontal="left" vertical="center"/>
    </xf>
    <xf numFmtId="0" fontId="26" fillId="0" borderId="0" xfId="0" applyFont="1" applyAlignment="1">
      <alignment horizontal="left" vertical="center"/>
    </xf>
    <xf numFmtId="0" fontId="27" fillId="0" borderId="0" xfId="1" applyFont="1" applyAlignment="1">
      <alignment horizontal="center" vertical="center"/>
    </xf>
    <xf numFmtId="0" fontId="5" fillId="0" borderId="3" xfId="0" applyFont="1" applyBorder="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30" fillId="0" borderId="14" xfId="0" applyNumberFormat="1" applyFont="1" applyBorder="1" applyAlignment="1" applyProtection="1">
      <alignment vertical="center"/>
    </xf>
    <xf numFmtId="4" fontId="30" fillId="0" borderId="0" xfId="0" applyNumberFormat="1" applyFont="1" applyBorder="1" applyAlignment="1" applyProtection="1">
      <alignment vertical="center"/>
    </xf>
    <xf numFmtId="166" fontId="30" fillId="0" borderId="0" xfId="0" applyNumberFormat="1" applyFont="1" applyBorder="1" applyAlignment="1" applyProtection="1">
      <alignment vertical="center"/>
    </xf>
    <xf numFmtId="4" fontId="30" fillId="0" borderId="15" xfId="0" applyNumberFormat="1" applyFont="1" applyBorder="1" applyAlignment="1" applyProtection="1">
      <alignment vertical="center"/>
    </xf>
    <xf numFmtId="0" fontId="5" fillId="0" borderId="0" xfId="0" applyFont="1" applyAlignment="1">
      <alignment horizontal="left" vertical="center"/>
    </xf>
    <xf numFmtId="4" fontId="30" fillId="0" borderId="19" xfId="0" applyNumberFormat="1" applyFont="1" applyBorder="1" applyAlignment="1" applyProtection="1">
      <alignment vertical="center"/>
    </xf>
    <xf numFmtId="4" fontId="30" fillId="0" borderId="20" xfId="0" applyNumberFormat="1" applyFont="1" applyBorder="1" applyAlignment="1" applyProtection="1">
      <alignment vertical="center"/>
    </xf>
    <xf numFmtId="166" fontId="30" fillId="0" borderId="20" xfId="0" applyNumberFormat="1" applyFont="1" applyBorder="1" applyAlignment="1" applyProtection="1">
      <alignment vertical="center"/>
    </xf>
    <xf numFmtId="4" fontId="30" fillId="0" borderId="21" xfId="0" applyNumberFormat="1" applyFont="1" applyBorder="1" applyAlignment="1" applyProtection="1">
      <alignment vertical="center"/>
    </xf>
    <xf numFmtId="0" fontId="0" fillId="0" borderId="1" xfId="0" applyBorder="1"/>
    <xf numFmtId="0" fontId="0" fillId="0" borderId="2" xfId="0" applyBorder="1"/>
    <xf numFmtId="0" fontId="14" fillId="0" borderId="0" xfId="0" applyFont="1" applyAlignment="1">
      <alignment horizontal="left" vertical="center"/>
    </xf>
    <xf numFmtId="0" fontId="31"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0" fillId="0" borderId="12" xfId="0" applyFont="1" applyBorder="1" applyAlignment="1">
      <alignment vertical="center"/>
    </xf>
    <xf numFmtId="0" fontId="18" fillId="0" borderId="0" xfId="0" applyFont="1" applyAlignment="1">
      <alignment horizontal="left" vertical="center"/>
    </xf>
    <xf numFmtId="4" fontId="25" fillId="0" borderId="0" xfId="0" applyNumberFormat="1" applyFont="1" applyAlignment="1">
      <alignment vertical="center"/>
    </xf>
    <xf numFmtId="0" fontId="1" fillId="0" borderId="0" xfId="0" applyFont="1" applyAlignment="1">
      <alignment horizontal="right" vertical="center"/>
    </xf>
    <xf numFmtId="0" fontId="22"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20"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3" fillId="4" borderId="0" xfId="0" applyFont="1" applyFill="1" applyAlignment="1" applyProtection="1">
      <alignment horizontal="left" vertical="center"/>
    </xf>
    <xf numFmtId="0" fontId="0" fillId="4" borderId="0" xfId="0" applyFont="1" applyFill="1" applyAlignment="1" applyProtection="1">
      <alignment vertical="center"/>
    </xf>
    <xf numFmtId="0" fontId="23" fillId="4" borderId="0" xfId="0" applyFont="1" applyFill="1" applyAlignment="1" applyProtection="1">
      <alignment horizontal="right" vertical="center"/>
    </xf>
    <xf numFmtId="0" fontId="32"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0" xfId="0" applyFont="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3" fillId="4" borderId="16" xfId="0" applyFont="1" applyFill="1" applyBorder="1" applyAlignment="1" applyProtection="1">
      <alignment horizontal="center" vertical="center" wrapText="1"/>
    </xf>
    <xf numFmtId="0" fontId="23" fillId="4" borderId="17" xfId="0" applyFont="1" applyFill="1" applyBorder="1" applyAlignment="1" applyProtection="1">
      <alignment horizontal="center" vertical="center" wrapText="1"/>
    </xf>
    <xf numFmtId="0" fontId="23" fillId="4" borderId="18" xfId="0" applyFont="1" applyFill="1" applyBorder="1" applyAlignment="1" applyProtection="1">
      <alignment horizontal="center" vertical="center" wrapText="1"/>
    </xf>
    <xf numFmtId="0" fontId="23" fillId="4" borderId="0" xfId="0" applyFont="1" applyFill="1" applyAlignment="1" applyProtection="1">
      <alignment horizontal="center" vertical="center" wrapText="1"/>
    </xf>
    <xf numFmtId="0" fontId="0" fillId="0" borderId="3" xfId="0" applyBorder="1" applyAlignment="1">
      <alignment horizontal="center" vertical="center" wrapText="1"/>
    </xf>
    <xf numFmtId="4" fontId="25" fillId="0" borderId="0" xfId="0" applyNumberFormat="1" applyFont="1" applyAlignment="1" applyProtection="1"/>
    <xf numFmtId="0" fontId="0" fillId="0" borderId="12" xfId="0" applyBorder="1" applyAlignment="1" applyProtection="1">
      <alignment vertical="center"/>
    </xf>
    <xf numFmtId="166" fontId="33" fillId="0" borderId="12" xfId="0" applyNumberFormat="1" applyFont="1" applyBorder="1" applyAlignment="1" applyProtection="1"/>
    <xf numFmtId="166" fontId="33" fillId="0" borderId="13" xfId="0" applyNumberFormat="1" applyFont="1" applyBorder="1" applyAlignment="1" applyProtection="1"/>
    <xf numFmtId="4" fontId="34"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3" fillId="0" borderId="22" xfId="0" applyFont="1" applyBorder="1" applyAlignment="1" applyProtection="1">
      <alignment horizontal="center" vertical="center"/>
    </xf>
    <xf numFmtId="49" fontId="23" fillId="0" borderId="22" xfId="0" applyNumberFormat="1" applyFont="1" applyBorder="1" applyAlignment="1" applyProtection="1">
      <alignment horizontal="left" vertical="center" wrapText="1"/>
    </xf>
    <xf numFmtId="0" fontId="23" fillId="0" borderId="22" xfId="0" applyFont="1" applyBorder="1" applyAlignment="1" applyProtection="1">
      <alignment horizontal="left" vertical="center" wrapText="1"/>
    </xf>
    <xf numFmtId="0" fontId="23" fillId="0" borderId="22" xfId="0" applyFont="1" applyBorder="1" applyAlignment="1" applyProtection="1">
      <alignment horizontal="center" vertical="center" wrapText="1"/>
    </xf>
    <xf numFmtId="167" fontId="23" fillId="0" borderId="22" xfId="0" applyNumberFormat="1" applyFont="1" applyBorder="1" applyAlignment="1" applyProtection="1">
      <alignment vertical="center"/>
    </xf>
    <xf numFmtId="4" fontId="23" fillId="2" borderId="22" xfId="0" applyNumberFormat="1" applyFont="1" applyFill="1" applyBorder="1" applyAlignment="1" applyProtection="1">
      <alignment vertical="center"/>
      <protection locked="0"/>
    </xf>
    <xf numFmtId="4" fontId="23" fillId="0" borderId="22" xfId="0" applyNumberFormat="1" applyFont="1" applyBorder="1" applyAlignment="1" applyProtection="1">
      <alignment vertical="center"/>
    </xf>
    <xf numFmtId="0" fontId="0" fillId="0" borderId="22" xfId="0" applyFont="1" applyBorder="1" applyAlignment="1" applyProtection="1">
      <alignment vertical="center"/>
    </xf>
    <xf numFmtId="0" fontId="24" fillId="2" borderId="14" xfId="0" applyFont="1" applyFill="1" applyBorder="1" applyAlignment="1" applyProtection="1">
      <alignment horizontal="left" vertical="center"/>
      <protection locked="0"/>
    </xf>
    <xf numFmtId="0" fontId="24" fillId="0" borderId="0" xfId="0" applyFont="1" applyBorder="1" applyAlignment="1" applyProtection="1">
      <alignment horizontal="center" vertical="center"/>
    </xf>
    <xf numFmtId="166" fontId="24" fillId="0" borderId="0" xfId="0" applyNumberFormat="1" applyFont="1" applyBorder="1" applyAlignment="1" applyProtection="1">
      <alignment vertical="center"/>
    </xf>
    <xf numFmtId="166" fontId="24" fillId="0" borderId="15" xfId="0" applyNumberFormat="1" applyFont="1" applyBorder="1" applyAlignment="1" applyProtection="1">
      <alignment vertical="center"/>
    </xf>
    <xf numFmtId="0" fontId="23" fillId="0" borderId="0" xfId="0" applyFont="1" applyAlignment="1">
      <alignment horizontal="left" vertical="center"/>
    </xf>
    <xf numFmtId="4" fontId="0" fillId="0" borderId="0" xfId="0" applyNumberFormat="1" applyFont="1" applyAlignment="1">
      <alignment vertical="center"/>
    </xf>
    <xf numFmtId="0" fontId="35" fillId="0" borderId="0" xfId="0" applyFont="1" applyAlignment="1" applyProtection="1">
      <alignment horizontal="left" vertical="center"/>
    </xf>
    <xf numFmtId="0" fontId="36" fillId="0" borderId="0" xfId="0" applyFont="1" applyAlignment="1" applyProtection="1">
      <alignment vertical="center" wrapText="1"/>
    </xf>
    <xf numFmtId="0" fontId="0" fillId="0" borderId="0" xfId="0" applyFont="1" applyAlignment="1" applyProtection="1">
      <alignment vertical="center"/>
      <protection locked="0"/>
    </xf>
    <xf numFmtId="0" fontId="0" fillId="0" borderId="14" xfId="0" applyFont="1" applyBorder="1" applyAlignment="1" applyProtection="1">
      <alignment vertical="center"/>
    </xf>
    <xf numFmtId="0" fontId="0" fillId="0" borderId="0" xfId="0" applyBorder="1" applyAlignment="1" applyProtection="1">
      <alignmen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10" fillId="0" borderId="19" xfId="0" applyFont="1" applyBorder="1" applyAlignment="1" applyProtection="1">
      <alignment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37" fillId="0" borderId="0" xfId="0" applyFont="1" applyAlignment="1">
      <alignment horizontal="left" vertical="center"/>
    </xf>
    <xf numFmtId="0" fontId="38" fillId="0" borderId="22" xfId="0" applyFont="1" applyBorder="1" applyAlignment="1" applyProtection="1">
      <alignment horizontal="center" vertical="center"/>
    </xf>
    <xf numFmtId="49" fontId="38" fillId="0" borderId="22" xfId="0" applyNumberFormat="1" applyFont="1" applyBorder="1" applyAlignment="1" applyProtection="1">
      <alignment horizontal="left" vertical="center" wrapText="1"/>
    </xf>
    <xf numFmtId="0" fontId="38" fillId="0" borderId="22" xfId="0" applyFont="1" applyBorder="1" applyAlignment="1" applyProtection="1">
      <alignment horizontal="left" vertical="center" wrapText="1"/>
    </xf>
    <xf numFmtId="0" fontId="38" fillId="0" borderId="22" xfId="0" applyFont="1" applyBorder="1" applyAlignment="1" applyProtection="1">
      <alignment horizontal="center" vertical="center" wrapText="1"/>
    </xf>
    <xf numFmtId="167" fontId="38" fillId="0" borderId="22" xfId="0" applyNumberFormat="1" applyFont="1" applyBorder="1" applyAlignment="1" applyProtection="1">
      <alignment vertical="center"/>
    </xf>
    <xf numFmtId="4" fontId="38" fillId="2" borderId="22" xfId="0" applyNumberFormat="1" applyFont="1" applyFill="1" applyBorder="1" applyAlignment="1" applyProtection="1">
      <alignment vertical="center"/>
      <protection locked="0"/>
    </xf>
    <xf numFmtId="4" fontId="38" fillId="0" borderId="22" xfId="0" applyNumberFormat="1" applyFont="1" applyBorder="1" applyAlignment="1" applyProtection="1">
      <alignment vertical="center"/>
    </xf>
    <xf numFmtId="0" fontId="39" fillId="0" borderId="22" xfId="0" applyFont="1" applyBorder="1" applyAlignment="1" applyProtection="1">
      <alignment vertical="center"/>
    </xf>
    <xf numFmtId="0" fontId="39" fillId="0" borderId="3" xfId="0" applyFont="1" applyBorder="1" applyAlignment="1">
      <alignment vertical="center"/>
    </xf>
    <xf numFmtId="0" fontId="38" fillId="2" borderId="14" xfId="0" applyFont="1" applyFill="1" applyBorder="1" applyAlignment="1" applyProtection="1">
      <alignment horizontal="left" vertical="center"/>
      <protection locked="0"/>
    </xf>
    <xf numFmtId="0" fontId="38" fillId="0" borderId="0" xfId="0" applyFont="1" applyBorder="1" applyAlignment="1" applyProtection="1">
      <alignment horizontal="center" vertical="center"/>
    </xf>
    <xf numFmtId="0" fontId="12" fillId="0" borderId="3"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167" fontId="12" fillId="0" borderId="0" xfId="0" applyNumberFormat="1" applyFont="1" applyAlignment="1" applyProtection="1">
      <alignment vertical="center"/>
    </xf>
    <xf numFmtId="0" fontId="12" fillId="0" borderId="0" xfId="0" applyFont="1" applyAlignment="1" applyProtection="1">
      <alignment vertical="center"/>
      <protection locked="0"/>
    </xf>
    <xf numFmtId="0" fontId="12" fillId="0" borderId="3" xfId="0" applyFont="1" applyBorder="1" applyAlignment="1">
      <alignment vertical="center"/>
    </xf>
    <xf numFmtId="0" fontId="12" fillId="0" borderId="14" xfId="0" applyFont="1" applyBorder="1" applyAlignment="1" applyProtection="1">
      <alignment vertical="center"/>
    </xf>
    <xf numFmtId="0" fontId="12" fillId="0" borderId="0" xfId="0" applyFont="1" applyBorder="1" applyAlignment="1" applyProtection="1">
      <alignment vertical="center"/>
    </xf>
    <xf numFmtId="0" fontId="12" fillId="0" borderId="15" xfId="0" applyFont="1" applyBorder="1" applyAlignment="1" applyProtection="1">
      <alignment vertical="center"/>
    </xf>
    <xf numFmtId="0" fontId="12" fillId="0" borderId="0" xfId="0" applyFont="1" applyAlignment="1">
      <alignment horizontal="left" vertical="center"/>
    </xf>
    <xf numFmtId="0" fontId="24" fillId="2" borderId="19" xfId="0" applyFont="1" applyFill="1" applyBorder="1" applyAlignment="1" applyProtection="1">
      <alignment horizontal="left" vertical="center"/>
      <protection locked="0"/>
    </xf>
    <xf numFmtId="0" fontId="24" fillId="0" borderId="20" xfId="0" applyFont="1" applyBorder="1" applyAlignment="1" applyProtection="1">
      <alignment horizontal="center" vertical="center"/>
    </xf>
    <xf numFmtId="0" fontId="0" fillId="0" borderId="20" xfId="0" applyFont="1" applyBorder="1" applyAlignment="1" applyProtection="1">
      <alignment vertical="center"/>
    </xf>
    <xf numFmtId="166" fontId="24" fillId="0" borderId="20" xfId="0" applyNumberFormat="1" applyFont="1" applyBorder="1" applyAlignment="1" applyProtection="1">
      <alignment vertical="center"/>
    </xf>
    <xf numFmtId="166" fontId="24" fillId="0" borderId="21" xfId="0" applyNumberFormat="1" applyFont="1" applyBorder="1" applyAlignment="1" applyProtection="1">
      <alignment vertical="center"/>
    </xf>
    <xf numFmtId="167" fontId="23" fillId="2" borderId="22" xfId="0" applyNumberFormat="1" applyFont="1" applyFill="1" applyBorder="1" applyAlignment="1" applyProtection="1">
      <alignment vertical="center"/>
      <protection locked="0"/>
    </xf>
    <xf numFmtId="0" fontId="1" fillId="0" borderId="0" xfId="0" applyFont="1" applyAlignment="1">
      <alignment horizontal="left" vertical="top"/>
    </xf>
    <xf numFmtId="0" fontId="3" fillId="0" borderId="0" xfId="0" applyFont="1" applyAlignment="1">
      <alignment horizontal="left" vertical="top"/>
    </xf>
    <xf numFmtId="0" fontId="0" fillId="0" borderId="3" xfId="0" applyFont="1" applyBorder="1" applyAlignment="1">
      <alignment horizontal="center" vertical="center" wrapText="1"/>
    </xf>
    <xf numFmtId="0" fontId="23" fillId="4" borderId="16"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3" fillId="4" borderId="18" xfId="0" applyFont="1" applyFill="1" applyBorder="1" applyAlignment="1">
      <alignment horizontal="center" vertical="center" wrapText="1"/>
    </xf>
    <xf numFmtId="0" fontId="4" fillId="0" borderId="0" xfId="0" applyFont="1" applyAlignment="1">
      <alignment horizontal="left" vertical="center" wrapText="1"/>
    </xf>
    <xf numFmtId="0" fontId="40" fillId="0" borderId="16" xfId="0" applyFont="1" applyBorder="1" applyAlignment="1">
      <alignment horizontal="left" vertical="center" wrapText="1"/>
    </xf>
    <xf numFmtId="0" fontId="40" fillId="0" borderId="22" xfId="0" applyFont="1" applyBorder="1" applyAlignment="1">
      <alignment horizontal="left" vertical="center" wrapText="1"/>
    </xf>
    <xf numFmtId="0" fontId="40" fillId="0" borderId="22" xfId="0" applyFont="1" applyBorder="1" applyAlignment="1">
      <alignment horizontal="left" vertical="center"/>
    </xf>
    <xf numFmtId="167" fontId="40" fillId="0" borderId="18" xfId="0" applyNumberFormat="1" applyFont="1" applyBorder="1" applyAlignment="1">
      <alignment vertical="center"/>
    </xf>
    <xf numFmtId="0" fontId="0" fillId="0" borderId="0" xfId="0" applyFont="1" applyAlignment="1">
      <alignment horizontal="left" vertical="center" wrapText="1"/>
    </xf>
    <xf numFmtId="167" fontId="0" fillId="0" borderId="0" xfId="0" applyNumberFormat="1" applyFont="1" applyAlignment="1">
      <alignment vertical="center"/>
    </xf>
    <xf numFmtId="0" fontId="34" fillId="0" borderId="0" xfId="0" applyFont="1" applyAlignment="1">
      <alignment horizontal="lef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21" fillId="0" borderId="11" xfId="0" applyFont="1" applyBorder="1" applyAlignment="1">
      <alignment horizontal="center" vertical="center"/>
    </xf>
    <xf numFmtId="0" fontId="21" fillId="0" borderId="12" xfId="0" applyFont="1" applyBorder="1" applyAlignment="1">
      <alignment horizontal="left" vertical="center"/>
    </xf>
    <xf numFmtId="0" fontId="22" fillId="0" borderId="14" xfId="0" applyFont="1" applyBorder="1" applyAlignment="1">
      <alignment horizontal="left" vertical="center"/>
    </xf>
    <xf numFmtId="0" fontId="22" fillId="0" borderId="0" xfId="0" applyFont="1" applyBorder="1" applyAlignment="1">
      <alignment horizontal="left" vertical="center"/>
    </xf>
    <xf numFmtId="0" fontId="22" fillId="0" borderId="14" xfId="0" applyFont="1" applyBorder="1" applyAlignment="1" applyProtection="1">
      <alignment horizontal="left" vertical="center"/>
    </xf>
    <xf numFmtId="0" fontId="22" fillId="0" borderId="0" xfId="0" applyFont="1" applyBorder="1" applyAlignment="1" applyProtection="1">
      <alignment horizontal="left" vertical="center"/>
    </xf>
    <xf numFmtId="0" fontId="23" fillId="4" borderId="6" xfId="0" applyFont="1" applyFill="1" applyBorder="1" applyAlignment="1" applyProtection="1">
      <alignment horizontal="center" vertical="center"/>
    </xf>
    <xf numFmtId="0" fontId="23" fillId="4" borderId="7" xfId="0" applyFont="1" applyFill="1" applyBorder="1" applyAlignment="1" applyProtection="1">
      <alignment horizontal="left" vertical="center"/>
    </xf>
    <xf numFmtId="0" fontId="23" fillId="4" borderId="7" xfId="0" applyFont="1" applyFill="1" applyBorder="1" applyAlignment="1" applyProtection="1">
      <alignment horizontal="right" vertical="center"/>
    </xf>
    <xf numFmtId="0" fontId="23" fillId="4" borderId="7" xfId="0" applyFont="1" applyFill="1" applyBorder="1" applyAlignment="1" applyProtection="1">
      <alignment horizontal="center" vertical="center"/>
    </xf>
    <xf numFmtId="0" fontId="23" fillId="4" borderId="8" xfId="0" applyFont="1" applyFill="1" applyBorder="1" applyAlignment="1" applyProtection="1">
      <alignment horizontal="left" vertical="center"/>
    </xf>
    <xf numFmtId="0" fontId="28" fillId="0" borderId="0" xfId="0" applyFont="1" applyAlignment="1" applyProtection="1">
      <alignment horizontal="left" vertical="center" wrapText="1"/>
    </xf>
    <xf numFmtId="4" fontId="29" fillId="0" borderId="0" xfId="0" applyNumberFormat="1" applyFont="1" applyAlignment="1" applyProtection="1">
      <alignment vertical="center"/>
    </xf>
    <xf numFmtId="0" fontId="29" fillId="0" borderId="0" xfId="0" applyFont="1" applyAlignment="1" applyProtection="1">
      <alignment vertical="center"/>
    </xf>
    <xf numFmtId="4" fontId="25" fillId="0" borderId="0" xfId="0" applyNumberFormat="1" applyFont="1" applyAlignment="1" applyProtection="1">
      <alignment horizontal="right" vertical="center"/>
    </xf>
    <xf numFmtId="4" fontId="25" fillId="0" borderId="0" xfId="0" applyNumberFormat="1" applyFont="1" applyAlignment="1" applyProtection="1">
      <alignment vertical="center"/>
    </xf>
    <xf numFmtId="0" fontId="1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4" fontId="18" fillId="0" borderId="5" xfId="0" applyNumberFormat="1" applyFont="1" applyBorder="1" applyAlignment="1" applyProtection="1">
      <alignment vertical="center"/>
    </xf>
    <xf numFmtId="0" fontId="0" fillId="0" borderId="5" xfId="0" applyFont="1" applyBorder="1" applyAlignment="1" applyProtection="1">
      <alignment vertical="center"/>
    </xf>
    <xf numFmtId="0" fontId="1" fillId="0" borderId="0" xfId="0" applyFont="1" applyAlignment="1" applyProtection="1">
      <alignment horizontal="right" vertical="center"/>
    </xf>
    <xf numFmtId="4" fontId="19" fillId="0" borderId="0" xfId="0" applyNumberFormat="1" applyFont="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4" fillId="3" borderId="7" xfId="0" applyNumberFormat="1" applyFont="1" applyFill="1" applyBorder="1" applyAlignment="1" applyProtection="1">
      <alignment vertical="center"/>
    </xf>
    <xf numFmtId="0" fontId="0" fillId="3" borderId="7" xfId="0" applyFont="1" applyFill="1" applyBorder="1" applyAlignment="1" applyProtection="1">
      <alignment vertical="center"/>
    </xf>
    <xf numFmtId="0" fontId="0" fillId="3" borderId="8" xfId="0" applyFont="1" applyFill="1" applyBorder="1" applyAlignment="1" applyProtection="1">
      <alignment vertical="center"/>
    </xf>
    <xf numFmtId="0" fontId="4" fillId="3" borderId="7" xfId="0" applyFont="1" applyFill="1" applyBorder="1" applyAlignment="1" applyProtection="1">
      <alignment horizontal="left" vertical="center"/>
    </xf>
    <xf numFmtId="0" fontId="0" fillId="0" borderId="0" xfId="0"/>
    <xf numFmtId="0" fontId="1" fillId="0" borderId="0" xfId="0" applyFont="1" applyAlignment="1">
      <alignment horizontal="left" vertical="center" wrapText="1"/>
    </xf>
    <xf numFmtId="0" fontId="1" fillId="0" borderId="0" xfId="0" applyFont="1" applyAlignment="1">
      <alignment horizontal="left" vertical="center"/>
    </xf>
    <xf numFmtId="0" fontId="3" fillId="0" borderId="0" xfId="0" applyFont="1" applyAlignment="1">
      <alignment horizontal="left" vertical="center" wrapText="1"/>
    </xf>
    <xf numFmtId="0" fontId="0" fillId="0" borderId="0" xfId="0" applyFont="1" applyAlignment="1">
      <alignmen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0" borderId="0" xfId="0" applyFont="1" applyAlignment="1" applyProtection="1">
      <alignment vertical="center"/>
    </xf>
    <xf numFmtId="0" fontId="3" fillId="0" borderId="0" xfId="0" applyFont="1" applyAlignment="1">
      <alignment horizontal="left" vertical="top" wrapText="1"/>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6385" cy="286385"/>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103"/>
  <sheetViews>
    <sheetView showGridLines="0" tabSelected="1" workbookViewId="0">
      <selection activeCell="AI19" sqref="AI19"/>
    </sheetView>
  </sheetViews>
  <sheetFormatPr defaultRowHeight="1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hidden="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ht="11.25">
      <c r="A1" s="17" t="s">
        <v>0</v>
      </c>
      <c r="AZ1" s="17" t="s">
        <v>1</v>
      </c>
      <c r="BA1" s="17" t="s">
        <v>2</v>
      </c>
      <c r="BB1" s="17" t="s">
        <v>3</v>
      </c>
      <c r="BT1" s="17" t="s">
        <v>4</v>
      </c>
      <c r="BU1" s="17" t="s">
        <v>4</v>
      </c>
      <c r="BV1" s="17" t="s">
        <v>5</v>
      </c>
    </row>
    <row r="2" spans="1:74" s="1" customFormat="1" ht="36.950000000000003" customHeight="1">
      <c r="AR2" s="325"/>
      <c r="AS2" s="325"/>
      <c r="AT2" s="325"/>
      <c r="AU2" s="325"/>
      <c r="AV2" s="325"/>
      <c r="AW2" s="325"/>
      <c r="AX2" s="325"/>
      <c r="AY2" s="325"/>
      <c r="AZ2" s="325"/>
      <c r="BA2" s="325"/>
      <c r="BB2" s="325"/>
      <c r="BC2" s="325"/>
      <c r="BD2" s="325"/>
      <c r="BE2" s="325"/>
      <c r="BS2" s="18" t="s">
        <v>6</v>
      </c>
      <c r="BT2" s="18" t="s">
        <v>7</v>
      </c>
    </row>
    <row r="3" spans="1:74" s="1" customFormat="1" ht="6.95"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pans="1:74" s="1" customFormat="1" ht="24.95" customHeight="1">
      <c r="B4" s="22"/>
      <c r="C4" s="23"/>
      <c r="D4" s="24" t="s">
        <v>9</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1"/>
      <c r="AS4" s="25" t="s">
        <v>10</v>
      </c>
      <c r="BE4" s="26" t="s">
        <v>11</v>
      </c>
      <c r="BS4" s="18" t="s">
        <v>12</v>
      </c>
    </row>
    <row r="5" spans="1:74" s="1" customFormat="1" ht="12" customHeight="1">
      <c r="B5" s="22"/>
      <c r="C5" s="23"/>
      <c r="D5" s="27" t="s">
        <v>13</v>
      </c>
      <c r="E5" s="23"/>
      <c r="F5" s="23"/>
      <c r="G5" s="23"/>
      <c r="H5" s="23"/>
      <c r="I5" s="23"/>
      <c r="J5" s="23"/>
      <c r="K5" s="309" t="s">
        <v>14</v>
      </c>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23"/>
      <c r="AQ5" s="23"/>
      <c r="AR5" s="21"/>
      <c r="BE5" s="306" t="s">
        <v>15</v>
      </c>
      <c r="BS5" s="18" t="s">
        <v>6</v>
      </c>
    </row>
    <row r="6" spans="1:74" s="1" customFormat="1" ht="36.950000000000003" customHeight="1">
      <c r="B6" s="22"/>
      <c r="C6" s="23"/>
      <c r="D6" s="29" t="s">
        <v>16</v>
      </c>
      <c r="E6" s="23"/>
      <c r="F6" s="23"/>
      <c r="G6" s="23"/>
      <c r="H6" s="23"/>
      <c r="I6" s="23"/>
      <c r="J6" s="23"/>
      <c r="K6" s="311" t="s">
        <v>17</v>
      </c>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23"/>
      <c r="AQ6" s="23"/>
      <c r="AR6" s="21"/>
      <c r="BE6" s="307"/>
      <c r="BS6" s="18" t="s">
        <v>6</v>
      </c>
    </row>
    <row r="7" spans="1:74" s="1" customFormat="1" ht="12" customHeight="1">
      <c r="B7" s="22"/>
      <c r="C7" s="23"/>
      <c r="D7" s="30" t="s">
        <v>18</v>
      </c>
      <c r="E7" s="23"/>
      <c r="F7" s="23"/>
      <c r="G7" s="23"/>
      <c r="H7" s="23"/>
      <c r="I7" s="23"/>
      <c r="J7" s="23"/>
      <c r="K7" s="28" t="s">
        <v>1</v>
      </c>
      <c r="L7" s="23"/>
      <c r="M7" s="23"/>
      <c r="N7" s="23"/>
      <c r="O7" s="23"/>
      <c r="P7" s="23"/>
      <c r="Q7" s="23"/>
      <c r="R7" s="23"/>
      <c r="S7" s="23"/>
      <c r="T7" s="23"/>
      <c r="U7" s="23"/>
      <c r="V7" s="23"/>
      <c r="W7" s="23"/>
      <c r="X7" s="23"/>
      <c r="Y7" s="23"/>
      <c r="Z7" s="23"/>
      <c r="AA7" s="23"/>
      <c r="AB7" s="23"/>
      <c r="AC7" s="23"/>
      <c r="AD7" s="23"/>
      <c r="AE7" s="23"/>
      <c r="AF7" s="23"/>
      <c r="AG7" s="23"/>
      <c r="AH7" s="23"/>
      <c r="AI7" s="23"/>
      <c r="AJ7" s="23"/>
      <c r="AK7" s="30" t="s">
        <v>19</v>
      </c>
      <c r="AL7" s="23"/>
      <c r="AM7" s="23"/>
      <c r="AN7" s="28" t="s">
        <v>1</v>
      </c>
      <c r="AO7" s="23"/>
      <c r="AP7" s="23"/>
      <c r="AQ7" s="23"/>
      <c r="AR7" s="21"/>
      <c r="BE7" s="307"/>
      <c r="BS7" s="18" t="s">
        <v>6</v>
      </c>
    </row>
    <row r="8" spans="1:74" s="1" customFormat="1" ht="12" customHeight="1">
      <c r="B8" s="22"/>
      <c r="C8" s="23"/>
      <c r="D8" s="30" t="s">
        <v>20</v>
      </c>
      <c r="E8" s="23"/>
      <c r="F8" s="23"/>
      <c r="G8" s="23"/>
      <c r="H8" s="23"/>
      <c r="I8" s="23"/>
      <c r="J8" s="23"/>
      <c r="K8" s="28" t="s">
        <v>21</v>
      </c>
      <c r="L8" s="23"/>
      <c r="M8" s="23"/>
      <c r="N8" s="23"/>
      <c r="O8" s="23"/>
      <c r="P8" s="23"/>
      <c r="Q8" s="23"/>
      <c r="R8" s="23"/>
      <c r="S8" s="23"/>
      <c r="T8" s="23"/>
      <c r="U8" s="23"/>
      <c r="V8" s="23"/>
      <c r="W8" s="23"/>
      <c r="X8" s="23"/>
      <c r="Y8" s="23"/>
      <c r="Z8" s="23"/>
      <c r="AA8" s="23"/>
      <c r="AB8" s="23"/>
      <c r="AC8" s="23"/>
      <c r="AD8" s="23"/>
      <c r="AE8" s="23"/>
      <c r="AF8" s="23"/>
      <c r="AG8" s="23"/>
      <c r="AH8" s="23"/>
      <c r="AI8" s="23"/>
      <c r="AJ8" s="23"/>
      <c r="AK8" s="30" t="s">
        <v>22</v>
      </c>
      <c r="AL8" s="23"/>
      <c r="AM8" s="23"/>
      <c r="AN8" s="31"/>
      <c r="AO8" s="23"/>
      <c r="AP8" s="23"/>
      <c r="AQ8" s="23"/>
      <c r="AR8" s="21"/>
      <c r="BE8" s="307"/>
      <c r="BS8" s="18" t="s">
        <v>6</v>
      </c>
    </row>
    <row r="9" spans="1:74" s="1" customFormat="1" ht="14.45" customHeight="1">
      <c r="B9" s="22"/>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1"/>
      <c r="BE9" s="307"/>
      <c r="BS9" s="18" t="s">
        <v>6</v>
      </c>
    </row>
    <row r="10" spans="1:74" s="1" customFormat="1" ht="12" customHeight="1">
      <c r="B10" s="22"/>
      <c r="C10" s="23"/>
      <c r="D10" s="30" t="s">
        <v>23</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30" t="s">
        <v>24</v>
      </c>
      <c r="AL10" s="23"/>
      <c r="AM10" s="23"/>
      <c r="AN10" s="28" t="s">
        <v>25</v>
      </c>
      <c r="AO10" s="23"/>
      <c r="AP10" s="23"/>
      <c r="AQ10" s="23"/>
      <c r="AR10" s="21"/>
      <c r="BE10" s="307"/>
      <c r="BS10" s="18" t="s">
        <v>6</v>
      </c>
    </row>
    <row r="11" spans="1:74" s="1" customFormat="1" ht="18.399999999999999" customHeight="1">
      <c r="B11" s="22"/>
      <c r="C11" s="23"/>
      <c r="D11" s="23"/>
      <c r="E11" s="28" t="s">
        <v>26</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30" t="s">
        <v>27</v>
      </c>
      <c r="AL11" s="23"/>
      <c r="AM11" s="23"/>
      <c r="AN11" s="28" t="s">
        <v>28</v>
      </c>
      <c r="AO11" s="23"/>
      <c r="AP11" s="23"/>
      <c r="AQ11" s="23"/>
      <c r="AR11" s="21"/>
      <c r="BE11" s="307"/>
      <c r="BS11" s="18" t="s">
        <v>6</v>
      </c>
    </row>
    <row r="12" spans="1:74" s="1" customFormat="1" ht="6.95" customHeight="1">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1"/>
      <c r="BE12" s="307"/>
      <c r="BS12" s="18" t="s">
        <v>6</v>
      </c>
    </row>
    <row r="13" spans="1:74" s="1" customFormat="1" ht="12" customHeight="1">
      <c r="B13" s="22"/>
      <c r="C13" s="23"/>
      <c r="D13" s="30" t="s">
        <v>29</v>
      </c>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30" t="s">
        <v>24</v>
      </c>
      <c r="AL13" s="23"/>
      <c r="AM13" s="23"/>
      <c r="AN13" s="32" t="s">
        <v>30</v>
      </c>
      <c r="AO13" s="23"/>
      <c r="AP13" s="23"/>
      <c r="AQ13" s="23"/>
      <c r="AR13" s="21"/>
      <c r="BE13" s="307"/>
      <c r="BS13" s="18" t="s">
        <v>6</v>
      </c>
    </row>
    <row r="14" spans="1:74" ht="12.75">
      <c r="B14" s="22"/>
      <c r="C14" s="23"/>
      <c r="D14" s="23"/>
      <c r="E14" s="312" t="s">
        <v>30</v>
      </c>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0" t="s">
        <v>27</v>
      </c>
      <c r="AL14" s="23"/>
      <c r="AM14" s="23"/>
      <c r="AN14" s="32" t="s">
        <v>30</v>
      </c>
      <c r="AO14" s="23"/>
      <c r="AP14" s="23"/>
      <c r="AQ14" s="23"/>
      <c r="AR14" s="21"/>
      <c r="BE14" s="307"/>
      <c r="BS14" s="18" t="s">
        <v>6</v>
      </c>
    </row>
    <row r="15" spans="1:74" s="1" customFormat="1" ht="6.95" customHeight="1">
      <c r="B15" s="22"/>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1"/>
      <c r="BE15" s="307"/>
      <c r="BS15" s="18" t="s">
        <v>4</v>
      </c>
    </row>
    <row r="16" spans="1:74" s="1" customFormat="1" ht="12" customHeight="1">
      <c r="B16" s="22"/>
      <c r="C16" s="23"/>
      <c r="D16" s="30" t="s">
        <v>31</v>
      </c>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30" t="s">
        <v>24</v>
      </c>
      <c r="AL16" s="23"/>
      <c r="AM16" s="23"/>
      <c r="AN16" s="28" t="s">
        <v>1</v>
      </c>
      <c r="AO16" s="23"/>
      <c r="AP16" s="23"/>
      <c r="AQ16" s="23"/>
      <c r="AR16" s="21"/>
      <c r="BE16" s="307"/>
      <c r="BS16" s="18" t="s">
        <v>4</v>
      </c>
    </row>
    <row r="17" spans="1:71" s="1" customFormat="1" ht="18.399999999999999" customHeight="1">
      <c r="B17" s="22"/>
      <c r="C17" s="23"/>
      <c r="D17" s="23"/>
      <c r="E17" s="28" t="s">
        <v>32</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30" t="s">
        <v>27</v>
      </c>
      <c r="AL17" s="23"/>
      <c r="AM17" s="23"/>
      <c r="AN17" s="28" t="s">
        <v>1</v>
      </c>
      <c r="AO17" s="23"/>
      <c r="AP17" s="23"/>
      <c r="AQ17" s="23"/>
      <c r="AR17" s="21"/>
      <c r="BE17" s="307"/>
      <c r="BS17" s="18" t="s">
        <v>33</v>
      </c>
    </row>
    <row r="18" spans="1:71" s="1" customFormat="1" ht="6.95" customHeight="1">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1"/>
      <c r="BE18" s="307"/>
      <c r="BS18" s="18" t="s">
        <v>6</v>
      </c>
    </row>
    <row r="19" spans="1:71" s="1" customFormat="1" ht="12" customHeight="1">
      <c r="B19" s="22"/>
      <c r="C19" s="23"/>
      <c r="D19" s="30" t="s">
        <v>34</v>
      </c>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30" t="s">
        <v>24</v>
      </c>
      <c r="AL19" s="23"/>
      <c r="AM19" s="23"/>
      <c r="AN19" s="28" t="s">
        <v>1</v>
      </c>
      <c r="AO19" s="23"/>
      <c r="AP19" s="23"/>
      <c r="AQ19" s="23"/>
      <c r="AR19" s="21"/>
      <c r="BE19" s="307"/>
      <c r="BS19" s="18" t="s">
        <v>6</v>
      </c>
    </row>
    <row r="20" spans="1:71" s="1" customFormat="1" ht="18.399999999999999" customHeight="1">
      <c r="B20" s="22"/>
      <c r="C20" s="23"/>
      <c r="D20" s="23"/>
      <c r="E20" s="28" t="s">
        <v>32</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30" t="s">
        <v>27</v>
      </c>
      <c r="AL20" s="23"/>
      <c r="AM20" s="23"/>
      <c r="AN20" s="28" t="s">
        <v>1</v>
      </c>
      <c r="AO20" s="23"/>
      <c r="AP20" s="23"/>
      <c r="AQ20" s="23"/>
      <c r="AR20" s="21"/>
      <c r="BE20" s="307"/>
      <c r="BS20" s="18" t="s">
        <v>33</v>
      </c>
    </row>
    <row r="21" spans="1:71" s="1" customFormat="1" ht="6.95" customHeight="1">
      <c r="B21" s="22"/>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1"/>
      <c r="BE21" s="307"/>
    </row>
    <row r="22" spans="1:71" s="1" customFormat="1" ht="12" customHeight="1">
      <c r="B22" s="22"/>
      <c r="C22" s="23"/>
      <c r="D22" s="30" t="s">
        <v>35</v>
      </c>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1"/>
      <c r="BE22" s="307"/>
    </row>
    <row r="23" spans="1:71" s="1" customFormat="1" ht="16.5" customHeight="1">
      <c r="B23" s="22"/>
      <c r="C23" s="23"/>
      <c r="D23" s="23"/>
      <c r="E23" s="314" t="s">
        <v>1</v>
      </c>
      <c r="F23" s="314"/>
      <c r="G23" s="314"/>
      <c r="H23" s="314"/>
      <c r="I23" s="314"/>
      <c r="J23" s="314"/>
      <c r="K23" s="314"/>
      <c r="L23" s="314"/>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4"/>
      <c r="AM23" s="314"/>
      <c r="AN23" s="314"/>
      <c r="AO23" s="23"/>
      <c r="AP23" s="23"/>
      <c r="AQ23" s="23"/>
      <c r="AR23" s="21"/>
      <c r="BE23" s="307"/>
    </row>
    <row r="24" spans="1:71" s="1" customFormat="1" ht="6.95" customHeight="1">
      <c r="B24" s="2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1"/>
      <c r="BE24" s="307"/>
    </row>
    <row r="25" spans="1:71" s="1" customFormat="1" ht="6.95" customHeight="1">
      <c r="B25" s="22"/>
      <c r="C25" s="23"/>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23"/>
      <c r="AQ25" s="23"/>
      <c r="AR25" s="21"/>
      <c r="BE25" s="307"/>
    </row>
    <row r="26" spans="1:71" s="2" customFormat="1" ht="25.9" customHeight="1">
      <c r="A26" s="35"/>
      <c r="B26" s="36"/>
      <c r="C26" s="37"/>
      <c r="D26" s="38" t="s">
        <v>36</v>
      </c>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15">
        <f>ROUND(AG94,2)</f>
        <v>0</v>
      </c>
      <c r="AL26" s="316"/>
      <c r="AM26" s="316"/>
      <c r="AN26" s="316"/>
      <c r="AO26" s="316"/>
      <c r="AP26" s="37"/>
      <c r="AQ26" s="37"/>
      <c r="AR26" s="40"/>
      <c r="BE26" s="307"/>
    </row>
    <row r="27" spans="1:71" s="2" customFormat="1" ht="6.95" customHeight="1">
      <c r="A27" s="35"/>
      <c r="B27" s="36"/>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40"/>
      <c r="BE27" s="307"/>
    </row>
    <row r="28" spans="1:71" s="2" customFormat="1" ht="12.75">
      <c r="A28" s="35"/>
      <c r="B28" s="36"/>
      <c r="C28" s="37"/>
      <c r="D28" s="37"/>
      <c r="E28" s="37"/>
      <c r="F28" s="37"/>
      <c r="G28" s="37"/>
      <c r="H28" s="37"/>
      <c r="I28" s="37"/>
      <c r="J28" s="37"/>
      <c r="K28" s="37"/>
      <c r="L28" s="317" t="s">
        <v>37</v>
      </c>
      <c r="M28" s="317"/>
      <c r="N28" s="317"/>
      <c r="O28" s="317"/>
      <c r="P28" s="317"/>
      <c r="Q28" s="37"/>
      <c r="R28" s="37"/>
      <c r="S28" s="37"/>
      <c r="T28" s="37"/>
      <c r="U28" s="37"/>
      <c r="V28" s="37"/>
      <c r="W28" s="317" t="s">
        <v>38</v>
      </c>
      <c r="X28" s="317"/>
      <c r="Y28" s="317"/>
      <c r="Z28" s="317"/>
      <c r="AA28" s="317"/>
      <c r="AB28" s="317"/>
      <c r="AC28" s="317"/>
      <c r="AD28" s="317"/>
      <c r="AE28" s="317"/>
      <c r="AF28" s="37"/>
      <c r="AG28" s="37"/>
      <c r="AH28" s="37"/>
      <c r="AI28" s="37"/>
      <c r="AJ28" s="37"/>
      <c r="AK28" s="317" t="s">
        <v>39</v>
      </c>
      <c r="AL28" s="317"/>
      <c r="AM28" s="317"/>
      <c r="AN28" s="317"/>
      <c r="AO28" s="317"/>
      <c r="AP28" s="37"/>
      <c r="AQ28" s="37"/>
      <c r="AR28" s="40"/>
      <c r="BE28" s="307"/>
    </row>
    <row r="29" spans="1:71" s="3" customFormat="1" ht="14.45" customHeight="1">
      <c r="B29" s="41"/>
      <c r="C29" s="42"/>
      <c r="D29" s="30" t="s">
        <v>40</v>
      </c>
      <c r="E29" s="42"/>
      <c r="F29" s="30" t="s">
        <v>41</v>
      </c>
      <c r="G29" s="42"/>
      <c r="H29" s="42"/>
      <c r="I29" s="42"/>
      <c r="J29" s="42"/>
      <c r="K29" s="42"/>
      <c r="L29" s="320">
        <v>0.21</v>
      </c>
      <c r="M29" s="319"/>
      <c r="N29" s="319"/>
      <c r="O29" s="319"/>
      <c r="P29" s="319"/>
      <c r="Q29" s="42"/>
      <c r="R29" s="42"/>
      <c r="S29" s="42"/>
      <c r="T29" s="42"/>
      <c r="U29" s="42"/>
      <c r="V29" s="42"/>
      <c r="W29" s="318">
        <f>ROUND(AZ94, 2)</f>
        <v>0</v>
      </c>
      <c r="X29" s="319"/>
      <c r="Y29" s="319"/>
      <c r="Z29" s="319"/>
      <c r="AA29" s="319"/>
      <c r="AB29" s="319"/>
      <c r="AC29" s="319"/>
      <c r="AD29" s="319"/>
      <c r="AE29" s="319"/>
      <c r="AF29" s="42"/>
      <c r="AG29" s="42"/>
      <c r="AH29" s="42"/>
      <c r="AI29" s="42"/>
      <c r="AJ29" s="42"/>
      <c r="AK29" s="318">
        <f>ROUND(AV94, 2)</f>
        <v>0</v>
      </c>
      <c r="AL29" s="319"/>
      <c r="AM29" s="319"/>
      <c r="AN29" s="319"/>
      <c r="AO29" s="319"/>
      <c r="AP29" s="42"/>
      <c r="AQ29" s="42"/>
      <c r="AR29" s="43"/>
      <c r="BE29" s="308"/>
    </row>
    <row r="30" spans="1:71" s="3" customFormat="1" ht="14.45" customHeight="1">
      <c r="B30" s="41"/>
      <c r="C30" s="42"/>
      <c r="D30" s="42"/>
      <c r="E30" s="42"/>
      <c r="F30" s="30" t="s">
        <v>42</v>
      </c>
      <c r="G30" s="42"/>
      <c r="H30" s="42"/>
      <c r="I30" s="42"/>
      <c r="J30" s="42"/>
      <c r="K30" s="42"/>
      <c r="L30" s="320">
        <v>0.12</v>
      </c>
      <c r="M30" s="319"/>
      <c r="N30" s="319"/>
      <c r="O30" s="319"/>
      <c r="P30" s="319"/>
      <c r="Q30" s="42"/>
      <c r="R30" s="42"/>
      <c r="S30" s="42"/>
      <c r="T30" s="42"/>
      <c r="U30" s="42"/>
      <c r="V30" s="42"/>
      <c r="W30" s="318">
        <f>ROUND(BA94, 2)</f>
        <v>0</v>
      </c>
      <c r="X30" s="319"/>
      <c r="Y30" s="319"/>
      <c r="Z30" s="319"/>
      <c r="AA30" s="319"/>
      <c r="AB30" s="319"/>
      <c r="AC30" s="319"/>
      <c r="AD30" s="319"/>
      <c r="AE30" s="319"/>
      <c r="AF30" s="42"/>
      <c r="AG30" s="42"/>
      <c r="AH30" s="42"/>
      <c r="AI30" s="42"/>
      <c r="AJ30" s="42"/>
      <c r="AK30" s="318">
        <f>ROUND(AW94, 2)</f>
        <v>0</v>
      </c>
      <c r="AL30" s="319"/>
      <c r="AM30" s="319"/>
      <c r="AN30" s="319"/>
      <c r="AO30" s="319"/>
      <c r="AP30" s="42"/>
      <c r="AQ30" s="42"/>
      <c r="AR30" s="43"/>
      <c r="BE30" s="308"/>
    </row>
    <row r="31" spans="1:71" s="3" customFormat="1" ht="14.45" hidden="1" customHeight="1">
      <c r="B31" s="41"/>
      <c r="C31" s="42"/>
      <c r="D31" s="42"/>
      <c r="E31" s="42"/>
      <c r="F31" s="30" t="s">
        <v>43</v>
      </c>
      <c r="G31" s="42"/>
      <c r="H31" s="42"/>
      <c r="I31" s="42"/>
      <c r="J31" s="42"/>
      <c r="K31" s="42"/>
      <c r="L31" s="320">
        <v>0.21</v>
      </c>
      <c r="M31" s="319"/>
      <c r="N31" s="319"/>
      <c r="O31" s="319"/>
      <c r="P31" s="319"/>
      <c r="Q31" s="42"/>
      <c r="R31" s="42"/>
      <c r="S31" s="42"/>
      <c r="T31" s="42"/>
      <c r="U31" s="42"/>
      <c r="V31" s="42"/>
      <c r="W31" s="318">
        <f>ROUND(BB94, 2)</f>
        <v>0</v>
      </c>
      <c r="X31" s="319"/>
      <c r="Y31" s="319"/>
      <c r="Z31" s="319"/>
      <c r="AA31" s="319"/>
      <c r="AB31" s="319"/>
      <c r="AC31" s="319"/>
      <c r="AD31" s="319"/>
      <c r="AE31" s="319"/>
      <c r="AF31" s="42"/>
      <c r="AG31" s="42"/>
      <c r="AH31" s="42"/>
      <c r="AI31" s="42"/>
      <c r="AJ31" s="42"/>
      <c r="AK31" s="318">
        <v>0</v>
      </c>
      <c r="AL31" s="319"/>
      <c r="AM31" s="319"/>
      <c r="AN31" s="319"/>
      <c r="AO31" s="319"/>
      <c r="AP31" s="42"/>
      <c r="AQ31" s="42"/>
      <c r="AR31" s="43"/>
      <c r="BE31" s="308"/>
    </row>
    <row r="32" spans="1:71" s="3" customFormat="1" ht="14.45" hidden="1" customHeight="1">
      <c r="B32" s="41"/>
      <c r="C32" s="42"/>
      <c r="D32" s="42"/>
      <c r="E32" s="42"/>
      <c r="F32" s="30" t="s">
        <v>44</v>
      </c>
      <c r="G32" s="42"/>
      <c r="H32" s="42"/>
      <c r="I32" s="42"/>
      <c r="J32" s="42"/>
      <c r="K32" s="42"/>
      <c r="L32" s="320">
        <v>0.12</v>
      </c>
      <c r="M32" s="319"/>
      <c r="N32" s="319"/>
      <c r="O32" s="319"/>
      <c r="P32" s="319"/>
      <c r="Q32" s="42"/>
      <c r="R32" s="42"/>
      <c r="S32" s="42"/>
      <c r="T32" s="42"/>
      <c r="U32" s="42"/>
      <c r="V32" s="42"/>
      <c r="W32" s="318">
        <f>ROUND(BC94, 2)</f>
        <v>0</v>
      </c>
      <c r="X32" s="319"/>
      <c r="Y32" s="319"/>
      <c r="Z32" s="319"/>
      <c r="AA32" s="319"/>
      <c r="AB32" s="319"/>
      <c r="AC32" s="319"/>
      <c r="AD32" s="319"/>
      <c r="AE32" s="319"/>
      <c r="AF32" s="42"/>
      <c r="AG32" s="42"/>
      <c r="AH32" s="42"/>
      <c r="AI32" s="42"/>
      <c r="AJ32" s="42"/>
      <c r="AK32" s="318">
        <v>0</v>
      </c>
      <c r="AL32" s="319"/>
      <c r="AM32" s="319"/>
      <c r="AN32" s="319"/>
      <c r="AO32" s="319"/>
      <c r="AP32" s="42"/>
      <c r="AQ32" s="42"/>
      <c r="AR32" s="43"/>
      <c r="BE32" s="308"/>
    </row>
    <row r="33" spans="1:57" s="3" customFormat="1" ht="14.45" hidden="1" customHeight="1">
      <c r="B33" s="41"/>
      <c r="C33" s="42"/>
      <c r="D33" s="42"/>
      <c r="E33" s="42"/>
      <c r="F33" s="30" t="s">
        <v>45</v>
      </c>
      <c r="G33" s="42"/>
      <c r="H33" s="42"/>
      <c r="I33" s="42"/>
      <c r="J33" s="42"/>
      <c r="K33" s="42"/>
      <c r="L33" s="320">
        <v>0</v>
      </c>
      <c r="M33" s="319"/>
      <c r="N33" s="319"/>
      <c r="O33" s="319"/>
      <c r="P33" s="319"/>
      <c r="Q33" s="42"/>
      <c r="R33" s="42"/>
      <c r="S33" s="42"/>
      <c r="T33" s="42"/>
      <c r="U33" s="42"/>
      <c r="V33" s="42"/>
      <c r="W33" s="318">
        <f>ROUND(BD94, 2)</f>
        <v>0</v>
      </c>
      <c r="X33" s="319"/>
      <c r="Y33" s="319"/>
      <c r="Z33" s="319"/>
      <c r="AA33" s="319"/>
      <c r="AB33" s="319"/>
      <c r="AC33" s="319"/>
      <c r="AD33" s="319"/>
      <c r="AE33" s="319"/>
      <c r="AF33" s="42"/>
      <c r="AG33" s="42"/>
      <c r="AH33" s="42"/>
      <c r="AI33" s="42"/>
      <c r="AJ33" s="42"/>
      <c r="AK33" s="318">
        <v>0</v>
      </c>
      <c r="AL33" s="319"/>
      <c r="AM33" s="319"/>
      <c r="AN33" s="319"/>
      <c r="AO33" s="319"/>
      <c r="AP33" s="42"/>
      <c r="AQ33" s="42"/>
      <c r="AR33" s="43"/>
      <c r="BE33" s="308"/>
    </row>
    <row r="34" spans="1:57" s="2" customFormat="1" ht="6.95" customHeight="1">
      <c r="A34" s="35"/>
      <c r="B34" s="36"/>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40"/>
      <c r="BE34" s="307"/>
    </row>
    <row r="35" spans="1:57" s="2" customFormat="1" ht="25.9" customHeight="1">
      <c r="A35" s="35"/>
      <c r="B35" s="36"/>
      <c r="C35" s="44"/>
      <c r="D35" s="45" t="s">
        <v>46</v>
      </c>
      <c r="E35" s="46"/>
      <c r="F35" s="46"/>
      <c r="G35" s="46"/>
      <c r="H35" s="46"/>
      <c r="I35" s="46"/>
      <c r="J35" s="46"/>
      <c r="K35" s="46"/>
      <c r="L35" s="46"/>
      <c r="M35" s="46"/>
      <c r="N35" s="46"/>
      <c r="O35" s="46"/>
      <c r="P35" s="46"/>
      <c r="Q35" s="46"/>
      <c r="R35" s="46"/>
      <c r="S35" s="46"/>
      <c r="T35" s="47" t="s">
        <v>47</v>
      </c>
      <c r="U35" s="46"/>
      <c r="V35" s="46"/>
      <c r="W35" s="46"/>
      <c r="X35" s="324" t="s">
        <v>48</v>
      </c>
      <c r="Y35" s="322"/>
      <c r="Z35" s="322"/>
      <c r="AA35" s="322"/>
      <c r="AB35" s="322"/>
      <c r="AC35" s="46"/>
      <c r="AD35" s="46"/>
      <c r="AE35" s="46"/>
      <c r="AF35" s="46"/>
      <c r="AG35" s="46"/>
      <c r="AH35" s="46"/>
      <c r="AI35" s="46"/>
      <c r="AJ35" s="46"/>
      <c r="AK35" s="321">
        <f>SUM(AK26:AK33)</f>
        <v>0</v>
      </c>
      <c r="AL35" s="322"/>
      <c r="AM35" s="322"/>
      <c r="AN35" s="322"/>
      <c r="AO35" s="323"/>
      <c r="AP35" s="44"/>
      <c r="AQ35" s="44"/>
      <c r="AR35" s="40"/>
      <c r="BE35" s="35"/>
    </row>
    <row r="36" spans="1:57" s="2" customFormat="1" ht="6.95" customHeight="1">
      <c r="A36" s="35"/>
      <c r="B36" s="36"/>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40"/>
      <c r="BE36" s="35"/>
    </row>
    <row r="37" spans="1:57" s="2" customFormat="1" ht="14.45" customHeight="1">
      <c r="A37" s="35"/>
      <c r="B37" s="36"/>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40"/>
      <c r="BE37" s="35"/>
    </row>
    <row r="38" spans="1:57" s="1" customFormat="1" ht="14.45" customHeight="1">
      <c r="B38" s="22"/>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1"/>
    </row>
    <row r="39" spans="1:57" s="1" customFormat="1" ht="14.45" customHeight="1">
      <c r="B39" s="22"/>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1"/>
    </row>
    <row r="40" spans="1:57" s="1" customFormat="1" ht="14.45" customHeight="1">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1"/>
    </row>
    <row r="41" spans="1:57" s="1" customFormat="1" ht="14.45" customHeight="1">
      <c r="B41" s="22"/>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1"/>
    </row>
    <row r="42" spans="1:57" s="1" customFormat="1" ht="14.45" customHeight="1">
      <c r="B42" s="22"/>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1"/>
    </row>
    <row r="43" spans="1:57" s="1" customFormat="1" ht="14.45" customHeight="1">
      <c r="B43" s="22"/>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1"/>
    </row>
    <row r="44" spans="1:57" s="1" customFormat="1" ht="14.45" customHeight="1">
      <c r="B44" s="22"/>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1"/>
    </row>
    <row r="45" spans="1:57" s="1" customFormat="1" ht="14.45" customHeight="1">
      <c r="B45" s="22"/>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1"/>
    </row>
    <row r="46" spans="1:57" s="1" customFormat="1" ht="14.45" customHeight="1">
      <c r="B46" s="22"/>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1"/>
    </row>
    <row r="47" spans="1:57" s="1" customFormat="1" ht="14.45" customHeight="1">
      <c r="B47" s="22"/>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1"/>
    </row>
    <row r="48" spans="1:57" s="1" customFormat="1" ht="14.45" customHeight="1">
      <c r="B48" s="22"/>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1"/>
    </row>
    <row r="49" spans="1:57" s="2" customFormat="1" ht="14.45" customHeight="1">
      <c r="B49" s="48"/>
      <c r="C49" s="49"/>
      <c r="D49" s="50" t="s">
        <v>49</v>
      </c>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0" t="s">
        <v>50</v>
      </c>
      <c r="AI49" s="51"/>
      <c r="AJ49" s="51"/>
      <c r="AK49" s="51"/>
      <c r="AL49" s="51"/>
      <c r="AM49" s="51"/>
      <c r="AN49" s="51"/>
      <c r="AO49" s="51"/>
      <c r="AP49" s="49"/>
      <c r="AQ49" s="49"/>
      <c r="AR49" s="52"/>
    </row>
    <row r="50" spans="1:57" ht="11.25">
      <c r="B50" s="22"/>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1"/>
    </row>
    <row r="51" spans="1:57" ht="11.25">
      <c r="B51" s="22"/>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1"/>
    </row>
    <row r="52" spans="1:57" ht="11.25">
      <c r="B52" s="22"/>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1"/>
    </row>
    <row r="53" spans="1:57" ht="11.25">
      <c r="B53" s="22"/>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1"/>
    </row>
    <row r="54" spans="1:57" ht="11.25">
      <c r="B54" s="22"/>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1"/>
    </row>
    <row r="55" spans="1:57" ht="11.25">
      <c r="B55" s="22"/>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1"/>
    </row>
    <row r="56" spans="1:57" ht="11.25">
      <c r="B56" s="22"/>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1"/>
    </row>
    <row r="57" spans="1:57" ht="11.25">
      <c r="B57" s="22"/>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1"/>
    </row>
    <row r="58" spans="1:57" ht="11.25">
      <c r="B58" s="22"/>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1"/>
    </row>
    <row r="59" spans="1:57" ht="11.25">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1"/>
    </row>
    <row r="60" spans="1:57" s="2" customFormat="1" ht="12.75">
      <c r="A60" s="35"/>
      <c r="B60" s="36"/>
      <c r="C60" s="37"/>
      <c r="D60" s="53" t="s">
        <v>51</v>
      </c>
      <c r="E60" s="39"/>
      <c r="F60" s="39"/>
      <c r="G60" s="39"/>
      <c r="H60" s="39"/>
      <c r="I60" s="39"/>
      <c r="J60" s="39"/>
      <c r="K60" s="39"/>
      <c r="L60" s="39"/>
      <c r="M60" s="39"/>
      <c r="N60" s="39"/>
      <c r="O60" s="39"/>
      <c r="P60" s="39"/>
      <c r="Q60" s="39"/>
      <c r="R60" s="39"/>
      <c r="S60" s="39"/>
      <c r="T60" s="39"/>
      <c r="U60" s="39"/>
      <c r="V60" s="53" t="s">
        <v>52</v>
      </c>
      <c r="W60" s="39"/>
      <c r="X60" s="39"/>
      <c r="Y60" s="39"/>
      <c r="Z60" s="39"/>
      <c r="AA60" s="39"/>
      <c r="AB60" s="39"/>
      <c r="AC60" s="39"/>
      <c r="AD60" s="39"/>
      <c r="AE60" s="39"/>
      <c r="AF60" s="39"/>
      <c r="AG60" s="39"/>
      <c r="AH60" s="53" t="s">
        <v>51</v>
      </c>
      <c r="AI60" s="39"/>
      <c r="AJ60" s="39"/>
      <c r="AK60" s="39"/>
      <c r="AL60" s="39"/>
      <c r="AM60" s="53" t="s">
        <v>52</v>
      </c>
      <c r="AN60" s="39"/>
      <c r="AO60" s="39"/>
      <c r="AP60" s="37"/>
      <c r="AQ60" s="37"/>
      <c r="AR60" s="40"/>
      <c r="BE60" s="35"/>
    </row>
    <row r="61" spans="1:57" ht="11.25">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1"/>
    </row>
    <row r="62" spans="1:57" ht="11.25">
      <c r="B62" s="22"/>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1"/>
    </row>
    <row r="63" spans="1:57" ht="11.25">
      <c r="B63" s="22"/>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1"/>
    </row>
    <row r="64" spans="1:57" s="2" customFormat="1" ht="12.75">
      <c r="A64" s="35"/>
      <c r="B64" s="36"/>
      <c r="C64" s="37"/>
      <c r="D64" s="50" t="s">
        <v>53</v>
      </c>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0" t="s">
        <v>54</v>
      </c>
      <c r="AI64" s="54"/>
      <c r="AJ64" s="54"/>
      <c r="AK64" s="54"/>
      <c r="AL64" s="54"/>
      <c r="AM64" s="54"/>
      <c r="AN64" s="54"/>
      <c r="AO64" s="54"/>
      <c r="AP64" s="37"/>
      <c r="AQ64" s="37"/>
      <c r="AR64" s="40"/>
      <c r="BE64" s="35"/>
    </row>
    <row r="65" spans="1:57" ht="11.25">
      <c r="B65" s="22"/>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1"/>
    </row>
    <row r="66" spans="1:57" ht="11.25">
      <c r="B66" s="22"/>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1"/>
    </row>
    <row r="67" spans="1:57" ht="11.25">
      <c r="B67" s="22"/>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1"/>
    </row>
    <row r="68" spans="1:57" ht="11.25">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1"/>
    </row>
    <row r="69" spans="1:57" ht="11.25">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1"/>
    </row>
    <row r="70" spans="1:57" ht="11.25">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1"/>
    </row>
    <row r="71" spans="1:57" ht="11.25">
      <c r="B71" s="22"/>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1"/>
    </row>
    <row r="72" spans="1:57" ht="11.25">
      <c r="B72" s="22"/>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1"/>
    </row>
    <row r="73" spans="1:57" ht="11.25">
      <c r="B73" s="22"/>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1"/>
    </row>
    <row r="74" spans="1:57" ht="11.25">
      <c r="B74" s="22"/>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1"/>
    </row>
    <row r="75" spans="1:57" s="2" customFormat="1" ht="12.75">
      <c r="A75" s="35"/>
      <c r="B75" s="36"/>
      <c r="C75" s="37"/>
      <c r="D75" s="53" t="s">
        <v>51</v>
      </c>
      <c r="E75" s="39"/>
      <c r="F75" s="39"/>
      <c r="G75" s="39"/>
      <c r="H75" s="39"/>
      <c r="I75" s="39"/>
      <c r="J75" s="39"/>
      <c r="K75" s="39"/>
      <c r="L75" s="39"/>
      <c r="M75" s="39"/>
      <c r="N75" s="39"/>
      <c r="O75" s="39"/>
      <c r="P75" s="39"/>
      <c r="Q75" s="39"/>
      <c r="R75" s="39"/>
      <c r="S75" s="39"/>
      <c r="T75" s="39"/>
      <c r="U75" s="39"/>
      <c r="V75" s="53" t="s">
        <v>52</v>
      </c>
      <c r="W75" s="39"/>
      <c r="X75" s="39"/>
      <c r="Y75" s="39"/>
      <c r="Z75" s="39"/>
      <c r="AA75" s="39"/>
      <c r="AB75" s="39"/>
      <c r="AC75" s="39"/>
      <c r="AD75" s="39"/>
      <c r="AE75" s="39"/>
      <c r="AF75" s="39"/>
      <c r="AG75" s="39"/>
      <c r="AH75" s="53" t="s">
        <v>51</v>
      </c>
      <c r="AI75" s="39"/>
      <c r="AJ75" s="39"/>
      <c r="AK75" s="39"/>
      <c r="AL75" s="39"/>
      <c r="AM75" s="53" t="s">
        <v>52</v>
      </c>
      <c r="AN75" s="39"/>
      <c r="AO75" s="39"/>
      <c r="AP75" s="37"/>
      <c r="AQ75" s="37"/>
      <c r="AR75" s="40"/>
      <c r="BE75" s="35"/>
    </row>
    <row r="76" spans="1:57" s="2" customFormat="1" ht="11.25">
      <c r="A76" s="35"/>
      <c r="B76" s="36"/>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40"/>
      <c r="BE76" s="35"/>
    </row>
    <row r="77" spans="1:57" s="2" customFormat="1" ht="6.95" customHeight="1">
      <c r="A77" s="35"/>
      <c r="B77" s="55"/>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40"/>
      <c r="BE77" s="35"/>
    </row>
    <row r="81" spans="1:91" s="2" customFormat="1" ht="6.95" customHeight="1">
      <c r="A81" s="35"/>
      <c r="B81" s="57"/>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40"/>
      <c r="BE81" s="35"/>
    </row>
    <row r="82" spans="1:91" s="2" customFormat="1" ht="24.95" customHeight="1">
      <c r="A82" s="35"/>
      <c r="B82" s="36"/>
      <c r="C82" s="24" t="s">
        <v>55</v>
      </c>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40"/>
      <c r="BE82" s="35"/>
    </row>
    <row r="83" spans="1:91" s="2" customFormat="1" ht="6.95" customHeight="1">
      <c r="A83" s="35"/>
      <c r="B83" s="36"/>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40"/>
      <c r="BE83" s="35"/>
    </row>
    <row r="84" spans="1:91" s="4" customFormat="1" ht="12" customHeight="1">
      <c r="B84" s="59"/>
      <c r="C84" s="30" t="s">
        <v>13</v>
      </c>
      <c r="D84" s="60"/>
      <c r="E84" s="60"/>
      <c r="F84" s="60"/>
      <c r="G84" s="60"/>
      <c r="H84" s="60"/>
      <c r="I84" s="60"/>
      <c r="J84" s="60"/>
      <c r="K84" s="60"/>
      <c r="L84" s="60" t="str">
        <f>K5</f>
        <v>M24/29</v>
      </c>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c r="AQ84" s="60"/>
      <c r="AR84" s="61"/>
    </row>
    <row r="85" spans="1:91" s="5" customFormat="1" ht="36.950000000000003" customHeight="1">
      <c r="B85" s="62"/>
      <c r="C85" s="63" t="s">
        <v>16</v>
      </c>
      <c r="D85" s="64"/>
      <c r="E85" s="64"/>
      <c r="F85" s="64"/>
      <c r="G85" s="64"/>
      <c r="H85" s="64"/>
      <c r="I85" s="64"/>
      <c r="J85" s="64"/>
      <c r="K85" s="64"/>
      <c r="L85" s="285" t="str">
        <f>K6</f>
        <v>Rekonstrukce oddělení urologie nemocnice Most - budova B, 4. patro - revize 25/9 2025</v>
      </c>
      <c r="M85" s="286"/>
      <c r="N85" s="286"/>
      <c r="O85" s="286"/>
      <c r="P85" s="286"/>
      <c r="Q85" s="286"/>
      <c r="R85" s="286"/>
      <c r="S85" s="286"/>
      <c r="T85" s="286"/>
      <c r="U85" s="286"/>
      <c r="V85" s="286"/>
      <c r="W85" s="286"/>
      <c r="X85" s="286"/>
      <c r="Y85" s="286"/>
      <c r="Z85" s="286"/>
      <c r="AA85" s="286"/>
      <c r="AB85" s="286"/>
      <c r="AC85" s="286"/>
      <c r="AD85" s="286"/>
      <c r="AE85" s="286"/>
      <c r="AF85" s="286"/>
      <c r="AG85" s="286"/>
      <c r="AH85" s="286"/>
      <c r="AI85" s="286"/>
      <c r="AJ85" s="286"/>
      <c r="AK85" s="286"/>
      <c r="AL85" s="286"/>
      <c r="AM85" s="286"/>
      <c r="AN85" s="286"/>
      <c r="AO85" s="286"/>
      <c r="AP85" s="64"/>
      <c r="AQ85" s="64"/>
      <c r="AR85" s="65"/>
    </row>
    <row r="86" spans="1:91" s="2" customFormat="1" ht="6.95" customHeight="1">
      <c r="A86" s="35"/>
      <c r="B86" s="36"/>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40"/>
      <c r="BE86" s="35"/>
    </row>
    <row r="87" spans="1:91" s="2" customFormat="1" ht="12" customHeight="1">
      <c r="A87" s="35"/>
      <c r="B87" s="36"/>
      <c r="C87" s="30" t="s">
        <v>20</v>
      </c>
      <c r="D87" s="37"/>
      <c r="E87" s="37"/>
      <c r="F87" s="37"/>
      <c r="G87" s="37"/>
      <c r="H87" s="37"/>
      <c r="I87" s="37"/>
      <c r="J87" s="37"/>
      <c r="K87" s="37"/>
      <c r="L87" s="66" t="str">
        <f>IF(K8="","",K8)</f>
        <v>J. E. Purkyně 270, 434 64 Most</v>
      </c>
      <c r="M87" s="37"/>
      <c r="N87" s="37"/>
      <c r="O87" s="37"/>
      <c r="P87" s="37"/>
      <c r="Q87" s="37"/>
      <c r="R87" s="37"/>
      <c r="S87" s="37"/>
      <c r="T87" s="37"/>
      <c r="U87" s="37"/>
      <c r="V87" s="37"/>
      <c r="W87" s="37"/>
      <c r="X87" s="37"/>
      <c r="Y87" s="37"/>
      <c r="Z87" s="37"/>
      <c r="AA87" s="37"/>
      <c r="AB87" s="37"/>
      <c r="AC87" s="37"/>
      <c r="AD87" s="37"/>
      <c r="AE87" s="37"/>
      <c r="AF87" s="37"/>
      <c r="AG87" s="37"/>
      <c r="AH87" s="37"/>
      <c r="AI87" s="30" t="s">
        <v>22</v>
      </c>
      <c r="AJ87" s="37"/>
      <c r="AK87" s="37"/>
      <c r="AL87" s="37"/>
      <c r="AM87" s="287" t="str">
        <f>IF(AN8= "","",AN8)</f>
        <v/>
      </c>
      <c r="AN87" s="287"/>
      <c r="AO87" s="37"/>
      <c r="AP87" s="37"/>
      <c r="AQ87" s="37"/>
      <c r="AR87" s="40"/>
      <c r="BE87" s="35"/>
    </row>
    <row r="88" spans="1:91" s="2" customFormat="1" ht="6.95" customHeight="1">
      <c r="A88" s="35"/>
      <c r="B88" s="36"/>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40"/>
      <c r="BE88" s="35"/>
    </row>
    <row r="89" spans="1:91" s="2" customFormat="1" ht="15.2" customHeight="1">
      <c r="A89" s="35"/>
      <c r="B89" s="36"/>
      <c r="C89" s="30" t="s">
        <v>23</v>
      </c>
      <c r="D89" s="37"/>
      <c r="E89" s="37"/>
      <c r="F89" s="37"/>
      <c r="G89" s="37"/>
      <c r="H89" s="37"/>
      <c r="I89" s="37"/>
      <c r="J89" s="37"/>
      <c r="K89" s="37"/>
      <c r="L89" s="60" t="str">
        <f>IF(E11= "","",E11)</f>
        <v>Krajská zdravotní, a.s. - Nemocnice Most, o.z.</v>
      </c>
      <c r="M89" s="37"/>
      <c r="N89" s="37"/>
      <c r="O89" s="37"/>
      <c r="P89" s="37"/>
      <c r="Q89" s="37"/>
      <c r="R89" s="37"/>
      <c r="S89" s="37"/>
      <c r="T89" s="37"/>
      <c r="U89" s="37"/>
      <c r="V89" s="37"/>
      <c r="W89" s="37"/>
      <c r="X89" s="37"/>
      <c r="Y89" s="37"/>
      <c r="Z89" s="37"/>
      <c r="AA89" s="37"/>
      <c r="AB89" s="37"/>
      <c r="AC89" s="37"/>
      <c r="AD89" s="37"/>
      <c r="AE89" s="37"/>
      <c r="AF89" s="37"/>
      <c r="AG89" s="37"/>
      <c r="AH89" s="37"/>
      <c r="AI89" s="30" t="s">
        <v>31</v>
      </c>
      <c r="AJ89" s="37"/>
      <c r="AK89" s="37"/>
      <c r="AL89" s="37"/>
      <c r="AM89" s="288" t="str">
        <f>IF(E17="","",E17)</f>
        <v xml:space="preserve"> </v>
      </c>
      <c r="AN89" s="289"/>
      <c r="AO89" s="289"/>
      <c r="AP89" s="289"/>
      <c r="AQ89" s="37"/>
      <c r="AR89" s="40"/>
      <c r="AS89" s="290" t="s">
        <v>56</v>
      </c>
      <c r="AT89" s="291"/>
      <c r="AU89" s="68"/>
      <c r="AV89" s="68"/>
      <c r="AW89" s="68"/>
      <c r="AX89" s="68"/>
      <c r="AY89" s="68"/>
      <c r="AZ89" s="68"/>
      <c r="BA89" s="68"/>
      <c r="BB89" s="68"/>
      <c r="BC89" s="68"/>
      <c r="BD89" s="69"/>
      <c r="BE89" s="35"/>
    </row>
    <row r="90" spans="1:91" s="2" customFormat="1" ht="15.2" customHeight="1">
      <c r="A90" s="35"/>
      <c r="B90" s="36"/>
      <c r="C90" s="30" t="s">
        <v>29</v>
      </c>
      <c r="D90" s="37"/>
      <c r="E90" s="37"/>
      <c r="F90" s="37"/>
      <c r="G90" s="37"/>
      <c r="H90" s="37"/>
      <c r="I90" s="37"/>
      <c r="J90" s="37"/>
      <c r="K90" s="37"/>
      <c r="L90" s="60" t="str">
        <f>IF(E14= "Vyplň údaj","",E14)</f>
        <v/>
      </c>
      <c r="M90" s="37"/>
      <c r="N90" s="37"/>
      <c r="O90" s="37"/>
      <c r="P90" s="37"/>
      <c r="Q90" s="37"/>
      <c r="R90" s="37"/>
      <c r="S90" s="37"/>
      <c r="T90" s="37"/>
      <c r="U90" s="37"/>
      <c r="V90" s="37"/>
      <c r="W90" s="37"/>
      <c r="X90" s="37"/>
      <c r="Y90" s="37"/>
      <c r="Z90" s="37"/>
      <c r="AA90" s="37"/>
      <c r="AB90" s="37"/>
      <c r="AC90" s="37"/>
      <c r="AD90" s="37"/>
      <c r="AE90" s="37"/>
      <c r="AF90" s="37"/>
      <c r="AG90" s="37"/>
      <c r="AH90" s="37"/>
      <c r="AI90" s="30" t="s">
        <v>34</v>
      </c>
      <c r="AJ90" s="37"/>
      <c r="AK90" s="37"/>
      <c r="AL90" s="37"/>
      <c r="AM90" s="288" t="str">
        <f>IF(E20="","",E20)</f>
        <v xml:space="preserve"> </v>
      </c>
      <c r="AN90" s="289"/>
      <c r="AO90" s="289"/>
      <c r="AP90" s="289"/>
      <c r="AQ90" s="37"/>
      <c r="AR90" s="40"/>
      <c r="AS90" s="292"/>
      <c r="AT90" s="293"/>
      <c r="AU90" s="70"/>
      <c r="AV90" s="70"/>
      <c r="AW90" s="70"/>
      <c r="AX90" s="70"/>
      <c r="AY90" s="70"/>
      <c r="AZ90" s="70"/>
      <c r="BA90" s="70"/>
      <c r="BB90" s="70"/>
      <c r="BC90" s="70"/>
      <c r="BD90" s="71"/>
      <c r="BE90" s="35"/>
    </row>
    <row r="91" spans="1:91" s="2" customFormat="1" ht="10.9" customHeight="1">
      <c r="A91" s="35"/>
      <c r="B91" s="36"/>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40"/>
      <c r="AS91" s="294"/>
      <c r="AT91" s="295"/>
      <c r="AU91" s="72"/>
      <c r="AV91" s="72"/>
      <c r="AW91" s="72"/>
      <c r="AX91" s="72"/>
      <c r="AY91" s="72"/>
      <c r="AZ91" s="72"/>
      <c r="BA91" s="72"/>
      <c r="BB91" s="72"/>
      <c r="BC91" s="72"/>
      <c r="BD91" s="73"/>
      <c r="BE91" s="35"/>
    </row>
    <row r="92" spans="1:91" s="2" customFormat="1" ht="29.25" customHeight="1">
      <c r="A92" s="35"/>
      <c r="B92" s="36"/>
      <c r="C92" s="296" t="s">
        <v>57</v>
      </c>
      <c r="D92" s="297"/>
      <c r="E92" s="297"/>
      <c r="F92" s="297"/>
      <c r="G92" s="297"/>
      <c r="H92" s="74"/>
      <c r="I92" s="299" t="s">
        <v>58</v>
      </c>
      <c r="J92" s="297"/>
      <c r="K92" s="297"/>
      <c r="L92" s="297"/>
      <c r="M92" s="297"/>
      <c r="N92" s="297"/>
      <c r="O92" s="297"/>
      <c r="P92" s="297"/>
      <c r="Q92" s="297"/>
      <c r="R92" s="297"/>
      <c r="S92" s="297"/>
      <c r="T92" s="297"/>
      <c r="U92" s="297"/>
      <c r="V92" s="297"/>
      <c r="W92" s="297"/>
      <c r="X92" s="297"/>
      <c r="Y92" s="297"/>
      <c r="Z92" s="297"/>
      <c r="AA92" s="297"/>
      <c r="AB92" s="297"/>
      <c r="AC92" s="297"/>
      <c r="AD92" s="297"/>
      <c r="AE92" s="297"/>
      <c r="AF92" s="297"/>
      <c r="AG92" s="298" t="s">
        <v>59</v>
      </c>
      <c r="AH92" s="297"/>
      <c r="AI92" s="297"/>
      <c r="AJ92" s="297"/>
      <c r="AK92" s="297"/>
      <c r="AL92" s="297"/>
      <c r="AM92" s="297"/>
      <c r="AN92" s="299" t="s">
        <v>60</v>
      </c>
      <c r="AO92" s="297"/>
      <c r="AP92" s="300"/>
      <c r="AQ92" s="75" t="s">
        <v>61</v>
      </c>
      <c r="AR92" s="40"/>
      <c r="AS92" s="76" t="s">
        <v>62</v>
      </c>
      <c r="AT92" s="77" t="s">
        <v>63</v>
      </c>
      <c r="AU92" s="77" t="s">
        <v>64</v>
      </c>
      <c r="AV92" s="77" t="s">
        <v>65</v>
      </c>
      <c r="AW92" s="77" t="s">
        <v>66</v>
      </c>
      <c r="AX92" s="77" t="s">
        <v>67</v>
      </c>
      <c r="AY92" s="77" t="s">
        <v>68</v>
      </c>
      <c r="AZ92" s="77" t="s">
        <v>69</v>
      </c>
      <c r="BA92" s="77" t="s">
        <v>70</v>
      </c>
      <c r="BB92" s="77" t="s">
        <v>71</v>
      </c>
      <c r="BC92" s="77" t="s">
        <v>72</v>
      </c>
      <c r="BD92" s="78" t="s">
        <v>73</v>
      </c>
      <c r="BE92" s="35"/>
    </row>
    <row r="93" spans="1:91" s="2" customFormat="1" ht="10.9" customHeight="1">
      <c r="A93" s="35"/>
      <c r="B93" s="36"/>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40"/>
      <c r="AS93" s="79"/>
      <c r="AT93" s="80"/>
      <c r="AU93" s="80"/>
      <c r="AV93" s="80"/>
      <c r="AW93" s="80"/>
      <c r="AX93" s="80"/>
      <c r="AY93" s="80"/>
      <c r="AZ93" s="80"/>
      <c r="BA93" s="80"/>
      <c r="BB93" s="80"/>
      <c r="BC93" s="80"/>
      <c r="BD93" s="81"/>
      <c r="BE93" s="35"/>
    </row>
    <row r="94" spans="1:91" s="6" customFormat="1" ht="32.450000000000003" customHeight="1">
      <c r="B94" s="82"/>
      <c r="C94" s="83" t="s">
        <v>74</v>
      </c>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304">
        <f>ROUND(SUM(AG95:AG101),2)</f>
        <v>0</v>
      </c>
      <c r="AH94" s="304"/>
      <c r="AI94" s="304"/>
      <c r="AJ94" s="304"/>
      <c r="AK94" s="304"/>
      <c r="AL94" s="304"/>
      <c r="AM94" s="304"/>
      <c r="AN94" s="305">
        <f t="shared" ref="AN94:AN101" si="0">SUM(AG94,AT94)</f>
        <v>0</v>
      </c>
      <c r="AO94" s="305"/>
      <c r="AP94" s="305"/>
      <c r="AQ94" s="86" t="s">
        <v>1</v>
      </c>
      <c r="AR94" s="87"/>
      <c r="AS94" s="88">
        <f>ROUND(SUM(AS95:AS101),2)</f>
        <v>0</v>
      </c>
      <c r="AT94" s="89">
        <f t="shared" ref="AT94:AT101" si="1">ROUND(SUM(AV94:AW94),2)</f>
        <v>0</v>
      </c>
      <c r="AU94" s="90">
        <f>ROUND(SUM(AU95:AU101),5)</f>
        <v>0</v>
      </c>
      <c r="AV94" s="89">
        <f>ROUND(AZ94*L29,2)</f>
        <v>0</v>
      </c>
      <c r="AW94" s="89">
        <f>ROUND(BA94*L30,2)</f>
        <v>0</v>
      </c>
      <c r="AX94" s="89">
        <f>ROUND(BB94*L29,2)</f>
        <v>0</v>
      </c>
      <c r="AY94" s="89">
        <f>ROUND(BC94*L30,2)</f>
        <v>0</v>
      </c>
      <c r="AZ94" s="89">
        <f>ROUND(SUM(AZ95:AZ101),2)</f>
        <v>0</v>
      </c>
      <c r="BA94" s="89">
        <f>ROUND(SUM(BA95:BA101),2)</f>
        <v>0</v>
      </c>
      <c r="BB94" s="89">
        <f>ROUND(SUM(BB95:BB101),2)</f>
        <v>0</v>
      </c>
      <c r="BC94" s="89">
        <f>ROUND(SUM(BC95:BC101),2)</f>
        <v>0</v>
      </c>
      <c r="BD94" s="91">
        <f>ROUND(SUM(BD95:BD101),2)</f>
        <v>0</v>
      </c>
      <c r="BS94" s="92" t="s">
        <v>75</v>
      </c>
      <c r="BT94" s="92" t="s">
        <v>76</v>
      </c>
      <c r="BU94" s="93" t="s">
        <v>77</v>
      </c>
      <c r="BV94" s="92" t="s">
        <v>78</v>
      </c>
      <c r="BW94" s="92" t="s">
        <v>5</v>
      </c>
      <c r="BX94" s="92" t="s">
        <v>79</v>
      </c>
      <c r="CL94" s="92" t="s">
        <v>1</v>
      </c>
    </row>
    <row r="95" spans="1:91" s="7" customFormat="1" ht="16.5" customHeight="1">
      <c r="A95" s="94" t="s">
        <v>80</v>
      </c>
      <c r="B95" s="95"/>
      <c r="C95" s="96"/>
      <c r="D95" s="301" t="s">
        <v>81</v>
      </c>
      <c r="E95" s="301"/>
      <c r="F95" s="301"/>
      <c r="G95" s="301"/>
      <c r="H95" s="301"/>
      <c r="I95" s="97"/>
      <c r="J95" s="301" t="s">
        <v>82</v>
      </c>
      <c r="K95" s="301"/>
      <c r="L95" s="301"/>
      <c r="M95" s="301"/>
      <c r="N95" s="301"/>
      <c r="O95" s="301"/>
      <c r="P95" s="301"/>
      <c r="Q95" s="301"/>
      <c r="R95" s="301"/>
      <c r="S95" s="301"/>
      <c r="T95" s="301"/>
      <c r="U95" s="301"/>
      <c r="V95" s="301"/>
      <c r="W95" s="301"/>
      <c r="X95" s="301"/>
      <c r="Y95" s="301"/>
      <c r="Z95" s="301"/>
      <c r="AA95" s="301"/>
      <c r="AB95" s="301"/>
      <c r="AC95" s="301"/>
      <c r="AD95" s="301"/>
      <c r="AE95" s="301"/>
      <c r="AF95" s="301"/>
      <c r="AG95" s="302">
        <f>'A - Bourací práce'!J30</f>
        <v>0</v>
      </c>
      <c r="AH95" s="303"/>
      <c r="AI95" s="303"/>
      <c r="AJ95" s="303"/>
      <c r="AK95" s="303"/>
      <c r="AL95" s="303"/>
      <c r="AM95" s="303"/>
      <c r="AN95" s="302">
        <f t="shared" si="0"/>
        <v>0</v>
      </c>
      <c r="AO95" s="303"/>
      <c r="AP95" s="303"/>
      <c r="AQ95" s="98" t="s">
        <v>83</v>
      </c>
      <c r="AR95" s="99"/>
      <c r="AS95" s="100">
        <v>0</v>
      </c>
      <c r="AT95" s="101">
        <f t="shared" si="1"/>
        <v>0</v>
      </c>
      <c r="AU95" s="102">
        <f>'A - Bourací práce'!P128</f>
        <v>0</v>
      </c>
      <c r="AV95" s="101">
        <f>'A - Bourací práce'!J33</f>
        <v>0</v>
      </c>
      <c r="AW95" s="101">
        <f>'A - Bourací práce'!J34</f>
        <v>0</v>
      </c>
      <c r="AX95" s="101">
        <f>'A - Bourací práce'!J35</f>
        <v>0</v>
      </c>
      <c r="AY95" s="101">
        <f>'A - Bourací práce'!J36</f>
        <v>0</v>
      </c>
      <c r="AZ95" s="101">
        <f>'A - Bourací práce'!F33</f>
        <v>0</v>
      </c>
      <c r="BA95" s="101">
        <f>'A - Bourací práce'!F34</f>
        <v>0</v>
      </c>
      <c r="BB95" s="101">
        <f>'A - Bourací práce'!F35</f>
        <v>0</v>
      </c>
      <c r="BC95" s="101">
        <f>'A - Bourací práce'!F36</f>
        <v>0</v>
      </c>
      <c r="BD95" s="103">
        <f>'A - Bourací práce'!F37</f>
        <v>0</v>
      </c>
      <c r="BT95" s="104" t="s">
        <v>84</v>
      </c>
      <c r="BV95" s="104" t="s">
        <v>78</v>
      </c>
      <c r="BW95" s="104" t="s">
        <v>85</v>
      </c>
      <c r="BX95" s="104" t="s">
        <v>5</v>
      </c>
      <c r="CL95" s="104" t="s">
        <v>1</v>
      </c>
      <c r="CM95" s="104" t="s">
        <v>86</v>
      </c>
    </row>
    <row r="96" spans="1:91" s="7" customFormat="1" ht="16.5" customHeight="1">
      <c r="A96" s="94" t="s">
        <v>80</v>
      </c>
      <c r="B96" s="95"/>
      <c r="C96" s="96"/>
      <c r="D96" s="301" t="s">
        <v>87</v>
      </c>
      <c r="E96" s="301"/>
      <c r="F96" s="301"/>
      <c r="G96" s="301"/>
      <c r="H96" s="301"/>
      <c r="I96" s="97"/>
      <c r="J96" s="301" t="s">
        <v>88</v>
      </c>
      <c r="K96" s="301"/>
      <c r="L96" s="301"/>
      <c r="M96" s="301"/>
      <c r="N96" s="301"/>
      <c r="O96" s="301"/>
      <c r="P96" s="301"/>
      <c r="Q96" s="301"/>
      <c r="R96" s="301"/>
      <c r="S96" s="301"/>
      <c r="T96" s="301"/>
      <c r="U96" s="301"/>
      <c r="V96" s="301"/>
      <c r="W96" s="301"/>
      <c r="X96" s="301"/>
      <c r="Y96" s="301"/>
      <c r="Z96" s="301"/>
      <c r="AA96" s="301"/>
      <c r="AB96" s="301"/>
      <c r="AC96" s="301"/>
      <c r="AD96" s="301"/>
      <c r="AE96" s="301"/>
      <c r="AF96" s="301"/>
      <c r="AG96" s="302">
        <f>'B - Stavební práce'!J30</f>
        <v>0</v>
      </c>
      <c r="AH96" s="303"/>
      <c r="AI96" s="303"/>
      <c r="AJ96" s="303"/>
      <c r="AK96" s="303"/>
      <c r="AL96" s="303"/>
      <c r="AM96" s="303"/>
      <c r="AN96" s="302">
        <f t="shared" si="0"/>
        <v>0</v>
      </c>
      <c r="AO96" s="303"/>
      <c r="AP96" s="303"/>
      <c r="AQ96" s="98" t="s">
        <v>83</v>
      </c>
      <c r="AR96" s="99"/>
      <c r="AS96" s="100">
        <v>0</v>
      </c>
      <c r="AT96" s="101">
        <f t="shared" si="1"/>
        <v>0</v>
      </c>
      <c r="AU96" s="102">
        <f>'B - Stavební práce'!P127</f>
        <v>0</v>
      </c>
      <c r="AV96" s="101">
        <f>'B - Stavební práce'!J33</f>
        <v>0</v>
      </c>
      <c r="AW96" s="101">
        <f>'B - Stavební práce'!J34</f>
        <v>0</v>
      </c>
      <c r="AX96" s="101">
        <f>'B - Stavební práce'!J35</f>
        <v>0</v>
      </c>
      <c r="AY96" s="101">
        <f>'B - Stavební práce'!J36</f>
        <v>0</v>
      </c>
      <c r="AZ96" s="101">
        <f>'B - Stavební práce'!F33</f>
        <v>0</v>
      </c>
      <c r="BA96" s="101">
        <f>'B - Stavební práce'!F34</f>
        <v>0</v>
      </c>
      <c r="BB96" s="101">
        <f>'B - Stavební práce'!F35</f>
        <v>0</v>
      </c>
      <c r="BC96" s="101">
        <f>'B - Stavební práce'!F36</f>
        <v>0</v>
      </c>
      <c r="BD96" s="103">
        <f>'B - Stavební práce'!F37</f>
        <v>0</v>
      </c>
      <c r="BT96" s="104" t="s">
        <v>84</v>
      </c>
      <c r="BV96" s="104" t="s">
        <v>78</v>
      </c>
      <c r="BW96" s="104" t="s">
        <v>89</v>
      </c>
      <c r="BX96" s="104" t="s">
        <v>5</v>
      </c>
      <c r="CL96" s="104" t="s">
        <v>1</v>
      </c>
      <c r="CM96" s="104" t="s">
        <v>86</v>
      </c>
    </row>
    <row r="97" spans="1:91" s="7" customFormat="1" ht="16.5" customHeight="1">
      <c r="A97" s="94" t="s">
        <v>80</v>
      </c>
      <c r="B97" s="95"/>
      <c r="C97" s="96"/>
      <c r="D97" s="301" t="s">
        <v>90</v>
      </c>
      <c r="E97" s="301"/>
      <c r="F97" s="301"/>
      <c r="G97" s="301"/>
      <c r="H97" s="301"/>
      <c r="I97" s="97"/>
      <c r="J97" s="301" t="s">
        <v>91</v>
      </c>
      <c r="K97" s="301"/>
      <c r="L97" s="301"/>
      <c r="M97" s="301"/>
      <c r="N97" s="301"/>
      <c r="O97" s="301"/>
      <c r="P97" s="301"/>
      <c r="Q97" s="301"/>
      <c r="R97" s="301"/>
      <c r="S97" s="301"/>
      <c r="T97" s="301"/>
      <c r="U97" s="301"/>
      <c r="V97" s="301"/>
      <c r="W97" s="301"/>
      <c r="X97" s="301"/>
      <c r="Y97" s="301"/>
      <c r="Z97" s="301"/>
      <c r="AA97" s="301"/>
      <c r="AB97" s="301"/>
      <c r="AC97" s="301"/>
      <c r="AD97" s="301"/>
      <c r="AE97" s="301"/>
      <c r="AF97" s="301"/>
      <c r="AG97" s="302">
        <f>'C - Požárně bezpečnostní ...'!J30</f>
        <v>0</v>
      </c>
      <c r="AH97" s="303"/>
      <c r="AI97" s="303"/>
      <c r="AJ97" s="303"/>
      <c r="AK97" s="303"/>
      <c r="AL97" s="303"/>
      <c r="AM97" s="303"/>
      <c r="AN97" s="302">
        <f t="shared" si="0"/>
        <v>0</v>
      </c>
      <c r="AO97" s="303"/>
      <c r="AP97" s="303"/>
      <c r="AQ97" s="98" t="s">
        <v>83</v>
      </c>
      <c r="AR97" s="99"/>
      <c r="AS97" s="100">
        <v>0</v>
      </c>
      <c r="AT97" s="101">
        <f t="shared" si="1"/>
        <v>0</v>
      </c>
      <c r="AU97" s="102">
        <f>'C - Požárně bezpečnostní ...'!P121</f>
        <v>0</v>
      </c>
      <c r="AV97" s="101">
        <f>'C - Požárně bezpečnostní ...'!J33</f>
        <v>0</v>
      </c>
      <c r="AW97" s="101">
        <f>'C - Požárně bezpečnostní ...'!J34</f>
        <v>0</v>
      </c>
      <c r="AX97" s="101">
        <f>'C - Požárně bezpečnostní ...'!J35</f>
        <v>0</v>
      </c>
      <c r="AY97" s="101">
        <f>'C - Požárně bezpečnostní ...'!J36</f>
        <v>0</v>
      </c>
      <c r="AZ97" s="101">
        <f>'C - Požárně bezpečnostní ...'!F33</f>
        <v>0</v>
      </c>
      <c r="BA97" s="101">
        <f>'C - Požárně bezpečnostní ...'!F34</f>
        <v>0</v>
      </c>
      <c r="BB97" s="101">
        <f>'C - Požárně bezpečnostní ...'!F35</f>
        <v>0</v>
      </c>
      <c r="BC97" s="101">
        <f>'C - Požárně bezpečnostní ...'!F36</f>
        <v>0</v>
      </c>
      <c r="BD97" s="103">
        <f>'C - Požárně bezpečnostní ...'!F37</f>
        <v>0</v>
      </c>
      <c r="BT97" s="104" t="s">
        <v>84</v>
      </c>
      <c r="BV97" s="104" t="s">
        <v>78</v>
      </c>
      <c r="BW97" s="104" t="s">
        <v>92</v>
      </c>
      <c r="BX97" s="104" t="s">
        <v>5</v>
      </c>
      <c r="CL97" s="104" t="s">
        <v>1</v>
      </c>
      <c r="CM97" s="104" t="s">
        <v>86</v>
      </c>
    </row>
    <row r="98" spans="1:91" s="7" customFormat="1" ht="16.5" customHeight="1">
      <c r="A98" s="94" t="s">
        <v>80</v>
      </c>
      <c r="B98" s="95"/>
      <c r="C98" s="96"/>
      <c r="D98" s="301" t="s">
        <v>75</v>
      </c>
      <c r="E98" s="301"/>
      <c r="F98" s="301"/>
      <c r="G98" s="301"/>
      <c r="H98" s="301"/>
      <c r="I98" s="97"/>
      <c r="J98" s="301" t="s">
        <v>93</v>
      </c>
      <c r="K98" s="301"/>
      <c r="L98" s="301"/>
      <c r="M98" s="301"/>
      <c r="N98" s="301"/>
      <c r="O98" s="301"/>
      <c r="P98" s="301"/>
      <c r="Q98" s="301"/>
      <c r="R98" s="301"/>
      <c r="S98" s="301"/>
      <c r="T98" s="301"/>
      <c r="U98" s="301"/>
      <c r="V98" s="301"/>
      <c r="W98" s="301"/>
      <c r="X98" s="301"/>
      <c r="Y98" s="301"/>
      <c r="Z98" s="301"/>
      <c r="AA98" s="301"/>
      <c r="AB98" s="301"/>
      <c r="AC98" s="301"/>
      <c r="AD98" s="301"/>
      <c r="AE98" s="301"/>
      <c r="AF98" s="301"/>
      <c r="AG98" s="302">
        <f>'D - Zdravotně technické i...'!J30</f>
        <v>0</v>
      </c>
      <c r="AH98" s="303"/>
      <c r="AI98" s="303"/>
      <c r="AJ98" s="303"/>
      <c r="AK98" s="303"/>
      <c r="AL98" s="303"/>
      <c r="AM98" s="303"/>
      <c r="AN98" s="302">
        <f t="shared" si="0"/>
        <v>0</v>
      </c>
      <c r="AO98" s="303"/>
      <c r="AP98" s="303"/>
      <c r="AQ98" s="98" t="s">
        <v>83</v>
      </c>
      <c r="AR98" s="99"/>
      <c r="AS98" s="100">
        <v>0</v>
      </c>
      <c r="AT98" s="101">
        <f t="shared" si="1"/>
        <v>0</v>
      </c>
      <c r="AU98" s="102">
        <f>'D - Zdravotně technické i...'!P122</f>
        <v>0</v>
      </c>
      <c r="AV98" s="101">
        <f>'D - Zdravotně technické i...'!J33</f>
        <v>0</v>
      </c>
      <c r="AW98" s="101">
        <f>'D - Zdravotně technické i...'!J34</f>
        <v>0</v>
      </c>
      <c r="AX98" s="101">
        <f>'D - Zdravotně technické i...'!J35</f>
        <v>0</v>
      </c>
      <c r="AY98" s="101">
        <f>'D - Zdravotně technické i...'!J36</f>
        <v>0</v>
      </c>
      <c r="AZ98" s="101">
        <f>'D - Zdravotně technické i...'!F33</f>
        <v>0</v>
      </c>
      <c r="BA98" s="101">
        <f>'D - Zdravotně technické i...'!F34</f>
        <v>0</v>
      </c>
      <c r="BB98" s="101">
        <f>'D - Zdravotně technické i...'!F35</f>
        <v>0</v>
      </c>
      <c r="BC98" s="101">
        <f>'D - Zdravotně technické i...'!F36</f>
        <v>0</v>
      </c>
      <c r="BD98" s="103">
        <f>'D - Zdravotně technické i...'!F37</f>
        <v>0</v>
      </c>
      <c r="BT98" s="104" t="s">
        <v>84</v>
      </c>
      <c r="BV98" s="104" t="s">
        <v>78</v>
      </c>
      <c r="BW98" s="104" t="s">
        <v>94</v>
      </c>
      <c r="BX98" s="104" t="s">
        <v>5</v>
      </c>
      <c r="CL98" s="104" t="s">
        <v>1</v>
      </c>
      <c r="CM98" s="104" t="s">
        <v>86</v>
      </c>
    </row>
    <row r="99" spans="1:91" s="7" customFormat="1" ht="16.5" customHeight="1">
      <c r="A99" s="94" t="s">
        <v>80</v>
      </c>
      <c r="B99" s="95"/>
      <c r="C99" s="96"/>
      <c r="D99" s="301" t="s">
        <v>95</v>
      </c>
      <c r="E99" s="301"/>
      <c r="F99" s="301"/>
      <c r="G99" s="301"/>
      <c r="H99" s="301"/>
      <c r="I99" s="97"/>
      <c r="J99" s="301" t="s">
        <v>96</v>
      </c>
      <c r="K99" s="301"/>
      <c r="L99" s="301"/>
      <c r="M99" s="301"/>
      <c r="N99" s="301"/>
      <c r="O99" s="301"/>
      <c r="P99" s="301"/>
      <c r="Q99" s="301"/>
      <c r="R99" s="301"/>
      <c r="S99" s="301"/>
      <c r="T99" s="301"/>
      <c r="U99" s="301"/>
      <c r="V99" s="301"/>
      <c r="W99" s="301"/>
      <c r="X99" s="301"/>
      <c r="Y99" s="301"/>
      <c r="Z99" s="301"/>
      <c r="AA99" s="301"/>
      <c r="AB99" s="301"/>
      <c r="AC99" s="301"/>
      <c r="AD99" s="301"/>
      <c r="AE99" s="301"/>
      <c r="AF99" s="301"/>
      <c r="AG99" s="302">
        <f>'E - ELEKTRO - instalace S...'!J30</f>
        <v>0</v>
      </c>
      <c r="AH99" s="303"/>
      <c r="AI99" s="303"/>
      <c r="AJ99" s="303"/>
      <c r="AK99" s="303"/>
      <c r="AL99" s="303"/>
      <c r="AM99" s="303"/>
      <c r="AN99" s="302">
        <f t="shared" si="0"/>
        <v>0</v>
      </c>
      <c r="AO99" s="303"/>
      <c r="AP99" s="303"/>
      <c r="AQ99" s="98" t="s">
        <v>83</v>
      </c>
      <c r="AR99" s="99"/>
      <c r="AS99" s="100">
        <v>0</v>
      </c>
      <c r="AT99" s="101">
        <f t="shared" si="1"/>
        <v>0</v>
      </c>
      <c r="AU99" s="102">
        <f>'E - ELEKTRO - instalace S...'!P133</f>
        <v>0</v>
      </c>
      <c r="AV99" s="101">
        <f>'E - ELEKTRO - instalace S...'!J33</f>
        <v>0</v>
      </c>
      <c r="AW99" s="101">
        <f>'E - ELEKTRO - instalace S...'!J34</f>
        <v>0</v>
      </c>
      <c r="AX99" s="101">
        <f>'E - ELEKTRO - instalace S...'!J35</f>
        <v>0</v>
      </c>
      <c r="AY99" s="101">
        <f>'E - ELEKTRO - instalace S...'!J36</f>
        <v>0</v>
      </c>
      <c r="AZ99" s="101">
        <f>'E - ELEKTRO - instalace S...'!F33</f>
        <v>0</v>
      </c>
      <c r="BA99" s="101">
        <f>'E - ELEKTRO - instalace S...'!F34</f>
        <v>0</v>
      </c>
      <c r="BB99" s="101">
        <f>'E - ELEKTRO - instalace S...'!F35</f>
        <v>0</v>
      </c>
      <c r="BC99" s="101">
        <f>'E - ELEKTRO - instalace S...'!F36</f>
        <v>0</v>
      </c>
      <c r="BD99" s="103">
        <f>'E - ELEKTRO - instalace S...'!F37</f>
        <v>0</v>
      </c>
      <c r="BT99" s="104" t="s">
        <v>84</v>
      </c>
      <c r="BV99" s="104" t="s">
        <v>78</v>
      </c>
      <c r="BW99" s="104" t="s">
        <v>97</v>
      </c>
      <c r="BX99" s="104" t="s">
        <v>5</v>
      </c>
      <c r="CL99" s="104" t="s">
        <v>1</v>
      </c>
      <c r="CM99" s="104" t="s">
        <v>86</v>
      </c>
    </row>
    <row r="100" spans="1:91" s="7" customFormat="1" ht="16.5" customHeight="1">
      <c r="A100" s="94" t="s">
        <v>80</v>
      </c>
      <c r="B100" s="95"/>
      <c r="C100" s="96"/>
      <c r="D100" s="301" t="s">
        <v>98</v>
      </c>
      <c r="E100" s="301"/>
      <c r="F100" s="301"/>
      <c r="G100" s="301"/>
      <c r="H100" s="301"/>
      <c r="I100" s="97"/>
      <c r="J100" s="301" t="s">
        <v>99</v>
      </c>
      <c r="K100" s="301"/>
      <c r="L100" s="301"/>
      <c r="M100" s="301"/>
      <c r="N100" s="301"/>
      <c r="O100" s="301"/>
      <c r="P100" s="301"/>
      <c r="Q100" s="301"/>
      <c r="R100" s="301"/>
      <c r="S100" s="301"/>
      <c r="T100" s="301"/>
      <c r="U100" s="301"/>
      <c r="V100" s="301"/>
      <c r="W100" s="301"/>
      <c r="X100" s="301"/>
      <c r="Y100" s="301"/>
      <c r="Z100" s="301"/>
      <c r="AA100" s="301"/>
      <c r="AB100" s="301"/>
      <c r="AC100" s="301"/>
      <c r="AD100" s="301"/>
      <c r="AE100" s="301"/>
      <c r="AF100" s="301"/>
      <c r="AG100" s="302">
        <f>'F - Interiér'!J30</f>
        <v>0</v>
      </c>
      <c r="AH100" s="303"/>
      <c r="AI100" s="303"/>
      <c r="AJ100" s="303"/>
      <c r="AK100" s="303"/>
      <c r="AL100" s="303"/>
      <c r="AM100" s="303"/>
      <c r="AN100" s="302">
        <f t="shared" si="0"/>
        <v>0</v>
      </c>
      <c r="AO100" s="303"/>
      <c r="AP100" s="303"/>
      <c r="AQ100" s="98" t="s">
        <v>83</v>
      </c>
      <c r="AR100" s="99"/>
      <c r="AS100" s="100">
        <v>0</v>
      </c>
      <c r="AT100" s="101">
        <f t="shared" si="1"/>
        <v>0</v>
      </c>
      <c r="AU100" s="102">
        <f>'F - Interiér'!P120</f>
        <v>0</v>
      </c>
      <c r="AV100" s="101">
        <f>'F - Interiér'!J33</f>
        <v>0</v>
      </c>
      <c r="AW100" s="101">
        <f>'F - Interiér'!J34</f>
        <v>0</v>
      </c>
      <c r="AX100" s="101">
        <f>'F - Interiér'!J35</f>
        <v>0</v>
      </c>
      <c r="AY100" s="101">
        <f>'F - Interiér'!J36</f>
        <v>0</v>
      </c>
      <c r="AZ100" s="101">
        <f>'F - Interiér'!F33</f>
        <v>0</v>
      </c>
      <c r="BA100" s="101">
        <f>'F - Interiér'!F34</f>
        <v>0</v>
      </c>
      <c r="BB100" s="101">
        <f>'F - Interiér'!F35</f>
        <v>0</v>
      </c>
      <c r="BC100" s="101">
        <f>'F - Interiér'!F36</f>
        <v>0</v>
      </c>
      <c r="BD100" s="103">
        <f>'F - Interiér'!F37</f>
        <v>0</v>
      </c>
      <c r="BT100" s="104" t="s">
        <v>84</v>
      </c>
      <c r="BV100" s="104" t="s">
        <v>78</v>
      </c>
      <c r="BW100" s="104" t="s">
        <v>100</v>
      </c>
      <c r="BX100" s="104" t="s">
        <v>5</v>
      </c>
      <c r="CL100" s="104" t="s">
        <v>1</v>
      </c>
      <c r="CM100" s="104" t="s">
        <v>86</v>
      </c>
    </row>
    <row r="101" spans="1:91" s="7" customFormat="1" ht="16.5" customHeight="1">
      <c r="A101" s="94" t="s">
        <v>80</v>
      </c>
      <c r="B101" s="95"/>
      <c r="C101" s="96"/>
      <c r="D101" s="301" t="s">
        <v>101</v>
      </c>
      <c r="E101" s="301"/>
      <c r="F101" s="301"/>
      <c r="G101" s="301"/>
      <c r="H101" s="301"/>
      <c r="I101" s="97"/>
      <c r="J101" s="301" t="s">
        <v>102</v>
      </c>
      <c r="K101" s="301"/>
      <c r="L101" s="301"/>
      <c r="M101" s="301"/>
      <c r="N101" s="301"/>
      <c r="O101" s="301"/>
      <c r="P101" s="301"/>
      <c r="Q101" s="301"/>
      <c r="R101" s="301"/>
      <c r="S101" s="301"/>
      <c r="T101" s="301"/>
      <c r="U101" s="301"/>
      <c r="V101" s="301"/>
      <c r="W101" s="301"/>
      <c r="X101" s="301"/>
      <c r="Y101" s="301"/>
      <c r="Z101" s="301"/>
      <c r="AA101" s="301"/>
      <c r="AB101" s="301"/>
      <c r="AC101" s="301"/>
      <c r="AD101" s="301"/>
      <c r="AE101" s="301"/>
      <c r="AF101" s="301"/>
      <c r="AG101" s="302">
        <f>'VRN - Vedlejší rozpočtové...'!J30</f>
        <v>0</v>
      </c>
      <c r="AH101" s="303"/>
      <c r="AI101" s="303"/>
      <c r="AJ101" s="303"/>
      <c r="AK101" s="303"/>
      <c r="AL101" s="303"/>
      <c r="AM101" s="303"/>
      <c r="AN101" s="302">
        <f t="shared" si="0"/>
        <v>0</v>
      </c>
      <c r="AO101" s="303"/>
      <c r="AP101" s="303"/>
      <c r="AQ101" s="98" t="s">
        <v>83</v>
      </c>
      <c r="AR101" s="99"/>
      <c r="AS101" s="105">
        <v>0</v>
      </c>
      <c r="AT101" s="106">
        <f t="shared" si="1"/>
        <v>0</v>
      </c>
      <c r="AU101" s="107">
        <f>'VRN - Vedlejší rozpočtové...'!P121</f>
        <v>0</v>
      </c>
      <c r="AV101" s="106">
        <f>'VRN - Vedlejší rozpočtové...'!J33</f>
        <v>0</v>
      </c>
      <c r="AW101" s="106">
        <f>'VRN - Vedlejší rozpočtové...'!J34</f>
        <v>0</v>
      </c>
      <c r="AX101" s="106">
        <f>'VRN - Vedlejší rozpočtové...'!J35</f>
        <v>0</v>
      </c>
      <c r="AY101" s="106">
        <f>'VRN - Vedlejší rozpočtové...'!J36</f>
        <v>0</v>
      </c>
      <c r="AZ101" s="106">
        <f>'VRN - Vedlejší rozpočtové...'!F33</f>
        <v>0</v>
      </c>
      <c r="BA101" s="106">
        <f>'VRN - Vedlejší rozpočtové...'!F34</f>
        <v>0</v>
      </c>
      <c r="BB101" s="106">
        <f>'VRN - Vedlejší rozpočtové...'!F35</f>
        <v>0</v>
      </c>
      <c r="BC101" s="106">
        <f>'VRN - Vedlejší rozpočtové...'!F36</f>
        <v>0</v>
      </c>
      <c r="BD101" s="108">
        <f>'VRN - Vedlejší rozpočtové...'!F37</f>
        <v>0</v>
      </c>
      <c r="BT101" s="104" t="s">
        <v>84</v>
      </c>
      <c r="BV101" s="104" t="s">
        <v>78</v>
      </c>
      <c r="BW101" s="104" t="s">
        <v>103</v>
      </c>
      <c r="BX101" s="104" t="s">
        <v>5</v>
      </c>
      <c r="CL101" s="104" t="s">
        <v>1</v>
      </c>
      <c r="CM101" s="104" t="s">
        <v>86</v>
      </c>
    </row>
    <row r="102" spans="1:91" s="2" customFormat="1" ht="30" customHeight="1">
      <c r="A102" s="35"/>
      <c r="B102" s="36"/>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40"/>
      <c r="AS102" s="35"/>
      <c r="AT102" s="35"/>
      <c r="AU102" s="35"/>
      <c r="AV102" s="35"/>
      <c r="AW102" s="35"/>
      <c r="AX102" s="35"/>
      <c r="AY102" s="35"/>
      <c r="AZ102" s="35"/>
      <c r="BA102" s="35"/>
      <c r="BB102" s="35"/>
      <c r="BC102" s="35"/>
      <c r="BD102" s="35"/>
      <c r="BE102" s="35"/>
    </row>
    <row r="103" spans="1:91" s="2" customFormat="1" ht="6.95" customHeight="1">
      <c r="A103" s="35"/>
      <c r="B103" s="55"/>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40"/>
      <c r="AS103" s="35"/>
      <c r="AT103" s="35"/>
      <c r="AU103" s="35"/>
      <c r="AV103" s="35"/>
      <c r="AW103" s="35"/>
      <c r="AX103" s="35"/>
      <c r="AY103" s="35"/>
      <c r="AZ103" s="35"/>
      <c r="BA103" s="35"/>
      <c r="BB103" s="35"/>
      <c r="BC103" s="35"/>
      <c r="BD103" s="35"/>
      <c r="BE103" s="35"/>
    </row>
  </sheetData>
  <sheetProtection algorithmName="SHA-512" hashValue="HpXSE6GXOiC9RJH9ptZbHi1WLj4HUYGBBgwPvI8xCVWoi0IykidLlIstXlTR68MVq8rHIEEGKKhBdDNPkF/Jzw==" saltValue="f/Q6znjZnWvJeHzkQar1Wu6ezqAs9nC91Hd9w1KPpwaoTef/Zszsk7DyzocQxMyDIWj953XZxd9xM3SFJxTNcg==" spinCount="100000" sheet="1" objects="1" scenarios="1" formatColumns="0" formatRows="0"/>
  <mergeCells count="66">
    <mergeCell ref="AR2:BE2"/>
    <mergeCell ref="AK33:AO33"/>
    <mergeCell ref="L33:P33"/>
    <mergeCell ref="W33:AE33"/>
    <mergeCell ref="AK35:AO35"/>
    <mergeCell ref="X35:AB35"/>
    <mergeCell ref="W31:AE31"/>
    <mergeCell ref="AK31:AO31"/>
    <mergeCell ref="AK32:AO32"/>
    <mergeCell ref="L32:P32"/>
    <mergeCell ref="W32:AE32"/>
    <mergeCell ref="BE5:BE34"/>
    <mergeCell ref="K5:AO5"/>
    <mergeCell ref="K6:AO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AN100:AP100"/>
    <mergeCell ref="AG100:AM100"/>
    <mergeCell ref="D100:H100"/>
    <mergeCell ref="J100:AF100"/>
    <mergeCell ref="AN101:AP101"/>
    <mergeCell ref="AG101:AM101"/>
    <mergeCell ref="D101:H101"/>
    <mergeCell ref="J101:AF101"/>
    <mergeCell ref="AN98:AP98"/>
    <mergeCell ref="AG98:AM98"/>
    <mergeCell ref="D98:H98"/>
    <mergeCell ref="J98:AF98"/>
    <mergeCell ref="AN99:AP99"/>
    <mergeCell ref="AG99:AM99"/>
    <mergeCell ref="D99:H99"/>
    <mergeCell ref="J99:AF99"/>
    <mergeCell ref="J96:AF96"/>
    <mergeCell ref="D96:H96"/>
    <mergeCell ref="AG96:AM96"/>
    <mergeCell ref="AN96:AP96"/>
    <mergeCell ref="AN97:AP97"/>
    <mergeCell ref="D97:H97"/>
    <mergeCell ref="J97:AF97"/>
    <mergeCell ref="AG97:AM97"/>
    <mergeCell ref="C92:G92"/>
    <mergeCell ref="AG92:AM92"/>
    <mergeCell ref="I92:AF92"/>
    <mergeCell ref="AN92:AP92"/>
    <mergeCell ref="D95:H95"/>
    <mergeCell ref="AG95:AM95"/>
    <mergeCell ref="J95:AF95"/>
    <mergeCell ref="AN95:AP95"/>
    <mergeCell ref="AG94:AM94"/>
    <mergeCell ref="AN94:AP94"/>
    <mergeCell ref="L85:AO85"/>
    <mergeCell ref="AM87:AN87"/>
    <mergeCell ref="AM89:AP89"/>
    <mergeCell ref="AS89:AT91"/>
    <mergeCell ref="AM90:AP90"/>
  </mergeCells>
  <hyperlinks>
    <hyperlink ref="A95" location="'A - Bourací práce'!C2" display="/"/>
    <hyperlink ref="A96" location="'B - Stavební práce'!C2" display="/"/>
    <hyperlink ref="A97" location="'C - Požárně bezpečnostní ...'!C2" display="/"/>
    <hyperlink ref="A98" location="'D - Zdravotně technické i...'!C2" display="/"/>
    <hyperlink ref="A99" location="'E - ELEKTRO - instalace S...'!C2" display="/"/>
    <hyperlink ref="A100" location="'F - Interiér'!C2" display="/"/>
    <hyperlink ref="A101" location="'VRN - Vedlejší rozpočtové...'!C2" display="/"/>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56"/>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25"/>
      <c r="M2" s="325"/>
      <c r="N2" s="325"/>
      <c r="O2" s="325"/>
      <c r="P2" s="325"/>
      <c r="Q2" s="325"/>
      <c r="R2" s="325"/>
      <c r="S2" s="325"/>
      <c r="T2" s="325"/>
      <c r="U2" s="325"/>
      <c r="V2" s="325"/>
      <c r="AT2" s="18" t="s">
        <v>85</v>
      </c>
    </row>
    <row r="3" spans="1:46" s="1" customFormat="1" ht="6.95" customHeight="1">
      <c r="B3" s="109"/>
      <c r="C3" s="110"/>
      <c r="D3" s="110"/>
      <c r="E3" s="110"/>
      <c r="F3" s="110"/>
      <c r="G3" s="110"/>
      <c r="H3" s="110"/>
      <c r="I3" s="110"/>
      <c r="J3" s="110"/>
      <c r="K3" s="110"/>
      <c r="L3" s="21"/>
      <c r="AT3" s="18" t="s">
        <v>86</v>
      </c>
    </row>
    <row r="4" spans="1:46" s="1" customFormat="1" ht="24.95" customHeight="1">
      <c r="B4" s="21"/>
      <c r="D4" s="111" t="s">
        <v>104</v>
      </c>
      <c r="L4" s="21"/>
      <c r="M4" s="112" t="s">
        <v>10</v>
      </c>
      <c r="AT4" s="18" t="s">
        <v>4</v>
      </c>
    </row>
    <row r="5" spans="1:46" s="1" customFormat="1" ht="6.95" customHeight="1">
      <c r="B5" s="21"/>
      <c r="L5" s="21"/>
    </row>
    <row r="6" spans="1:46" s="1" customFormat="1" ht="12" customHeight="1">
      <c r="B6" s="21"/>
      <c r="D6" s="113" t="s">
        <v>16</v>
      </c>
      <c r="L6" s="21"/>
    </row>
    <row r="7" spans="1:46" s="1" customFormat="1" ht="26.25" customHeight="1">
      <c r="B7" s="21"/>
      <c r="E7" s="326" t="str">
        <f>'Rekapitulace stavby'!K6</f>
        <v>Rekonstrukce oddělení urologie nemocnice Most - budova B, 4. patro - revize 25/9 2025</v>
      </c>
      <c r="F7" s="327"/>
      <c r="G7" s="327"/>
      <c r="H7" s="327"/>
      <c r="L7" s="21"/>
    </row>
    <row r="8" spans="1:46" s="2" customFormat="1" ht="12" customHeight="1">
      <c r="A8" s="35"/>
      <c r="B8" s="40"/>
      <c r="C8" s="35"/>
      <c r="D8" s="113" t="s">
        <v>105</v>
      </c>
      <c r="E8" s="35"/>
      <c r="F8" s="35"/>
      <c r="G8" s="35"/>
      <c r="H8" s="35"/>
      <c r="I8" s="35"/>
      <c r="J8" s="35"/>
      <c r="K8" s="35"/>
      <c r="L8" s="52"/>
      <c r="S8" s="35"/>
      <c r="T8" s="35"/>
      <c r="U8" s="35"/>
      <c r="V8" s="35"/>
      <c r="W8" s="35"/>
      <c r="X8" s="35"/>
      <c r="Y8" s="35"/>
      <c r="Z8" s="35"/>
      <c r="AA8" s="35"/>
      <c r="AB8" s="35"/>
      <c r="AC8" s="35"/>
      <c r="AD8" s="35"/>
      <c r="AE8" s="35"/>
    </row>
    <row r="9" spans="1:46" s="2" customFormat="1" ht="16.5" customHeight="1">
      <c r="A9" s="35"/>
      <c r="B9" s="40"/>
      <c r="C9" s="35"/>
      <c r="D9" s="35"/>
      <c r="E9" s="328" t="s">
        <v>106</v>
      </c>
      <c r="F9" s="329"/>
      <c r="G9" s="329"/>
      <c r="H9" s="329"/>
      <c r="I9" s="35"/>
      <c r="J9" s="35"/>
      <c r="K9" s="35"/>
      <c r="L9" s="52"/>
      <c r="S9" s="35"/>
      <c r="T9" s="35"/>
      <c r="U9" s="35"/>
      <c r="V9" s="35"/>
      <c r="W9" s="35"/>
      <c r="X9" s="35"/>
      <c r="Y9" s="35"/>
      <c r="Z9" s="35"/>
      <c r="AA9" s="35"/>
      <c r="AB9" s="35"/>
      <c r="AC9" s="35"/>
      <c r="AD9" s="35"/>
      <c r="AE9" s="35"/>
    </row>
    <row r="10" spans="1:46" s="2" customFormat="1" ht="11.25">
      <c r="A10" s="35"/>
      <c r="B10" s="40"/>
      <c r="C10" s="35"/>
      <c r="D10" s="35"/>
      <c r="E10" s="35"/>
      <c r="F10" s="35"/>
      <c r="G10" s="35"/>
      <c r="H10" s="35"/>
      <c r="I10" s="35"/>
      <c r="J10" s="35"/>
      <c r="K10" s="35"/>
      <c r="L10" s="52"/>
      <c r="S10" s="35"/>
      <c r="T10" s="35"/>
      <c r="U10" s="35"/>
      <c r="V10" s="35"/>
      <c r="W10" s="35"/>
      <c r="X10" s="35"/>
      <c r="Y10" s="35"/>
      <c r="Z10" s="35"/>
      <c r="AA10" s="35"/>
      <c r="AB10" s="35"/>
      <c r="AC10" s="35"/>
      <c r="AD10" s="35"/>
      <c r="AE10" s="35"/>
    </row>
    <row r="11" spans="1:46" s="2" customFormat="1" ht="12" customHeight="1">
      <c r="A11" s="35"/>
      <c r="B11" s="40"/>
      <c r="C11" s="35"/>
      <c r="D11" s="113" t="s">
        <v>18</v>
      </c>
      <c r="E11" s="35"/>
      <c r="F11" s="114" t="s">
        <v>1</v>
      </c>
      <c r="G11" s="35"/>
      <c r="H11" s="35"/>
      <c r="I11" s="113" t="s">
        <v>19</v>
      </c>
      <c r="J11" s="114" t="s">
        <v>1</v>
      </c>
      <c r="K11" s="35"/>
      <c r="L11" s="52"/>
      <c r="S11" s="35"/>
      <c r="T11" s="35"/>
      <c r="U11" s="35"/>
      <c r="V11" s="35"/>
      <c r="W11" s="35"/>
      <c r="X11" s="35"/>
      <c r="Y11" s="35"/>
      <c r="Z11" s="35"/>
      <c r="AA11" s="35"/>
      <c r="AB11" s="35"/>
      <c r="AC11" s="35"/>
      <c r="AD11" s="35"/>
      <c r="AE11" s="35"/>
    </row>
    <row r="12" spans="1:46" s="2" customFormat="1" ht="12" customHeight="1">
      <c r="A12" s="35"/>
      <c r="B12" s="40"/>
      <c r="C12" s="35"/>
      <c r="D12" s="113" t="s">
        <v>20</v>
      </c>
      <c r="E12" s="35"/>
      <c r="F12" s="114" t="s">
        <v>21</v>
      </c>
      <c r="G12" s="35"/>
      <c r="H12" s="35"/>
      <c r="I12" s="113" t="s">
        <v>22</v>
      </c>
      <c r="J12" s="115">
        <f>'Rekapitulace stavby'!AN8</f>
        <v>0</v>
      </c>
      <c r="K12" s="35"/>
      <c r="L12" s="52"/>
      <c r="S12" s="35"/>
      <c r="T12" s="35"/>
      <c r="U12" s="35"/>
      <c r="V12" s="35"/>
      <c r="W12" s="35"/>
      <c r="X12" s="35"/>
      <c r="Y12" s="35"/>
      <c r="Z12" s="35"/>
      <c r="AA12" s="35"/>
      <c r="AB12" s="35"/>
      <c r="AC12" s="35"/>
      <c r="AD12" s="35"/>
      <c r="AE12" s="35"/>
    </row>
    <row r="13" spans="1:46" s="2" customFormat="1" ht="10.9" customHeight="1">
      <c r="A13" s="35"/>
      <c r="B13" s="40"/>
      <c r="C13" s="35"/>
      <c r="D13" s="35"/>
      <c r="E13" s="35"/>
      <c r="F13" s="35"/>
      <c r="G13" s="35"/>
      <c r="H13" s="35"/>
      <c r="I13" s="35"/>
      <c r="J13" s="35"/>
      <c r="K13" s="35"/>
      <c r="L13" s="52"/>
      <c r="S13" s="35"/>
      <c r="T13" s="35"/>
      <c r="U13" s="35"/>
      <c r="V13" s="35"/>
      <c r="W13" s="35"/>
      <c r="X13" s="35"/>
      <c r="Y13" s="35"/>
      <c r="Z13" s="35"/>
      <c r="AA13" s="35"/>
      <c r="AB13" s="35"/>
      <c r="AC13" s="35"/>
      <c r="AD13" s="35"/>
      <c r="AE13" s="35"/>
    </row>
    <row r="14" spans="1:46" s="2" customFormat="1" ht="12" customHeight="1">
      <c r="A14" s="35"/>
      <c r="B14" s="40"/>
      <c r="C14" s="35"/>
      <c r="D14" s="113" t="s">
        <v>23</v>
      </c>
      <c r="E14" s="35"/>
      <c r="F14" s="35"/>
      <c r="G14" s="35"/>
      <c r="H14" s="35"/>
      <c r="I14" s="113" t="s">
        <v>24</v>
      </c>
      <c r="J14" s="114" t="s">
        <v>25</v>
      </c>
      <c r="K14" s="35"/>
      <c r="L14" s="52"/>
      <c r="S14" s="35"/>
      <c r="T14" s="35"/>
      <c r="U14" s="35"/>
      <c r="V14" s="35"/>
      <c r="W14" s="35"/>
      <c r="X14" s="35"/>
      <c r="Y14" s="35"/>
      <c r="Z14" s="35"/>
      <c r="AA14" s="35"/>
      <c r="AB14" s="35"/>
      <c r="AC14" s="35"/>
      <c r="AD14" s="35"/>
      <c r="AE14" s="35"/>
    </row>
    <row r="15" spans="1:46" s="2" customFormat="1" ht="18" customHeight="1">
      <c r="A15" s="35"/>
      <c r="B15" s="40"/>
      <c r="C15" s="35"/>
      <c r="D15" s="35"/>
      <c r="E15" s="114" t="s">
        <v>26</v>
      </c>
      <c r="F15" s="35"/>
      <c r="G15" s="35"/>
      <c r="H15" s="35"/>
      <c r="I15" s="113" t="s">
        <v>27</v>
      </c>
      <c r="J15" s="114" t="s">
        <v>28</v>
      </c>
      <c r="K15" s="35"/>
      <c r="L15" s="52"/>
      <c r="S15" s="35"/>
      <c r="T15" s="35"/>
      <c r="U15" s="35"/>
      <c r="V15" s="35"/>
      <c r="W15" s="35"/>
      <c r="X15" s="35"/>
      <c r="Y15" s="35"/>
      <c r="Z15" s="35"/>
      <c r="AA15" s="35"/>
      <c r="AB15" s="35"/>
      <c r="AC15" s="35"/>
      <c r="AD15" s="35"/>
      <c r="AE15" s="35"/>
    </row>
    <row r="16" spans="1:46" s="2" customFormat="1" ht="6.95" customHeight="1">
      <c r="A16" s="35"/>
      <c r="B16" s="40"/>
      <c r="C16" s="35"/>
      <c r="D16" s="35"/>
      <c r="E16" s="35"/>
      <c r="F16" s="35"/>
      <c r="G16" s="35"/>
      <c r="H16" s="35"/>
      <c r="I16" s="35"/>
      <c r="J16" s="35"/>
      <c r="K16" s="35"/>
      <c r="L16" s="52"/>
      <c r="S16" s="35"/>
      <c r="T16" s="35"/>
      <c r="U16" s="35"/>
      <c r="V16" s="35"/>
      <c r="W16" s="35"/>
      <c r="X16" s="35"/>
      <c r="Y16" s="35"/>
      <c r="Z16" s="35"/>
      <c r="AA16" s="35"/>
      <c r="AB16" s="35"/>
      <c r="AC16" s="35"/>
      <c r="AD16" s="35"/>
      <c r="AE16" s="35"/>
    </row>
    <row r="17" spans="1:31" s="2" customFormat="1" ht="12" customHeight="1">
      <c r="A17" s="35"/>
      <c r="B17" s="40"/>
      <c r="C17" s="35"/>
      <c r="D17" s="113" t="s">
        <v>29</v>
      </c>
      <c r="E17" s="35"/>
      <c r="F17" s="35"/>
      <c r="G17" s="35"/>
      <c r="H17" s="35"/>
      <c r="I17" s="113" t="s">
        <v>24</v>
      </c>
      <c r="J17" s="31" t="str">
        <f>'Rekapitulace stavby'!AN13</f>
        <v>Vyplň údaj</v>
      </c>
      <c r="K17" s="35"/>
      <c r="L17" s="52"/>
      <c r="S17" s="35"/>
      <c r="T17" s="35"/>
      <c r="U17" s="35"/>
      <c r="V17" s="35"/>
      <c r="W17" s="35"/>
      <c r="X17" s="35"/>
      <c r="Y17" s="35"/>
      <c r="Z17" s="35"/>
      <c r="AA17" s="35"/>
      <c r="AB17" s="35"/>
      <c r="AC17" s="35"/>
      <c r="AD17" s="35"/>
      <c r="AE17" s="35"/>
    </row>
    <row r="18" spans="1:31" s="2" customFormat="1" ht="18" customHeight="1">
      <c r="A18" s="35"/>
      <c r="B18" s="40"/>
      <c r="C18" s="35"/>
      <c r="D18" s="35"/>
      <c r="E18" s="330" t="str">
        <f>'Rekapitulace stavby'!E14</f>
        <v>Vyplň údaj</v>
      </c>
      <c r="F18" s="331"/>
      <c r="G18" s="331"/>
      <c r="H18" s="331"/>
      <c r="I18" s="113" t="s">
        <v>27</v>
      </c>
      <c r="J18" s="31" t="str">
        <f>'Rekapitulace stavby'!AN14</f>
        <v>Vyplň údaj</v>
      </c>
      <c r="K18" s="35"/>
      <c r="L18" s="52"/>
      <c r="S18" s="35"/>
      <c r="T18" s="35"/>
      <c r="U18" s="35"/>
      <c r="V18" s="35"/>
      <c r="W18" s="35"/>
      <c r="X18" s="35"/>
      <c r="Y18" s="35"/>
      <c r="Z18" s="35"/>
      <c r="AA18" s="35"/>
      <c r="AB18" s="35"/>
      <c r="AC18" s="35"/>
      <c r="AD18" s="35"/>
      <c r="AE18" s="35"/>
    </row>
    <row r="19" spans="1:31" s="2" customFormat="1" ht="6.95" customHeight="1">
      <c r="A19" s="35"/>
      <c r="B19" s="40"/>
      <c r="C19" s="35"/>
      <c r="D19" s="35"/>
      <c r="E19" s="35"/>
      <c r="F19" s="35"/>
      <c r="G19" s="35"/>
      <c r="H19" s="35"/>
      <c r="I19" s="35"/>
      <c r="J19" s="35"/>
      <c r="K19" s="35"/>
      <c r="L19" s="52"/>
      <c r="S19" s="35"/>
      <c r="T19" s="35"/>
      <c r="U19" s="35"/>
      <c r="V19" s="35"/>
      <c r="W19" s="35"/>
      <c r="X19" s="35"/>
      <c r="Y19" s="35"/>
      <c r="Z19" s="35"/>
      <c r="AA19" s="35"/>
      <c r="AB19" s="35"/>
      <c r="AC19" s="35"/>
      <c r="AD19" s="35"/>
      <c r="AE19" s="35"/>
    </row>
    <row r="20" spans="1:31" s="2" customFormat="1" ht="12" customHeight="1">
      <c r="A20" s="35"/>
      <c r="B20" s="40"/>
      <c r="C20" s="35"/>
      <c r="D20" s="113" t="s">
        <v>31</v>
      </c>
      <c r="E20" s="35"/>
      <c r="F20" s="35"/>
      <c r="G20" s="35"/>
      <c r="H20" s="35"/>
      <c r="I20" s="113" t="s">
        <v>24</v>
      </c>
      <c r="J20" s="114" t="str">
        <f>IF('Rekapitulace stavby'!AN16="","",'Rekapitulace stavby'!AN16)</f>
        <v/>
      </c>
      <c r="K20" s="35"/>
      <c r="L20" s="52"/>
      <c r="S20" s="35"/>
      <c r="T20" s="35"/>
      <c r="U20" s="35"/>
      <c r="V20" s="35"/>
      <c r="W20" s="35"/>
      <c r="X20" s="35"/>
      <c r="Y20" s="35"/>
      <c r="Z20" s="35"/>
      <c r="AA20" s="35"/>
      <c r="AB20" s="35"/>
      <c r="AC20" s="35"/>
      <c r="AD20" s="35"/>
      <c r="AE20" s="35"/>
    </row>
    <row r="21" spans="1:31" s="2" customFormat="1" ht="18" customHeight="1">
      <c r="A21" s="35"/>
      <c r="B21" s="40"/>
      <c r="C21" s="35"/>
      <c r="D21" s="35"/>
      <c r="E21" s="114" t="str">
        <f>IF('Rekapitulace stavby'!E17="","",'Rekapitulace stavby'!E17)</f>
        <v xml:space="preserve"> </v>
      </c>
      <c r="F21" s="35"/>
      <c r="G21" s="35"/>
      <c r="H21" s="35"/>
      <c r="I21" s="113" t="s">
        <v>27</v>
      </c>
      <c r="J21" s="114" t="str">
        <f>IF('Rekapitulace stavby'!AN17="","",'Rekapitulace stavby'!AN17)</f>
        <v/>
      </c>
      <c r="K21" s="35"/>
      <c r="L21" s="52"/>
      <c r="S21" s="35"/>
      <c r="T21" s="35"/>
      <c r="U21" s="35"/>
      <c r="V21" s="35"/>
      <c r="W21" s="35"/>
      <c r="X21" s="35"/>
      <c r="Y21" s="35"/>
      <c r="Z21" s="35"/>
      <c r="AA21" s="35"/>
      <c r="AB21" s="35"/>
      <c r="AC21" s="35"/>
      <c r="AD21" s="35"/>
      <c r="AE21" s="35"/>
    </row>
    <row r="22" spans="1:31" s="2" customFormat="1" ht="6.95" customHeight="1">
      <c r="A22" s="35"/>
      <c r="B22" s="40"/>
      <c r="C22" s="35"/>
      <c r="D22" s="35"/>
      <c r="E22" s="35"/>
      <c r="F22" s="35"/>
      <c r="G22" s="35"/>
      <c r="H22" s="35"/>
      <c r="I22" s="35"/>
      <c r="J22" s="35"/>
      <c r="K22" s="35"/>
      <c r="L22" s="52"/>
      <c r="S22" s="35"/>
      <c r="T22" s="35"/>
      <c r="U22" s="35"/>
      <c r="V22" s="35"/>
      <c r="W22" s="35"/>
      <c r="X22" s="35"/>
      <c r="Y22" s="35"/>
      <c r="Z22" s="35"/>
      <c r="AA22" s="35"/>
      <c r="AB22" s="35"/>
      <c r="AC22" s="35"/>
      <c r="AD22" s="35"/>
      <c r="AE22" s="35"/>
    </row>
    <row r="23" spans="1:31" s="2" customFormat="1" ht="12" customHeight="1">
      <c r="A23" s="35"/>
      <c r="B23" s="40"/>
      <c r="C23" s="35"/>
      <c r="D23" s="113" t="s">
        <v>34</v>
      </c>
      <c r="E23" s="35"/>
      <c r="F23" s="35"/>
      <c r="G23" s="35"/>
      <c r="H23" s="35"/>
      <c r="I23" s="113" t="s">
        <v>24</v>
      </c>
      <c r="J23" s="114" t="str">
        <f>IF('Rekapitulace stavby'!AN19="","",'Rekapitulace stavby'!AN19)</f>
        <v/>
      </c>
      <c r="K23" s="35"/>
      <c r="L23" s="52"/>
      <c r="S23" s="35"/>
      <c r="T23" s="35"/>
      <c r="U23" s="35"/>
      <c r="V23" s="35"/>
      <c r="W23" s="35"/>
      <c r="X23" s="35"/>
      <c r="Y23" s="35"/>
      <c r="Z23" s="35"/>
      <c r="AA23" s="35"/>
      <c r="AB23" s="35"/>
      <c r="AC23" s="35"/>
      <c r="AD23" s="35"/>
      <c r="AE23" s="35"/>
    </row>
    <row r="24" spans="1:31" s="2" customFormat="1" ht="18" customHeight="1">
      <c r="A24" s="35"/>
      <c r="B24" s="40"/>
      <c r="C24" s="35"/>
      <c r="D24" s="35"/>
      <c r="E24" s="114" t="str">
        <f>IF('Rekapitulace stavby'!E20="","",'Rekapitulace stavby'!E20)</f>
        <v xml:space="preserve"> </v>
      </c>
      <c r="F24" s="35"/>
      <c r="G24" s="35"/>
      <c r="H24" s="35"/>
      <c r="I24" s="113" t="s">
        <v>27</v>
      </c>
      <c r="J24" s="114" t="str">
        <f>IF('Rekapitulace stavby'!AN20="","",'Rekapitulace stavby'!AN20)</f>
        <v/>
      </c>
      <c r="K24" s="35"/>
      <c r="L24" s="52"/>
      <c r="S24" s="35"/>
      <c r="T24" s="35"/>
      <c r="U24" s="35"/>
      <c r="V24" s="35"/>
      <c r="W24" s="35"/>
      <c r="X24" s="35"/>
      <c r="Y24" s="35"/>
      <c r="Z24" s="35"/>
      <c r="AA24" s="35"/>
      <c r="AB24" s="35"/>
      <c r="AC24" s="35"/>
      <c r="AD24" s="35"/>
      <c r="AE24" s="35"/>
    </row>
    <row r="25" spans="1:31" s="2" customFormat="1" ht="6.95" customHeight="1">
      <c r="A25" s="35"/>
      <c r="B25" s="40"/>
      <c r="C25" s="35"/>
      <c r="D25" s="35"/>
      <c r="E25" s="35"/>
      <c r="F25" s="35"/>
      <c r="G25" s="35"/>
      <c r="H25" s="35"/>
      <c r="I25" s="35"/>
      <c r="J25" s="35"/>
      <c r="K25" s="35"/>
      <c r="L25" s="52"/>
      <c r="S25" s="35"/>
      <c r="T25" s="35"/>
      <c r="U25" s="35"/>
      <c r="V25" s="35"/>
      <c r="W25" s="35"/>
      <c r="X25" s="35"/>
      <c r="Y25" s="35"/>
      <c r="Z25" s="35"/>
      <c r="AA25" s="35"/>
      <c r="AB25" s="35"/>
      <c r="AC25" s="35"/>
      <c r="AD25" s="35"/>
      <c r="AE25" s="35"/>
    </row>
    <row r="26" spans="1:31" s="2" customFormat="1" ht="12" customHeight="1">
      <c r="A26" s="35"/>
      <c r="B26" s="40"/>
      <c r="C26" s="35"/>
      <c r="D26" s="113" t="s">
        <v>35</v>
      </c>
      <c r="E26" s="35"/>
      <c r="F26" s="35"/>
      <c r="G26" s="35"/>
      <c r="H26" s="35"/>
      <c r="I26" s="35"/>
      <c r="J26" s="35"/>
      <c r="K26" s="35"/>
      <c r="L26" s="52"/>
      <c r="S26" s="35"/>
      <c r="T26" s="35"/>
      <c r="U26" s="35"/>
      <c r="V26" s="35"/>
      <c r="W26" s="35"/>
      <c r="X26" s="35"/>
      <c r="Y26" s="35"/>
      <c r="Z26" s="35"/>
      <c r="AA26" s="35"/>
      <c r="AB26" s="35"/>
      <c r="AC26" s="35"/>
      <c r="AD26" s="35"/>
      <c r="AE26" s="35"/>
    </row>
    <row r="27" spans="1:31" s="8" customFormat="1" ht="16.5" customHeight="1">
      <c r="A27" s="116"/>
      <c r="B27" s="117"/>
      <c r="C27" s="116"/>
      <c r="D27" s="116"/>
      <c r="E27" s="332" t="s">
        <v>1</v>
      </c>
      <c r="F27" s="332"/>
      <c r="G27" s="332"/>
      <c r="H27" s="332"/>
      <c r="I27" s="116"/>
      <c r="J27" s="116"/>
      <c r="K27" s="116"/>
      <c r="L27" s="118"/>
      <c r="S27" s="116"/>
      <c r="T27" s="116"/>
      <c r="U27" s="116"/>
      <c r="V27" s="116"/>
      <c r="W27" s="116"/>
      <c r="X27" s="116"/>
      <c r="Y27" s="116"/>
      <c r="Z27" s="116"/>
      <c r="AA27" s="116"/>
      <c r="AB27" s="116"/>
      <c r="AC27" s="116"/>
      <c r="AD27" s="116"/>
      <c r="AE27" s="116"/>
    </row>
    <row r="28" spans="1:31" s="2" customFormat="1" ht="6.95" customHeight="1">
      <c r="A28" s="35"/>
      <c r="B28" s="40"/>
      <c r="C28" s="35"/>
      <c r="D28" s="35"/>
      <c r="E28" s="35"/>
      <c r="F28" s="35"/>
      <c r="G28" s="35"/>
      <c r="H28" s="35"/>
      <c r="I28" s="35"/>
      <c r="J28" s="35"/>
      <c r="K28" s="35"/>
      <c r="L28" s="52"/>
      <c r="S28" s="35"/>
      <c r="T28" s="35"/>
      <c r="U28" s="35"/>
      <c r="V28" s="35"/>
      <c r="W28" s="35"/>
      <c r="X28" s="35"/>
      <c r="Y28" s="35"/>
      <c r="Z28" s="35"/>
      <c r="AA28" s="35"/>
      <c r="AB28" s="35"/>
      <c r="AC28" s="35"/>
      <c r="AD28" s="35"/>
      <c r="AE28" s="35"/>
    </row>
    <row r="29" spans="1:31" s="2" customFormat="1" ht="6.95" customHeight="1">
      <c r="A29" s="35"/>
      <c r="B29" s="40"/>
      <c r="C29" s="35"/>
      <c r="D29" s="119"/>
      <c r="E29" s="119"/>
      <c r="F29" s="119"/>
      <c r="G29" s="119"/>
      <c r="H29" s="119"/>
      <c r="I29" s="119"/>
      <c r="J29" s="119"/>
      <c r="K29" s="119"/>
      <c r="L29" s="52"/>
      <c r="S29" s="35"/>
      <c r="T29" s="35"/>
      <c r="U29" s="35"/>
      <c r="V29" s="35"/>
      <c r="W29" s="35"/>
      <c r="X29" s="35"/>
      <c r="Y29" s="35"/>
      <c r="Z29" s="35"/>
      <c r="AA29" s="35"/>
      <c r="AB29" s="35"/>
      <c r="AC29" s="35"/>
      <c r="AD29" s="35"/>
      <c r="AE29" s="35"/>
    </row>
    <row r="30" spans="1:31" s="2" customFormat="1" ht="25.35" customHeight="1">
      <c r="A30" s="35"/>
      <c r="B30" s="40"/>
      <c r="C30" s="35"/>
      <c r="D30" s="120" t="s">
        <v>36</v>
      </c>
      <c r="E30" s="35"/>
      <c r="F30" s="35"/>
      <c r="G30" s="35"/>
      <c r="H30" s="35"/>
      <c r="I30" s="35"/>
      <c r="J30" s="121">
        <f>ROUND(J128, 2)</f>
        <v>0</v>
      </c>
      <c r="K30" s="35"/>
      <c r="L30" s="52"/>
      <c r="S30" s="35"/>
      <c r="T30" s="35"/>
      <c r="U30" s="35"/>
      <c r="V30" s="35"/>
      <c r="W30" s="35"/>
      <c r="X30" s="35"/>
      <c r="Y30" s="35"/>
      <c r="Z30" s="35"/>
      <c r="AA30" s="35"/>
      <c r="AB30" s="35"/>
      <c r="AC30" s="35"/>
      <c r="AD30" s="35"/>
      <c r="AE30" s="35"/>
    </row>
    <row r="31" spans="1:31" s="2" customFormat="1" ht="6.95" customHeight="1">
      <c r="A31" s="35"/>
      <c r="B31" s="40"/>
      <c r="C31" s="35"/>
      <c r="D31" s="119"/>
      <c r="E31" s="119"/>
      <c r="F31" s="119"/>
      <c r="G31" s="119"/>
      <c r="H31" s="119"/>
      <c r="I31" s="119"/>
      <c r="J31" s="119"/>
      <c r="K31" s="119"/>
      <c r="L31" s="52"/>
      <c r="S31" s="35"/>
      <c r="T31" s="35"/>
      <c r="U31" s="35"/>
      <c r="V31" s="35"/>
      <c r="W31" s="35"/>
      <c r="X31" s="35"/>
      <c r="Y31" s="35"/>
      <c r="Z31" s="35"/>
      <c r="AA31" s="35"/>
      <c r="AB31" s="35"/>
      <c r="AC31" s="35"/>
      <c r="AD31" s="35"/>
      <c r="AE31" s="35"/>
    </row>
    <row r="32" spans="1:31" s="2" customFormat="1" ht="14.45" customHeight="1">
      <c r="A32" s="35"/>
      <c r="B32" s="40"/>
      <c r="C32" s="35"/>
      <c r="D32" s="35"/>
      <c r="E32" s="35"/>
      <c r="F32" s="122" t="s">
        <v>38</v>
      </c>
      <c r="G32" s="35"/>
      <c r="H32" s="35"/>
      <c r="I32" s="122" t="s">
        <v>37</v>
      </c>
      <c r="J32" s="122" t="s">
        <v>39</v>
      </c>
      <c r="K32" s="35"/>
      <c r="L32" s="52"/>
      <c r="S32" s="35"/>
      <c r="T32" s="35"/>
      <c r="U32" s="35"/>
      <c r="V32" s="35"/>
      <c r="W32" s="35"/>
      <c r="X32" s="35"/>
      <c r="Y32" s="35"/>
      <c r="Z32" s="35"/>
      <c r="AA32" s="35"/>
      <c r="AB32" s="35"/>
      <c r="AC32" s="35"/>
      <c r="AD32" s="35"/>
      <c r="AE32" s="35"/>
    </row>
    <row r="33" spans="1:31" s="2" customFormat="1" ht="14.45" customHeight="1">
      <c r="A33" s="35"/>
      <c r="B33" s="40"/>
      <c r="C33" s="35"/>
      <c r="D33" s="123" t="s">
        <v>40</v>
      </c>
      <c r="E33" s="113" t="s">
        <v>41</v>
      </c>
      <c r="F33" s="124">
        <f>ROUND((SUM(BE128:BE255)),  2)</f>
        <v>0</v>
      </c>
      <c r="G33" s="35"/>
      <c r="H33" s="35"/>
      <c r="I33" s="125">
        <v>0.21</v>
      </c>
      <c r="J33" s="124">
        <f>ROUND(((SUM(BE128:BE255))*I33),  2)</f>
        <v>0</v>
      </c>
      <c r="K33" s="35"/>
      <c r="L33" s="52"/>
      <c r="S33" s="35"/>
      <c r="T33" s="35"/>
      <c r="U33" s="35"/>
      <c r="V33" s="35"/>
      <c r="W33" s="35"/>
      <c r="X33" s="35"/>
      <c r="Y33" s="35"/>
      <c r="Z33" s="35"/>
      <c r="AA33" s="35"/>
      <c r="AB33" s="35"/>
      <c r="AC33" s="35"/>
      <c r="AD33" s="35"/>
      <c r="AE33" s="35"/>
    </row>
    <row r="34" spans="1:31" s="2" customFormat="1" ht="14.45" customHeight="1">
      <c r="A34" s="35"/>
      <c r="B34" s="40"/>
      <c r="C34" s="35"/>
      <c r="D34" s="35"/>
      <c r="E34" s="113" t="s">
        <v>42</v>
      </c>
      <c r="F34" s="124">
        <f>ROUND((SUM(BF128:BF255)),  2)</f>
        <v>0</v>
      </c>
      <c r="G34" s="35"/>
      <c r="H34" s="35"/>
      <c r="I34" s="125">
        <v>0.12</v>
      </c>
      <c r="J34" s="124">
        <f>ROUND(((SUM(BF128:BF255))*I34),  2)</f>
        <v>0</v>
      </c>
      <c r="K34" s="35"/>
      <c r="L34" s="52"/>
      <c r="S34" s="35"/>
      <c r="T34" s="35"/>
      <c r="U34" s="35"/>
      <c r="V34" s="35"/>
      <c r="W34" s="35"/>
      <c r="X34" s="35"/>
      <c r="Y34" s="35"/>
      <c r="Z34" s="35"/>
      <c r="AA34" s="35"/>
      <c r="AB34" s="35"/>
      <c r="AC34" s="35"/>
      <c r="AD34" s="35"/>
      <c r="AE34" s="35"/>
    </row>
    <row r="35" spans="1:31" s="2" customFormat="1" ht="14.45" hidden="1" customHeight="1">
      <c r="A35" s="35"/>
      <c r="B35" s="40"/>
      <c r="C35" s="35"/>
      <c r="D35" s="35"/>
      <c r="E35" s="113" t="s">
        <v>43</v>
      </c>
      <c r="F35" s="124">
        <f>ROUND((SUM(BG128:BG255)),  2)</f>
        <v>0</v>
      </c>
      <c r="G35" s="35"/>
      <c r="H35" s="35"/>
      <c r="I35" s="125">
        <v>0.21</v>
      </c>
      <c r="J35" s="124">
        <f>0</f>
        <v>0</v>
      </c>
      <c r="K35" s="35"/>
      <c r="L35" s="52"/>
      <c r="S35" s="35"/>
      <c r="T35" s="35"/>
      <c r="U35" s="35"/>
      <c r="V35" s="35"/>
      <c r="W35" s="35"/>
      <c r="X35" s="35"/>
      <c r="Y35" s="35"/>
      <c r="Z35" s="35"/>
      <c r="AA35" s="35"/>
      <c r="AB35" s="35"/>
      <c r="AC35" s="35"/>
      <c r="AD35" s="35"/>
      <c r="AE35" s="35"/>
    </row>
    <row r="36" spans="1:31" s="2" customFormat="1" ht="14.45" hidden="1" customHeight="1">
      <c r="A36" s="35"/>
      <c r="B36" s="40"/>
      <c r="C36" s="35"/>
      <c r="D36" s="35"/>
      <c r="E36" s="113" t="s">
        <v>44</v>
      </c>
      <c r="F36" s="124">
        <f>ROUND((SUM(BH128:BH255)),  2)</f>
        <v>0</v>
      </c>
      <c r="G36" s="35"/>
      <c r="H36" s="35"/>
      <c r="I36" s="125">
        <v>0.12</v>
      </c>
      <c r="J36" s="124">
        <f>0</f>
        <v>0</v>
      </c>
      <c r="K36" s="35"/>
      <c r="L36" s="52"/>
      <c r="S36" s="35"/>
      <c r="T36" s="35"/>
      <c r="U36" s="35"/>
      <c r="V36" s="35"/>
      <c r="W36" s="35"/>
      <c r="X36" s="35"/>
      <c r="Y36" s="35"/>
      <c r="Z36" s="35"/>
      <c r="AA36" s="35"/>
      <c r="AB36" s="35"/>
      <c r="AC36" s="35"/>
      <c r="AD36" s="35"/>
      <c r="AE36" s="35"/>
    </row>
    <row r="37" spans="1:31" s="2" customFormat="1" ht="14.45" hidden="1" customHeight="1">
      <c r="A37" s="35"/>
      <c r="B37" s="40"/>
      <c r="C37" s="35"/>
      <c r="D37" s="35"/>
      <c r="E37" s="113" t="s">
        <v>45</v>
      </c>
      <c r="F37" s="124">
        <f>ROUND((SUM(BI128:BI255)),  2)</f>
        <v>0</v>
      </c>
      <c r="G37" s="35"/>
      <c r="H37" s="35"/>
      <c r="I37" s="125">
        <v>0</v>
      </c>
      <c r="J37" s="124">
        <f>0</f>
        <v>0</v>
      </c>
      <c r="K37" s="35"/>
      <c r="L37" s="52"/>
      <c r="S37" s="35"/>
      <c r="T37" s="35"/>
      <c r="U37" s="35"/>
      <c r="V37" s="35"/>
      <c r="W37" s="35"/>
      <c r="X37" s="35"/>
      <c r="Y37" s="35"/>
      <c r="Z37" s="35"/>
      <c r="AA37" s="35"/>
      <c r="AB37" s="35"/>
      <c r="AC37" s="35"/>
      <c r="AD37" s="35"/>
      <c r="AE37" s="35"/>
    </row>
    <row r="38" spans="1:31" s="2" customFormat="1" ht="6.95" customHeight="1">
      <c r="A38" s="35"/>
      <c r="B38" s="40"/>
      <c r="C38" s="35"/>
      <c r="D38" s="35"/>
      <c r="E38" s="35"/>
      <c r="F38" s="35"/>
      <c r="G38" s="35"/>
      <c r="H38" s="35"/>
      <c r="I38" s="35"/>
      <c r="J38" s="35"/>
      <c r="K38" s="35"/>
      <c r="L38" s="52"/>
      <c r="S38" s="35"/>
      <c r="T38" s="35"/>
      <c r="U38" s="35"/>
      <c r="V38" s="35"/>
      <c r="W38" s="35"/>
      <c r="X38" s="35"/>
      <c r="Y38" s="35"/>
      <c r="Z38" s="35"/>
      <c r="AA38" s="35"/>
      <c r="AB38" s="35"/>
      <c r="AC38" s="35"/>
      <c r="AD38" s="35"/>
      <c r="AE38" s="35"/>
    </row>
    <row r="39" spans="1:31" s="2" customFormat="1" ht="25.35" customHeight="1">
      <c r="A39" s="35"/>
      <c r="B39" s="40"/>
      <c r="C39" s="126"/>
      <c r="D39" s="127" t="s">
        <v>46</v>
      </c>
      <c r="E39" s="128"/>
      <c r="F39" s="128"/>
      <c r="G39" s="129" t="s">
        <v>47</v>
      </c>
      <c r="H39" s="130" t="s">
        <v>48</v>
      </c>
      <c r="I39" s="128"/>
      <c r="J39" s="131">
        <f>SUM(J30:J37)</f>
        <v>0</v>
      </c>
      <c r="K39" s="132"/>
      <c r="L39" s="52"/>
      <c r="S39" s="35"/>
      <c r="T39" s="35"/>
      <c r="U39" s="35"/>
      <c r="V39" s="35"/>
      <c r="W39" s="35"/>
      <c r="X39" s="35"/>
      <c r="Y39" s="35"/>
      <c r="Z39" s="35"/>
      <c r="AA39" s="35"/>
      <c r="AB39" s="35"/>
      <c r="AC39" s="35"/>
      <c r="AD39" s="35"/>
      <c r="AE39" s="35"/>
    </row>
    <row r="40" spans="1:31" s="2" customFormat="1" ht="14.45" customHeight="1">
      <c r="A40" s="35"/>
      <c r="B40" s="40"/>
      <c r="C40" s="35"/>
      <c r="D40" s="35"/>
      <c r="E40" s="35"/>
      <c r="F40" s="35"/>
      <c r="G40" s="35"/>
      <c r="H40" s="35"/>
      <c r="I40" s="35"/>
      <c r="J40" s="35"/>
      <c r="K40" s="35"/>
      <c r="L40" s="52"/>
      <c r="S40" s="35"/>
      <c r="T40" s="35"/>
      <c r="U40" s="35"/>
      <c r="V40" s="35"/>
      <c r="W40" s="35"/>
      <c r="X40" s="35"/>
      <c r="Y40" s="35"/>
      <c r="Z40" s="35"/>
      <c r="AA40" s="35"/>
      <c r="AB40" s="35"/>
      <c r="AC40" s="35"/>
      <c r="AD40" s="35"/>
      <c r="AE40" s="35"/>
    </row>
    <row r="41" spans="1:31" s="1" customFormat="1" ht="14.45" customHeight="1">
      <c r="B41" s="21"/>
      <c r="L41" s="21"/>
    </row>
    <row r="42" spans="1:31" s="1" customFormat="1" ht="14.45" customHeight="1">
      <c r="B42" s="21"/>
      <c r="L42" s="21"/>
    </row>
    <row r="43" spans="1:31" s="1" customFormat="1" ht="14.45" customHeight="1">
      <c r="B43" s="21"/>
      <c r="L43" s="21"/>
    </row>
    <row r="44" spans="1:31" s="1" customFormat="1" ht="14.45" customHeight="1">
      <c r="B44" s="21"/>
      <c r="L44" s="21"/>
    </row>
    <row r="45" spans="1:31" s="1" customFormat="1" ht="14.45" customHeight="1">
      <c r="B45" s="21"/>
      <c r="L45" s="21"/>
    </row>
    <row r="46" spans="1:31" s="1" customFormat="1" ht="14.45" customHeight="1">
      <c r="B46" s="21"/>
      <c r="L46" s="21"/>
    </row>
    <row r="47" spans="1:31" s="1" customFormat="1" ht="14.45" customHeight="1">
      <c r="B47" s="21"/>
      <c r="L47" s="21"/>
    </row>
    <row r="48" spans="1:31" s="1" customFormat="1" ht="14.45" customHeight="1">
      <c r="B48" s="21"/>
      <c r="L48" s="21"/>
    </row>
    <row r="49" spans="1:31" s="1" customFormat="1" ht="14.45" customHeight="1">
      <c r="B49" s="21"/>
      <c r="L49" s="21"/>
    </row>
    <row r="50" spans="1:31" s="2" customFormat="1" ht="14.45" customHeight="1">
      <c r="B50" s="52"/>
      <c r="D50" s="133" t="s">
        <v>49</v>
      </c>
      <c r="E50" s="134"/>
      <c r="F50" s="134"/>
      <c r="G50" s="133" t="s">
        <v>50</v>
      </c>
      <c r="H50" s="134"/>
      <c r="I50" s="134"/>
      <c r="J50" s="134"/>
      <c r="K50" s="134"/>
      <c r="L50" s="52"/>
    </row>
    <row r="51" spans="1:31" ht="11.25">
      <c r="B51" s="21"/>
      <c r="L51" s="21"/>
    </row>
    <row r="52" spans="1:31" ht="11.25">
      <c r="B52" s="21"/>
      <c r="L52" s="21"/>
    </row>
    <row r="53" spans="1:31" ht="11.25">
      <c r="B53" s="21"/>
      <c r="L53" s="21"/>
    </row>
    <row r="54" spans="1:31" ht="11.25">
      <c r="B54" s="21"/>
      <c r="L54" s="21"/>
    </row>
    <row r="55" spans="1:31" ht="11.25">
      <c r="B55" s="21"/>
      <c r="L55" s="21"/>
    </row>
    <row r="56" spans="1:31" ht="11.25">
      <c r="B56" s="21"/>
      <c r="L56" s="21"/>
    </row>
    <row r="57" spans="1:31" ht="11.25">
      <c r="B57" s="21"/>
      <c r="L57" s="21"/>
    </row>
    <row r="58" spans="1:31" ht="11.25">
      <c r="B58" s="21"/>
      <c r="L58" s="21"/>
    </row>
    <row r="59" spans="1:31" ht="11.25">
      <c r="B59" s="21"/>
      <c r="L59" s="21"/>
    </row>
    <row r="60" spans="1:31" ht="11.25">
      <c r="B60" s="21"/>
      <c r="L60" s="21"/>
    </row>
    <row r="61" spans="1:31" s="2" customFormat="1" ht="12.75">
      <c r="A61" s="35"/>
      <c r="B61" s="40"/>
      <c r="C61" s="35"/>
      <c r="D61" s="135" t="s">
        <v>51</v>
      </c>
      <c r="E61" s="136"/>
      <c r="F61" s="137" t="s">
        <v>52</v>
      </c>
      <c r="G61" s="135" t="s">
        <v>51</v>
      </c>
      <c r="H61" s="136"/>
      <c r="I61" s="136"/>
      <c r="J61" s="138" t="s">
        <v>52</v>
      </c>
      <c r="K61" s="136"/>
      <c r="L61" s="52"/>
      <c r="S61" s="35"/>
      <c r="T61" s="35"/>
      <c r="U61" s="35"/>
      <c r="V61" s="35"/>
      <c r="W61" s="35"/>
      <c r="X61" s="35"/>
      <c r="Y61" s="35"/>
      <c r="Z61" s="35"/>
      <c r="AA61" s="35"/>
      <c r="AB61" s="35"/>
      <c r="AC61" s="35"/>
      <c r="AD61" s="35"/>
      <c r="AE61" s="35"/>
    </row>
    <row r="62" spans="1:31" ht="11.25">
      <c r="B62" s="21"/>
      <c r="L62" s="21"/>
    </row>
    <row r="63" spans="1:31" ht="11.25">
      <c r="B63" s="21"/>
      <c r="L63" s="21"/>
    </row>
    <row r="64" spans="1:31" ht="11.25">
      <c r="B64" s="21"/>
      <c r="L64" s="21"/>
    </row>
    <row r="65" spans="1:31" s="2" customFormat="1" ht="12.75">
      <c r="A65" s="35"/>
      <c r="B65" s="40"/>
      <c r="C65" s="35"/>
      <c r="D65" s="133" t="s">
        <v>53</v>
      </c>
      <c r="E65" s="139"/>
      <c r="F65" s="139"/>
      <c r="G65" s="133" t="s">
        <v>54</v>
      </c>
      <c r="H65" s="139"/>
      <c r="I65" s="139"/>
      <c r="J65" s="139"/>
      <c r="K65" s="139"/>
      <c r="L65" s="52"/>
      <c r="S65" s="35"/>
      <c r="T65" s="35"/>
      <c r="U65" s="35"/>
      <c r="V65" s="35"/>
      <c r="W65" s="35"/>
      <c r="X65" s="35"/>
      <c r="Y65" s="35"/>
      <c r="Z65" s="35"/>
      <c r="AA65" s="35"/>
      <c r="AB65" s="35"/>
      <c r="AC65" s="35"/>
      <c r="AD65" s="35"/>
      <c r="AE65" s="35"/>
    </row>
    <row r="66" spans="1:31" ht="11.25">
      <c r="B66" s="21"/>
      <c r="L66" s="21"/>
    </row>
    <row r="67" spans="1:31" ht="11.25">
      <c r="B67" s="21"/>
      <c r="L67" s="21"/>
    </row>
    <row r="68" spans="1:31" ht="11.25">
      <c r="B68" s="21"/>
      <c r="L68" s="21"/>
    </row>
    <row r="69" spans="1:31" ht="11.25">
      <c r="B69" s="21"/>
      <c r="L69" s="21"/>
    </row>
    <row r="70" spans="1:31" ht="11.25">
      <c r="B70" s="21"/>
      <c r="L70" s="21"/>
    </row>
    <row r="71" spans="1:31" ht="11.25">
      <c r="B71" s="21"/>
      <c r="L71" s="21"/>
    </row>
    <row r="72" spans="1:31" ht="11.25">
      <c r="B72" s="21"/>
      <c r="L72" s="21"/>
    </row>
    <row r="73" spans="1:31" ht="11.25">
      <c r="B73" s="21"/>
      <c r="L73" s="21"/>
    </row>
    <row r="74" spans="1:31" ht="11.25">
      <c r="B74" s="21"/>
      <c r="L74" s="21"/>
    </row>
    <row r="75" spans="1:31" ht="11.25">
      <c r="B75" s="21"/>
      <c r="L75" s="21"/>
    </row>
    <row r="76" spans="1:31" s="2" customFormat="1" ht="12.75">
      <c r="A76" s="35"/>
      <c r="B76" s="40"/>
      <c r="C76" s="35"/>
      <c r="D76" s="135" t="s">
        <v>51</v>
      </c>
      <c r="E76" s="136"/>
      <c r="F76" s="137" t="s">
        <v>52</v>
      </c>
      <c r="G76" s="135" t="s">
        <v>51</v>
      </c>
      <c r="H76" s="136"/>
      <c r="I76" s="136"/>
      <c r="J76" s="138" t="s">
        <v>52</v>
      </c>
      <c r="K76" s="136"/>
      <c r="L76" s="52"/>
      <c r="S76" s="35"/>
      <c r="T76" s="35"/>
      <c r="U76" s="35"/>
      <c r="V76" s="35"/>
      <c r="W76" s="35"/>
      <c r="X76" s="35"/>
      <c r="Y76" s="35"/>
      <c r="Z76" s="35"/>
      <c r="AA76" s="35"/>
      <c r="AB76" s="35"/>
      <c r="AC76" s="35"/>
      <c r="AD76" s="35"/>
      <c r="AE76" s="35"/>
    </row>
    <row r="77" spans="1:31" s="2" customFormat="1" ht="14.45" customHeight="1">
      <c r="A77" s="35"/>
      <c r="B77" s="140"/>
      <c r="C77" s="141"/>
      <c r="D77" s="141"/>
      <c r="E77" s="141"/>
      <c r="F77" s="141"/>
      <c r="G77" s="141"/>
      <c r="H77" s="141"/>
      <c r="I77" s="141"/>
      <c r="J77" s="141"/>
      <c r="K77" s="141"/>
      <c r="L77" s="52"/>
      <c r="S77" s="35"/>
      <c r="T77" s="35"/>
      <c r="U77" s="35"/>
      <c r="V77" s="35"/>
      <c r="W77" s="35"/>
      <c r="X77" s="35"/>
      <c r="Y77" s="35"/>
      <c r="Z77" s="35"/>
      <c r="AA77" s="35"/>
      <c r="AB77" s="35"/>
      <c r="AC77" s="35"/>
      <c r="AD77" s="35"/>
      <c r="AE77" s="35"/>
    </row>
    <row r="81" spans="1:47" s="2" customFormat="1" ht="6.95" customHeight="1">
      <c r="A81" s="35"/>
      <c r="B81" s="142"/>
      <c r="C81" s="143"/>
      <c r="D81" s="143"/>
      <c r="E81" s="143"/>
      <c r="F81" s="143"/>
      <c r="G81" s="143"/>
      <c r="H81" s="143"/>
      <c r="I81" s="143"/>
      <c r="J81" s="143"/>
      <c r="K81" s="143"/>
      <c r="L81" s="52"/>
      <c r="S81" s="35"/>
      <c r="T81" s="35"/>
      <c r="U81" s="35"/>
      <c r="V81" s="35"/>
      <c r="W81" s="35"/>
      <c r="X81" s="35"/>
      <c r="Y81" s="35"/>
      <c r="Z81" s="35"/>
      <c r="AA81" s="35"/>
      <c r="AB81" s="35"/>
      <c r="AC81" s="35"/>
      <c r="AD81" s="35"/>
      <c r="AE81" s="35"/>
    </row>
    <row r="82" spans="1:47" s="2" customFormat="1" ht="24.95" customHeight="1">
      <c r="A82" s="35"/>
      <c r="B82" s="36"/>
      <c r="C82" s="24" t="s">
        <v>107</v>
      </c>
      <c r="D82" s="37"/>
      <c r="E82" s="37"/>
      <c r="F82" s="37"/>
      <c r="G82" s="37"/>
      <c r="H82" s="37"/>
      <c r="I82" s="37"/>
      <c r="J82" s="37"/>
      <c r="K82" s="37"/>
      <c r="L82" s="52"/>
      <c r="S82" s="35"/>
      <c r="T82" s="35"/>
      <c r="U82" s="35"/>
      <c r="V82" s="35"/>
      <c r="W82" s="35"/>
      <c r="X82" s="35"/>
      <c r="Y82" s="35"/>
      <c r="Z82" s="35"/>
      <c r="AA82" s="35"/>
      <c r="AB82" s="35"/>
      <c r="AC82" s="35"/>
      <c r="AD82" s="35"/>
      <c r="AE82" s="35"/>
    </row>
    <row r="83" spans="1:47" s="2" customFormat="1" ht="6.95" customHeight="1">
      <c r="A83" s="35"/>
      <c r="B83" s="36"/>
      <c r="C83" s="37"/>
      <c r="D83" s="37"/>
      <c r="E83" s="37"/>
      <c r="F83" s="37"/>
      <c r="G83" s="37"/>
      <c r="H83" s="37"/>
      <c r="I83" s="37"/>
      <c r="J83" s="37"/>
      <c r="K83" s="37"/>
      <c r="L83" s="52"/>
      <c r="S83" s="35"/>
      <c r="T83" s="35"/>
      <c r="U83" s="35"/>
      <c r="V83" s="35"/>
      <c r="W83" s="35"/>
      <c r="X83" s="35"/>
      <c r="Y83" s="35"/>
      <c r="Z83" s="35"/>
      <c r="AA83" s="35"/>
      <c r="AB83" s="35"/>
      <c r="AC83" s="35"/>
      <c r="AD83" s="35"/>
      <c r="AE83" s="35"/>
    </row>
    <row r="84" spans="1:47" s="2" customFormat="1" ht="12" customHeight="1">
      <c r="A84" s="35"/>
      <c r="B84" s="36"/>
      <c r="C84" s="30" t="s">
        <v>16</v>
      </c>
      <c r="D84" s="37"/>
      <c r="E84" s="37"/>
      <c r="F84" s="37"/>
      <c r="G84" s="37"/>
      <c r="H84" s="37"/>
      <c r="I84" s="37"/>
      <c r="J84" s="37"/>
      <c r="K84" s="37"/>
      <c r="L84" s="52"/>
      <c r="S84" s="35"/>
      <c r="T84" s="35"/>
      <c r="U84" s="35"/>
      <c r="V84" s="35"/>
      <c r="W84" s="35"/>
      <c r="X84" s="35"/>
      <c r="Y84" s="35"/>
      <c r="Z84" s="35"/>
      <c r="AA84" s="35"/>
      <c r="AB84" s="35"/>
      <c r="AC84" s="35"/>
      <c r="AD84" s="35"/>
      <c r="AE84" s="35"/>
    </row>
    <row r="85" spans="1:47" s="2" customFormat="1" ht="26.25" customHeight="1">
      <c r="A85" s="35"/>
      <c r="B85" s="36"/>
      <c r="C85" s="37"/>
      <c r="D85" s="37"/>
      <c r="E85" s="333" t="str">
        <f>E7</f>
        <v>Rekonstrukce oddělení urologie nemocnice Most - budova B, 4. patro - revize 25/9 2025</v>
      </c>
      <c r="F85" s="334"/>
      <c r="G85" s="334"/>
      <c r="H85" s="334"/>
      <c r="I85" s="37"/>
      <c r="J85" s="37"/>
      <c r="K85" s="37"/>
      <c r="L85" s="52"/>
      <c r="S85" s="35"/>
      <c r="T85" s="35"/>
      <c r="U85" s="35"/>
      <c r="V85" s="35"/>
      <c r="W85" s="35"/>
      <c r="X85" s="35"/>
      <c r="Y85" s="35"/>
      <c r="Z85" s="35"/>
      <c r="AA85" s="35"/>
      <c r="AB85" s="35"/>
      <c r="AC85" s="35"/>
      <c r="AD85" s="35"/>
      <c r="AE85" s="35"/>
    </row>
    <row r="86" spans="1:47" s="2" customFormat="1" ht="12" customHeight="1">
      <c r="A86" s="35"/>
      <c r="B86" s="36"/>
      <c r="C86" s="30" t="s">
        <v>105</v>
      </c>
      <c r="D86" s="37"/>
      <c r="E86" s="37"/>
      <c r="F86" s="37"/>
      <c r="G86" s="37"/>
      <c r="H86" s="37"/>
      <c r="I86" s="37"/>
      <c r="J86" s="37"/>
      <c r="K86" s="37"/>
      <c r="L86" s="52"/>
      <c r="S86" s="35"/>
      <c r="T86" s="35"/>
      <c r="U86" s="35"/>
      <c r="V86" s="35"/>
      <c r="W86" s="35"/>
      <c r="X86" s="35"/>
      <c r="Y86" s="35"/>
      <c r="Z86" s="35"/>
      <c r="AA86" s="35"/>
      <c r="AB86" s="35"/>
      <c r="AC86" s="35"/>
      <c r="AD86" s="35"/>
      <c r="AE86" s="35"/>
    </row>
    <row r="87" spans="1:47" s="2" customFormat="1" ht="16.5" customHeight="1">
      <c r="A87" s="35"/>
      <c r="B87" s="36"/>
      <c r="C87" s="37"/>
      <c r="D87" s="37"/>
      <c r="E87" s="285" t="str">
        <f>E9</f>
        <v>A - Bourací práce</v>
      </c>
      <c r="F87" s="335"/>
      <c r="G87" s="335"/>
      <c r="H87" s="335"/>
      <c r="I87" s="37"/>
      <c r="J87" s="37"/>
      <c r="K87" s="37"/>
      <c r="L87" s="52"/>
      <c r="S87" s="35"/>
      <c r="T87" s="35"/>
      <c r="U87" s="35"/>
      <c r="V87" s="35"/>
      <c r="W87" s="35"/>
      <c r="X87" s="35"/>
      <c r="Y87" s="35"/>
      <c r="Z87" s="35"/>
      <c r="AA87" s="35"/>
      <c r="AB87" s="35"/>
      <c r="AC87" s="35"/>
      <c r="AD87" s="35"/>
      <c r="AE87" s="35"/>
    </row>
    <row r="88" spans="1:47" s="2" customFormat="1" ht="6.95" customHeight="1">
      <c r="A88" s="35"/>
      <c r="B88" s="36"/>
      <c r="C88" s="37"/>
      <c r="D88" s="37"/>
      <c r="E88" s="37"/>
      <c r="F88" s="37"/>
      <c r="G88" s="37"/>
      <c r="H88" s="37"/>
      <c r="I88" s="37"/>
      <c r="J88" s="37"/>
      <c r="K88" s="37"/>
      <c r="L88" s="52"/>
      <c r="S88" s="35"/>
      <c r="T88" s="35"/>
      <c r="U88" s="35"/>
      <c r="V88" s="35"/>
      <c r="W88" s="35"/>
      <c r="X88" s="35"/>
      <c r="Y88" s="35"/>
      <c r="Z88" s="35"/>
      <c r="AA88" s="35"/>
      <c r="AB88" s="35"/>
      <c r="AC88" s="35"/>
      <c r="AD88" s="35"/>
      <c r="AE88" s="35"/>
    </row>
    <row r="89" spans="1:47" s="2" customFormat="1" ht="12" customHeight="1">
      <c r="A89" s="35"/>
      <c r="B89" s="36"/>
      <c r="C89" s="30" t="s">
        <v>20</v>
      </c>
      <c r="D89" s="37"/>
      <c r="E89" s="37"/>
      <c r="F89" s="28" t="str">
        <f>F12</f>
        <v>J. E. Purkyně 270, 434 64 Most</v>
      </c>
      <c r="G89" s="37"/>
      <c r="H89" s="37"/>
      <c r="I89" s="30" t="s">
        <v>22</v>
      </c>
      <c r="J89" s="67">
        <f>IF(J12="","",J12)</f>
        <v>0</v>
      </c>
      <c r="K89" s="37"/>
      <c r="L89" s="52"/>
      <c r="S89" s="35"/>
      <c r="T89" s="35"/>
      <c r="U89" s="35"/>
      <c r="V89" s="35"/>
      <c r="W89" s="35"/>
      <c r="X89" s="35"/>
      <c r="Y89" s="35"/>
      <c r="Z89" s="35"/>
      <c r="AA89" s="35"/>
      <c r="AB89" s="35"/>
      <c r="AC89" s="35"/>
      <c r="AD89" s="35"/>
      <c r="AE89" s="35"/>
    </row>
    <row r="90" spans="1:47" s="2" customFormat="1" ht="6.95" customHeight="1">
      <c r="A90" s="35"/>
      <c r="B90" s="36"/>
      <c r="C90" s="37"/>
      <c r="D90" s="37"/>
      <c r="E90" s="37"/>
      <c r="F90" s="37"/>
      <c r="G90" s="37"/>
      <c r="H90" s="37"/>
      <c r="I90" s="37"/>
      <c r="J90" s="37"/>
      <c r="K90" s="37"/>
      <c r="L90" s="52"/>
      <c r="S90" s="35"/>
      <c r="T90" s="35"/>
      <c r="U90" s="35"/>
      <c r="V90" s="35"/>
      <c r="W90" s="35"/>
      <c r="X90" s="35"/>
      <c r="Y90" s="35"/>
      <c r="Z90" s="35"/>
      <c r="AA90" s="35"/>
      <c r="AB90" s="35"/>
      <c r="AC90" s="35"/>
      <c r="AD90" s="35"/>
      <c r="AE90" s="35"/>
    </row>
    <row r="91" spans="1:47" s="2" customFormat="1" ht="15.2" customHeight="1">
      <c r="A91" s="35"/>
      <c r="B91" s="36"/>
      <c r="C91" s="30" t="s">
        <v>23</v>
      </c>
      <c r="D91" s="37"/>
      <c r="E91" s="37"/>
      <c r="F91" s="28" t="str">
        <f>E15</f>
        <v>Krajská zdravotní, a.s. - Nemocnice Most, o.z.</v>
      </c>
      <c r="G91" s="37"/>
      <c r="H91" s="37"/>
      <c r="I91" s="30" t="s">
        <v>31</v>
      </c>
      <c r="J91" s="33" t="str">
        <f>E21</f>
        <v xml:space="preserve"> </v>
      </c>
      <c r="K91" s="37"/>
      <c r="L91" s="52"/>
      <c r="S91" s="35"/>
      <c r="T91" s="35"/>
      <c r="U91" s="35"/>
      <c r="V91" s="35"/>
      <c r="W91" s="35"/>
      <c r="X91" s="35"/>
      <c r="Y91" s="35"/>
      <c r="Z91" s="35"/>
      <c r="AA91" s="35"/>
      <c r="AB91" s="35"/>
      <c r="AC91" s="35"/>
      <c r="AD91" s="35"/>
      <c r="AE91" s="35"/>
    </row>
    <row r="92" spans="1:47" s="2" customFormat="1" ht="15.2" customHeight="1">
      <c r="A92" s="35"/>
      <c r="B92" s="36"/>
      <c r="C92" s="30" t="s">
        <v>29</v>
      </c>
      <c r="D92" s="37"/>
      <c r="E92" s="37"/>
      <c r="F92" s="28" t="str">
        <f>IF(E18="","",E18)</f>
        <v>Vyplň údaj</v>
      </c>
      <c r="G92" s="37"/>
      <c r="H92" s="37"/>
      <c r="I92" s="30" t="s">
        <v>34</v>
      </c>
      <c r="J92" s="33" t="str">
        <f>E24</f>
        <v xml:space="preserve"> </v>
      </c>
      <c r="K92" s="37"/>
      <c r="L92" s="52"/>
      <c r="S92" s="35"/>
      <c r="T92" s="35"/>
      <c r="U92" s="35"/>
      <c r="V92" s="35"/>
      <c r="W92" s="35"/>
      <c r="X92" s="35"/>
      <c r="Y92" s="35"/>
      <c r="Z92" s="35"/>
      <c r="AA92" s="35"/>
      <c r="AB92" s="35"/>
      <c r="AC92" s="35"/>
      <c r="AD92" s="35"/>
      <c r="AE92" s="35"/>
    </row>
    <row r="93" spans="1:47" s="2" customFormat="1" ht="10.35" customHeight="1">
      <c r="A93" s="35"/>
      <c r="B93" s="36"/>
      <c r="C93" s="37"/>
      <c r="D93" s="37"/>
      <c r="E93" s="37"/>
      <c r="F93" s="37"/>
      <c r="G93" s="37"/>
      <c r="H93" s="37"/>
      <c r="I93" s="37"/>
      <c r="J93" s="37"/>
      <c r="K93" s="37"/>
      <c r="L93" s="52"/>
      <c r="S93" s="35"/>
      <c r="T93" s="35"/>
      <c r="U93" s="35"/>
      <c r="V93" s="35"/>
      <c r="W93" s="35"/>
      <c r="X93" s="35"/>
      <c r="Y93" s="35"/>
      <c r="Z93" s="35"/>
      <c r="AA93" s="35"/>
      <c r="AB93" s="35"/>
      <c r="AC93" s="35"/>
      <c r="AD93" s="35"/>
      <c r="AE93" s="35"/>
    </row>
    <row r="94" spans="1:47" s="2" customFormat="1" ht="29.25" customHeight="1">
      <c r="A94" s="35"/>
      <c r="B94" s="36"/>
      <c r="C94" s="144" t="s">
        <v>108</v>
      </c>
      <c r="D94" s="145"/>
      <c r="E94" s="145"/>
      <c r="F94" s="145"/>
      <c r="G94" s="145"/>
      <c r="H94" s="145"/>
      <c r="I94" s="145"/>
      <c r="J94" s="146" t="s">
        <v>109</v>
      </c>
      <c r="K94" s="145"/>
      <c r="L94" s="52"/>
      <c r="S94" s="35"/>
      <c r="T94" s="35"/>
      <c r="U94" s="35"/>
      <c r="V94" s="35"/>
      <c r="W94" s="35"/>
      <c r="X94" s="35"/>
      <c r="Y94" s="35"/>
      <c r="Z94" s="35"/>
      <c r="AA94" s="35"/>
      <c r="AB94" s="35"/>
      <c r="AC94" s="35"/>
      <c r="AD94" s="35"/>
      <c r="AE94" s="35"/>
    </row>
    <row r="95" spans="1:47" s="2" customFormat="1" ht="10.35" customHeight="1">
      <c r="A95" s="35"/>
      <c r="B95" s="36"/>
      <c r="C95" s="37"/>
      <c r="D95" s="37"/>
      <c r="E95" s="37"/>
      <c r="F95" s="37"/>
      <c r="G95" s="37"/>
      <c r="H95" s="37"/>
      <c r="I95" s="37"/>
      <c r="J95" s="37"/>
      <c r="K95" s="37"/>
      <c r="L95" s="52"/>
      <c r="S95" s="35"/>
      <c r="T95" s="35"/>
      <c r="U95" s="35"/>
      <c r="V95" s="35"/>
      <c r="W95" s="35"/>
      <c r="X95" s="35"/>
      <c r="Y95" s="35"/>
      <c r="Z95" s="35"/>
      <c r="AA95" s="35"/>
      <c r="AB95" s="35"/>
      <c r="AC95" s="35"/>
      <c r="AD95" s="35"/>
      <c r="AE95" s="35"/>
    </row>
    <row r="96" spans="1:47" s="2" customFormat="1" ht="22.9" customHeight="1">
      <c r="A96" s="35"/>
      <c r="B96" s="36"/>
      <c r="C96" s="147" t="s">
        <v>110</v>
      </c>
      <c r="D96" s="37"/>
      <c r="E96" s="37"/>
      <c r="F96" s="37"/>
      <c r="G96" s="37"/>
      <c r="H96" s="37"/>
      <c r="I96" s="37"/>
      <c r="J96" s="85">
        <f>J128</f>
        <v>0</v>
      </c>
      <c r="K96" s="37"/>
      <c r="L96" s="52"/>
      <c r="S96" s="35"/>
      <c r="T96" s="35"/>
      <c r="U96" s="35"/>
      <c r="V96" s="35"/>
      <c r="W96" s="35"/>
      <c r="X96" s="35"/>
      <c r="Y96" s="35"/>
      <c r="Z96" s="35"/>
      <c r="AA96" s="35"/>
      <c r="AB96" s="35"/>
      <c r="AC96" s="35"/>
      <c r="AD96" s="35"/>
      <c r="AE96" s="35"/>
      <c r="AU96" s="18" t="s">
        <v>111</v>
      </c>
    </row>
    <row r="97" spans="1:31" s="9" customFormat="1" ht="24.95" customHeight="1">
      <c r="B97" s="148"/>
      <c r="C97" s="149"/>
      <c r="D97" s="150" t="s">
        <v>112</v>
      </c>
      <c r="E97" s="151"/>
      <c r="F97" s="151"/>
      <c r="G97" s="151"/>
      <c r="H97" s="151"/>
      <c r="I97" s="151"/>
      <c r="J97" s="152">
        <f>J129</f>
        <v>0</v>
      </c>
      <c r="K97" s="149"/>
      <c r="L97" s="153"/>
    </row>
    <row r="98" spans="1:31" s="10" customFormat="1" ht="19.899999999999999" customHeight="1">
      <c r="B98" s="154"/>
      <c r="C98" s="155"/>
      <c r="D98" s="156" t="s">
        <v>113</v>
      </c>
      <c r="E98" s="157"/>
      <c r="F98" s="157"/>
      <c r="G98" s="157"/>
      <c r="H98" s="157"/>
      <c r="I98" s="157"/>
      <c r="J98" s="158">
        <f>J130</f>
        <v>0</v>
      </c>
      <c r="K98" s="155"/>
      <c r="L98" s="159"/>
    </row>
    <row r="99" spans="1:31" s="10" customFormat="1" ht="19.899999999999999" customHeight="1">
      <c r="B99" s="154"/>
      <c r="C99" s="155"/>
      <c r="D99" s="156" t="s">
        <v>114</v>
      </c>
      <c r="E99" s="157"/>
      <c r="F99" s="157"/>
      <c r="G99" s="157"/>
      <c r="H99" s="157"/>
      <c r="I99" s="157"/>
      <c r="J99" s="158">
        <f>J158</f>
        <v>0</v>
      </c>
      <c r="K99" s="155"/>
      <c r="L99" s="159"/>
    </row>
    <row r="100" spans="1:31" s="9" customFormat="1" ht="24.95" customHeight="1">
      <c r="B100" s="148"/>
      <c r="C100" s="149"/>
      <c r="D100" s="150" t="s">
        <v>115</v>
      </c>
      <c r="E100" s="151"/>
      <c r="F100" s="151"/>
      <c r="G100" s="151"/>
      <c r="H100" s="151"/>
      <c r="I100" s="151"/>
      <c r="J100" s="152">
        <f>J217</f>
        <v>0</v>
      </c>
      <c r="K100" s="149"/>
      <c r="L100" s="153"/>
    </row>
    <row r="101" spans="1:31" s="10" customFormat="1" ht="19.899999999999999" customHeight="1">
      <c r="B101" s="154"/>
      <c r="C101" s="155"/>
      <c r="D101" s="156" t="s">
        <v>116</v>
      </c>
      <c r="E101" s="157"/>
      <c r="F101" s="157"/>
      <c r="G101" s="157"/>
      <c r="H101" s="157"/>
      <c r="I101" s="157"/>
      <c r="J101" s="158">
        <f>J218</f>
        <v>0</v>
      </c>
      <c r="K101" s="155"/>
      <c r="L101" s="159"/>
    </row>
    <row r="102" spans="1:31" s="10" customFormat="1" ht="19.899999999999999" customHeight="1">
      <c r="B102" s="154"/>
      <c r="C102" s="155"/>
      <c r="D102" s="156" t="s">
        <v>117</v>
      </c>
      <c r="E102" s="157"/>
      <c r="F102" s="157"/>
      <c r="G102" s="157"/>
      <c r="H102" s="157"/>
      <c r="I102" s="157"/>
      <c r="J102" s="158">
        <f>J229</f>
        <v>0</v>
      </c>
      <c r="K102" s="155"/>
      <c r="L102" s="159"/>
    </row>
    <row r="103" spans="1:31" s="10" customFormat="1" ht="19.899999999999999" customHeight="1">
      <c r="B103" s="154"/>
      <c r="C103" s="155"/>
      <c r="D103" s="156" t="s">
        <v>118</v>
      </c>
      <c r="E103" s="157"/>
      <c r="F103" s="157"/>
      <c r="G103" s="157"/>
      <c r="H103" s="157"/>
      <c r="I103" s="157"/>
      <c r="J103" s="158">
        <f>J231</f>
        <v>0</v>
      </c>
      <c r="K103" s="155"/>
      <c r="L103" s="159"/>
    </row>
    <row r="104" spans="1:31" s="10" customFormat="1" ht="19.899999999999999" customHeight="1">
      <c r="B104" s="154"/>
      <c r="C104" s="155"/>
      <c r="D104" s="156" t="s">
        <v>119</v>
      </c>
      <c r="E104" s="157"/>
      <c r="F104" s="157"/>
      <c r="G104" s="157"/>
      <c r="H104" s="157"/>
      <c r="I104" s="157"/>
      <c r="J104" s="158">
        <f>J240</f>
        <v>0</v>
      </c>
      <c r="K104" s="155"/>
      <c r="L104" s="159"/>
    </row>
    <row r="105" spans="1:31" s="10" customFormat="1" ht="19.899999999999999" customHeight="1">
      <c r="B105" s="154"/>
      <c r="C105" s="155"/>
      <c r="D105" s="156" t="s">
        <v>120</v>
      </c>
      <c r="E105" s="157"/>
      <c r="F105" s="157"/>
      <c r="G105" s="157"/>
      <c r="H105" s="157"/>
      <c r="I105" s="157"/>
      <c r="J105" s="158">
        <f>J242</f>
        <v>0</v>
      </c>
      <c r="K105" s="155"/>
      <c r="L105" s="159"/>
    </row>
    <row r="106" spans="1:31" s="10" customFormat="1" ht="19.899999999999999" customHeight="1">
      <c r="B106" s="154"/>
      <c r="C106" s="155"/>
      <c r="D106" s="156" t="s">
        <v>121</v>
      </c>
      <c r="E106" s="157"/>
      <c r="F106" s="157"/>
      <c r="G106" s="157"/>
      <c r="H106" s="157"/>
      <c r="I106" s="157"/>
      <c r="J106" s="158">
        <f>J245</f>
        <v>0</v>
      </c>
      <c r="K106" s="155"/>
      <c r="L106" s="159"/>
    </row>
    <row r="107" spans="1:31" s="10" customFormat="1" ht="19.899999999999999" customHeight="1">
      <c r="B107" s="154"/>
      <c r="C107" s="155"/>
      <c r="D107" s="156" t="s">
        <v>122</v>
      </c>
      <c r="E107" s="157"/>
      <c r="F107" s="157"/>
      <c r="G107" s="157"/>
      <c r="H107" s="157"/>
      <c r="I107" s="157"/>
      <c r="J107" s="158">
        <f>J247</f>
        <v>0</v>
      </c>
      <c r="K107" s="155"/>
      <c r="L107" s="159"/>
    </row>
    <row r="108" spans="1:31" s="10" customFormat="1" ht="19.899999999999999" customHeight="1">
      <c r="B108" s="154"/>
      <c r="C108" s="155"/>
      <c r="D108" s="156" t="s">
        <v>123</v>
      </c>
      <c r="E108" s="157"/>
      <c r="F108" s="157"/>
      <c r="G108" s="157"/>
      <c r="H108" s="157"/>
      <c r="I108" s="157"/>
      <c r="J108" s="158">
        <f>J250</f>
        <v>0</v>
      </c>
      <c r="K108" s="155"/>
      <c r="L108" s="159"/>
    </row>
    <row r="109" spans="1:31" s="2" customFormat="1" ht="21.75" customHeight="1">
      <c r="A109" s="35"/>
      <c r="B109" s="36"/>
      <c r="C109" s="37"/>
      <c r="D109" s="37"/>
      <c r="E109" s="37"/>
      <c r="F109" s="37"/>
      <c r="G109" s="37"/>
      <c r="H109" s="37"/>
      <c r="I109" s="37"/>
      <c r="J109" s="37"/>
      <c r="K109" s="37"/>
      <c r="L109" s="52"/>
      <c r="S109" s="35"/>
      <c r="T109" s="35"/>
      <c r="U109" s="35"/>
      <c r="V109" s="35"/>
      <c r="W109" s="35"/>
      <c r="X109" s="35"/>
      <c r="Y109" s="35"/>
      <c r="Z109" s="35"/>
      <c r="AA109" s="35"/>
      <c r="AB109" s="35"/>
      <c r="AC109" s="35"/>
      <c r="AD109" s="35"/>
      <c r="AE109" s="35"/>
    </row>
    <row r="110" spans="1:31" s="2" customFormat="1" ht="6.95" customHeight="1">
      <c r="A110" s="35"/>
      <c r="B110" s="55"/>
      <c r="C110" s="56"/>
      <c r="D110" s="56"/>
      <c r="E110" s="56"/>
      <c r="F110" s="56"/>
      <c r="G110" s="56"/>
      <c r="H110" s="56"/>
      <c r="I110" s="56"/>
      <c r="J110" s="56"/>
      <c r="K110" s="56"/>
      <c r="L110" s="52"/>
      <c r="S110" s="35"/>
      <c r="T110" s="35"/>
      <c r="U110" s="35"/>
      <c r="V110" s="35"/>
      <c r="W110" s="35"/>
      <c r="X110" s="35"/>
      <c r="Y110" s="35"/>
      <c r="Z110" s="35"/>
      <c r="AA110" s="35"/>
      <c r="AB110" s="35"/>
      <c r="AC110" s="35"/>
      <c r="AD110" s="35"/>
      <c r="AE110" s="35"/>
    </row>
    <row r="114" spans="1:63" s="2" customFormat="1" ht="6.95" customHeight="1">
      <c r="A114" s="35"/>
      <c r="B114" s="57"/>
      <c r="C114" s="58"/>
      <c r="D114" s="58"/>
      <c r="E114" s="58"/>
      <c r="F114" s="58"/>
      <c r="G114" s="58"/>
      <c r="H114" s="58"/>
      <c r="I114" s="58"/>
      <c r="J114" s="58"/>
      <c r="K114" s="58"/>
      <c r="L114" s="52"/>
      <c r="S114" s="35"/>
      <c r="T114" s="35"/>
      <c r="U114" s="35"/>
      <c r="V114" s="35"/>
      <c r="W114" s="35"/>
      <c r="X114" s="35"/>
      <c r="Y114" s="35"/>
      <c r="Z114" s="35"/>
      <c r="AA114" s="35"/>
      <c r="AB114" s="35"/>
      <c r="AC114" s="35"/>
      <c r="AD114" s="35"/>
      <c r="AE114" s="35"/>
    </row>
    <row r="115" spans="1:63" s="2" customFormat="1" ht="24.95" customHeight="1">
      <c r="A115" s="35"/>
      <c r="B115" s="36"/>
      <c r="C115" s="24" t="s">
        <v>124</v>
      </c>
      <c r="D115" s="37"/>
      <c r="E115" s="37"/>
      <c r="F115" s="37"/>
      <c r="G115" s="37"/>
      <c r="H115" s="37"/>
      <c r="I115" s="37"/>
      <c r="J115" s="37"/>
      <c r="K115" s="37"/>
      <c r="L115" s="52"/>
      <c r="S115" s="35"/>
      <c r="T115" s="35"/>
      <c r="U115" s="35"/>
      <c r="V115" s="35"/>
      <c r="W115" s="35"/>
      <c r="X115" s="35"/>
      <c r="Y115" s="35"/>
      <c r="Z115" s="35"/>
      <c r="AA115" s="35"/>
      <c r="AB115" s="35"/>
      <c r="AC115" s="35"/>
      <c r="AD115" s="35"/>
      <c r="AE115" s="35"/>
    </row>
    <row r="116" spans="1:63" s="2" customFormat="1" ht="6.95" customHeight="1">
      <c r="A116" s="35"/>
      <c r="B116" s="36"/>
      <c r="C116" s="37"/>
      <c r="D116" s="37"/>
      <c r="E116" s="37"/>
      <c r="F116" s="37"/>
      <c r="G116" s="37"/>
      <c r="H116" s="37"/>
      <c r="I116" s="37"/>
      <c r="J116" s="37"/>
      <c r="K116" s="37"/>
      <c r="L116" s="52"/>
      <c r="S116" s="35"/>
      <c r="T116" s="35"/>
      <c r="U116" s="35"/>
      <c r="V116" s="35"/>
      <c r="W116" s="35"/>
      <c r="X116" s="35"/>
      <c r="Y116" s="35"/>
      <c r="Z116" s="35"/>
      <c r="AA116" s="35"/>
      <c r="AB116" s="35"/>
      <c r="AC116" s="35"/>
      <c r="AD116" s="35"/>
      <c r="AE116" s="35"/>
    </row>
    <row r="117" spans="1:63" s="2" customFormat="1" ht="12" customHeight="1">
      <c r="A117" s="35"/>
      <c r="B117" s="36"/>
      <c r="C117" s="30" t="s">
        <v>16</v>
      </c>
      <c r="D117" s="37"/>
      <c r="E117" s="37"/>
      <c r="F117" s="37"/>
      <c r="G117" s="37"/>
      <c r="H117" s="37"/>
      <c r="I117" s="37"/>
      <c r="J117" s="37"/>
      <c r="K117" s="37"/>
      <c r="L117" s="52"/>
      <c r="S117" s="35"/>
      <c r="T117" s="35"/>
      <c r="U117" s="35"/>
      <c r="V117" s="35"/>
      <c r="W117" s="35"/>
      <c r="X117" s="35"/>
      <c r="Y117" s="35"/>
      <c r="Z117" s="35"/>
      <c r="AA117" s="35"/>
      <c r="AB117" s="35"/>
      <c r="AC117" s="35"/>
      <c r="AD117" s="35"/>
      <c r="AE117" s="35"/>
    </row>
    <row r="118" spans="1:63" s="2" customFormat="1" ht="26.25" customHeight="1">
      <c r="A118" s="35"/>
      <c r="B118" s="36"/>
      <c r="C118" s="37"/>
      <c r="D118" s="37"/>
      <c r="E118" s="333" t="str">
        <f>E7</f>
        <v>Rekonstrukce oddělení urologie nemocnice Most - budova B, 4. patro - revize 25/9 2025</v>
      </c>
      <c r="F118" s="334"/>
      <c r="G118" s="334"/>
      <c r="H118" s="334"/>
      <c r="I118" s="37"/>
      <c r="J118" s="37"/>
      <c r="K118" s="37"/>
      <c r="L118" s="52"/>
      <c r="S118" s="35"/>
      <c r="T118" s="35"/>
      <c r="U118" s="35"/>
      <c r="V118" s="35"/>
      <c r="W118" s="35"/>
      <c r="X118" s="35"/>
      <c r="Y118" s="35"/>
      <c r="Z118" s="35"/>
      <c r="AA118" s="35"/>
      <c r="AB118" s="35"/>
      <c r="AC118" s="35"/>
      <c r="AD118" s="35"/>
      <c r="AE118" s="35"/>
    </row>
    <row r="119" spans="1:63" s="2" customFormat="1" ht="12" customHeight="1">
      <c r="A119" s="35"/>
      <c r="B119" s="36"/>
      <c r="C119" s="30" t="s">
        <v>105</v>
      </c>
      <c r="D119" s="37"/>
      <c r="E119" s="37"/>
      <c r="F119" s="37"/>
      <c r="G119" s="37"/>
      <c r="H119" s="37"/>
      <c r="I119" s="37"/>
      <c r="J119" s="37"/>
      <c r="K119" s="37"/>
      <c r="L119" s="52"/>
      <c r="S119" s="35"/>
      <c r="T119" s="35"/>
      <c r="U119" s="35"/>
      <c r="V119" s="35"/>
      <c r="W119" s="35"/>
      <c r="X119" s="35"/>
      <c r="Y119" s="35"/>
      <c r="Z119" s="35"/>
      <c r="AA119" s="35"/>
      <c r="AB119" s="35"/>
      <c r="AC119" s="35"/>
      <c r="AD119" s="35"/>
      <c r="AE119" s="35"/>
    </row>
    <row r="120" spans="1:63" s="2" customFormat="1" ht="16.5" customHeight="1">
      <c r="A120" s="35"/>
      <c r="B120" s="36"/>
      <c r="C120" s="37"/>
      <c r="D120" s="37"/>
      <c r="E120" s="285" t="str">
        <f>E9</f>
        <v>A - Bourací práce</v>
      </c>
      <c r="F120" s="335"/>
      <c r="G120" s="335"/>
      <c r="H120" s="335"/>
      <c r="I120" s="37"/>
      <c r="J120" s="37"/>
      <c r="K120" s="37"/>
      <c r="L120" s="52"/>
      <c r="S120" s="35"/>
      <c r="T120" s="35"/>
      <c r="U120" s="35"/>
      <c r="V120" s="35"/>
      <c r="W120" s="35"/>
      <c r="X120" s="35"/>
      <c r="Y120" s="35"/>
      <c r="Z120" s="35"/>
      <c r="AA120" s="35"/>
      <c r="AB120" s="35"/>
      <c r="AC120" s="35"/>
      <c r="AD120" s="35"/>
      <c r="AE120" s="35"/>
    </row>
    <row r="121" spans="1:63" s="2" customFormat="1" ht="6.95" customHeight="1">
      <c r="A121" s="35"/>
      <c r="B121" s="36"/>
      <c r="C121" s="37"/>
      <c r="D121" s="37"/>
      <c r="E121" s="37"/>
      <c r="F121" s="37"/>
      <c r="G121" s="37"/>
      <c r="H121" s="37"/>
      <c r="I121" s="37"/>
      <c r="J121" s="37"/>
      <c r="K121" s="37"/>
      <c r="L121" s="52"/>
      <c r="S121" s="35"/>
      <c r="T121" s="35"/>
      <c r="U121" s="35"/>
      <c r="V121" s="35"/>
      <c r="W121" s="35"/>
      <c r="X121" s="35"/>
      <c r="Y121" s="35"/>
      <c r="Z121" s="35"/>
      <c r="AA121" s="35"/>
      <c r="AB121" s="35"/>
      <c r="AC121" s="35"/>
      <c r="AD121" s="35"/>
      <c r="AE121" s="35"/>
    </row>
    <row r="122" spans="1:63" s="2" customFormat="1" ht="12" customHeight="1">
      <c r="A122" s="35"/>
      <c r="B122" s="36"/>
      <c r="C122" s="30" t="s">
        <v>20</v>
      </c>
      <c r="D122" s="37"/>
      <c r="E122" s="37"/>
      <c r="F122" s="28" t="str">
        <f>F12</f>
        <v>J. E. Purkyně 270, 434 64 Most</v>
      </c>
      <c r="G122" s="37"/>
      <c r="H122" s="37"/>
      <c r="I122" s="30" t="s">
        <v>22</v>
      </c>
      <c r="J122" s="67">
        <f>IF(J12="","",J12)</f>
        <v>0</v>
      </c>
      <c r="K122" s="37"/>
      <c r="L122" s="52"/>
      <c r="S122" s="35"/>
      <c r="T122" s="35"/>
      <c r="U122" s="35"/>
      <c r="V122" s="35"/>
      <c r="W122" s="35"/>
      <c r="X122" s="35"/>
      <c r="Y122" s="35"/>
      <c r="Z122" s="35"/>
      <c r="AA122" s="35"/>
      <c r="AB122" s="35"/>
      <c r="AC122" s="35"/>
      <c r="AD122" s="35"/>
      <c r="AE122" s="35"/>
    </row>
    <row r="123" spans="1:63" s="2" customFormat="1" ht="6.95" customHeight="1">
      <c r="A123" s="35"/>
      <c r="B123" s="36"/>
      <c r="C123" s="37"/>
      <c r="D123" s="37"/>
      <c r="E123" s="37"/>
      <c r="F123" s="37"/>
      <c r="G123" s="37"/>
      <c r="H123" s="37"/>
      <c r="I123" s="37"/>
      <c r="J123" s="37"/>
      <c r="K123" s="37"/>
      <c r="L123" s="52"/>
      <c r="S123" s="35"/>
      <c r="T123" s="35"/>
      <c r="U123" s="35"/>
      <c r="V123" s="35"/>
      <c r="W123" s="35"/>
      <c r="X123" s="35"/>
      <c r="Y123" s="35"/>
      <c r="Z123" s="35"/>
      <c r="AA123" s="35"/>
      <c r="AB123" s="35"/>
      <c r="AC123" s="35"/>
      <c r="AD123" s="35"/>
      <c r="AE123" s="35"/>
    </row>
    <row r="124" spans="1:63" s="2" customFormat="1" ht="15.2" customHeight="1">
      <c r="A124" s="35"/>
      <c r="B124" s="36"/>
      <c r="C124" s="30" t="s">
        <v>23</v>
      </c>
      <c r="D124" s="37"/>
      <c r="E124" s="37"/>
      <c r="F124" s="28" t="str">
        <f>E15</f>
        <v>Krajská zdravotní, a.s. - Nemocnice Most, o.z.</v>
      </c>
      <c r="G124" s="37"/>
      <c r="H124" s="37"/>
      <c r="I124" s="30" t="s">
        <v>31</v>
      </c>
      <c r="J124" s="33" t="str">
        <f>E21</f>
        <v xml:space="preserve"> </v>
      </c>
      <c r="K124" s="37"/>
      <c r="L124" s="52"/>
      <c r="S124" s="35"/>
      <c r="T124" s="35"/>
      <c r="U124" s="35"/>
      <c r="V124" s="35"/>
      <c r="W124" s="35"/>
      <c r="X124" s="35"/>
      <c r="Y124" s="35"/>
      <c r="Z124" s="35"/>
      <c r="AA124" s="35"/>
      <c r="AB124" s="35"/>
      <c r="AC124" s="35"/>
      <c r="AD124" s="35"/>
      <c r="AE124" s="35"/>
    </row>
    <row r="125" spans="1:63" s="2" customFormat="1" ht="15.2" customHeight="1">
      <c r="A125" s="35"/>
      <c r="B125" s="36"/>
      <c r="C125" s="30" t="s">
        <v>29</v>
      </c>
      <c r="D125" s="37"/>
      <c r="E125" s="37"/>
      <c r="F125" s="28" t="str">
        <f>IF(E18="","",E18)</f>
        <v>Vyplň údaj</v>
      </c>
      <c r="G125" s="37"/>
      <c r="H125" s="37"/>
      <c r="I125" s="30" t="s">
        <v>34</v>
      </c>
      <c r="J125" s="33" t="str">
        <f>E24</f>
        <v xml:space="preserve"> </v>
      </c>
      <c r="K125" s="37"/>
      <c r="L125" s="52"/>
      <c r="S125" s="35"/>
      <c r="T125" s="35"/>
      <c r="U125" s="35"/>
      <c r="V125" s="35"/>
      <c r="W125" s="35"/>
      <c r="X125" s="35"/>
      <c r="Y125" s="35"/>
      <c r="Z125" s="35"/>
      <c r="AA125" s="35"/>
      <c r="AB125" s="35"/>
      <c r="AC125" s="35"/>
      <c r="AD125" s="35"/>
      <c r="AE125" s="35"/>
    </row>
    <row r="126" spans="1:63" s="2" customFormat="1" ht="10.35" customHeight="1">
      <c r="A126" s="35"/>
      <c r="B126" s="36"/>
      <c r="C126" s="37"/>
      <c r="D126" s="37"/>
      <c r="E126" s="37"/>
      <c r="F126" s="37"/>
      <c r="G126" s="37"/>
      <c r="H126" s="37"/>
      <c r="I126" s="37"/>
      <c r="J126" s="37"/>
      <c r="K126" s="37"/>
      <c r="L126" s="52"/>
      <c r="S126" s="35"/>
      <c r="T126" s="35"/>
      <c r="U126" s="35"/>
      <c r="V126" s="35"/>
      <c r="W126" s="35"/>
      <c r="X126" s="35"/>
      <c r="Y126" s="35"/>
      <c r="Z126" s="35"/>
      <c r="AA126" s="35"/>
      <c r="AB126" s="35"/>
      <c r="AC126" s="35"/>
      <c r="AD126" s="35"/>
      <c r="AE126" s="35"/>
    </row>
    <row r="127" spans="1:63" s="11" customFormat="1" ht="29.25" customHeight="1">
      <c r="A127" s="160"/>
      <c r="B127" s="161"/>
      <c r="C127" s="162" t="s">
        <v>125</v>
      </c>
      <c r="D127" s="163" t="s">
        <v>61</v>
      </c>
      <c r="E127" s="163" t="s">
        <v>57</v>
      </c>
      <c r="F127" s="163" t="s">
        <v>58</v>
      </c>
      <c r="G127" s="163" t="s">
        <v>126</v>
      </c>
      <c r="H127" s="163" t="s">
        <v>127</v>
      </c>
      <c r="I127" s="163" t="s">
        <v>128</v>
      </c>
      <c r="J127" s="164" t="s">
        <v>109</v>
      </c>
      <c r="K127" s="165" t="s">
        <v>129</v>
      </c>
      <c r="L127" s="166"/>
      <c r="M127" s="76" t="s">
        <v>1</v>
      </c>
      <c r="N127" s="77" t="s">
        <v>40</v>
      </c>
      <c r="O127" s="77" t="s">
        <v>130</v>
      </c>
      <c r="P127" s="77" t="s">
        <v>131</v>
      </c>
      <c r="Q127" s="77" t="s">
        <v>132</v>
      </c>
      <c r="R127" s="77" t="s">
        <v>133</v>
      </c>
      <c r="S127" s="77" t="s">
        <v>134</v>
      </c>
      <c r="T127" s="78" t="s">
        <v>135</v>
      </c>
      <c r="U127" s="160"/>
      <c r="V127" s="160"/>
      <c r="W127" s="160"/>
      <c r="X127" s="160"/>
      <c r="Y127" s="160"/>
      <c r="Z127" s="160"/>
      <c r="AA127" s="160"/>
      <c r="AB127" s="160"/>
      <c r="AC127" s="160"/>
      <c r="AD127" s="160"/>
      <c r="AE127" s="160"/>
    </row>
    <row r="128" spans="1:63" s="2" customFormat="1" ht="22.9" customHeight="1">
      <c r="A128" s="35"/>
      <c r="B128" s="36"/>
      <c r="C128" s="83" t="s">
        <v>136</v>
      </c>
      <c r="D128" s="37"/>
      <c r="E128" s="37"/>
      <c r="F128" s="37"/>
      <c r="G128" s="37"/>
      <c r="H128" s="37"/>
      <c r="I128" s="37"/>
      <c r="J128" s="167">
        <f>BK128</f>
        <v>0</v>
      </c>
      <c r="K128" s="37"/>
      <c r="L128" s="40"/>
      <c r="M128" s="79"/>
      <c r="N128" s="168"/>
      <c r="O128" s="80"/>
      <c r="P128" s="169">
        <f>P129+P217</f>
        <v>0</v>
      </c>
      <c r="Q128" s="80"/>
      <c r="R128" s="169">
        <f>R129+R217</f>
        <v>1.2730720000000002</v>
      </c>
      <c r="S128" s="80"/>
      <c r="T128" s="170">
        <f>T129+T217</f>
        <v>29.94062344</v>
      </c>
      <c r="U128" s="35"/>
      <c r="V128" s="35"/>
      <c r="W128" s="35"/>
      <c r="X128" s="35"/>
      <c r="Y128" s="35"/>
      <c r="Z128" s="35"/>
      <c r="AA128" s="35"/>
      <c r="AB128" s="35"/>
      <c r="AC128" s="35"/>
      <c r="AD128" s="35"/>
      <c r="AE128" s="35"/>
      <c r="AT128" s="18" t="s">
        <v>75</v>
      </c>
      <c r="AU128" s="18" t="s">
        <v>111</v>
      </c>
      <c r="BK128" s="171">
        <f>BK129+BK217</f>
        <v>0</v>
      </c>
    </row>
    <row r="129" spans="1:65" s="12" customFormat="1" ht="25.9" customHeight="1">
      <c r="B129" s="172"/>
      <c r="C129" s="173"/>
      <c r="D129" s="174" t="s">
        <v>75</v>
      </c>
      <c r="E129" s="175" t="s">
        <v>137</v>
      </c>
      <c r="F129" s="175" t="s">
        <v>138</v>
      </c>
      <c r="G129" s="173"/>
      <c r="H129" s="173"/>
      <c r="I129" s="176"/>
      <c r="J129" s="177">
        <f>BK129</f>
        <v>0</v>
      </c>
      <c r="K129" s="173"/>
      <c r="L129" s="178"/>
      <c r="M129" s="179"/>
      <c r="N129" s="180"/>
      <c r="O129" s="180"/>
      <c r="P129" s="181">
        <f>P130+P158</f>
        <v>0</v>
      </c>
      <c r="Q129" s="180"/>
      <c r="R129" s="181">
        <f>R130+R158</f>
        <v>4.4279999999999996E-3</v>
      </c>
      <c r="S129" s="180"/>
      <c r="T129" s="182">
        <f>T130+T158</f>
        <v>17.28012</v>
      </c>
      <c r="AR129" s="183" t="s">
        <v>84</v>
      </c>
      <c r="AT129" s="184" t="s">
        <v>75</v>
      </c>
      <c r="AU129" s="184" t="s">
        <v>76</v>
      </c>
      <c r="AY129" s="183" t="s">
        <v>139</v>
      </c>
      <c r="BK129" s="185">
        <f>BK130+BK158</f>
        <v>0</v>
      </c>
    </row>
    <row r="130" spans="1:65" s="12" customFormat="1" ht="22.9" customHeight="1">
      <c r="B130" s="172"/>
      <c r="C130" s="173"/>
      <c r="D130" s="174" t="s">
        <v>75</v>
      </c>
      <c r="E130" s="186" t="s">
        <v>140</v>
      </c>
      <c r="F130" s="186" t="s">
        <v>141</v>
      </c>
      <c r="G130" s="173"/>
      <c r="H130" s="173"/>
      <c r="I130" s="176"/>
      <c r="J130" s="187">
        <f>BK130</f>
        <v>0</v>
      </c>
      <c r="K130" s="173"/>
      <c r="L130" s="178"/>
      <c r="M130" s="179"/>
      <c r="N130" s="180"/>
      <c r="O130" s="180"/>
      <c r="P130" s="181">
        <f>SUM(P131:P157)</f>
        <v>0</v>
      </c>
      <c r="Q130" s="180"/>
      <c r="R130" s="181">
        <f>SUM(R131:R157)</f>
        <v>4.4279999999999996E-3</v>
      </c>
      <c r="S130" s="180"/>
      <c r="T130" s="182">
        <f>SUM(T131:T157)</f>
        <v>17.28012</v>
      </c>
      <c r="AR130" s="183" t="s">
        <v>84</v>
      </c>
      <c r="AT130" s="184" t="s">
        <v>75</v>
      </c>
      <c r="AU130" s="184" t="s">
        <v>84</v>
      </c>
      <c r="AY130" s="183" t="s">
        <v>139</v>
      </c>
      <c r="BK130" s="185">
        <f>SUM(BK131:BK157)</f>
        <v>0</v>
      </c>
    </row>
    <row r="131" spans="1:65" s="2" customFormat="1" ht="33" customHeight="1">
      <c r="A131" s="35"/>
      <c r="B131" s="36"/>
      <c r="C131" s="188" t="s">
        <v>84</v>
      </c>
      <c r="D131" s="188" t="s">
        <v>142</v>
      </c>
      <c r="E131" s="189" t="s">
        <v>143</v>
      </c>
      <c r="F131" s="190" t="s">
        <v>144</v>
      </c>
      <c r="G131" s="191" t="s">
        <v>145</v>
      </c>
      <c r="H131" s="192">
        <v>548.45000000000005</v>
      </c>
      <c r="I131" s="193"/>
      <c r="J131" s="194">
        <f>ROUND(I131*H131,2)</f>
        <v>0</v>
      </c>
      <c r="K131" s="195"/>
      <c r="L131" s="40"/>
      <c r="M131" s="196" t="s">
        <v>1</v>
      </c>
      <c r="N131" s="197" t="s">
        <v>41</v>
      </c>
      <c r="O131" s="72"/>
      <c r="P131" s="198">
        <f>O131*H131</f>
        <v>0</v>
      </c>
      <c r="Q131" s="198">
        <v>0</v>
      </c>
      <c r="R131" s="198">
        <f>Q131*H131</f>
        <v>0</v>
      </c>
      <c r="S131" s="198">
        <v>0</v>
      </c>
      <c r="T131" s="199">
        <f>S131*H131</f>
        <v>0</v>
      </c>
      <c r="U131" s="35"/>
      <c r="V131" s="35"/>
      <c r="W131" s="35"/>
      <c r="X131" s="35"/>
      <c r="Y131" s="35"/>
      <c r="Z131" s="35"/>
      <c r="AA131" s="35"/>
      <c r="AB131" s="35"/>
      <c r="AC131" s="35"/>
      <c r="AD131" s="35"/>
      <c r="AE131" s="35"/>
      <c r="AR131" s="200" t="s">
        <v>146</v>
      </c>
      <c r="AT131" s="200" t="s">
        <v>142</v>
      </c>
      <c r="AU131" s="200" t="s">
        <v>86</v>
      </c>
      <c r="AY131" s="18" t="s">
        <v>139</v>
      </c>
      <c r="BE131" s="201">
        <f>IF(N131="základní",J131,0)</f>
        <v>0</v>
      </c>
      <c r="BF131" s="201">
        <f>IF(N131="snížená",J131,0)</f>
        <v>0</v>
      </c>
      <c r="BG131" s="201">
        <f>IF(N131="zákl. přenesená",J131,0)</f>
        <v>0</v>
      </c>
      <c r="BH131" s="201">
        <f>IF(N131="sníž. přenesená",J131,0)</f>
        <v>0</v>
      </c>
      <c r="BI131" s="201">
        <f>IF(N131="nulová",J131,0)</f>
        <v>0</v>
      </c>
      <c r="BJ131" s="18" t="s">
        <v>84</v>
      </c>
      <c r="BK131" s="201">
        <f>ROUND(I131*H131,2)</f>
        <v>0</v>
      </c>
      <c r="BL131" s="18" t="s">
        <v>146</v>
      </c>
      <c r="BM131" s="200" t="s">
        <v>147</v>
      </c>
    </row>
    <row r="132" spans="1:65" s="2" customFormat="1" ht="19.5">
      <c r="A132" s="35"/>
      <c r="B132" s="36"/>
      <c r="C132" s="37"/>
      <c r="D132" s="202" t="s">
        <v>148</v>
      </c>
      <c r="E132" s="37"/>
      <c r="F132" s="203" t="s">
        <v>149</v>
      </c>
      <c r="G132" s="37"/>
      <c r="H132" s="37"/>
      <c r="I132" s="204"/>
      <c r="J132" s="37"/>
      <c r="K132" s="37"/>
      <c r="L132" s="40"/>
      <c r="M132" s="205"/>
      <c r="N132" s="206"/>
      <c r="O132" s="72"/>
      <c r="P132" s="72"/>
      <c r="Q132" s="72"/>
      <c r="R132" s="72"/>
      <c r="S132" s="72"/>
      <c r="T132" s="73"/>
      <c r="U132" s="35"/>
      <c r="V132" s="35"/>
      <c r="W132" s="35"/>
      <c r="X132" s="35"/>
      <c r="Y132" s="35"/>
      <c r="Z132" s="35"/>
      <c r="AA132" s="35"/>
      <c r="AB132" s="35"/>
      <c r="AC132" s="35"/>
      <c r="AD132" s="35"/>
      <c r="AE132" s="35"/>
      <c r="AT132" s="18" t="s">
        <v>148</v>
      </c>
      <c r="AU132" s="18" t="s">
        <v>86</v>
      </c>
    </row>
    <row r="133" spans="1:65" s="2" customFormat="1" ht="24.2" customHeight="1">
      <c r="A133" s="35"/>
      <c r="B133" s="36"/>
      <c r="C133" s="188" t="s">
        <v>86</v>
      </c>
      <c r="D133" s="188" t="s">
        <v>142</v>
      </c>
      <c r="E133" s="189" t="s">
        <v>150</v>
      </c>
      <c r="F133" s="190" t="s">
        <v>151</v>
      </c>
      <c r="G133" s="191" t="s">
        <v>145</v>
      </c>
      <c r="H133" s="192">
        <v>11.315</v>
      </c>
      <c r="I133" s="193"/>
      <c r="J133" s="194">
        <f>ROUND(I133*H133,2)</f>
        <v>0</v>
      </c>
      <c r="K133" s="195"/>
      <c r="L133" s="40"/>
      <c r="M133" s="196" t="s">
        <v>1</v>
      </c>
      <c r="N133" s="197" t="s">
        <v>41</v>
      </c>
      <c r="O133" s="72"/>
      <c r="P133" s="198">
        <f>O133*H133</f>
        <v>0</v>
      </c>
      <c r="Q133" s="198">
        <v>0</v>
      </c>
      <c r="R133" s="198">
        <f>Q133*H133</f>
        <v>0</v>
      </c>
      <c r="S133" s="198">
        <v>0.20799999999999999</v>
      </c>
      <c r="T133" s="199">
        <f>S133*H133</f>
        <v>2.3535199999999996</v>
      </c>
      <c r="U133" s="35"/>
      <c r="V133" s="35"/>
      <c r="W133" s="35"/>
      <c r="X133" s="35"/>
      <c r="Y133" s="35"/>
      <c r="Z133" s="35"/>
      <c r="AA133" s="35"/>
      <c r="AB133" s="35"/>
      <c r="AC133" s="35"/>
      <c r="AD133" s="35"/>
      <c r="AE133" s="35"/>
      <c r="AR133" s="200" t="s">
        <v>146</v>
      </c>
      <c r="AT133" s="200" t="s">
        <v>142</v>
      </c>
      <c r="AU133" s="200" t="s">
        <v>86</v>
      </c>
      <c r="AY133" s="18" t="s">
        <v>139</v>
      </c>
      <c r="BE133" s="201">
        <f>IF(N133="základní",J133,0)</f>
        <v>0</v>
      </c>
      <c r="BF133" s="201">
        <f>IF(N133="snížená",J133,0)</f>
        <v>0</v>
      </c>
      <c r="BG133" s="201">
        <f>IF(N133="zákl. přenesená",J133,0)</f>
        <v>0</v>
      </c>
      <c r="BH133" s="201">
        <f>IF(N133="sníž. přenesená",J133,0)</f>
        <v>0</v>
      </c>
      <c r="BI133" s="201">
        <f>IF(N133="nulová",J133,0)</f>
        <v>0</v>
      </c>
      <c r="BJ133" s="18" t="s">
        <v>84</v>
      </c>
      <c r="BK133" s="201">
        <f>ROUND(I133*H133,2)</f>
        <v>0</v>
      </c>
      <c r="BL133" s="18" t="s">
        <v>146</v>
      </c>
      <c r="BM133" s="200" t="s">
        <v>152</v>
      </c>
    </row>
    <row r="134" spans="1:65" s="13" customFormat="1" ht="11.25">
      <c r="B134" s="207"/>
      <c r="C134" s="208"/>
      <c r="D134" s="202" t="s">
        <v>153</v>
      </c>
      <c r="E134" s="209" t="s">
        <v>1</v>
      </c>
      <c r="F134" s="210" t="s">
        <v>154</v>
      </c>
      <c r="G134" s="208"/>
      <c r="H134" s="211">
        <v>7.1539999999999999</v>
      </c>
      <c r="I134" s="212"/>
      <c r="J134" s="208"/>
      <c r="K134" s="208"/>
      <c r="L134" s="213"/>
      <c r="M134" s="214"/>
      <c r="N134" s="215"/>
      <c r="O134" s="215"/>
      <c r="P134" s="215"/>
      <c r="Q134" s="215"/>
      <c r="R134" s="215"/>
      <c r="S134" s="215"/>
      <c r="T134" s="216"/>
      <c r="AT134" s="217" t="s">
        <v>153</v>
      </c>
      <c r="AU134" s="217" t="s">
        <v>86</v>
      </c>
      <c r="AV134" s="13" t="s">
        <v>86</v>
      </c>
      <c r="AW134" s="13" t="s">
        <v>33</v>
      </c>
      <c r="AX134" s="13" t="s">
        <v>76</v>
      </c>
      <c r="AY134" s="217" t="s">
        <v>139</v>
      </c>
    </row>
    <row r="135" spans="1:65" s="13" customFormat="1" ht="11.25">
      <c r="B135" s="207"/>
      <c r="C135" s="208"/>
      <c r="D135" s="202" t="s">
        <v>153</v>
      </c>
      <c r="E135" s="209" t="s">
        <v>1</v>
      </c>
      <c r="F135" s="210" t="s">
        <v>155</v>
      </c>
      <c r="G135" s="208"/>
      <c r="H135" s="211">
        <v>4.1609999999999996</v>
      </c>
      <c r="I135" s="212"/>
      <c r="J135" s="208"/>
      <c r="K135" s="208"/>
      <c r="L135" s="213"/>
      <c r="M135" s="214"/>
      <c r="N135" s="215"/>
      <c r="O135" s="215"/>
      <c r="P135" s="215"/>
      <c r="Q135" s="215"/>
      <c r="R135" s="215"/>
      <c r="S135" s="215"/>
      <c r="T135" s="216"/>
      <c r="AT135" s="217" t="s">
        <v>153</v>
      </c>
      <c r="AU135" s="217" t="s">
        <v>86</v>
      </c>
      <c r="AV135" s="13" t="s">
        <v>86</v>
      </c>
      <c r="AW135" s="13" t="s">
        <v>33</v>
      </c>
      <c r="AX135" s="13" t="s">
        <v>76</v>
      </c>
      <c r="AY135" s="217" t="s">
        <v>139</v>
      </c>
    </row>
    <row r="136" spans="1:65" s="14" customFormat="1" ht="11.25">
      <c r="B136" s="218"/>
      <c r="C136" s="219"/>
      <c r="D136" s="202" t="s">
        <v>153</v>
      </c>
      <c r="E136" s="220" t="s">
        <v>1</v>
      </c>
      <c r="F136" s="221" t="s">
        <v>156</v>
      </c>
      <c r="G136" s="219"/>
      <c r="H136" s="222">
        <v>11.315</v>
      </c>
      <c r="I136" s="223"/>
      <c r="J136" s="219"/>
      <c r="K136" s="219"/>
      <c r="L136" s="224"/>
      <c r="M136" s="225"/>
      <c r="N136" s="226"/>
      <c r="O136" s="226"/>
      <c r="P136" s="226"/>
      <c r="Q136" s="226"/>
      <c r="R136" s="226"/>
      <c r="S136" s="226"/>
      <c r="T136" s="227"/>
      <c r="AT136" s="228" t="s">
        <v>153</v>
      </c>
      <c r="AU136" s="228" t="s">
        <v>86</v>
      </c>
      <c r="AV136" s="14" t="s">
        <v>146</v>
      </c>
      <c r="AW136" s="14" t="s">
        <v>33</v>
      </c>
      <c r="AX136" s="14" t="s">
        <v>84</v>
      </c>
      <c r="AY136" s="228" t="s">
        <v>139</v>
      </c>
    </row>
    <row r="137" spans="1:65" s="2" customFormat="1" ht="24.2" customHeight="1">
      <c r="A137" s="35"/>
      <c r="B137" s="36"/>
      <c r="C137" s="188" t="s">
        <v>157</v>
      </c>
      <c r="D137" s="188" t="s">
        <v>142</v>
      </c>
      <c r="E137" s="189" t="s">
        <v>158</v>
      </c>
      <c r="F137" s="190" t="s">
        <v>159</v>
      </c>
      <c r="G137" s="191" t="s">
        <v>160</v>
      </c>
      <c r="H137" s="192">
        <v>2.7669999999999999</v>
      </c>
      <c r="I137" s="193"/>
      <c r="J137" s="194">
        <f>ROUND(I137*H137,2)</f>
        <v>0</v>
      </c>
      <c r="K137" s="195"/>
      <c r="L137" s="40"/>
      <c r="M137" s="196" t="s">
        <v>1</v>
      </c>
      <c r="N137" s="197" t="s">
        <v>41</v>
      </c>
      <c r="O137" s="72"/>
      <c r="P137" s="198">
        <f>O137*H137</f>
        <v>0</v>
      </c>
      <c r="Q137" s="198">
        <v>0</v>
      </c>
      <c r="R137" s="198">
        <f>Q137*H137</f>
        <v>0</v>
      </c>
      <c r="S137" s="198">
        <v>2.2000000000000002</v>
      </c>
      <c r="T137" s="199">
        <f>S137*H137</f>
        <v>6.0874000000000006</v>
      </c>
      <c r="U137" s="35"/>
      <c r="V137" s="35"/>
      <c r="W137" s="35"/>
      <c r="X137" s="35"/>
      <c r="Y137" s="35"/>
      <c r="Z137" s="35"/>
      <c r="AA137" s="35"/>
      <c r="AB137" s="35"/>
      <c r="AC137" s="35"/>
      <c r="AD137" s="35"/>
      <c r="AE137" s="35"/>
      <c r="AR137" s="200" t="s">
        <v>146</v>
      </c>
      <c r="AT137" s="200" t="s">
        <v>142</v>
      </c>
      <c r="AU137" s="200" t="s">
        <v>86</v>
      </c>
      <c r="AY137" s="18" t="s">
        <v>139</v>
      </c>
      <c r="BE137" s="201">
        <f>IF(N137="základní",J137,0)</f>
        <v>0</v>
      </c>
      <c r="BF137" s="201">
        <f>IF(N137="snížená",J137,0)</f>
        <v>0</v>
      </c>
      <c r="BG137" s="201">
        <f>IF(N137="zákl. přenesená",J137,0)</f>
        <v>0</v>
      </c>
      <c r="BH137" s="201">
        <f>IF(N137="sníž. přenesená",J137,0)</f>
        <v>0</v>
      </c>
      <c r="BI137" s="201">
        <f>IF(N137="nulová",J137,0)</f>
        <v>0</v>
      </c>
      <c r="BJ137" s="18" t="s">
        <v>84</v>
      </c>
      <c r="BK137" s="201">
        <f>ROUND(I137*H137,2)</f>
        <v>0</v>
      </c>
      <c r="BL137" s="18" t="s">
        <v>146</v>
      </c>
      <c r="BM137" s="200" t="s">
        <v>161</v>
      </c>
    </row>
    <row r="138" spans="1:65" s="13" customFormat="1" ht="22.5">
      <c r="B138" s="207"/>
      <c r="C138" s="208"/>
      <c r="D138" s="202" t="s">
        <v>153</v>
      </c>
      <c r="E138" s="209" t="s">
        <v>1</v>
      </c>
      <c r="F138" s="210" t="s">
        <v>162</v>
      </c>
      <c r="G138" s="208"/>
      <c r="H138" s="211">
        <v>0.188</v>
      </c>
      <c r="I138" s="212"/>
      <c r="J138" s="208"/>
      <c r="K138" s="208"/>
      <c r="L138" s="213"/>
      <c r="M138" s="214"/>
      <c r="N138" s="215"/>
      <c r="O138" s="215"/>
      <c r="P138" s="215"/>
      <c r="Q138" s="215"/>
      <c r="R138" s="215"/>
      <c r="S138" s="215"/>
      <c r="T138" s="216"/>
      <c r="AT138" s="217" t="s">
        <v>153</v>
      </c>
      <c r="AU138" s="217" t="s">
        <v>86</v>
      </c>
      <c r="AV138" s="13" t="s">
        <v>86</v>
      </c>
      <c r="AW138" s="13" t="s">
        <v>33</v>
      </c>
      <c r="AX138" s="13" t="s">
        <v>76</v>
      </c>
      <c r="AY138" s="217" t="s">
        <v>139</v>
      </c>
    </row>
    <row r="139" spans="1:65" s="13" customFormat="1" ht="11.25">
      <c r="B139" s="207"/>
      <c r="C139" s="208"/>
      <c r="D139" s="202" t="s">
        <v>153</v>
      </c>
      <c r="E139" s="209" t="s">
        <v>1</v>
      </c>
      <c r="F139" s="210" t="s">
        <v>163</v>
      </c>
      <c r="G139" s="208"/>
      <c r="H139" s="211">
        <v>8.3000000000000004E-2</v>
      </c>
      <c r="I139" s="212"/>
      <c r="J139" s="208"/>
      <c r="K139" s="208"/>
      <c r="L139" s="213"/>
      <c r="M139" s="214"/>
      <c r="N139" s="215"/>
      <c r="O139" s="215"/>
      <c r="P139" s="215"/>
      <c r="Q139" s="215"/>
      <c r="R139" s="215"/>
      <c r="S139" s="215"/>
      <c r="T139" s="216"/>
      <c r="AT139" s="217" t="s">
        <v>153</v>
      </c>
      <c r="AU139" s="217" t="s">
        <v>86</v>
      </c>
      <c r="AV139" s="13" t="s">
        <v>86</v>
      </c>
      <c r="AW139" s="13" t="s">
        <v>33</v>
      </c>
      <c r="AX139" s="13" t="s">
        <v>76</v>
      </c>
      <c r="AY139" s="217" t="s">
        <v>139</v>
      </c>
    </row>
    <row r="140" spans="1:65" s="13" customFormat="1" ht="11.25">
      <c r="B140" s="207"/>
      <c r="C140" s="208"/>
      <c r="D140" s="202" t="s">
        <v>153</v>
      </c>
      <c r="E140" s="209" t="s">
        <v>1</v>
      </c>
      <c r="F140" s="210" t="s">
        <v>164</v>
      </c>
      <c r="G140" s="208"/>
      <c r="H140" s="211">
        <v>0.105</v>
      </c>
      <c r="I140" s="212"/>
      <c r="J140" s="208"/>
      <c r="K140" s="208"/>
      <c r="L140" s="213"/>
      <c r="M140" s="214"/>
      <c r="N140" s="215"/>
      <c r="O140" s="215"/>
      <c r="P140" s="215"/>
      <c r="Q140" s="215"/>
      <c r="R140" s="215"/>
      <c r="S140" s="215"/>
      <c r="T140" s="216"/>
      <c r="AT140" s="217" t="s">
        <v>153</v>
      </c>
      <c r="AU140" s="217" t="s">
        <v>86</v>
      </c>
      <c r="AV140" s="13" t="s">
        <v>86</v>
      </c>
      <c r="AW140" s="13" t="s">
        <v>33</v>
      </c>
      <c r="AX140" s="13" t="s">
        <v>76</v>
      </c>
      <c r="AY140" s="217" t="s">
        <v>139</v>
      </c>
    </row>
    <row r="141" spans="1:65" s="13" customFormat="1" ht="11.25">
      <c r="B141" s="207"/>
      <c r="C141" s="208"/>
      <c r="D141" s="202" t="s">
        <v>153</v>
      </c>
      <c r="E141" s="209" t="s">
        <v>1</v>
      </c>
      <c r="F141" s="210" t="s">
        <v>165</v>
      </c>
      <c r="G141" s="208"/>
      <c r="H141" s="211">
        <v>1.677</v>
      </c>
      <c r="I141" s="212"/>
      <c r="J141" s="208"/>
      <c r="K141" s="208"/>
      <c r="L141" s="213"/>
      <c r="M141" s="214"/>
      <c r="N141" s="215"/>
      <c r="O141" s="215"/>
      <c r="P141" s="215"/>
      <c r="Q141" s="215"/>
      <c r="R141" s="215"/>
      <c r="S141" s="215"/>
      <c r="T141" s="216"/>
      <c r="AT141" s="217" t="s">
        <v>153</v>
      </c>
      <c r="AU141" s="217" t="s">
        <v>86</v>
      </c>
      <c r="AV141" s="13" t="s">
        <v>86</v>
      </c>
      <c r="AW141" s="13" t="s">
        <v>33</v>
      </c>
      <c r="AX141" s="13" t="s">
        <v>76</v>
      </c>
      <c r="AY141" s="217" t="s">
        <v>139</v>
      </c>
    </row>
    <row r="142" spans="1:65" s="13" customFormat="1" ht="11.25">
      <c r="B142" s="207"/>
      <c r="C142" s="208"/>
      <c r="D142" s="202" t="s">
        <v>153</v>
      </c>
      <c r="E142" s="209" t="s">
        <v>1</v>
      </c>
      <c r="F142" s="210" t="s">
        <v>166</v>
      </c>
      <c r="G142" s="208"/>
      <c r="H142" s="211">
        <v>0.71399999999999997</v>
      </c>
      <c r="I142" s="212"/>
      <c r="J142" s="208"/>
      <c r="K142" s="208"/>
      <c r="L142" s="213"/>
      <c r="M142" s="214"/>
      <c r="N142" s="215"/>
      <c r="O142" s="215"/>
      <c r="P142" s="215"/>
      <c r="Q142" s="215"/>
      <c r="R142" s="215"/>
      <c r="S142" s="215"/>
      <c r="T142" s="216"/>
      <c r="AT142" s="217" t="s">
        <v>153</v>
      </c>
      <c r="AU142" s="217" t="s">
        <v>86</v>
      </c>
      <c r="AV142" s="13" t="s">
        <v>86</v>
      </c>
      <c r="AW142" s="13" t="s">
        <v>33</v>
      </c>
      <c r="AX142" s="13" t="s">
        <v>76</v>
      </c>
      <c r="AY142" s="217" t="s">
        <v>139</v>
      </c>
    </row>
    <row r="143" spans="1:65" s="14" customFormat="1" ht="11.25">
      <c r="B143" s="218"/>
      <c r="C143" s="219"/>
      <c r="D143" s="202" t="s">
        <v>153</v>
      </c>
      <c r="E143" s="220" t="s">
        <v>1</v>
      </c>
      <c r="F143" s="221" t="s">
        <v>156</v>
      </c>
      <c r="G143" s="219"/>
      <c r="H143" s="222">
        <v>2.7669999999999999</v>
      </c>
      <c r="I143" s="223"/>
      <c r="J143" s="219"/>
      <c r="K143" s="219"/>
      <c r="L143" s="224"/>
      <c r="M143" s="225"/>
      <c r="N143" s="226"/>
      <c r="O143" s="226"/>
      <c r="P143" s="226"/>
      <c r="Q143" s="226"/>
      <c r="R143" s="226"/>
      <c r="S143" s="226"/>
      <c r="T143" s="227"/>
      <c r="AT143" s="228" t="s">
        <v>153</v>
      </c>
      <c r="AU143" s="228" t="s">
        <v>86</v>
      </c>
      <c r="AV143" s="14" t="s">
        <v>146</v>
      </c>
      <c r="AW143" s="14" t="s">
        <v>33</v>
      </c>
      <c r="AX143" s="14" t="s">
        <v>84</v>
      </c>
      <c r="AY143" s="228" t="s">
        <v>139</v>
      </c>
    </row>
    <row r="144" spans="1:65" s="2" customFormat="1" ht="37.9" customHeight="1">
      <c r="A144" s="35"/>
      <c r="B144" s="36"/>
      <c r="C144" s="188" t="s">
        <v>146</v>
      </c>
      <c r="D144" s="188" t="s">
        <v>142</v>
      </c>
      <c r="E144" s="189" t="s">
        <v>167</v>
      </c>
      <c r="F144" s="190" t="s">
        <v>168</v>
      </c>
      <c r="G144" s="191" t="s">
        <v>145</v>
      </c>
      <c r="H144" s="192">
        <v>45</v>
      </c>
      <c r="I144" s="193"/>
      <c r="J144" s="194">
        <f>ROUND(I144*H144,2)</f>
        <v>0</v>
      </c>
      <c r="K144" s="195"/>
      <c r="L144" s="40"/>
      <c r="M144" s="196" t="s">
        <v>1</v>
      </c>
      <c r="N144" s="197" t="s">
        <v>41</v>
      </c>
      <c r="O144" s="72"/>
      <c r="P144" s="198">
        <f>O144*H144</f>
        <v>0</v>
      </c>
      <c r="Q144" s="198">
        <v>0</v>
      </c>
      <c r="R144" s="198">
        <f>Q144*H144</f>
        <v>0</v>
      </c>
      <c r="S144" s="198">
        <v>7.5999999999999998E-2</v>
      </c>
      <c r="T144" s="199">
        <f>S144*H144</f>
        <v>3.42</v>
      </c>
      <c r="U144" s="35"/>
      <c r="V144" s="35"/>
      <c r="W144" s="35"/>
      <c r="X144" s="35"/>
      <c r="Y144" s="35"/>
      <c r="Z144" s="35"/>
      <c r="AA144" s="35"/>
      <c r="AB144" s="35"/>
      <c r="AC144" s="35"/>
      <c r="AD144" s="35"/>
      <c r="AE144" s="35"/>
      <c r="AR144" s="200" t="s">
        <v>146</v>
      </c>
      <c r="AT144" s="200" t="s">
        <v>142</v>
      </c>
      <c r="AU144" s="200" t="s">
        <v>86</v>
      </c>
      <c r="AY144" s="18" t="s">
        <v>139</v>
      </c>
      <c r="BE144" s="201">
        <f>IF(N144="základní",J144,0)</f>
        <v>0</v>
      </c>
      <c r="BF144" s="201">
        <f>IF(N144="snížená",J144,0)</f>
        <v>0</v>
      </c>
      <c r="BG144" s="201">
        <f>IF(N144="zákl. přenesená",J144,0)</f>
        <v>0</v>
      </c>
      <c r="BH144" s="201">
        <f>IF(N144="sníž. přenesená",J144,0)</f>
        <v>0</v>
      </c>
      <c r="BI144" s="201">
        <f>IF(N144="nulová",J144,0)</f>
        <v>0</v>
      </c>
      <c r="BJ144" s="18" t="s">
        <v>84</v>
      </c>
      <c r="BK144" s="201">
        <f>ROUND(I144*H144,2)</f>
        <v>0</v>
      </c>
      <c r="BL144" s="18" t="s">
        <v>146</v>
      </c>
      <c r="BM144" s="200" t="s">
        <v>169</v>
      </c>
    </row>
    <row r="145" spans="1:65" s="2" customFormat="1" ht="49.15" customHeight="1">
      <c r="A145" s="35"/>
      <c r="B145" s="36"/>
      <c r="C145" s="188" t="s">
        <v>170</v>
      </c>
      <c r="D145" s="188" t="s">
        <v>142</v>
      </c>
      <c r="E145" s="189" t="s">
        <v>171</v>
      </c>
      <c r="F145" s="190" t="s">
        <v>172</v>
      </c>
      <c r="G145" s="191" t="s">
        <v>160</v>
      </c>
      <c r="H145" s="192">
        <v>1.1399999999999999</v>
      </c>
      <c r="I145" s="193"/>
      <c r="J145" s="194">
        <f>ROUND(I145*H145,2)</f>
        <v>0</v>
      </c>
      <c r="K145" s="195"/>
      <c r="L145" s="40"/>
      <c r="M145" s="196" t="s">
        <v>1</v>
      </c>
      <c r="N145" s="197" t="s">
        <v>41</v>
      </c>
      <c r="O145" s="72"/>
      <c r="P145" s="198">
        <f>O145*H145</f>
        <v>0</v>
      </c>
      <c r="Q145" s="198">
        <v>0</v>
      </c>
      <c r="R145" s="198">
        <f>Q145*H145</f>
        <v>0</v>
      </c>
      <c r="S145" s="198">
        <v>1.5</v>
      </c>
      <c r="T145" s="199">
        <f>S145*H145</f>
        <v>1.71</v>
      </c>
      <c r="U145" s="35"/>
      <c r="V145" s="35"/>
      <c r="W145" s="35"/>
      <c r="X145" s="35"/>
      <c r="Y145" s="35"/>
      <c r="Z145" s="35"/>
      <c r="AA145" s="35"/>
      <c r="AB145" s="35"/>
      <c r="AC145" s="35"/>
      <c r="AD145" s="35"/>
      <c r="AE145" s="35"/>
      <c r="AR145" s="200" t="s">
        <v>146</v>
      </c>
      <c r="AT145" s="200" t="s">
        <v>142</v>
      </c>
      <c r="AU145" s="200" t="s">
        <v>86</v>
      </c>
      <c r="AY145" s="18" t="s">
        <v>139</v>
      </c>
      <c r="BE145" s="201">
        <f>IF(N145="základní",J145,0)</f>
        <v>0</v>
      </c>
      <c r="BF145" s="201">
        <f>IF(N145="snížená",J145,0)</f>
        <v>0</v>
      </c>
      <c r="BG145" s="201">
        <f>IF(N145="zákl. přenesená",J145,0)</f>
        <v>0</v>
      </c>
      <c r="BH145" s="201">
        <f>IF(N145="sníž. přenesená",J145,0)</f>
        <v>0</v>
      </c>
      <c r="BI145" s="201">
        <f>IF(N145="nulová",J145,0)</f>
        <v>0</v>
      </c>
      <c r="BJ145" s="18" t="s">
        <v>84</v>
      </c>
      <c r="BK145" s="201">
        <f>ROUND(I145*H145,2)</f>
        <v>0</v>
      </c>
      <c r="BL145" s="18" t="s">
        <v>146</v>
      </c>
      <c r="BM145" s="200" t="s">
        <v>173</v>
      </c>
    </row>
    <row r="146" spans="1:65" s="2" customFormat="1" ht="58.5">
      <c r="A146" s="35"/>
      <c r="B146" s="36"/>
      <c r="C146" s="37"/>
      <c r="D146" s="202" t="s">
        <v>148</v>
      </c>
      <c r="E146" s="37"/>
      <c r="F146" s="203" t="s">
        <v>174</v>
      </c>
      <c r="G146" s="37"/>
      <c r="H146" s="37"/>
      <c r="I146" s="204"/>
      <c r="J146" s="37"/>
      <c r="K146" s="37"/>
      <c r="L146" s="40"/>
      <c r="M146" s="205"/>
      <c r="N146" s="206"/>
      <c r="O146" s="72"/>
      <c r="P146" s="72"/>
      <c r="Q146" s="72"/>
      <c r="R146" s="72"/>
      <c r="S146" s="72"/>
      <c r="T146" s="73"/>
      <c r="U146" s="35"/>
      <c r="V146" s="35"/>
      <c r="W146" s="35"/>
      <c r="X146" s="35"/>
      <c r="Y146" s="35"/>
      <c r="Z146" s="35"/>
      <c r="AA146" s="35"/>
      <c r="AB146" s="35"/>
      <c r="AC146" s="35"/>
      <c r="AD146" s="35"/>
      <c r="AE146" s="35"/>
      <c r="AT146" s="18" t="s">
        <v>148</v>
      </c>
      <c r="AU146" s="18" t="s">
        <v>86</v>
      </c>
    </row>
    <row r="147" spans="1:65" s="2" customFormat="1" ht="37.9" customHeight="1">
      <c r="A147" s="35"/>
      <c r="B147" s="36"/>
      <c r="C147" s="188" t="s">
        <v>175</v>
      </c>
      <c r="D147" s="188" t="s">
        <v>142</v>
      </c>
      <c r="E147" s="189" t="s">
        <v>176</v>
      </c>
      <c r="F147" s="190" t="s">
        <v>177</v>
      </c>
      <c r="G147" s="191" t="s">
        <v>178</v>
      </c>
      <c r="H147" s="192">
        <v>350</v>
      </c>
      <c r="I147" s="193"/>
      <c r="J147" s="194">
        <f>ROUND(I147*H147,2)</f>
        <v>0</v>
      </c>
      <c r="K147" s="195"/>
      <c r="L147" s="40"/>
      <c r="M147" s="196" t="s">
        <v>1</v>
      </c>
      <c r="N147" s="197" t="s">
        <v>41</v>
      </c>
      <c r="O147" s="72"/>
      <c r="P147" s="198">
        <f>O147*H147</f>
        <v>0</v>
      </c>
      <c r="Q147" s="198">
        <v>0</v>
      </c>
      <c r="R147" s="198">
        <f>Q147*H147</f>
        <v>0</v>
      </c>
      <c r="S147" s="198">
        <v>6.0000000000000001E-3</v>
      </c>
      <c r="T147" s="199">
        <f>S147*H147</f>
        <v>2.1</v>
      </c>
      <c r="U147" s="35"/>
      <c r="V147" s="35"/>
      <c r="W147" s="35"/>
      <c r="X147" s="35"/>
      <c r="Y147" s="35"/>
      <c r="Z147" s="35"/>
      <c r="AA147" s="35"/>
      <c r="AB147" s="35"/>
      <c r="AC147" s="35"/>
      <c r="AD147" s="35"/>
      <c r="AE147" s="35"/>
      <c r="AR147" s="200" t="s">
        <v>146</v>
      </c>
      <c r="AT147" s="200" t="s">
        <v>142</v>
      </c>
      <c r="AU147" s="200" t="s">
        <v>86</v>
      </c>
      <c r="AY147" s="18" t="s">
        <v>139</v>
      </c>
      <c r="BE147" s="201">
        <f>IF(N147="základní",J147,0)</f>
        <v>0</v>
      </c>
      <c r="BF147" s="201">
        <f>IF(N147="snížená",J147,0)</f>
        <v>0</v>
      </c>
      <c r="BG147" s="201">
        <f>IF(N147="zákl. přenesená",J147,0)</f>
        <v>0</v>
      </c>
      <c r="BH147" s="201">
        <f>IF(N147="sníž. přenesená",J147,0)</f>
        <v>0</v>
      </c>
      <c r="BI147" s="201">
        <f>IF(N147="nulová",J147,0)</f>
        <v>0</v>
      </c>
      <c r="BJ147" s="18" t="s">
        <v>84</v>
      </c>
      <c r="BK147" s="201">
        <f>ROUND(I147*H147,2)</f>
        <v>0</v>
      </c>
      <c r="BL147" s="18" t="s">
        <v>146</v>
      </c>
      <c r="BM147" s="200" t="s">
        <v>179</v>
      </c>
    </row>
    <row r="148" spans="1:65" s="2" customFormat="1" ht="19.5">
      <c r="A148" s="35"/>
      <c r="B148" s="36"/>
      <c r="C148" s="37"/>
      <c r="D148" s="202" t="s">
        <v>148</v>
      </c>
      <c r="E148" s="37"/>
      <c r="F148" s="203" t="s">
        <v>180</v>
      </c>
      <c r="G148" s="37"/>
      <c r="H148" s="37"/>
      <c r="I148" s="204"/>
      <c r="J148" s="37"/>
      <c r="K148" s="37"/>
      <c r="L148" s="40"/>
      <c r="M148" s="205"/>
      <c r="N148" s="206"/>
      <c r="O148" s="72"/>
      <c r="P148" s="72"/>
      <c r="Q148" s="72"/>
      <c r="R148" s="72"/>
      <c r="S148" s="72"/>
      <c r="T148" s="73"/>
      <c r="U148" s="35"/>
      <c r="V148" s="35"/>
      <c r="W148" s="35"/>
      <c r="X148" s="35"/>
      <c r="Y148" s="35"/>
      <c r="Z148" s="35"/>
      <c r="AA148" s="35"/>
      <c r="AB148" s="35"/>
      <c r="AC148" s="35"/>
      <c r="AD148" s="35"/>
      <c r="AE148" s="35"/>
      <c r="AT148" s="18" t="s">
        <v>148</v>
      </c>
      <c r="AU148" s="18" t="s">
        <v>86</v>
      </c>
    </row>
    <row r="149" spans="1:65" s="2" customFormat="1" ht="37.9" customHeight="1">
      <c r="A149" s="35"/>
      <c r="B149" s="36"/>
      <c r="C149" s="188" t="s">
        <v>181</v>
      </c>
      <c r="D149" s="188" t="s">
        <v>142</v>
      </c>
      <c r="E149" s="189" t="s">
        <v>182</v>
      </c>
      <c r="F149" s="190" t="s">
        <v>183</v>
      </c>
      <c r="G149" s="191" t="s">
        <v>178</v>
      </c>
      <c r="H149" s="192">
        <v>100</v>
      </c>
      <c r="I149" s="193"/>
      <c r="J149" s="194">
        <f>ROUND(I149*H149,2)</f>
        <v>0</v>
      </c>
      <c r="K149" s="195"/>
      <c r="L149" s="40"/>
      <c r="M149" s="196" t="s">
        <v>1</v>
      </c>
      <c r="N149" s="197" t="s">
        <v>41</v>
      </c>
      <c r="O149" s="72"/>
      <c r="P149" s="198">
        <f>O149*H149</f>
        <v>0</v>
      </c>
      <c r="Q149" s="198">
        <v>0</v>
      </c>
      <c r="R149" s="198">
        <f>Q149*H149</f>
        <v>0</v>
      </c>
      <c r="S149" s="198">
        <v>8.9999999999999993E-3</v>
      </c>
      <c r="T149" s="199">
        <f>S149*H149</f>
        <v>0.89999999999999991</v>
      </c>
      <c r="U149" s="35"/>
      <c r="V149" s="35"/>
      <c r="W149" s="35"/>
      <c r="X149" s="35"/>
      <c r="Y149" s="35"/>
      <c r="Z149" s="35"/>
      <c r="AA149" s="35"/>
      <c r="AB149" s="35"/>
      <c r="AC149" s="35"/>
      <c r="AD149" s="35"/>
      <c r="AE149" s="35"/>
      <c r="AR149" s="200" t="s">
        <v>146</v>
      </c>
      <c r="AT149" s="200" t="s">
        <v>142</v>
      </c>
      <c r="AU149" s="200" t="s">
        <v>86</v>
      </c>
      <c r="AY149" s="18" t="s">
        <v>139</v>
      </c>
      <c r="BE149" s="201">
        <f>IF(N149="základní",J149,0)</f>
        <v>0</v>
      </c>
      <c r="BF149" s="201">
        <f>IF(N149="snížená",J149,0)</f>
        <v>0</v>
      </c>
      <c r="BG149" s="201">
        <f>IF(N149="zákl. přenesená",J149,0)</f>
        <v>0</v>
      </c>
      <c r="BH149" s="201">
        <f>IF(N149="sníž. přenesená",J149,0)</f>
        <v>0</v>
      </c>
      <c r="BI149" s="201">
        <f>IF(N149="nulová",J149,0)</f>
        <v>0</v>
      </c>
      <c r="BJ149" s="18" t="s">
        <v>84</v>
      </c>
      <c r="BK149" s="201">
        <f>ROUND(I149*H149,2)</f>
        <v>0</v>
      </c>
      <c r="BL149" s="18" t="s">
        <v>146</v>
      </c>
      <c r="BM149" s="200" t="s">
        <v>184</v>
      </c>
    </row>
    <row r="150" spans="1:65" s="2" customFormat="1" ht="37.9" customHeight="1">
      <c r="A150" s="35"/>
      <c r="B150" s="36"/>
      <c r="C150" s="188" t="s">
        <v>185</v>
      </c>
      <c r="D150" s="188" t="s">
        <v>142</v>
      </c>
      <c r="E150" s="189" t="s">
        <v>186</v>
      </c>
      <c r="F150" s="190" t="s">
        <v>187</v>
      </c>
      <c r="G150" s="191" t="s">
        <v>178</v>
      </c>
      <c r="H150" s="192">
        <v>24</v>
      </c>
      <c r="I150" s="193"/>
      <c r="J150" s="194">
        <f>ROUND(I150*H150,2)</f>
        <v>0</v>
      </c>
      <c r="K150" s="195"/>
      <c r="L150" s="40"/>
      <c r="M150" s="196" t="s">
        <v>1</v>
      </c>
      <c r="N150" s="197" t="s">
        <v>41</v>
      </c>
      <c r="O150" s="72"/>
      <c r="P150" s="198">
        <f>O150*H150</f>
        <v>0</v>
      </c>
      <c r="Q150" s="198">
        <v>0</v>
      </c>
      <c r="R150" s="198">
        <f>Q150*H150</f>
        <v>0</v>
      </c>
      <c r="S150" s="198">
        <v>2.7E-2</v>
      </c>
      <c r="T150" s="199">
        <f>S150*H150</f>
        <v>0.64800000000000002</v>
      </c>
      <c r="U150" s="35"/>
      <c r="V150" s="35"/>
      <c r="W150" s="35"/>
      <c r="X150" s="35"/>
      <c r="Y150" s="35"/>
      <c r="Z150" s="35"/>
      <c r="AA150" s="35"/>
      <c r="AB150" s="35"/>
      <c r="AC150" s="35"/>
      <c r="AD150" s="35"/>
      <c r="AE150" s="35"/>
      <c r="AR150" s="200" t="s">
        <v>146</v>
      </c>
      <c r="AT150" s="200" t="s">
        <v>142</v>
      </c>
      <c r="AU150" s="200" t="s">
        <v>86</v>
      </c>
      <c r="AY150" s="18" t="s">
        <v>139</v>
      </c>
      <c r="BE150" s="201">
        <f>IF(N150="základní",J150,0)</f>
        <v>0</v>
      </c>
      <c r="BF150" s="201">
        <f>IF(N150="snížená",J150,0)</f>
        <v>0</v>
      </c>
      <c r="BG150" s="201">
        <f>IF(N150="zákl. přenesená",J150,0)</f>
        <v>0</v>
      </c>
      <c r="BH150" s="201">
        <f>IF(N150="sníž. přenesená",J150,0)</f>
        <v>0</v>
      </c>
      <c r="BI150" s="201">
        <f>IF(N150="nulová",J150,0)</f>
        <v>0</v>
      </c>
      <c r="BJ150" s="18" t="s">
        <v>84</v>
      </c>
      <c r="BK150" s="201">
        <f>ROUND(I150*H150,2)</f>
        <v>0</v>
      </c>
      <c r="BL150" s="18" t="s">
        <v>146</v>
      </c>
      <c r="BM150" s="200" t="s">
        <v>188</v>
      </c>
    </row>
    <row r="151" spans="1:65" s="13" customFormat="1" ht="11.25">
      <c r="B151" s="207"/>
      <c r="C151" s="208"/>
      <c r="D151" s="202" t="s">
        <v>153</v>
      </c>
      <c r="E151" s="209" t="s">
        <v>1</v>
      </c>
      <c r="F151" s="210" t="s">
        <v>189</v>
      </c>
      <c r="G151" s="208"/>
      <c r="H151" s="211">
        <v>24</v>
      </c>
      <c r="I151" s="212"/>
      <c r="J151" s="208"/>
      <c r="K151" s="208"/>
      <c r="L151" s="213"/>
      <c r="M151" s="214"/>
      <c r="N151" s="215"/>
      <c r="O151" s="215"/>
      <c r="P151" s="215"/>
      <c r="Q151" s="215"/>
      <c r="R151" s="215"/>
      <c r="S151" s="215"/>
      <c r="T151" s="216"/>
      <c r="AT151" s="217" t="s">
        <v>153</v>
      </c>
      <c r="AU151" s="217" t="s">
        <v>86</v>
      </c>
      <c r="AV151" s="13" t="s">
        <v>86</v>
      </c>
      <c r="AW151" s="13" t="s">
        <v>33</v>
      </c>
      <c r="AX151" s="13" t="s">
        <v>84</v>
      </c>
      <c r="AY151" s="217" t="s">
        <v>139</v>
      </c>
    </row>
    <row r="152" spans="1:65" s="2" customFormat="1" ht="44.25" customHeight="1">
      <c r="A152" s="35"/>
      <c r="B152" s="36"/>
      <c r="C152" s="188" t="s">
        <v>140</v>
      </c>
      <c r="D152" s="188" t="s">
        <v>142</v>
      </c>
      <c r="E152" s="189" t="s">
        <v>190</v>
      </c>
      <c r="F152" s="190" t="s">
        <v>191</v>
      </c>
      <c r="G152" s="191" t="s">
        <v>178</v>
      </c>
      <c r="H152" s="192">
        <v>3.6</v>
      </c>
      <c r="I152" s="193"/>
      <c r="J152" s="194">
        <f>ROUND(I152*H152,2)</f>
        <v>0</v>
      </c>
      <c r="K152" s="195"/>
      <c r="L152" s="40"/>
      <c r="M152" s="196" t="s">
        <v>1</v>
      </c>
      <c r="N152" s="197" t="s">
        <v>41</v>
      </c>
      <c r="O152" s="72"/>
      <c r="P152" s="198">
        <f>O152*H152</f>
        <v>0</v>
      </c>
      <c r="Q152" s="198">
        <v>1.23E-3</v>
      </c>
      <c r="R152" s="198">
        <f>Q152*H152</f>
        <v>4.4279999999999996E-3</v>
      </c>
      <c r="S152" s="198">
        <v>1.7000000000000001E-2</v>
      </c>
      <c r="T152" s="199">
        <f>S152*H152</f>
        <v>6.1200000000000004E-2</v>
      </c>
      <c r="U152" s="35"/>
      <c r="V152" s="35"/>
      <c r="W152" s="35"/>
      <c r="X152" s="35"/>
      <c r="Y152" s="35"/>
      <c r="Z152" s="35"/>
      <c r="AA152" s="35"/>
      <c r="AB152" s="35"/>
      <c r="AC152" s="35"/>
      <c r="AD152" s="35"/>
      <c r="AE152" s="35"/>
      <c r="AR152" s="200" t="s">
        <v>146</v>
      </c>
      <c r="AT152" s="200" t="s">
        <v>142</v>
      </c>
      <c r="AU152" s="200" t="s">
        <v>86</v>
      </c>
      <c r="AY152" s="18" t="s">
        <v>139</v>
      </c>
      <c r="BE152" s="201">
        <f>IF(N152="základní",J152,0)</f>
        <v>0</v>
      </c>
      <c r="BF152" s="201">
        <f>IF(N152="snížená",J152,0)</f>
        <v>0</v>
      </c>
      <c r="BG152" s="201">
        <f>IF(N152="zákl. přenesená",J152,0)</f>
        <v>0</v>
      </c>
      <c r="BH152" s="201">
        <f>IF(N152="sníž. přenesená",J152,0)</f>
        <v>0</v>
      </c>
      <c r="BI152" s="201">
        <f>IF(N152="nulová",J152,0)</f>
        <v>0</v>
      </c>
      <c r="BJ152" s="18" t="s">
        <v>84</v>
      </c>
      <c r="BK152" s="201">
        <f>ROUND(I152*H152,2)</f>
        <v>0</v>
      </c>
      <c r="BL152" s="18" t="s">
        <v>146</v>
      </c>
      <c r="BM152" s="200" t="s">
        <v>192</v>
      </c>
    </row>
    <row r="153" spans="1:65" s="15" customFormat="1" ht="11.25">
      <c r="B153" s="229"/>
      <c r="C153" s="230"/>
      <c r="D153" s="202" t="s">
        <v>153</v>
      </c>
      <c r="E153" s="231" t="s">
        <v>1</v>
      </c>
      <c r="F153" s="232" t="s">
        <v>193</v>
      </c>
      <c r="G153" s="230"/>
      <c r="H153" s="231" t="s">
        <v>1</v>
      </c>
      <c r="I153" s="233"/>
      <c r="J153" s="230"/>
      <c r="K153" s="230"/>
      <c r="L153" s="234"/>
      <c r="M153" s="235"/>
      <c r="N153" s="236"/>
      <c r="O153" s="236"/>
      <c r="P153" s="236"/>
      <c r="Q153" s="236"/>
      <c r="R153" s="236"/>
      <c r="S153" s="236"/>
      <c r="T153" s="237"/>
      <c r="AT153" s="238" t="s">
        <v>153</v>
      </c>
      <c r="AU153" s="238" t="s">
        <v>86</v>
      </c>
      <c r="AV153" s="15" t="s">
        <v>84</v>
      </c>
      <c r="AW153" s="15" t="s">
        <v>33</v>
      </c>
      <c r="AX153" s="15" t="s">
        <v>76</v>
      </c>
      <c r="AY153" s="238" t="s">
        <v>139</v>
      </c>
    </row>
    <row r="154" spans="1:65" s="13" customFormat="1" ht="11.25">
      <c r="B154" s="207"/>
      <c r="C154" s="208"/>
      <c r="D154" s="202" t="s">
        <v>153</v>
      </c>
      <c r="E154" s="209" t="s">
        <v>1</v>
      </c>
      <c r="F154" s="210" t="s">
        <v>194</v>
      </c>
      <c r="G154" s="208"/>
      <c r="H154" s="211">
        <v>1.2</v>
      </c>
      <c r="I154" s="212"/>
      <c r="J154" s="208"/>
      <c r="K154" s="208"/>
      <c r="L154" s="213"/>
      <c r="M154" s="214"/>
      <c r="N154" s="215"/>
      <c r="O154" s="215"/>
      <c r="P154" s="215"/>
      <c r="Q154" s="215"/>
      <c r="R154" s="215"/>
      <c r="S154" s="215"/>
      <c r="T154" s="216"/>
      <c r="AT154" s="217" t="s">
        <v>153</v>
      </c>
      <c r="AU154" s="217" t="s">
        <v>86</v>
      </c>
      <c r="AV154" s="13" t="s">
        <v>86</v>
      </c>
      <c r="AW154" s="13" t="s">
        <v>33</v>
      </c>
      <c r="AX154" s="13" t="s">
        <v>76</v>
      </c>
      <c r="AY154" s="217" t="s">
        <v>139</v>
      </c>
    </row>
    <row r="155" spans="1:65" s="13" customFormat="1" ht="11.25">
      <c r="B155" s="207"/>
      <c r="C155" s="208"/>
      <c r="D155" s="202" t="s">
        <v>153</v>
      </c>
      <c r="E155" s="209" t="s">
        <v>1</v>
      </c>
      <c r="F155" s="210" t="s">
        <v>195</v>
      </c>
      <c r="G155" s="208"/>
      <c r="H155" s="211">
        <v>1.2</v>
      </c>
      <c r="I155" s="212"/>
      <c r="J155" s="208"/>
      <c r="K155" s="208"/>
      <c r="L155" s="213"/>
      <c r="M155" s="214"/>
      <c r="N155" s="215"/>
      <c r="O155" s="215"/>
      <c r="P155" s="215"/>
      <c r="Q155" s="215"/>
      <c r="R155" s="215"/>
      <c r="S155" s="215"/>
      <c r="T155" s="216"/>
      <c r="AT155" s="217" t="s">
        <v>153</v>
      </c>
      <c r="AU155" s="217" t="s">
        <v>86</v>
      </c>
      <c r="AV155" s="13" t="s">
        <v>86</v>
      </c>
      <c r="AW155" s="13" t="s">
        <v>33</v>
      </c>
      <c r="AX155" s="13" t="s">
        <v>76</v>
      </c>
      <c r="AY155" s="217" t="s">
        <v>139</v>
      </c>
    </row>
    <row r="156" spans="1:65" s="13" customFormat="1" ht="11.25">
      <c r="B156" s="207"/>
      <c r="C156" s="208"/>
      <c r="D156" s="202" t="s">
        <v>153</v>
      </c>
      <c r="E156" s="209" t="s">
        <v>1</v>
      </c>
      <c r="F156" s="210" t="s">
        <v>196</v>
      </c>
      <c r="G156" s="208"/>
      <c r="H156" s="211">
        <v>1.2</v>
      </c>
      <c r="I156" s="212"/>
      <c r="J156" s="208"/>
      <c r="K156" s="208"/>
      <c r="L156" s="213"/>
      <c r="M156" s="214"/>
      <c r="N156" s="215"/>
      <c r="O156" s="215"/>
      <c r="P156" s="215"/>
      <c r="Q156" s="215"/>
      <c r="R156" s="215"/>
      <c r="S156" s="215"/>
      <c r="T156" s="216"/>
      <c r="AT156" s="217" t="s">
        <v>153</v>
      </c>
      <c r="AU156" s="217" t="s">
        <v>86</v>
      </c>
      <c r="AV156" s="13" t="s">
        <v>86</v>
      </c>
      <c r="AW156" s="13" t="s">
        <v>33</v>
      </c>
      <c r="AX156" s="13" t="s">
        <v>76</v>
      </c>
      <c r="AY156" s="217" t="s">
        <v>139</v>
      </c>
    </row>
    <row r="157" spans="1:65" s="14" customFormat="1" ht="11.25">
      <c r="B157" s="218"/>
      <c r="C157" s="219"/>
      <c r="D157" s="202" t="s">
        <v>153</v>
      </c>
      <c r="E157" s="220" t="s">
        <v>1</v>
      </c>
      <c r="F157" s="221" t="s">
        <v>156</v>
      </c>
      <c r="G157" s="219"/>
      <c r="H157" s="222">
        <v>3.6</v>
      </c>
      <c r="I157" s="223"/>
      <c r="J157" s="219"/>
      <c r="K157" s="219"/>
      <c r="L157" s="224"/>
      <c r="M157" s="225"/>
      <c r="N157" s="226"/>
      <c r="O157" s="226"/>
      <c r="P157" s="226"/>
      <c r="Q157" s="226"/>
      <c r="R157" s="226"/>
      <c r="S157" s="226"/>
      <c r="T157" s="227"/>
      <c r="AT157" s="228" t="s">
        <v>153</v>
      </c>
      <c r="AU157" s="228" t="s">
        <v>86</v>
      </c>
      <c r="AV157" s="14" t="s">
        <v>146</v>
      </c>
      <c r="AW157" s="14" t="s">
        <v>33</v>
      </c>
      <c r="AX157" s="14" t="s">
        <v>84</v>
      </c>
      <c r="AY157" s="228" t="s">
        <v>139</v>
      </c>
    </row>
    <row r="158" spans="1:65" s="12" customFormat="1" ht="22.9" customHeight="1">
      <c r="B158" s="172"/>
      <c r="C158" s="173"/>
      <c r="D158" s="174" t="s">
        <v>75</v>
      </c>
      <c r="E158" s="186" t="s">
        <v>197</v>
      </c>
      <c r="F158" s="186" t="s">
        <v>198</v>
      </c>
      <c r="G158" s="173"/>
      <c r="H158" s="173"/>
      <c r="I158" s="176"/>
      <c r="J158" s="187">
        <f>BK158</f>
        <v>0</v>
      </c>
      <c r="K158" s="173"/>
      <c r="L158" s="178"/>
      <c r="M158" s="179"/>
      <c r="N158" s="180"/>
      <c r="O158" s="180"/>
      <c r="P158" s="181">
        <f>SUM(P159:P216)</f>
        <v>0</v>
      </c>
      <c r="Q158" s="180"/>
      <c r="R158" s="181">
        <f>SUM(R159:R216)</f>
        <v>0</v>
      </c>
      <c r="S158" s="180"/>
      <c r="T158" s="182">
        <f>SUM(T159:T216)</f>
        <v>0</v>
      </c>
      <c r="AR158" s="183" t="s">
        <v>84</v>
      </c>
      <c r="AT158" s="184" t="s">
        <v>75</v>
      </c>
      <c r="AU158" s="184" t="s">
        <v>84</v>
      </c>
      <c r="AY158" s="183" t="s">
        <v>139</v>
      </c>
      <c r="BK158" s="185">
        <f>SUM(BK159:BK216)</f>
        <v>0</v>
      </c>
    </row>
    <row r="159" spans="1:65" s="2" customFormat="1" ht="16.5" customHeight="1">
      <c r="A159" s="35"/>
      <c r="B159" s="36"/>
      <c r="C159" s="188" t="s">
        <v>199</v>
      </c>
      <c r="D159" s="188" t="s">
        <v>142</v>
      </c>
      <c r="E159" s="189" t="s">
        <v>200</v>
      </c>
      <c r="F159" s="190" t="s">
        <v>201</v>
      </c>
      <c r="G159" s="191" t="s">
        <v>202</v>
      </c>
      <c r="H159" s="192">
        <v>30.652000000000001</v>
      </c>
      <c r="I159" s="193"/>
      <c r="J159" s="194">
        <f>ROUND(I159*H159,2)</f>
        <v>0</v>
      </c>
      <c r="K159" s="195"/>
      <c r="L159" s="40"/>
      <c r="M159" s="196" t="s">
        <v>1</v>
      </c>
      <c r="N159" s="197" t="s">
        <v>41</v>
      </c>
      <c r="O159" s="72"/>
      <c r="P159" s="198">
        <f>O159*H159</f>
        <v>0</v>
      </c>
      <c r="Q159" s="198">
        <v>0</v>
      </c>
      <c r="R159" s="198">
        <f>Q159*H159</f>
        <v>0</v>
      </c>
      <c r="S159" s="198">
        <v>0</v>
      </c>
      <c r="T159" s="199">
        <f>S159*H159</f>
        <v>0</v>
      </c>
      <c r="U159" s="35"/>
      <c r="V159" s="35"/>
      <c r="W159" s="35"/>
      <c r="X159" s="35"/>
      <c r="Y159" s="35"/>
      <c r="Z159" s="35"/>
      <c r="AA159" s="35"/>
      <c r="AB159" s="35"/>
      <c r="AC159" s="35"/>
      <c r="AD159" s="35"/>
      <c r="AE159" s="35"/>
      <c r="AR159" s="200" t="s">
        <v>146</v>
      </c>
      <c r="AT159" s="200" t="s">
        <v>142</v>
      </c>
      <c r="AU159" s="200" t="s">
        <v>86</v>
      </c>
      <c r="AY159" s="18" t="s">
        <v>139</v>
      </c>
      <c r="BE159" s="201">
        <f>IF(N159="základní",J159,0)</f>
        <v>0</v>
      </c>
      <c r="BF159" s="201">
        <f>IF(N159="snížená",J159,0)</f>
        <v>0</v>
      </c>
      <c r="BG159" s="201">
        <f>IF(N159="zákl. přenesená",J159,0)</f>
        <v>0</v>
      </c>
      <c r="BH159" s="201">
        <f>IF(N159="sníž. přenesená",J159,0)</f>
        <v>0</v>
      </c>
      <c r="BI159" s="201">
        <f>IF(N159="nulová",J159,0)</f>
        <v>0</v>
      </c>
      <c r="BJ159" s="18" t="s">
        <v>84</v>
      </c>
      <c r="BK159" s="201">
        <f>ROUND(I159*H159,2)</f>
        <v>0</v>
      </c>
      <c r="BL159" s="18" t="s">
        <v>146</v>
      </c>
      <c r="BM159" s="200" t="s">
        <v>203</v>
      </c>
    </row>
    <row r="160" spans="1:65" s="2" customFormat="1" ht="24.2" customHeight="1">
      <c r="A160" s="35"/>
      <c r="B160" s="36"/>
      <c r="C160" s="188" t="s">
        <v>204</v>
      </c>
      <c r="D160" s="188" t="s">
        <v>142</v>
      </c>
      <c r="E160" s="189" t="s">
        <v>205</v>
      </c>
      <c r="F160" s="190" t="s">
        <v>206</v>
      </c>
      <c r="G160" s="191" t="s">
        <v>202</v>
      </c>
      <c r="H160" s="192">
        <v>30.652000000000001</v>
      </c>
      <c r="I160" s="193"/>
      <c r="J160" s="194">
        <f>ROUND(I160*H160,2)</f>
        <v>0</v>
      </c>
      <c r="K160" s="195"/>
      <c r="L160" s="40"/>
      <c r="M160" s="196" t="s">
        <v>1</v>
      </c>
      <c r="N160" s="197" t="s">
        <v>41</v>
      </c>
      <c r="O160" s="72"/>
      <c r="P160" s="198">
        <f>O160*H160</f>
        <v>0</v>
      </c>
      <c r="Q160" s="198">
        <v>0</v>
      </c>
      <c r="R160" s="198">
        <f>Q160*H160</f>
        <v>0</v>
      </c>
      <c r="S160" s="198">
        <v>0</v>
      </c>
      <c r="T160" s="199">
        <f>S160*H160</f>
        <v>0</v>
      </c>
      <c r="U160" s="35"/>
      <c r="V160" s="35"/>
      <c r="W160" s="35"/>
      <c r="X160" s="35"/>
      <c r="Y160" s="35"/>
      <c r="Z160" s="35"/>
      <c r="AA160" s="35"/>
      <c r="AB160" s="35"/>
      <c r="AC160" s="35"/>
      <c r="AD160" s="35"/>
      <c r="AE160" s="35"/>
      <c r="AR160" s="200" t="s">
        <v>146</v>
      </c>
      <c r="AT160" s="200" t="s">
        <v>142</v>
      </c>
      <c r="AU160" s="200" t="s">
        <v>86</v>
      </c>
      <c r="AY160" s="18" t="s">
        <v>139</v>
      </c>
      <c r="BE160" s="201">
        <f>IF(N160="základní",J160,0)</f>
        <v>0</v>
      </c>
      <c r="BF160" s="201">
        <f>IF(N160="snížená",J160,0)</f>
        <v>0</v>
      </c>
      <c r="BG160" s="201">
        <f>IF(N160="zákl. přenesená",J160,0)</f>
        <v>0</v>
      </c>
      <c r="BH160" s="201">
        <f>IF(N160="sníž. přenesená",J160,0)</f>
        <v>0</v>
      </c>
      <c r="BI160" s="201">
        <f>IF(N160="nulová",J160,0)</f>
        <v>0</v>
      </c>
      <c r="BJ160" s="18" t="s">
        <v>84</v>
      </c>
      <c r="BK160" s="201">
        <f>ROUND(I160*H160,2)</f>
        <v>0</v>
      </c>
      <c r="BL160" s="18" t="s">
        <v>146</v>
      </c>
      <c r="BM160" s="200" t="s">
        <v>207</v>
      </c>
    </row>
    <row r="161" spans="1:65" s="13" customFormat="1" ht="11.25">
      <c r="B161" s="207"/>
      <c r="C161" s="208"/>
      <c r="D161" s="202" t="s">
        <v>153</v>
      </c>
      <c r="E161" s="209" t="s">
        <v>1</v>
      </c>
      <c r="F161" s="210" t="s">
        <v>208</v>
      </c>
      <c r="G161" s="208"/>
      <c r="H161" s="211">
        <v>20.885999999999999</v>
      </c>
      <c r="I161" s="212"/>
      <c r="J161" s="208"/>
      <c r="K161" s="208"/>
      <c r="L161" s="213"/>
      <c r="M161" s="214"/>
      <c r="N161" s="215"/>
      <c r="O161" s="215"/>
      <c r="P161" s="215"/>
      <c r="Q161" s="215"/>
      <c r="R161" s="215"/>
      <c r="S161" s="215"/>
      <c r="T161" s="216"/>
      <c r="AT161" s="217" t="s">
        <v>153</v>
      </c>
      <c r="AU161" s="217" t="s">
        <v>86</v>
      </c>
      <c r="AV161" s="13" t="s">
        <v>86</v>
      </c>
      <c r="AW161" s="13" t="s">
        <v>33</v>
      </c>
      <c r="AX161" s="13" t="s">
        <v>76</v>
      </c>
      <c r="AY161" s="217" t="s">
        <v>139</v>
      </c>
    </row>
    <row r="162" spans="1:65" s="13" customFormat="1" ht="11.25">
      <c r="B162" s="207"/>
      <c r="C162" s="208"/>
      <c r="D162" s="202" t="s">
        <v>153</v>
      </c>
      <c r="E162" s="209" t="s">
        <v>1</v>
      </c>
      <c r="F162" s="210" t="s">
        <v>209</v>
      </c>
      <c r="G162" s="208"/>
      <c r="H162" s="211">
        <v>1.988</v>
      </c>
      <c r="I162" s="212"/>
      <c r="J162" s="208"/>
      <c r="K162" s="208"/>
      <c r="L162" s="213"/>
      <c r="M162" s="214"/>
      <c r="N162" s="215"/>
      <c r="O162" s="215"/>
      <c r="P162" s="215"/>
      <c r="Q162" s="215"/>
      <c r="R162" s="215"/>
      <c r="S162" s="215"/>
      <c r="T162" s="216"/>
      <c r="AT162" s="217" t="s">
        <v>153</v>
      </c>
      <c r="AU162" s="217" t="s">
        <v>86</v>
      </c>
      <c r="AV162" s="13" t="s">
        <v>86</v>
      </c>
      <c r="AW162" s="13" t="s">
        <v>33</v>
      </c>
      <c r="AX162" s="13" t="s">
        <v>76</v>
      </c>
      <c r="AY162" s="217" t="s">
        <v>139</v>
      </c>
    </row>
    <row r="163" spans="1:65" s="13" customFormat="1" ht="11.25">
      <c r="B163" s="207"/>
      <c r="C163" s="208"/>
      <c r="D163" s="202" t="s">
        <v>153</v>
      </c>
      <c r="E163" s="209" t="s">
        <v>1</v>
      </c>
      <c r="F163" s="210" t="s">
        <v>210</v>
      </c>
      <c r="G163" s="208"/>
      <c r="H163" s="211">
        <v>0.48</v>
      </c>
      <c r="I163" s="212"/>
      <c r="J163" s="208"/>
      <c r="K163" s="208"/>
      <c r="L163" s="213"/>
      <c r="M163" s="214"/>
      <c r="N163" s="215"/>
      <c r="O163" s="215"/>
      <c r="P163" s="215"/>
      <c r="Q163" s="215"/>
      <c r="R163" s="215"/>
      <c r="S163" s="215"/>
      <c r="T163" s="216"/>
      <c r="AT163" s="217" t="s">
        <v>153</v>
      </c>
      <c r="AU163" s="217" t="s">
        <v>86</v>
      </c>
      <c r="AV163" s="13" t="s">
        <v>86</v>
      </c>
      <c r="AW163" s="13" t="s">
        <v>33</v>
      </c>
      <c r="AX163" s="13" t="s">
        <v>76</v>
      </c>
      <c r="AY163" s="217" t="s">
        <v>139</v>
      </c>
    </row>
    <row r="164" spans="1:65" s="13" customFormat="1" ht="11.25">
      <c r="B164" s="207"/>
      <c r="C164" s="208"/>
      <c r="D164" s="202" t="s">
        <v>153</v>
      </c>
      <c r="E164" s="209" t="s">
        <v>1</v>
      </c>
      <c r="F164" s="210" t="s">
        <v>211</v>
      </c>
      <c r="G164" s="208"/>
      <c r="H164" s="211">
        <v>1.399</v>
      </c>
      <c r="I164" s="212"/>
      <c r="J164" s="208"/>
      <c r="K164" s="208"/>
      <c r="L164" s="213"/>
      <c r="M164" s="214"/>
      <c r="N164" s="215"/>
      <c r="O164" s="215"/>
      <c r="P164" s="215"/>
      <c r="Q164" s="215"/>
      <c r="R164" s="215"/>
      <c r="S164" s="215"/>
      <c r="T164" s="216"/>
      <c r="AT164" s="217" t="s">
        <v>153</v>
      </c>
      <c r="AU164" s="217" t="s">
        <v>86</v>
      </c>
      <c r="AV164" s="13" t="s">
        <v>86</v>
      </c>
      <c r="AW164" s="13" t="s">
        <v>33</v>
      </c>
      <c r="AX164" s="13" t="s">
        <v>76</v>
      </c>
      <c r="AY164" s="217" t="s">
        <v>139</v>
      </c>
    </row>
    <row r="165" spans="1:65" s="13" customFormat="1" ht="11.25">
      <c r="B165" s="207"/>
      <c r="C165" s="208"/>
      <c r="D165" s="202" t="s">
        <v>153</v>
      </c>
      <c r="E165" s="209" t="s">
        <v>1</v>
      </c>
      <c r="F165" s="210" t="s">
        <v>212</v>
      </c>
      <c r="G165" s="208"/>
      <c r="H165" s="211">
        <v>1.282</v>
      </c>
      <c r="I165" s="212"/>
      <c r="J165" s="208"/>
      <c r="K165" s="208"/>
      <c r="L165" s="213"/>
      <c r="M165" s="214"/>
      <c r="N165" s="215"/>
      <c r="O165" s="215"/>
      <c r="P165" s="215"/>
      <c r="Q165" s="215"/>
      <c r="R165" s="215"/>
      <c r="S165" s="215"/>
      <c r="T165" s="216"/>
      <c r="AT165" s="217" t="s">
        <v>153</v>
      </c>
      <c r="AU165" s="217" t="s">
        <v>86</v>
      </c>
      <c r="AV165" s="13" t="s">
        <v>86</v>
      </c>
      <c r="AW165" s="13" t="s">
        <v>33</v>
      </c>
      <c r="AX165" s="13" t="s">
        <v>76</v>
      </c>
      <c r="AY165" s="217" t="s">
        <v>139</v>
      </c>
    </row>
    <row r="166" spans="1:65" s="13" customFormat="1" ht="11.25">
      <c r="B166" s="207"/>
      <c r="C166" s="208"/>
      <c r="D166" s="202" t="s">
        <v>153</v>
      </c>
      <c r="E166" s="209" t="s">
        <v>1</v>
      </c>
      <c r="F166" s="210" t="s">
        <v>213</v>
      </c>
      <c r="G166" s="208"/>
      <c r="H166" s="211">
        <v>2.0249999999999999</v>
      </c>
      <c r="I166" s="212"/>
      <c r="J166" s="208"/>
      <c r="K166" s="208"/>
      <c r="L166" s="213"/>
      <c r="M166" s="214"/>
      <c r="N166" s="215"/>
      <c r="O166" s="215"/>
      <c r="P166" s="215"/>
      <c r="Q166" s="215"/>
      <c r="R166" s="215"/>
      <c r="S166" s="215"/>
      <c r="T166" s="216"/>
      <c r="AT166" s="217" t="s">
        <v>153</v>
      </c>
      <c r="AU166" s="217" t="s">
        <v>86</v>
      </c>
      <c r="AV166" s="13" t="s">
        <v>86</v>
      </c>
      <c r="AW166" s="13" t="s">
        <v>33</v>
      </c>
      <c r="AX166" s="13" t="s">
        <v>76</v>
      </c>
      <c r="AY166" s="217" t="s">
        <v>139</v>
      </c>
    </row>
    <row r="167" spans="1:65" s="13" customFormat="1" ht="11.25">
      <c r="B167" s="207"/>
      <c r="C167" s="208"/>
      <c r="D167" s="202" t="s">
        <v>153</v>
      </c>
      <c r="E167" s="209" t="s">
        <v>1</v>
      </c>
      <c r="F167" s="210" t="s">
        <v>214</v>
      </c>
      <c r="G167" s="208"/>
      <c r="H167" s="211">
        <v>2.5920000000000001</v>
      </c>
      <c r="I167" s="212"/>
      <c r="J167" s="208"/>
      <c r="K167" s="208"/>
      <c r="L167" s="213"/>
      <c r="M167" s="214"/>
      <c r="N167" s="215"/>
      <c r="O167" s="215"/>
      <c r="P167" s="215"/>
      <c r="Q167" s="215"/>
      <c r="R167" s="215"/>
      <c r="S167" s="215"/>
      <c r="T167" s="216"/>
      <c r="AT167" s="217" t="s">
        <v>153</v>
      </c>
      <c r="AU167" s="217" t="s">
        <v>86</v>
      </c>
      <c r="AV167" s="13" t="s">
        <v>86</v>
      </c>
      <c r="AW167" s="13" t="s">
        <v>33</v>
      </c>
      <c r="AX167" s="13" t="s">
        <v>76</v>
      </c>
      <c r="AY167" s="217" t="s">
        <v>139</v>
      </c>
    </row>
    <row r="168" spans="1:65" s="14" customFormat="1" ht="11.25">
      <c r="B168" s="218"/>
      <c r="C168" s="219"/>
      <c r="D168" s="202" t="s">
        <v>153</v>
      </c>
      <c r="E168" s="220" t="s">
        <v>1</v>
      </c>
      <c r="F168" s="221" t="s">
        <v>156</v>
      </c>
      <c r="G168" s="219"/>
      <c r="H168" s="222">
        <v>30.652000000000001</v>
      </c>
      <c r="I168" s="223"/>
      <c r="J168" s="219"/>
      <c r="K168" s="219"/>
      <c r="L168" s="224"/>
      <c r="M168" s="225"/>
      <c r="N168" s="226"/>
      <c r="O168" s="226"/>
      <c r="P168" s="226"/>
      <c r="Q168" s="226"/>
      <c r="R168" s="226"/>
      <c r="S168" s="226"/>
      <c r="T168" s="227"/>
      <c r="AT168" s="228" t="s">
        <v>153</v>
      </c>
      <c r="AU168" s="228" t="s">
        <v>86</v>
      </c>
      <c r="AV168" s="14" t="s">
        <v>146</v>
      </c>
      <c r="AW168" s="14" t="s">
        <v>33</v>
      </c>
      <c r="AX168" s="14" t="s">
        <v>84</v>
      </c>
      <c r="AY168" s="228" t="s">
        <v>139</v>
      </c>
    </row>
    <row r="169" spans="1:65" s="2" customFormat="1" ht="62.65" customHeight="1">
      <c r="A169" s="35"/>
      <c r="B169" s="36"/>
      <c r="C169" s="188" t="s">
        <v>8</v>
      </c>
      <c r="D169" s="188" t="s">
        <v>142</v>
      </c>
      <c r="E169" s="189" t="s">
        <v>215</v>
      </c>
      <c r="F169" s="190" t="s">
        <v>216</v>
      </c>
      <c r="G169" s="191" t="s">
        <v>202</v>
      </c>
      <c r="H169" s="192">
        <v>153.26</v>
      </c>
      <c r="I169" s="193"/>
      <c r="J169" s="194">
        <f>ROUND(I169*H169,2)</f>
        <v>0</v>
      </c>
      <c r="K169" s="195"/>
      <c r="L169" s="40"/>
      <c r="M169" s="196" t="s">
        <v>1</v>
      </c>
      <c r="N169" s="197" t="s">
        <v>41</v>
      </c>
      <c r="O169" s="72"/>
      <c r="P169" s="198">
        <f>O169*H169</f>
        <v>0</v>
      </c>
      <c r="Q169" s="198">
        <v>0</v>
      </c>
      <c r="R169" s="198">
        <f>Q169*H169</f>
        <v>0</v>
      </c>
      <c r="S169" s="198">
        <v>0</v>
      </c>
      <c r="T169" s="199">
        <f>S169*H169</f>
        <v>0</v>
      </c>
      <c r="U169" s="35"/>
      <c r="V169" s="35"/>
      <c r="W169" s="35"/>
      <c r="X169" s="35"/>
      <c r="Y169" s="35"/>
      <c r="Z169" s="35"/>
      <c r="AA169" s="35"/>
      <c r="AB169" s="35"/>
      <c r="AC169" s="35"/>
      <c r="AD169" s="35"/>
      <c r="AE169" s="35"/>
      <c r="AR169" s="200" t="s">
        <v>146</v>
      </c>
      <c r="AT169" s="200" t="s">
        <v>142</v>
      </c>
      <c r="AU169" s="200" t="s">
        <v>86</v>
      </c>
      <c r="AY169" s="18" t="s">
        <v>139</v>
      </c>
      <c r="BE169" s="201">
        <f>IF(N169="základní",J169,0)</f>
        <v>0</v>
      </c>
      <c r="BF169" s="201">
        <f>IF(N169="snížená",J169,0)</f>
        <v>0</v>
      </c>
      <c r="BG169" s="201">
        <f>IF(N169="zákl. přenesená",J169,0)</f>
        <v>0</v>
      </c>
      <c r="BH169" s="201">
        <f>IF(N169="sníž. přenesená",J169,0)</f>
        <v>0</v>
      </c>
      <c r="BI169" s="201">
        <f>IF(N169="nulová",J169,0)</f>
        <v>0</v>
      </c>
      <c r="BJ169" s="18" t="s">
        <v>84</v>
      </c>
      <c r="BK169" s="201">
        <f>ROUND(I169*H169,2)</f>
        <v>0</v>
      </c>
      <c r="BL169" s="18" t="s">
        <v>146</v>
      </c>
      <c r="BM169" s="200" t="s">
        <v>217</v>
      </c>
    </row>
    <row r="170" spans="1:65" s="13" customFormat="1" ht="11.25">
      <c r="B170" s="207"/>
      <c r="C170" s="208"/>
      <c r="D170" s="202" t="s">
        <v>153</v>
      </c>
      <c r="E170" s="209" t="s">
        <v>1</v>
      </c>
      <c r="F170" s="210" t="s">
        <v>208</v>
      </c>
      <c r="G170" s="208"/>
      <c r="H170" s="211">
        <v>20.885999999999999</v>
      </c>
      <c r="I170" s="212"/>
      <c r="J170" s="208"/>
      <c r="K170" s="208"/>
      <c r="L170" s="213"/>
      <c r="M170" s="214"/>
      <c r="N170" s="215"/>
      <c r="O170" s="215"/>
      <c r="P170" s="215"/>
      <c r="Q170" s="215"/>
      <c r="R170" s="215"/>
      <c r="S170" s="215"/>
      <c r="T170" s="216"/>
      <c r="AT170" s="217" t="s">
        <v>153</v>
      </c>
      <c r="AU170" s="217" t="s">
        <v>86</v>
      </c>
      <c r="AV170" s="13" t="s">
        <v>86</v>
      </c>
      <c r="AW170" s="13" t="s">
        <v>33</v>
      </c>
      <c r="AX170" s="13" t="s">
        <v>76</v>
      </c>
      <c r="AY170" s="217" t="s">
        <v>139</v>
      </c>
    </row>
    <row r="171" spans="1:65" s="13" customFormat="1" ht="11.25">
      <c r="B171" s="207"/>
      <c r="C171" s="208"/>
      <c r="D171" s="202" t="s">
        <v>153</v>
      </c>
      <c r="E171" s="209" t="s">
        <v>1</v>
      </c>
      <c r="F171" s="210" t="s">
        <v>209</v>
      </c>
      <c r="G171" s="208"/>
      <c r="H171" s="211">
        <v>1.988</v>
      </c>
      <c r="I171" s="212"/>
      <c r="J171" s="208"/>
      <c r="K171" s="208"/>
      <c r="L171" s="213"/>
      <c r="M171" s="214"/>
      <c r="N171" s="215"/>
      <c r="O171" s="215"/>
      <c r="P171" s="215"/>
      <c r="Q171" s="215"/>
      <c r="R171" s="215"/>
      <c r="S171" s="215"/>
      <c r="T171" s="216"/>
      <c r="AT171" s="217" t="s">
        <v>153</v>
      </c>
      <c r="AU171" s="217" t="s">
        <v>86</v>
      </c>
      <c r="AV171" s="13" t="s">
        <v>86</v>
      </c>
      <c r="AW171" s="13" t="s">
        <v>33</v>
      </c>
      <c r="AX171" s="13" t="s">
        <v>76</v>
      </c>
      <c r="AY171" s="217" t="s">
        <v>139</v>
      </c>
    </row>
    <row r="172" spans="1:65" s="13" customFormat="1" ht="11.25">
      <c r="B172" s="207"/>
      <c r="C172" s="208"/>
      <c r="D172" s="202" t="s">
        <v>153</v>
      </c>
      <c r="E172" s="209" t="s">
        <v>1</v>
      </c>
      <c r="F172" s="210" t="s">
        <v>210</v>
      </c>
      <c r="G172" s="208"/>
      <c r="H172" s="211">
        <v>0.48</v>
      </c>
      <c r="I172" s="212"/>
      <c r="J172" s="208"/>
      <c r="K172" s="208"/>
      <c r="L172" s="213"/>
      <c r="M172" s="214"/>
      <c r="N172" s="215"/>
      <c r="O172" s="215"/>
      <c r="P172" s="215"/>
      <c r="Q172" s="215"/>
      <c r="R172" s="215"/>
      <c r="S172" s="215"/>
      <c r="T172" s="216"/>
      <c r="AT172" s="217" t="s">
        <v>153</v>
      </c>
      <c r="AU172" s="217" t="s">
        <v>86</v>
      </c>
      <c r="AV172" s="13" t="s">
        <v>86</v>
      </c>
      <c r="AW172" s="13" t="s">
        <v>33</v>
      </c>
      <c r="AX172" s="13" t="s">
        <v>76</v>
      </c>
      <c r="AY172" s="217" t="s">
        <v>139</v>
      </c>
    </row>
    <row r="173" spans="1:65" s="13" customFormat="1" ht="11.25">
      <c r="B173" s="207"/>
      <c r="C173" s="208"/>
      <c r="D173" s="202" t="s">
        <v>153</v>
      </c>
      <c r="E173" s="209" t="s">
        <v>1</v>
      </c>
      <c r="F173" s="210" t="s">
        <v>211</v>
      </c>
      <c r="G173" s="208"/>
      <c r="H173" s="211">
        <v>1.399</v>
      </c>
      <c r="I173" s="212"/>
      <c r="J173" s="208"/>
      <c r="K173" s="208"/>
      <c r="L173" s="213"/>
      <c r="M173" s="214"/>
      <c r="N173" s="215"/>
      <c r="O173" s="215"/>
      <c r="P173" s="215"/>
      <c r="Q173" s="215"/>
      <c r="R173" s="215"/>
      <c r="S173" s="215"/>
      <c r="T173" s="216"/>
      <c r="AT173" s="217" t="s">
        <v>153</v>
      </c>
      <c r="AU173" s="217" t="s">
        <v>86</v>
      </c>
      <c r="AV173" s="13" t="s">
        <v>86</v>
      </c>
      <c r="AW173" s="13" t="s">
        <v>33</v>
      </c>
      <c r="AX173" s="13" t="s">
        <v>76</v>
      </c>
      <c r="AY173" s="217" t="s">
        <v>139</v>
      </c>
    </row>
    <row r="174" spans="1:65" s="13" customFormat="1" ht="11.25">
      <c r="B174" s="207"/>
      <c r="C174" s="208"/>
      <c r="D174" s="202" t="s">
        <v>153</v>
      </c>
      <c r="E174" s="209" t="s">
        <v>1</v>
      </c>
      <c r="F174" s="210" t="s">
        <v>212</v>
      </c>
      <c r="G174" s="208"/>
      <c r="H174" s="211">
        <v>1.282</v>
      </c>
      <c r="I174" s="212"/>
      <c r="J174" s="208"/>
      <c r="K174" s="208"/>
      <c r="L174" s="213"/>
      <c r="M174" s="214"/>
      <c r="N174" s="215"/>
      <c r="O174" s="215"/>
      <c r="P174" s="215"/>
      <c r="Q174" s="215"/>
      <c r="R174" s="215"/>
      <c r="S174" s="215"/>
      <c r="T174" s="216"/>
      <c r="AT174" s="217" t="s">
        <v>153</v>
      </c>
      <c r="AU174" s="217" t="s">
        <v>86</v>
      </c>
      <c r="AV174" s="13" t="s">
        <v>86</v>
      </c>
      <c r="AW174" s="13" t="s">
        <v>33</v>
      </c>
      <c r="AX174" s="13" t="s">
        <v>76</v>
      </c>
      <c r="AY174" s="217" t="s">
        <v>139</v>
      </c>
    </row>
    <row r="175" spans="1:65" s="13" customFormat="1" ht="11.25">
      <c r="B175" s="207"/>
      <c r="C175" s="208"/>
      <c r="D175" s="202" t="s">
        <v>153</v>
      </c>
      <c r="E175" s="209" t="s">
        <v>1</v>
      </c>
      <c r="F175" s="210" t="s">
        <v>213</v>
      </c>
      <c r="G175" s="208"/>
      <c r="H175" s="211">
        <v>2.0249999999999999</v>
      </c>
      <c r="I175" s="212"/>
      <c r="J175" s="208"/>
      <c r="K175" s="208"/>
      <c r="L175" s="213"/>
      <c r="M175" s="214"/>
      <c r="N175" s="215"/>
      <c r="O175" s="215"/>
      <c r="P175" s="215"/>
      <c r="Q175" s="215"/>
      <c r="R175" s="215"/>
      <c r="S175" s="215"/>
      <c r="T175" s="216"/>
      <c r="AT175" s="217" t="s">
        <v>153</v>
      </c>
      <c r="AU175" s="217" t="s">
        <v>86</v>
      </c>
      <c r="AV175" s="13" t="s">
        <v>86</v>
      </c>
      <c r="AW175" s="13" t="s">
        <v>33</v>
      </c>
      <c r="AX175" s="13" t="s">
        <v>76</v>
      </c>
      <c r="AY175" s="217" t="s">
        <v>139</v>
      </c>
    </row>
    <row r="176" spans="1:65" s="13" customFormat="1" ht="11.25">
      <c r="B176" s="207"/>
      <c r="C176" s="208"/>
      <c r="D176" s="202" t="s">
        <v>153</v>
      </c>
      <c r="E176" s="209" t="s">
        <v>1</v>
      </c>
      <c r="F176" s="210" t="s">
        <v>214</v>
      </c>
      <c r="G176" s="208"/>
      <c r="H176" s="211">
        <v>2.5920000000000001</v>
      </c>
      <c r="I176" s="212"/>
      <c r="J176" s="208"/>
      <c r="K176" s="208"/>
      <c r="L176" s="213"/>
      <c r="M176" s="214"/>
      <c r="N176" s="215"/>
      <c r="O176" s="215"/>
      <c r="P176" s="215"/>
      <c r="Q176" s="215"/>
      <c r="R176" s="215"/>
      <c r="S176" s="215"/>
      <c r="T176" s="216"/>
      <c r="AT176" s="217" t="s">
        <v>153</v>
      </c>
      <c r="AU176" s="217" t="s">
        <v>86</v>
      </c>
      <c r="AV176" s="13" t="s">
        <v>86</v>
      </c>
      <c r="AW176" s="13" t="s">
        <v>33</v>
      </c>
      <c r="AX176" s="13" t="s">
        <v>76</v>
      </c>
      <c r="AY176" s="217" t="s">
        <v>139</v>
      </c>
    </row>
    <row r="177" spans="1:65" s="14" customFormat="1" ht="11.25">
      <c r="B177" s="218"/>
      <c r="C177" s="219"/>
      <c r="D177" s="202" t="s">
        <v>153</v>
      </c>
      <c r="E177" s="220" t="s">
        <v>1</v>
      </c>
      <c r="F177" s="221" t="s">
        <v>156</v>
      </c>
      <c r="G177" s="219"/>
      <c r="H177" s="222">
        <v>30.652000000000001</v>
      </c>
      <c r="I177" s="223"/>
      <c r="J177" s="219"/>
      <c r="K177" s="219"/>
      <c r="L177" s="224"/>
      <c r="M177" s="225"/>
      <c r="N177" s="226"/>
      <c r="O177" s="226"/>
      <c r="P177" s="226"/>
      <c r="Q177" s="226"/>
      <c r="R177" s="226"/>
      <c r="S177" s="226"/>
      <c r="T177" s="227"/>
      <c r="AT177" s="228" t="s">
        <v>153</v>
      </c>
      <c r="AU177" s="228" t="s">
        <v>86</v>
      </c>
      <c r="AV177" s="14" t="s">
        <v>146</v>
      </c>
      <c r="AW177" s="14" t="s">
        <v>33</v>
      </c>
      <c r="AX177" s="14" t="s">
        <v>76</v>
      </c>
      <c r="AY177" s="228" t="s">
        <v>139</v>
      </c>
    </row>
    <row r="178" spans="1:65" s="13" customFormat="1" ht="11.25">
      <c r="B178" s="207"/>
      <c r="C178" s="208"/>
      <c r="D178" s="202" t="s">
        <v>153</v>
      </c>
      <c r="E178" s="209" t="s">
        <v>1</v>
      </c>
      <c r="F178" s="210" t="s">
        <v>218</v>
      </c>
      <c r="G178" s="208"/>
      <c r="H178" s="211">
        <v>153.26</v>
      </c>
      <c r="I178" s="212"/>
      <c r="J178" s="208"/>
      <c r="K178" s="208"/>
      <c r="L178" s="213"/>
      <c r="M178" s="214"/>
      <c r="N178" s="215"/>
      <c r="O178" s="215"/>
      <c r="P178" s="215"/>
      <c r="Q178" s="215"/>
      <c r="R178" s="215"/>
      <c r="S178" s="215"/>
      <c r="T178" s="216"/>
      <c r="AT178" s="217" t="s">
        <v>153</v>
      </c>
      <c r="AU178" s="217" t="s">
        <v>86</v>
      </c>
      <c r="AV178" s="13" t="s">
        <v>86</v>
      </c>
      <c r="AW178" s="13" t="s">
        <v>33</v>
      </c>
      <c r="AX178" s="13" t="s">
        <v>84</v>
      </c>
      <c r="AY178" s="217" t="s">
        <v>139</v>
      </c>
    </row>
    <row r="179" spans="1:65" s="2" customFormat="1" ht="49.15" customHeight="1">
      <c r="A179" s="35"/>
      <c r="B179" s="36"/>
      <c r="C179" s="188" t="s">
        <v>219</v>
      </c>
      <c r="D179" s="188" t="s">
        <v>142</v>
      </c>
      <c r="E179" s="189" t="s">
        <v>220</v>
      </c>
      <c r="F179" s="190" t="s">
        <v>221</v>
      </c>
      <c r="G179" s="191" t="s">
        <v>202</v>
      </c>
      <c r="H179" s="192">
        <v>20.885999999999999</v>
      </c>
      <c r="I179" s="193"/>
      <c r="J179" s="194">
        <f>ROUND(I179*H179,2)</f>
        <v>0</v>
      </c>
      <c r="K179" s="195"/>
      <c r="L179" s="40"/>
      <c r="M179" s="196" t="s">
        <v>1</v>
      </c>
      <c r="N179" s="197" t="s">
        <v>41</v>
      </c>
      <c r="O179" s="72"/>
      <c r="P179" s="198">
        <f>O179*H179</f>
        <v>0</v>
      </c>
      <c r="Q179" s="198">
        <v>0</v>
      </c>
      <c r="R179" s="198">
        <f>Q179*H179</f>
        <v>0</v>
      </c>
      <c r="S179" s="198">
        <v>0</v>
      </c>
      <c r="T179" s="199">
        <f>S179*H179</f>
        <v>0</v>
      </c>
      <c r="U179" s="35"/>
      <c r="V179" s="35"/>
      <c r="W179" s="35"/>
      <c r="X179" s="35"/>
      <c r="Y179" s="35"/>
      <c r="Z179" s="35"/>
      <c r="AA179" s="35"/>
      <c r="AB179" s="35"/>
      <c r="AC179" s="35"/>
      <c r="AD179" s="35"/>
      <c r="AE179" s="35"/>
      <c r="AR179" s="200" t="s">
        <v>146</v>
      </c>
      <c r="AT179" s="200" t="s">
        <v>142</v>
      </c>
      <c r="AU179" s="200" t="s">
        <v>86</v>
      </c>
      <c r="AY179" s="18" t="s">
        <v>139</v>
      </c>
      <c r="BE179" s="201">
        <f>IF(N179="základní",J179,0)</f>
        <v>0</v>
      </c>
      <c r="BF179" s="201">
        <f>IF(N179="snížená",J179,0)</f>
        <v>0</v>
      </c>
      <c r="BG179" s="201">
        <f>IF(N179="zákl. přenesená",J179,0)</f>
        <v>0</v>
      </c>
      <c r="BH179" s="201">
        <f>IF(N179="sníž. přenesená",J179,0)</f>
        <v>0</v>
      </c>
      <c r="BI179" s="201">
        <f>IF(N179="nulová",J179,0)</f>
        <v>0</v>
      </c>
      <c r="BJ179" s="18" t="s">
        <v>84</v>
      </c>
      <c r="BK179" s="201">
        <f>ROUND(I179*H179,2)</f>
        <v>0</v>
      </c>
      <c r="BL179" s="18" t="s">
        <v>146</v>
      </c>
      <c r="BM179" s="200" t="s">
        <v>222</v>
      </c>
    </row>
    <row r="180" spans="1:65" s="2" customFormat="1" ht="87.75">
      <c r="A180" s="35"/>
      <c r="B180" s="36"/>
      <c r="C180" s="37"/>
      <c r="D180" s="202" t="s">
        <v>148</v>
      </c>
      <c r="E180" s="37"/>
      <c r="F180" s="203" t="s">
        <v>223</v>
      </c>
      <c r="G180" s="37"/>
      <c r="H180" s="37"/>
      <c r="I180" s="204"/>
      <c r="J180" s="37"/>
      <c r="K180" s="37"/>
      <c r="L180" s="40"/>
      <c r="M180" s="205"/>
      <c r="N180" s="206"/>
      <c r="O180" s="72"/>
      <c r="P180" s="72"/>
      <c r="Q180" s="72"/>
      <c r="R180" s="72"/>
      <c r="S180" s="72"/>
      <c r="T180" s="73"/>
      <c r="U180" s="35"/>
      <c r="V180" s="35"/>
      <c r="W180" s="35"/>
      <c r="X180" s="35"/>
      <c r="Y180" s="35"/>
      <c r="Z180" s="35"/>
      <c r="AA180" s="35"/>
      <c r="AB180" s="35"/>
      <c r="AC180" s="35"/>
      <c r="AD180" s="35"/>
      <c r="AE180" s="35"/>
      <c r="AT180" s="18" t="s">
        <v>148</v>
      </c>
      <c r="AU180" s="18" t="s">
        <v>86</v>
      </c>
    </row>
    <row r="181" spans="1:65" s="13" customFormat="1" ht="11.25">
      <c r="B181" s="207"/>
      <c r="C181" s="208"/>
      <c r="D181" s="202" t="s">
        <v>153</v>
      </c>
      <c r="E181" s="209" t="s">
        <v>1</v>
      </c>
      <c r="F181" s="210" t="s">
        <v>224</v>
      </c>
      <c r="G181" s="208"/>
      <c r="H181" s="211">
        <v>4.7880000000000003</v>
      </c>
      <c r="I181" s="212"/>
      <c r="J181" s="208"/>
      <c r="K181" s="208"/>
      <c r="L181" s="213"/>
      <c r="M181" s="214"/>
      <c r="N181" s="215"/>
      <c r="O181" s="215"/>
      <c r="P181" s="215"/>
      <c r="Q181" s="215"/>
      <c r="R181" s="215"/>
      <c r="S181" s="215"/>
      <c r="T181" s="216"/>
      <c r="AT181" s="217" t="s">
        <v>153</v>
      </c>
      <c r="AU181" s="217" t="s">
        <v>86</v>
      </c>
      <c r="AV181" s="13" t="s">
        <v>86</v>
      </c>
      <c r="AW181" s="13" t="s">
        <v>33</v>
      </c>
      <c r="AX181" s="13" t="s">
        <v>76</v>
      </c>
      <c r="AY181" s="217" t="s">
        <v>139</v>
      </c>
    </row>
    <row r="182" spans="1:65" s="13" customFormat="1" ht="11.25">
      <c r="B182" s="207"/>
      <c r="C182" s="208"/>
      <c r="D182" s="202" t="s">
        <v>153</v>
      </c>
      <c r="E182" s="209" t="s">
        <v>1</v>
      </c>
      <c r="F182" s="210" t="s">
        <v>225</v>
      </c>
      <c r="G182" s="208"/>
      <c r="H182" s="211">
        <v>11.724</v>
      </c>
      <c r="I182" s="212"/>
      <c r="J182" s="208"/>
      <c r="K182" s="208"/>
      <c r="L182" s="213"/>
      <c r="M182" s="214"/>
      <c r="N182" s="215"/>
      <c r="O182" s="215"/>
      <c r="P182" s="215"/>
      <c r="Q182" s="215"/>
      <c r="R182" s="215"/>
      <c r="S182" s="215"/>
      <c r="T182" s="216"/>
      <c r="AT182" s="217" t="s">
        <v>153</v>
      </c>
      <c r="AU182" s="217" t="s">
        <v>86</v>
      </c>
      <c r="AV182" s="13" t="s">
        <v>86</v>
      </c>
      <c r="AW182" s="13" t="s">
        <v>33</v>
      </c>
      <c r="AX182" s="13" t="s">
        <v>76</v>
      </c>
      <c r="AY182" s="217" t="s">
        <v>139</v>
      </c>
    </row>
    <row r="183" spans="1:65" s="13" customFormat="1" ht="22.5">
      <c r="B183" s="207"/>
      <c r="C183" s="208"/>
      <c r="D183" s="202" t="s">
        <v>153</v>
      </c>
      <c r="E183" s="209" t="s">
        <v>1</v>
      </c>
      <c r="F183" s="210" t="s">
        <v>226</v>
      </c>
      <c r="G183" s="208"/>
      <c r="H183" s="211">
        <v>4.3739999999999997</v>
      </c>
      <c r="I183" s="212"/>
      <c r="J183" s="208"/>
      <c r="K183" s="208"/>
      <c r="L183" s="213"/>
      <c r="M183" s="214"/>
      <c r="N183" s="215"/>
      <c r="O183" s="215"/>
      <c r="P183" s="215"/>
      <c r="Q183" s="215"/>
      <c r="R183" s="215"/>
      <c r="S183" s="215"/>
      <c r="T183" s="216"/>
      <c r="AT183" s="217" t="s">
        <v>153</v>
      </c>
      <c r="AU183" s="217" t="s">
        <v>86</v>
      </c>
      <c r="AV183" s="13" t="s">
        <v>86</v>
      </c>
      <c r="AW183" s="13" t="s">
        <v>33</v>
      </c>
      <c r="AX183" s="13" t="s">
        <v>76</v>
      </c>
      <c r="AY183" s="217" t="s">
        <v>139</v>
      </c>
    </row>
    <row r="184" spans="1:65" s="14" customFormat="1" ht="11.25">
      <c r="B184" s="218"/>
      <c r="C184" s="219"/>
      <c r="D184" s="202" t="s">
        <v>153</v>
      </c>
      <c r="E184" s="220" t="s">
        <v>1</v>
      </c>
      <c r="F184" s="221" t="s">
        <v>156</v>
      </c>
      <c r="G184" s="219"/>
      <c r="H184" s="222">
        <v>20.885999999999999</v>
      </c>
      <c r="I184" s="223"/>
      <c r="J184" s="219"/>
      <c r="K184" s="219"/>
      <c r="L184" s="224"/>
      <c r="M184" s="225"/>
      <c r="N184" s="226"/>
      <c r="O184" s="226"/>
      <c r="P184" s="226"/>
      <c r="Q184" s="226"/>
      <c r="R184" s="226"/>
      <c r="S184" s="226"/>
      <c r="T184" s="227"/>
      <c r="AT184" s="228" t="s">
        <v>153</v>
      </c>
      <c r="AU184" s="228" t="s">
        <v>86</v>
      </c>
      <c r="AV184" s="14" t="s">
        <v>146</v>
      </c>
      <c r="AW184" s="14" t="s">
        <v>33</v>
      </c>
      <c r="AX184" s="14" t="s">
        <v>84</v>
      </c>
      <c r="AY184" s="228" t="s">
        <v>139</v>
      </c>
    </row>
    <row r="185" spans="1:65" s="2" customFormat="1" ht="37.9" customHeight="1">
      <c r="A185" s="35"/>
      <c r="B185" s="36"/>
      <c r="C185" s="188" t="s">
        <v>227</v>
      </c>
      <c r="D185" s="188" t="s">
        <v>142</v>
      </c>
      <c r="E185" s="189" t="s">
        <v>228</v>
      </c>
      <c r="F185" s="190" t="s">
        <v>229</v>
      </c>
      <c r="G185" s="191" t="s">
        <v>202</v>
      </c>
      <c r="H185" s="192">
        <v>1.988</v>
      </c>
      <c r="I185" s="193"/>
      <c r="J185" s="194">
        <f>ROUND(I185*H185,2)</f>
        <v>0</v>
      </c>
      <c r="K185" s="195"/>
      <c r="L185" s="40"/>
      <c r="M185" s="196" t="s">
        <v>1</v>
      </c>
      <c r="N185" s="197" t="s">
        <v>41</v>
      </c>
      <c r="O185" s="72"/>
      <c r="P185" s="198">
        <f>O185*H185</f>
        <v>0</v>
      </c>
      <c r="Q185" s="198">
        <v>0</v>
      </c>
      <c r="R185" s="198">
        <f>Q185*H185</f>
        <v>0</v>
      </c>
      <c r="S185" s="198">
        <v>0</v>
      </c>
      <c r="T185" s="199">
        <f>S185*H185</f>
        <v>0</v>
      </c>
      <c r="U185" s="35"/>
      <c r="V185" s="35"/>
      <c r="W185" s="35"/>
      <c r="X185" s="35"/>
      <c r="Y185" s="35"/>
      <c r="Z185" s="35"/>
      <c r="AA185" s="35"/>
      <c r="AB185" s="35"/>
      <c r="AC185" s="35"/>
      <c r="AD185" s="35"/>
      <c r="AE185" s="35"/>
      <c r="AR185" s="200" t="s">
        <v>146</v>
      </c>
      <c r="AT185" s="200" t="s">
        <v>142</v>
      </c>
      <c r="AU185" s="200" t="s">
        <v>86</v>
      </c>
      <c r="AY185" s="18" t="s">
        <v>139</v>
      </c>
      <c r="BE185" s="201">
        <f>IF(N185="základní",J185,0)</f>
        <v>0</v>
      </c>
      <c r="BF185" s="201">
        <f>IF(N185="snížená",J185,0)</f>
        <v>0</v>
      </c>
      <c r="BG185" s="201">
        <f>IF(N185="zákl. přenesená",J185,0)</f>
        <v>0</v>
      </c>
      <c r="BH185" s="201">
        <f>IF(N185="sníž. přenesená",J185,0)</f>
        <v>0</v>
      </c>
      <c r="BI185" s="201">
        <f>IF(N185="nulová",J185,0)</f>
        <v>0</v>
      </c>
      <c r="BJ185" s="18" t="s">
        <v>84</v>
      </c>
      <c r="BK185" s="201">
        <f>ROUND(I185*H185,2)</f>
        <v>0</v>
      </c>
      <c r="BL185" s="18" t="s">
        <v>146</v>
      </c>
      <c r="BM185" s="200" t="s">
        <v>230</v>
      </c>
    </row>
    <row r="186" spans="1:65" s="2" customFormat="1" ht="97.5">
      <c r="A186" s="35"/>
      <c r="B186" s="36"/>
      <c r="C186" s="37"/>
      <c r="D186" s="202" t="s">
        <v>148</v>
      </c>
      <c r="E186" s="37"/>
      <c r="F186" s="203" t="s">
        <v>231</v>
      </c>
      <c r="G186" s="37"/>
      <c r="H186" s="37"/>
      <c r="I186" s="204"/>
      <c r="J186" s="37"/>
      <c r="K186" s="37"/>
      <c r="L186" s="40"/>
      <c r="M186" s="205"/>
      <c r="N186" s="206"/>
      <c r="O186" s="72"/>
      <c r="P186" s="72"/>
      <c r="Q186" s="72"/>
      <c r="R186" s="72"/>
      <c r="S186" s="72"/>
      <c r="T186" s="73"/>
      <c r="U186" s="35"/>
      <c r="V186" s="35"/>
      <c r="W186" s="35"/>
      <c r="X186" s="35"/>
      <c r="Y186" s="35"/>
      <c r="Z186" s="35"/>
      <c r="AA186" s="35"/>
      <c r="AB186" s="35"/>
      <c r="AC186" s="35"/>
      <c r="AD186" s="35"/>
      <c r="AE186" s="35"/>
      <c r="AT186" s="18" t="s">
        <v>148</v>
      </c>
      <c r="AU186" s="18" t="s">
        <v>86</v>
      </c>
    </row>
    <row r="187" spans="1:65" s="13" customFormat="1" ht="11.25">
      <c r="B187" s="207"/>
      <c r="C187" s="208"/>
      <c r="D187" s="202" t="s">
        <v>153</v>
      </c>
      <c r="E187" s="209" t="s">
        <v>1</v>
      </c>
      <c r="F187" s="210" t="s">
        <v>232</v>
      </c>
      <c r="G187" s="208"/>
      <c r="H187" s="211">
        <v>1.988</v>
      </c>
      <c r="I187" s="212"/>
      <c r="J187" s="208"/>
      <c r="K187" s="208"/>
      <c r="L187" s="213"/>
      <c r="M187" s="214"/>
      <c r="N187" s="215"/>
      <c r="O187" s="215"/>
      <c r="P187" s="215"/>
      <c r="Q187" s="215"/>
      <c r="R187" s="215"/>
      <c r="S187" s="215"/>
      <c r="T187" s="216"/>
      <c r="AT187" s="217" t="s">
        <v>153</v>
      </c>
      <c r="AU187" s="217" t="s">
        <v>86</v>
      </c>
      <c r="AV187" s="13" t="s">
        <v>86</v>
      </c>
      <c r="AW187" s="13" t="s">
        <v>33</v>
      </c>
      <c r="AX187" s="13" t="s">
        <v>76</v>
      </c>
      <c r="AY187" s="217" t="s">
        <v>139</v>
      </c>
    </row>
    <row r="188" spans="1:65" s="14" customFormat="1" ht="11.25">
      <c r="B188" s="218"/>
      <c r="C188" s="219"/>
      <c r="D188" s="202" t="s">
        <v>153</v>
      </c>
      <c r="E188" s="220" t="s">
        <v>1</v>
      </c>
      <c r="F188" s="221" t="s">
        <v>156</v>
      </c>
      <c r="G188" s="219"/>
      <c r="H188" s="222">
        <v>1.988</v>
      </c>
      <c r="I188" s="223"/>
      <c r="J188" s="219"/>
      <c r="K188" s="219"/>
      <c r="L188" s="224"/>
      <c r="M188" s="225"/>
      <c r="N188" s="226"/>
      <c r="O188" s="226"/>
      <c r="P188" s="226"/>
      <c r="Q188" s="226"/>
      <c r="R188" s="226"/>
      <c r="S188" s="226"/>
      <c r="T188" s="227"/>
      <c r="AT188" s="228" t="s">
        <v>153</v>
      </c>
      <c r="AU188" s="228" t="s">
        <v>86</v>
      </c>
      <c r="AV188" s="14" t="s">
        <v>146</v>
      </c>
      <c r="AW188" s="14" t="s">
        <v>33</v>
      </c>
      <c r="AX188" s="14" t="s">
        <v>84</v>
      </c>
      <c r="AY188" s="228" t="s">
        <v>139</v>
      </c>
    </row>
    <row r="189" spans="1:65" s="2" customFormat="1" ht="37.9" customHeight="1">
      <c r="A189" s="35"/>
      <c r="B189" s="36"/>
      <c r="C189" s="188" t="s">
        <v>233</v>
      </c>
      <c r="D189" s="188" t="s">
        <v>142</v>
      </c>
      <c r="E189" s="189" t="s">
        <v>234</v>
      </c>
      <c r="F189" s="190" t="s">
        <v>235</v>
      </c>
      <c r="G189" s="191" t="s">
        <v>202</v>
      </c>
      <c r="H189" s="192">
        <v>0.48</v>
      </c>
      <c r="I189" s="193"/>
      <c r="J189" s="194">
        <f>ROUND(I189*H189,2)</f>
        <v>0</v>
      </c>
      <c r="K189" s="195"/>
      <c r="L189" s="40"/>
      <c r="M189" s="196" t="s">
        <v>1</v>
      </c>
      <c r="N189" s="197" t="s">
        <v>41</v>
      </c>
      <c r="O189" s="72"/>
      <c r="P189" s="198">
        <f>O189*H189</f>
        <v>0</v>
      </c>
      <c r="Q189" s="198">
        <v>0</v>
      </c>
      <c r="R189" s="198">
        <f>Q189*H189</f>
        <v>0</v>
      </c>
      <c r="S189" s="198">
        <v>0</v>
      </c>
      <c r="T189" s="199">
        <f>S189*H189</f>
        <v>0</v>
      </c>
      <c r="U189" s="35"/>
      <c r="V189" s="35"/>
      <c r="W189" s="35"/>
      <c r="X189" s="35"/>
      <c r="Y189" s="35"/>
      <c r="Z189" s="35"/>
      <c r="AA189" s="35"/>
      <c r="AB189" s="35"/>
      <c r="AC189" s="35"/>
      <c r="AD189" s="35"/>
      <c r="AE189" s="35"/>
      <c r="AR189" s="200" t="s">
        <v>146</v>
      </c>
      <c r="AT189" s="200" t="s">
        <v>142</v>
      </c>
      <c r="AU189" s="200" t="s">
        <v>86</v>
      </c>
      <c r="AY189" s="18" t="s">
        <v>139</v>
      </c>
      <c r="BE189" s="201">
        <f>IF(N189="základní",J189,0)</f>
        <v>0</v>
      </c>
      <c r="BF189" s="201">
        <f>IF(N189="snížená",J189,0)</f>
        <v>0</v>
      </c>
      <c r="BG189" s="201">
        <f>IF(N189="zákl. přenesená",J189,0)</f>
        <v>0</v>
      </c>
      <c r="BH189" s="201">
        <f>IF(N189="sníž. přenesená",J189,0)</f>
        <v>0</v>
      </c>
      <c r="BI189" s="201">
        <f>IF(N189="nulová",J189,0)</f>
        <v>0</v>
      </c>
      <c r="BJ189" s="18" t="s">
        <v>84</v>
      </c>
      <c r="BK189" s="201">
        <f>ROUND(I189*H189,2)</f>
        <v>0</v>
      </c>
      <c r="BL189" s="18" t="s">
        <v>146</v>
      </c>
      <c r="BM189" s="200" t="s">
        <v>236</v>
      </c>
    </row>
    <row r="190" spans="1:65" s="2" customFormat="1" ht="97.5">
      <c r="A190" s="35"/>
      <c r="B190" s="36"/>
      <c r="C190" s="37"/>
      <c r="D190" s="202" t="s">
        <v>148</v>
      </c>
      <c r="E190" s="37"/>
      <c r="F190" s="203" t="s">
        <v>231</v>
      </c>
      <c r="G190" s="37"/>
      <c r="H190" s="37"/>
      <c r="I190" s="204"/>
      <c r="J190" s="37"/>
      <c r="K190" s="37"/>
      <c r="L190" s="40"/>
      <c r="M190" s="205"/>
      <c r="N190" s="206"/>
      <c r="O190" s="72"/>
      <c r="P190" s="72"/>
      <c r="Q190" s="72"/>
      <c r="R190" s="72"/>
      <c r="S190" s="72"/>
      <c r="T190" s="73"/>
      <c r="U190" s="35"/>
      <c r="V190" s="35"/>
      <c r="W190" s="35"/>
      <c r="X190" s="35"/>
      <c r="Y190" s="35"/>
      <c r="Z190" s="35"/>
      <c r="AA190" s="35"/>
      <c r="AB190" s="35"/>
      <c r="AC190" s="35"/>
      <c r="AD190" s="35"/>
      <c r="AE190" s="35"/>
      <c r="AT190" s="18" t="s">
        <v>148</v>
      </c>
      <c r="AU190" s="18" t="s">
        <v>86</v>
      </c>
    </row>
    <row r="191" spans="1:65" s="13" customFormat="1" ht="11.25">
      <c r="B191" s="207"/>
      <c r="C191" s="208"/>
      <c r="D191" s="202" t="s">
        <v>153</v>
      </c>
      <c r="E191" s="209" t="s">
        <v>1</v>
      </c>
      <c r="F191" s="210" t="s">
        <v>237</v>
      </c>
      <c r="G191" s="208"/>
      <c r="H191" s="211">
        <v>0.48</v>
      </c>
      <c r="I191" s="212"/>
      <c r="J191" s="208"/>
      <c r="K191" s="208"/>
      <c r="L191" s="213"/>
      <c r="M191" s="214"/>
      <c r="N191" s="215"/>
      <c r="O191" s="215"/>
      <c r="P191" s="215"/>
      <c r="Q191" s="215"/>
      <c r="R191" s="215"/>
      <c r="S191" s="215"/>
      <c r="T191" s="216"/>
      <c r="AT191" s="217" t="s">
        <v>153</v>
      </c>
      <c r="AU191" s="217" t="s">
        <v>86</v>
      </c>
      <c r="AV191" s="13" t="s">
        <v>86</v>
      </c>
      <c r="AW191" s="13" t="s">
        <v>33</v>
      </c>
      <c r="AX191" s="13" t="s">
        <v>84</v>
      </c>
      <c r="AY191" s="217" t="s">
        <v>139</v>
      </c>
    </row>
    <row r="192" spans="1:65" s="2" customFormat="1" ht="37.9" customHeight="1">
      <c r="A192" s="35"/>
      <c r="B192" s="36"/>
      <c r="C192" s="188" t="s">
        <v>238</v>
      </c>
      <c r="D192" s="188" t="s">
        <v>142</v>
      </c>
      <c r="E192" s="189" t="s">
        <v>239</v>
      </c>
      <c r="F192" s="190" t="s">
        <v>240</v>
      </c>
      <c r="G192" s="191" t="s">
        <v>202</v>
      </c>
      <c r="H192" s="192">
        <v>1.399</v>
      </c>
      <c r="I192" s="193"/>
      <c r="J192" s="194">
        <f>ROUND(I192*H192,2)</f>
        <v>0</v>
      </c>
      <c r="K192" s="195"/>
      <c r="L192" s="40"/>
      <c r="M192" s="196" t="s">
        <v>1</v>
      </c>
      <c r="N192" s="197" t="s">
        <v>41</v>
      </c>
      <c r="O192" s="72"/>
      <c r="P192" s="198">
        <f>O192*H192</f>
        <v>0</v>
      </c>
      <c r="Q192" s="198">
        <v>0</v>
      </c>
      <c r="R192" s="198">
        <f>Q192*H192</f>
        <v>0</v>
      </c>
      <c r="S192" s="198">
        <v>0</v>
      </c>
      <c r="T192" s="199">
        <f>S192*H192</f>
        <v>0</v>
      </c>
      <c r="U192" s="35"/>
      <c r="V192" s="35"/>
      <c r="W192" s="35"/>
      <c r="X192" s="35"/>
      <c r="Y192" s="35"/>
      <c r="Z192" s="35"/>
      <c r="AA192" s="35"/>
      <c r="AB192" s="35"/>
      <c r="AC192" s="35"/>
      <c r="AD192" s="35"/>
      <c r="AE192" s="35"/>
      <c r="AR192" s="200" t="s">
        <v>146</v>
      </c>
      <c r="AT192" s="200" t="s">
        <v>142</v>
      </c>
      <c r="AU192" s="200" t="s">
        <v>86</v>
      </c>
      <c r="AY192" s="18" t="s">
        <v>139</v>
      </c>
      <c r="BE192" s="201">
        <f>IF(N192="základní",J192,0)</f>
        <v>0</v>
      </c>
      <c r="BF192" s="201">
        <f>IF(N192="snížená",J192,0)</f>
        <v>0</v>
      </c>
      <c r="BG192" s="201">
        <f>IF(N192="zákl. přenesená",J192,0)</f>
        <v>0</v>
      </c>
      <c r="BH192" s="201">
        <f>IF(N192="sníž. přenesená",J192,0)</f>
        <v>0</v>
      </c>
      <c r="BI192" s="201">
        <f>IF(N192="nulová",J192,0)</f>
        <v>0</v>
      </c>
      <c r="BJ192" s="18" t="s">
        <v>84</v>
      </c>
      <c r="BK192" s="201">
        <f>ROUND(I192*H192,2)</f>
        <v>0</v>
      </c>
      <c r="BL192" s="18" t="s">
        <v>146</v>
      </c>
      <c r="BM192" s="200" t="s">
        <v>241</v>
      </c>
    </row>
    <row r="193" spans="1:65" s="2" customFormat="1" ht="97.5">
      <c r="A193" s="35"/>
      <c r="B193" s="36"/>
      <c r="C193" s="37"/>
      <c r="D193" s="202" t="s">
        <v>148</v>
      </c>
      <c r="E193" s="37"/>
      <c r="F193" s="203" t="s">
        <v>231</v>
      </c>
      <c r="G193" s="37"/>
      <c r="H193" s="37"/>
      <c r="I193" s="204"/>
      <c r="J193" s="37"/>
      <c r="K193" s="37"/>
      <c r="L193" s="40"/>
      <c r="M193" s="205"/>
      <c r="N193" s="206"/>
      <c r="O193" s="72"/>
      <c r="P193" s="72"/>
      <c r="Q193" s="72"/>
      <c r="R193" s="72"/>
      <c r="S193" s="72"/>
      <c r="T193" s="73"/>
      <c r="U193" s="35"/>
      <c r="V193" s="35"/>
      <c r="W193" s="35"/>
      <c r="X193" s="35"/>
      <c r="Y193" s="35"/>
      <c r="Z193" s="35"/>
      <c r="AA193" s="35"/>
      <c r="AB193" s="35"/>
      <c r="AC193" s="35"/>
      <c r="AD193" s="35"/>
      <c r="AE193" s="35"/>
      <c r="AT193" s="18" t="s">
        <v>148</v>
      </c>
      <c r="AU193" s="18" t="s">
        <v>86</v>
      </c>
    </row>
    <row r="194" spans="1:65" s="15" customFormat="1" ht="11.25">
      <c r="B194" s="229"/>
      <c r="C194" s="230"/>
      <c r="D194" s="202" t="s">
        <v>153</v>
      </c>
      <c r="E194" s="231" t="s">
        <v>1</v>
      </c>
      <c r="F194" s="232" t="s">
        <v>242</v>
      </c>
      <c r="G194" s="230"/>
      <c r="H194" s="231" t="s">
        <v>1</v>
      </c>
      <c r="I194" s="233"/>
      <c r="J194" s="230"/>
      <c r="K194" s="230"/>
      <c r="L194" s="234"/>
      <c r="M194" s="235"/>
      <c r="N194" s="236"/>
      <c r="O194" s="236"/>
      <c r="P194" s="236"/>
      <c r="Q194" s="236"/>
      <c r="R194" s="236"/>
      <c r="S194" s="236"/>
      <c r="T194" s="237"/>
      <c r="AT194" s="238" t="s">
        <v>153</v>
      </c>
      <c r="AU194" s="238" t="s">
        <v>86</v>
      </c>
      <c r="AV194" s="15" t="s">
        <v>84</v>
      </c>
      <c r="AW194" s="15" t="s">
        <v>33</v>
      </c>
      <c r="AX194" s="15" t="s">
        <v>76</v>
      </c>
      <c r="AY194" s="238" t="s">
        <v>139</v>
      </c>
    </row>
    <row r="195" spans="1:65" s="13" customFormat="1" ht="11.25">
      <c r="B195" s="207"/>
      <c r="C195" s="208"/>
      <c r="D195" s="202" t="s">
        <v>153</v>
      </c>
      <c r="E195" s="209" t="s">
        <v>1</v>
      </c>
      <c r="F195" s="210" t="s">
        <v>243</v>
      </c>
      <c r="G195" s="208"/>
      <c r="H195" s="211">
        <v>1.399</v>
      </c>
      <c r="I195" s="212"/>
      <c r="J195" s="208"/>
      <c r="K195" s="208"/>
      <c r="L195" s="213"/>
      <c r="M195" s="214"/>
      <c r="N195" s="215"/>
      <c r="O195" s="215"/>
      <c r="P195" s="215"/>
      <c r="Q195" s="215"/>
      <c r="R195" s="215"/>
      <c r="S195" s="215"/>
      <c r="T195" s="216"/>
      <c r="AT195" s="217" t="s">
        <v>153</v>
      </c>
      <c r="AU195" s="217" t="s">
        <v>86</v>
      </c>
      <c r="AV195" s="13" t="s">
        <v>86</v>
      </c>
      <c r="AW195" s="13" t="s">
        <v>33</v>
      </c>
      <c r="AX195" s="13" t="s">
        <v>76</v>
      </c>
      <c r="AY195" s="217" t="s">
        <v>139</v>
      </c>
    </row>
    <row r="196" spans="1:65" s="14" customFormat="1" ht="11.25">
      <c r="B196" s="218"/>
      <c r="C196" s="219"/>
      <c r="D196" s="202" t="s">
        <v>153</v>
      </c>
      <c r="E196" s="220" t="s">
        <v>1</v>
      </c>
      <c r="F196" s="221" t="s">
        <v>156</v>
      </c>
      <c r="G196" s="219"/>
      <c r="H196" s="222">
        <v>1.399</v>
      </c>
      <c r="I196" s="223"/>
      <c r="J196" s="219"/>
      <c r="K196" s="219"/>
      <c r="L196" s="224"/>
      <c r="M196" s="225"/>
      <c r="N196" s="226"/>
      <c r="O196" s="226"/>
      <c r="P196" s="226"/>
      <c r="Q196" s="226"/>
      <c r="R196" s="226"/>
      <c r="S196" s="226"/>
      <c r="T196" s="227"/>
      <c r="AT196" s="228" t="s">
        <v>153</v>
      </c>
      <c r="AU196" s="228" t="s">
        <v>86</v>
      </c>
      <c r="AV196" s="14" t="s">
        <v>146</v>
      </c>
      <c r="AW196" s="14" t="s">
        <v>33</v>
      </c>
      <c r="AX196" s="14" t="s">
        <v>84</v>
      </c>
      <c r="AY196" s="228" t="s">
        <v>139</v>
      </c>
    </row>
    <row r="197" spans="1:65" s="2" customFormat="1" ht="37.9" customHeight="1">
      <c r="A197" s="35"/>
      <c r="B197" s="36"/>
      <c r="C197" s="188" t="s">
        <v>244</v>
      </c>
      <c r="D197" s="188" t="s">
        <v>142</v>
      </c>
      <c r="E197" s="189" t="s">
        <v>245</v>
      </c>
      <c r="F197" s="190" t="s">
        <v>246</v>
      </c>
      <c r="G197" s="191" t="s">
        <v>202</v>
      </c>
      <c r="H197" s="192">
        <v>1.282</v>
      </c>
      <c r="I197" s="193"/>
      <c r="J197" s="194">
        <f>ROUND(I197*H197,2)</f>
        <v>0</v>
      </c>
      <c r="K197" s="195"/>
      <c r="L197" s="40"/>
      <c r="M197" s="196" t="s">
        <v>1</v>
      </c>
      <c r="N197" s="197" t="s">
        <v>41</v>
      </c>
      <c r="O197" s="72"/>
      <c r="P197" s="198">
        <f>O197*H197</f>
        <v>0</v>
      </c>
      <c r="Q197" s="198">
        <v>0</v>
      </c>
      <c r="R197" s="198">
        <f>Q197*H197</f>
        <v>0</v>
      </c>
      <c r="S197" s="198">
        <v>0</v>
      </c>
      <c r="T197" s="199">
        <f>S197*H197</f>
        <v>0</v>
      </c>
      <c r="U197" s="35"/>
      <c r="V197" s="35"/>
      <c r="W197" s="35"/>
      <c r="X197" s="35"/>
      <c r="Y197" s="35"/>
      <c r="Z197" s="35"/>
      <c r="AA197" s="35"/>
      <c r="AB197" s="35"/>
      <c r="AC197" s="35"/>
      <c r="AD197" s="35"/>
      <c r="AE197" s="35"/>
      <c r="AR197" s="200" t="s">
        <v>146</v>
      </c>
      <c r="AT197" s="200" t="s">
        <v>142</v>
      </c>
      <c r="AU197" s="200" t="s">
        <v>86</v>
      </c>
      <c r="AY197" s="18" t="s">
        <v>139</v>
      </c>
      <c r="BE197" s="201">
        <f>IF(N197="základní",J197,0)</f>
        <v>0</v>
      </c>
      <c r="BF197" s="201">
        <f>IF(N197="snížená",J197,0)</f>
        <v>0</v>
      </c>
      <c r="BG197" s="201">
        <f>IF(N197="zákl. přenesená",J197,0)</f>
        <v>0</v>
      </c>
      <c r="BH197" s="201">
        <f>IF(N197="sníž. přenesená",J197,0)</f>
        <v>0</v>
      </c>
      <c r="BI197" s="201">
        <f>IF(N197="nulová",J197,0)</f>
        <v>0</v>
      </c>
      <c r="BJ197" s="18" t="s">
        <v>84</v>
      </c>
      <c r="BK197" s="201">
        <f>ROUND(I197*H197,2)</f>
        <v>0</v>
      </c>
      <c r="BL197" s="18" t="s">
        <v>146</v>
      </c>
      <c r="BM197" s="200" t="s">
        <v>247</v>
      </c>
    </row>
    <row r="198" spans="1:65" s="2" customFormat="1" ht="97.5">
      <c r="A198" s="35"/>
      <c r="B198" s="36"/>
      <c r="C198" s="37"/>
      <c r="D198" s="202" t="s">
        <v>148</v>
      </c>
      <c r="E198" s="37"/>
      <c r="F198" s="203" t="s">
        <v>231</v>
      </c>
      <c r="G198" s="37"/>
      <c r="H198" s="37"/>
      <c r="I198" s="204"/>
      <c r="J198" s="37"/>
      <c r="K198" s="37"/>
      <c r="L198" s="40"/>
      <c r="M198" s="205"/>
      <c r="N198" s="206"/>
      <c r="O198" s="72"/>
      <c r="P198" s="72"/>
      <c r="Q198" s="72"/>
      <c r="R198" s="72"/>
      <c r="S198" s="72"/>
      <c r="T198" s="73"/>
      <c r="U198" s="35"/>
      <c r="V198" s="35"/>
      <c r="W198" s="35"/>
      <c r="X198" s="35"/>
      <c r="Y198" s="35"/>
      <c r="Z198" s="35"/>
      <c r="AA198" s="35"/>
      <c r="AB198" s="35"/>
      <c r="AC198" s="35"/>
      <c r="AD198" s="35"/>
      <c r="AE198" s="35"/>
      <c r="AT198" s="18" t="s">
        <v>148</v>
      </c>
      <c r="AU198" s="18" t="s">
        <v>86</v>
      </c>
    </row>
    <row r="199" spans="1:65" s="13" customFormat="1" ht="11.25">
      <c r="B199" s="207"/>
      <c r="C199" s="208"/>
      <c r="D199" s="202" t="s">
        <v>153</v>
      </c>
      <c r="E199" s="209" t="s">
        <v>1</v>
      </c>
      <c r="F199" s="210" t="s">
        <v>248</v>
      </c>
      <c r="G199" s="208"/>
      <c r="H199" s="211">
        <v>1.282</v>
      </c>
      <c r="I199" s="212"/>
      <c r="J199" s="208"/>
      <c r="K199" s="208"/>
      <c r="L199" s="213"/>
      <c r="M199" s="214"/>
      <c r="N199" s="215"/>
      <c r="O199" s="215"/>
      <c r="P199" s="215"/>
      <c r="Q199" s="215"/>
      <c r="R199" s="215"/>
      <c r="S199" s="215"/>
      <c r="T199" s="216"/>
      <c r="AT199" s="217" t="s">
        <v>153</v>
      </c>
      <c r="AU199" s="217" t="s">
        <v>86</v>
      </c>
      <c r="AV199" s="13" t="s">
        <v>86</v>
      </c>
      <c r="AW199" s="13" t="s">
        <v>33</v>
      </c>
      <c r="AX199" s="13" t="s">
        <v>76</v>
      </c>
      <c r="AY199" s="217" t="s">
        <v>139</v>
      </c>
    </row>
    <row r="200" spans="1:65" s="14" customFormat="1" ht="11.25">
      <c r="B200" s="218"/>
      <c r="C200" s="219"/>
      <c r="D200" s="202" t="s">
        <v>153</v>
      </c>
      <c r="E200" s="220" t="s">
        <v>1</v>
      </c>
      <c r="F200" s="221" t="s">
        <v>156</v>
      </c>
      <c r="G200" s="219"/>
      <c r="H200" s="222">
        <v>1.282</v>
      </c>
      <c r="I200" s="223"/>
      <c r="J200" s="219"/>
      <c r="K200" s="219"/>
      <c r="L200" s="224"/>
      <c r="M200" s="225"/>
      <c r="N200" s="226"/>
      <c r="O200" s="226"/>
      <c r="P200" s="226"/>
      <c r="Q200" s="226"/>
      <c r="R200" s="226"/>
      <c r="S200" s="226"/>
      <c r="T200" s="227"/>
      <c r="AT200" s="228" t="s">
        <v>153</v>
      </c>
      <c r="AU200" s="228" t="s">
        <v>86</v>
      </c>
      <c r="AV200" s="14" t="s">
        <v>146</v>
      </c>
      <c r="AW200" s="14" t="s">
        <v>33</v>
      </c>
      <c r="AX200" s="14" t="s">
        <v>84</v>
      </c>
      <c r="AY200" s="228" t="s">
        <v>139</v>
      </c>
    </row>
    <row r="201" spans="1:65" s="2" customFormat="1" ht="37.9" customHeight="1">
      <c r="A201" s="35"/>
      <c r="B201" s="36"/>
      <c r="C201" s="188" t="s">
        <v>249</v>
      </c>
      <c r="D201" s="188" t="s">
        <v>142</v>
      </c>
      <c r="E201" s="189" t="s">
        <v>250</v>
      </c>
      <c r="F201" s="190" t="s">
        <v>251</v>
      </c>
      <c r="G201" s="191" t="s">
        <v>202</v>
      </c>
      <c r="H201" s="192">
        <v>2.0249999999999999</v>
      </c>
      <c r="I201" s="193"/>
      <c r="J201" s="194">
        <f>ROUND(I201*H201,2)</f>
        <v>0</v>
      </c>
      <c r="K201" s="195"/>
      <c r="L201" s="40"/>
      <c r="M201" s="196" t="s">
        <v>1</v>
      </c>
      <c r="N201" s="197" t="s">
        <v>41</v>
      </c>
      <c r="O201" s="72"/>
      <c r="P201" s="198">
        <f>O201*H201</f>
        <v>0</v>
      </c>
      <c r="Q201" s="198">
        <v>0</v>
      </c>
      <c r="R201" s="198">
        <f>Q201*H201</f>
        <v>0</v>
      </c>
      <c r="S201" s="198">
        <v>0</v>
      </c>
      <c r="T201" s="199">
        <f>S201*H201</f>
        <v>0</v>
      </c>
      <c r="U201" s="35"/>
      <c r="V201" s="35"/>
      <c r="W201" s="35"/>
      <c r="X201" s="35"/>
      <c r="Y201" s="35"/>
      <c r="Z201" s="35"/>
      <c r="AA201" s="35"/>
      <c r="AB201" s="35"/>
      <c r="AC201" s="35"/>
      <c r="AD201" s="35"/>
      <c r="AE201" s="35"/>
      <c r="AR201" s="200" t="s">
        <v>146</v>
      </c>
      <c r="AT201" s="200" t="s">
        <v>142</v>
      </c>
      <c r="AU201" s="200" t="s">
        <v>86</v>
      </c>
      <c r="AY201" s="18" t="s">
        <v>139</v>
      </c>
      <c r="BE201" s="201">
        <f>IF(N201="základní",J201,0)</f>
        <v>0</v>
      </c>
      <c r="BF201" s="201">
        <f>IF(N201="snížená",J201,0)</f>
        <v>0</v>
      </c>
      <c r="BG201" s="201">
        <f>IF(N201="zákl. přenesená",J201,0)</f>
        <v>0</v>
      </c>
      <c r="BH201" s="201">
        <f>IF(N201="sníž. přenesená",J201,0)</f>
        <v>0</v>
      </c>
      <c r="BI201" s="201">
        <f>IF(N201="nulová",J201,0)</f>
        <v>0</v>
      </c>
      <c r="BJ201" s="18" t="s">
        <v>84</v>
      </c>
      <c r="BK201" s="201">
        <f>ROUND(I201*H201,2)</f>
        <v>0</v>
      </c>
      <c r="BL201" s="18" t="s">
        <v>146</v>
      </c>
      <c r="BM201" s="200" t="s">
        <v>252</v>
      </c>
    </row>
    <row r="202" spans="1:65" s="2" customFormat="1" ht="97.5">
      <c r="A202" s="35"/>
      <c r="B202" s="36"/>
      <c r="C202" s="37"/>
      <c r="D202" s="202" t="s">
        <v>148</v>
      </c>
      <c r="E202" s="37"/>
      <c r="F202" s="203" t="s">
        <v>231</v>
      </c>
      <c r="G202" s="37"/>
      <c r="H202" s="37"/>
      <c r="I202" s="204"/>
      <c r="J202" s="37"/>
      <c r="K202" s="37"/>
      <c r="L202" s="40"/>
      <c r="M202" s="205"/>
      <c r="N202" s="206"/>
      <c r="O202" s="72"/>
      <c r="P202" s="72"/>
      <c r="Q202" s="72"/>
      <c r="R202" s="72"/>
      <c r="S202" s="72"/>
      <c r="T202" s="73"/>
      <c r="U202" s="35"/>
      <c r="V202" s="35"/>
      <c r="W202" s="35"/>
      <c r="X202" s="35"/>
      <c r="Y202" s="35"/>
      <c r="Z202" s="35"/>
      <c r="AA202" s="35"/>
      <c r="AB202" s="35"/>
      <c r="AC202" s="35"/>
      <c r="AD202" s="35"/>
      <c r="AE202" s="35"/>
      <c r="AT202" s="18" t="s">
        <v>148</v>
      </c>
      <c r="AU202" s="18" t="s">
        <v>86</v>
      </c>
    </row>
    <row r="203" spans="1:65" s="13" customFormat="1" ht="11.25">
      <c r="B203" s="207"/>
      <c r="C203" s="208"/>
      <c r="D203" s="202" t="s">
        <v>153</v>
      </c>
      <c r="E203" s="209" t="s">
        <v>1</v>
      </c>
      <c r="F203" s="210" t="s">
        <v>253</v>
      </c>
      <c r="G203" s="208"/>
      <c r="H203" s="211">
        <v>0.35</v>
      </c>
      <c r="I203" s="212"/>
      <c r="J203" s="208"/>
      <c r="K203" s="208"/>
      <c r="L203" s="213"/>
      <c r="M203" s="214"/>
      <c r="N203" s="215"/>
      <c r="O203" s="215"/>
      <c r="P203" s="215"/>
      <c r="Q203" s="215"/>
      <c r="R203" s="215"/>
      <c r="S203" s="215"/>
      <c r="T203" s="216"/>
      <c r="AT203" s="217" t="s">
        <v>153</v>
      </c>
      <c r="AU203" s="217" t="s">
        <v>86</v>
      </c>
      <c r="AV203" s="13" t="s">
        <v>86</v>
      </c>
      <c r="AW203" s="13" t="s">
        <v>33</v>
      </c>
      <c r="AX203" s="13" t="s">
        <v>76</v>
      </c>
      <c r="AY203" s="217" t="s">
        <v>139</v>
      </c>
    </row>
    <row r="204" spans="1:65" s="13" customFormat="1" ht="11.25">
      <c r="B204" s="207"/>
      <c r="C204" s="208"/>
      <c r="D204" s="202" t="s">
        <v>153</v>
      </c>
      <c r="E204" s="209" t="s">
        <v>1</v>
      </c>
      <c r="F204" s="210" t="s">
        <v>254</v>
      </c>
      <c r="G204" s="208"/>
      <c r="H204" s="211">
        <v>0.36</v>
      </c>
      <c r="I204" s="212"/>
      <c r="J204" s="208"/>
      <c r="K204" s="208"/>
      <c r="L204" s="213"/>
      <c r="M204" s="214"/>
      <c r="N204" s="215"/>
      <c r="O204" s="215"/>
      <c r="P204" s="215"/>
      <c r="Q204" s="215"/>
      <c r="R204" s="215"/>
      <c r="S204" s="215"/>
      <c r="T204" s="216"/>
      <c r="AT204" s="217" t="s">
        <v>153</v>
      </c>
      <c r="AU204" s="217" t="s">
        <v>86</v>
      </c>
      <c r="AV204" s="13" t="s">
        <v>86</v>
      </c>
      <c r="AW204" s="13" t="s">
        <v>33</v>
      </c>
      <c r="AX204" s="13" t="s">
        <v>76</v>
      </c>
      <c r="AY204" s="217" t="s">
        <v>139</v>
      </c>
    </row>
    <row r="205" spans="1:65" s="13" customFormat="1" ht="11.25">
      <c r="B205" s="207"/>
      <c r="C205" s="208"/>
      <c r="D205" s="202" t="s">
        <v>153</v>
      </c>
      <c r="E205" s="209" t="s">
        <v>1</v>
      </c>
      <c r="F205" s="210" t="s">
        <v>255</v>
      </c>
      <c r="G205" s="208"/>
      <c r="H205" s="211">
        <v>1.3149999999999999</v>
      </c>
      <c r="I205" s="212"/>
      <c r="J205" s="208"/>
      <c r="K205" s="208"/>
      <c r="L205" s="213"/>
      <c r="M205" s="214"/>
      <c r="N205" s="215"/>
      <c r="O205" s="215"/>
      <c r="P205" s="215"/>
      <c r="Q205" s="215"/>
      <c r="R205" s="215"/>
      <c r="S205" s="215"/>
      <c r="T205" s="216"/>
      <c r="AT205" s="217" t="s">
        <v>153</v>
      </c>
      <c r="AU205" s="217" t="s">
        <v>86</v>
      </c>
      <c r="AV205" s="13" t="s">
        <v>86</v>
      </c>
      <c r="AW205" s="13" t="s">
        <v>33</v>
      </c>
      <c r="AX205" s="13" t="s">
        <v>76</v>
      </c>
      <c r="AY205" s="217" t="s">
        <v>139</v>
      </c>
    </row>
    <row r="206" spans="1:65" s="14" customFormat="1" ht="11.25">
      <c r="B206" s="218"/>
      <c r="C206" s="219"/>
      <c r="D206" s="202" t="s">
        <v>153</v>
      </c>
      <c r="E206" s="220" t="s">
        <v>1</v>
      </c>
      <c r="F206" s="221" t="s">
        <v>156</v>
      </c>
      <c r="G206" s="219"/>
      <c r="H206" s="222">
        <v>2.0249999999999999</v>
      </c>
      <c r="I206" s="223"/>
      <c r="J206" s="219"/>
      <c r="K206" s="219"/>
      <c r="L206" s="224"/>
      <c r="M206" s="225"/>
      <c r="N206" s="226"/>
      <c r="O206" s="226"/>
      <c r="P206" s="226"/>
      <c r="Q206" s="226"/>
      <c r="R206" s="226"/>
      <c r="S206" s="226"/>
      <c r="T206" s="227"/>
      <c r="AT206" s="228" t="s">
        <v>153</v>
      </c>
      <c r="AU206" s="228" t="s">
        <v>86</v>
      </c>
      <c r="AV206" s="14" t="s">
        <v>146</v>
      </c>
      <c r="AW206" s="14" t="s">
        <v>33</v>
      </c>
      <c r="AX206" s="14" t="s">
        <v>84</v>
      </c>
      <c r="AY206" s="228" t="s">
        <v>139</v>
      </c>
    </row>
    <row r="207" spans="1:65" s="2" customFormat="1" ht="44.25" customHeight="1">
      <c r="A207" s="35"/>
      <c r="B207" s="36"/>
      <c r="C207" s="188" t="s">
        <v>256</v>
      </c>
      <c r="D207" s="188" t="s">
        <v>142</v>
      </c>
      <c r="E207" s="189" t="s">
        <v>257</v>
      </c>
      <c r="F207" s="190" t="s">
        <v>258</v>
      </c>
      <c r="G207" s="191" t="s">
        <v>202</v>
      </c>
      <c r="H207" s="192">
        <v>2.5920000000000001</v>
      </c>
      <c r="I207" s="193"/>
      <c r="J207" s="194">
        <f>ROUND(I207*H207,2)</f>
        <v>0</v>
      </c>
      <c r="K207" s="195"/>
      <c r="L207" s="40"/>
      <c r="M207" s="196" t="s">
        <v>1</v>
      </c>
      <c r="N207" s="197" t="s">
        <v>41</v>
      </c>
      <c r="O207" s="72"/>
      <c r="P207" s="198">
        <f>O207*H207</f>
        <v>0</v>
      </c>
      <c r="Q207" s="198">
        <v>0</v>
      </c>
      <c r="R207" s="198">
        <f>Q207*H207</f>
        <v>0</v>
      </c>
      <c r="S207" s="198">
        <v>0</v>
      </c>
      <c r="T207" s="199">
        <f>S207*H207</f>
        <v>0</v>
      </c>
      <c r="U207" s="35"/>
      <c r="V207" s="35"/>
      <c r="W207" s="35"/>
      <c r="X207" s="35"/>
      <c r="Y207" s="35"/>
      <c r="Z207" s="35"/>
      <c r="AA207" s="35"/>
      <c r="AB207" s="35"/>
      <c r="AC207" s="35"/>
      <c r="AD207" s="35"/>
      <c r="AE207" s="35"/>
      <c r="AR207" s="200" t="s">
        <v>146</v>
      </c>
      <c r="AT207" s="200" t="s">
        <v>142</v>
      </c>
      <c r="AU207" s="200" t="s">
        <v>86</v>
      </c>
      <c r="AY207" s="18" t="s">
        <v>139</v>
      </c>
      <c r="BE207" s="201">
        <f>IF(N207="základní",J207,0)</f>
        <v>0</v>
      </c>
      <c r="BF207" s="201">
        <f>IF(N207="snížená",J207,0)</f>
        <v>0</v>
      </c>
      <c r="BG207" s="201">
        <f>IF(N207="zákl. přenesená",J207,0)</f>
        <v>0</v>
      </c>
      <c r="BH207" s="201">
        <f>IF(N207="sníž. přenesená",J207,0)</f>
        <v>0</v>
      </c>
      <c r="BI207" s="201">
        <f>IF(N207="nulová",J207,0)</f>
        <v>0</v>
      </c>
      <c r="BJ207" s="18" t="s">
        <v>84</v>
      </c>
      <c r="BK207" s="201">
        <f>ROUND(I207*H207,2)</f>
        <v>0</v>
      </c>
      <c r="BL207" s="18" t="s">
        <v>146</v>
      </c>
      <c r="BM207" s="200" t="s">
        <v>259</v>
      </c>
    </row>
    <row r="208" spans="1:65" s="2" customFormat="1" ht="97.5">
      <c r="A208" s="35"/>
      <c r="B208" s="36"/>
      <c r="C208" s="37"/>
      <c r="D208" s="202" t="s">
        <v>148</v>
      </c>
      <c r="E208" s="37"/>
      <c r="F208" s="203" t="s">
        <v>231</v>
      </c>
      <c r="G208" s="37"/>
      <c r="H208" s="37"/>
      <c r="I208" s="204"/>
      <c r="J208" s="37"/>
      <c r="K208" s="37"/>
      <c r="L208" s="40"/>
      <c r="M208" s="205"/>
      <c r="N208" s="206"/>
      <c r="O208" s="72"/>
      <c r="P208" s="72"/>
      <c r="Q208" s="72"/>
      <c r="R208" s="72"/>
      <c r="S208" s="72"/>
      <c r="T208" s="73"/>
      <c r="U208" s="35"/>
      <c r="V208" s="35"/>
      <c r="W208" s="35"/>
      <c r="X208" s="35"/>
      <c r="Y208" s="35"/>
      <c r="Z208" s="35"/>
      <c r="AA208" s="35"/>
      <c r="AB208" s="35"/>
      <c r="AC208" s="35"/>
      <c r="AD208" s="35"/>
      <c r="AE208" s="35"/>
      <c r="AT208" s="18" t="s">
        <v>148</v>
      </c>
      <c r="AU208" s="18" t="s">
        <v>86</v>
      </c>
    </row>
    <row r="209" spans="1:65" s="13" customFormat="1" ht="11.25">
      <c r="B209" s="207"/>
      <c r="C209" s="208"/>
      <c r="D209" s="202" t="s">
        <v>153</v>
      </c>
      <c r="E209" s="209" t="s">
        <v>1</v>
      </c>
      <c r="F209" s="210" t="s">
        <v>237</v>
      </c>
      <c r="G209" s="208"/>
      <c r="H209" s="211">
        <v>0.48</v>
      </c>
      <c r="I209" s="212"/>
      <c r="J209" s="208"/>
      <c r="K209" s="208"/>
      <c r="L209" s="213"/>
      <c r="M209" s="214"/>
      <c r="N209" s="215"/>
      <c r="O209" s="215"/>
      <c r="P209" s="215"/>
      <c r="Q209" s="215"/>
      <c r="R209" s="215"/>
      <c r="S209" s="215"/>
      <c r="T209" s="216"/>
      <c r="AT209" s="217" t="s">
        <v>153</v>
      </c>
      <c r="AU209" s="217" t="s">
        <v>86</v>
      </c>
      <c r="AV209" s="13" t="s">
        <v>86</v>
      </c>
      <c r="AW209" s="13" t="s">
        <v>33</v>
      </c>
      <c r="AX209" s="13" t="s">
        <v>76</v>
      </c>
      <c r="AY209" s="217" t="s">
        <v>139</v>
      </c>
    </row>
    <row r="210" spans="1:65" s="13" customFormat="1" ht="11.25">
      <c r="B210" s="207"/>
      <c r="C210" s="208"/>
      <c r="D210" s="202" t="s">
        <v>153</v>
      </c>
      <c r="E210" s="209" t="s">
        <v>1</v>
      </c>
      <c r="F210" s="210" t="s">
        <v>260</v>
      </c>
      <c r="G210" s="208"/>
      <c r="H210" s="211">
        <v>8.9999999999999993E-3</v>
      </c>
      <c r="I210" s="212"/>
      <c r="J210" s="208"/>
      <c r="K210" s="208"/>
      <c r="L210" s="213"/>
      <c r="M210" s="214"/>
      <c r="N210" s="215"/>
      <c r="O210" s="215"/>
      <c r="P210" s="215"/>
      <c r="Q210" s="215"/>
      <c r="R210" s="215"/>
      <c r="S210" s="215"/>
      <c r="T210" s="216"/>
      <c r="AT210" s="217" t="s">
        <v>153</v>
      </c>
      <c r="AU210" s="217" t="s">
        <v>86</v>
      </c>
      <c r="AV210" s="13" t="s">
        <v>86</v>
      </c>
      <c r="AW210" s="13" t="s">
        <v>33</v>
      </c>
      <c r="AX210" s="13" t="s">
        <v>76</v>
      </c>
      <c r="AY210" s="217" t="s">
        <v>139</v>
      </c>
    </row>
    <row r="211" spans="1:65" s="13" customFormat="1" ht="11.25">
      <c r="B211" s="207"/>
      <c r="C211" s="208"/>
      <c r="D211" s="202" t="s">
        <v>153</v>
      </c>
      <c r="E211" s="209" t="s">
        <v>1</v>
      </c>
      <c r="F211" s="210" t="s">
        <v>261</v>
      </c>
      <c r="G211" s="208"/>
      <c r="H211" s="211">
        <v>0.43</v>
      </c>
      <c r="I211" s="212"/>
      <c r="J211" s="208"/>
      <c r="K211" s="208"/>
      <c r="L211" s="213"/>
      <c r="M211" s="214"/>
      <c r="N211" s="215"/>
      <c r="O211" s="215"/>
      <c r="P211" s="215"/>
      <c r="Q211" s="215"/>
      <c r="R211" s="215"/>
      <c r="S211" s="215"/>
      <c r="T211" s="216"/>
      <c r="AT211" s="217" t="s">
        <v>153</v>
      </c>
      <c r="AU211" s="217" t="s">
        <v>86</v>
      </c>
      <c r="AV211" s="13" t="s">
        <v>86</v>
      </c>
      <c r="AW211" s="13" t="s">
        <v>33</v>
      </c>
      <c r="AX211" s="13" t="s">
        <v>76</v>
      </c>
      <c r="AY211" s="217" t="s">
        <v>139</v>
      </c>
    </row>
    <row r="212" spans="1:65" s="13" customFormat="1" ht="11.25">
      <c r="B212" s="207"/>
      <c r="C212" s="208"/>
      <c r="D212" s="202" t="s">
        <v>153</v>
      </c>
      <c r="E212" s="209" t="s">
        <v>1</v>
      </c>
      <c r="F212" s="210" t="s">
        <v>262</v>
      </c>
      <c r="G212" s="208"/>
      <c r="H212" s="211">
        <v>0.59499999999999997</v>
      </c>
      <c r="I212" s="212"/>
      <c r="J212" s="208"/>
      <c r="K212" s="208"/>
      <c r="L212" s="213"/>
      <c r="M212" s="214"/>
      <c r="N212" s="215"/>
      <c r="O212" s="215"/>
      <c r="P212" s="215"/>
      <c r="Q212" s="215"/>
      <c r="R212" s="215"/>
      <c r="S212" s="215"/>
      <c r="T212" s="216"/>
      <c r="AT212" s="217" t="s">
        <v>153</v>
      </c>
      <c r="AU212" s="217" t="s">
        <v>86</v>
      </c>
      <c r="AV212" s="13" t="s">
        <v>86</v>
      </c>
      <c r="AW212" s="13" t="s">
        <v>33</v>
      </c>
      <c r="AX212" s="13" t="s">
        <v>76</v>
      </c>
      <c r="AY212" s="217" t="s">
        <v>139</v>
      </c>
    </row>
    <row r="213" spans="1:65" s="13" customFormat="1" ht="11.25">
      <c r="B213" s="207"/>
      <c r="C213" s="208"/>
      <c r="D213" s="202" t="s">
        <v>153</v>
      </c>
      <c r="E213" s="209" t="s">
        <v>1</v>
      </c>
      <c r="F213" s="210" t="s">
        <v>263</v>
      </c>
      <c r="G213" s="208"/>
      <c r="H213" s="211">
        <v>0.378</v>
      </c>
      <c r="I213" s="212"/>
      <c r="J213" s="208"/>
      <c r="K213" s="208"/>
      <c r="L213" s="213"/>
      <c r="M213" s="214"/>
      <c r="N213" s="215"/>
      <c r="O213" s="215"/>
      <c r="P213" s="215"/>
      <c r="Q213" s="215"/>
      <c r="R213" s="215"/>
      <c r="S213" s="215"/>
      <c r="T213" s="216"/>
      <c r="AT213" s="217" t="s">
        <v>153</v>
      </c>
      <c r="AU213" s="217" t="s">
        <v>86</v>
      </c>
      <c r="AV213" s="13" t="s">
        <v>86</v>
      </c>
      <c r="AW213" s="13" t="s">
        <v>33</v>
      </c>
      <c r="AX213" s="13" t="s">
        <v>76</v>
      </c>
      <c r="AY213" s="217" t="s">
        <v>139</v>
      </c>
    </row>
    <row r="214" spans="1:65" s="13" customFormat="1" ht="11.25">
      <c r="B214" s="207"/>
      <c r="C214" s="208"/>
      <c r="D214" s="202" t="s">
        <v>153</v>
      </c>
      <c r="E214" s="209" t="s">
        <v>1</v>
      </c>
      <c r="F214" s="210" t="s">
        <v>264</v>
      </c>
      <c r="G214" s="208"/>
      <c r="H214" s="211">
        <v>0.5</v>
      </c>
      <c r="I214" s="212"/>
      <c r="J214" s="208"/>
      <c r="K214" s="208"/>
      <c r="L214" s="213"/>
      <c r="M214" s="214"/>
      <c r="N214" s="215"/>
      <c r="O214" s="215"/>
      <c r="P214" s="215"/>
      <c r="Q214" s="215"/>
      <c r="R214" s="215"/>
      <c r="S214" s="215"/>
      <c r="T214" s="216"/>
      <c r="AT214" s="217" t="s">
        <v>153</v>
      </c>
      <c r="AU214" s="217" t="s">
        <v>86</v>
      </c>
      <c r="AV214" s="13" t="s">
        <v>86</v>
      </c>
      <c r="AW214" s="13" t="s">
        <v>33</v>
      </c>
      <c r="AX214" s="13" t="s">
        <v>76</v>
      </c>
      <c r="AY214" s="217" t="s">
        <v>139</v>
      </c>
    </row>
    <row r="215" spans="1:65" s="13" customFormat="1" ht="11.25">
      <c r="B215" s="207"/>
      <c r="C215" s="208"/>
      <c r="D215" s="202" t="s">
        <v>153</v>
      </c>
      <c r="E215" s="209" t="s">
        <v>1</v>
      </c>
      <c r="F215" s="210" t="s">
        <v>265</v>
      </c>
      <c r="G215" s="208"/>
      <c r="H215" s="211">
        <v>0.2</v>
      </c>
      <c r="I215" s="212"/>
      <c r="J215" s="208"/>
      <c r="K215" s="208"/>
      <c r="L215" s="213"/>
      <c r="M215" s="214"/>
      <c r="N215" s="215"/>
      <c r="O215" s="215"/>
      <c r="P215" s="215"/>
      <c r="Q215" s="215"/>
      <c r="R215" s="215"/>
      <c r="S215" s="215"/>
      <c r="T215" s="216"/>
      <c r="AT215" s="217" t="s">
        <v>153</v>
      </c>
      <c r="AU215" s="217" t="s">
        <v>86</v>
      </c>
      <c r="AV215" s="13" t="s">
        <v>86</v>
      </c>
      <c r="AW215" s="13" t="s">
        <v>33</v>
      </c>
      <c r="AX215" s="13" t="s">
        <v>76</v>
      </c>
      <c r="AY215" s="217" t="s">
        <v>139</v>
      </c>
    </row>
    <row r="216" spans="1:65" s="14" customFormat="1" ht="11.25">
      <c r="B216" s="218"/>
      <c r="C216" s="219"/>
      <c r="D216" s="202" t="s">
        <v>153</v>
      </c>
      <c r="E216" s="220" t="s">
        <v>1</v>
      </c>
      <c r="F216" s="221" t="s">
        <v>156</v>
      </c>
      <c r="G216" s="219"/>
      <c r="H216" s="222">
        <v>2.5920000000000001</v>
      </c>
      <c r="I216" s="223"/>
      <c r="J216" s="219"/>
      <c r="K216" s="219"/>
      <c r="L216" s="224"/>
      <c r="M216" s="225"/>
      <c r="N216" s="226"/>
      <c r="O216" s="226"/>
      <c r="P216" s="226"/>
      <c r="Q216" s="226"/>
      <c r="R216" s="226"/>
      <c r="S216" s="226"/>
      <c r="T216" s="227"/>
      <c r="AT216" s="228" t="s">
        <v>153</v>
      </c>
      <c r="AU216" s="228" t="s">
        <v>86</v>
      </c>
      <c r="AV216" s="14" t="s">
        <v>146</v>
      </c>
      <c r="AW216" s="14" t="s">
        <v>33</v>
      </c>
      <c r="AX216" s="14" t="s">
        <v>84</v>
      </c>
      <c r="AY216" s="228" t="s">
        <v>139</v>
      </c>
    </row>
    <row r="217" spans="1:65" s="12" customFormat="1" ht="25.9" customHeight="1">
      <c r="B217" s="172"/>
      <c r="C217" s="173"/>
      <c r="D217" s="174" t="s">
        <v>75</v>
      </c>
      <c r="E217" s="175" t="s">
        <v>266</v>
      </c>
      <c r="F217" s="175" t="s">
        <v>267</v>
      </c>
      <c r="G217" s="173"/>
      <c r="H217" s="173"/>
      <c r="I217" s="176"/>
      <c r="J217" s="177">
        <f>BK217</f>
        <v>0</v>
      </c>
      <c r="K217" s="173"/>
      <c r="L217" s="178"/>
      <c r="M217" s="179"/>
      <c r="N217" s="180"/>
      <c r="O217" s="180"/>
      <c r="P217" s="181">
        <f>P218+P229+P231+P240+P242+P245+P247+P250</f>
        <v>0</v>
      </c>
      <c r="Q217" s="180"/>
      <c r="R217" s="181">
        <f>R218+R229+R231+R240+R242+R245+R247+R250</f>
        <v>1.2686440000000001</v>
      </c>
      <c r="S217" s="180"/>
      <c r="T217" s="182">
        <f>T218+T229+T231+T240+T242+T245+T247+T250</f>
        <v>12.660503439999999</v>
      </c>
      <c r="AR217" s="183" t="s">
        <v>86</v>
      </c>
      <c r="AT217" s="184" t="s">
        <v>75</v>
      </c>
      <c r="AU217" s="184" t="s">
        <v>76</v>
      </c>
      <c r="AY217" s="183" t="s">
        <v>139</v>
      </c>
      <c r="BK217" s="185">
        <f>BK218+BK229+BK231+BK240+BK242+BK245+BK247+BK250</f>
        <v>0</v>
      </c>
    </row>
    <row r="218" spans="1:65" s="12" customFormat="1" ht="22.9" customHeight="1">
      <c r="B218" s="172"/>
      <c r="C218" s="173"/>
      <c r="D218" s="174" t="s">
        <v>75</v>
      </c>
      <c r="E218" s="186" t="s">
        <v>268</v>
      </c>
      <c r="F218" s="186" t="s">
        <v>269</v>
      </c>
      <c r="G218" s="173"/>
      <c r="H218" s="173"/>
      <c r="I218" s="176"/>
      <c r="J218" s="187">
        <f>BK218</f>
        <v>0</v>
      </c>
      <c r="K218" s="173"/>
      <c r="L218" s="178"/>
      <c r="M218" s="179"/>
      <c r="N218" s="180"/>
      <c r="O218" s="180"/>
      <c r="P218" s="181">
        <f>SUM(P219:P228)</f>
        <v>0</v>
      </c>
      <c r="Q218" s="180"/>
      <c r="R218" s="181">
        <f>SUM(R219:R228)</f>
        <v>0</v>
      </c>
      <c r="S218" s="180"/>
      <c r="T218" s="182">
        <f>SUM(T219:T228)</f>
        <v>0.70426999999999995</v>
      </c>
      <c r="AR218" s="183" t="s">
        <v>86</v>
      </c>
      <c r="AT218" s="184" t="s">
        <v>75</v>
      </c>
      <c r="AU218" s="184" t="s">
        <v>84</v>
      </c>
      <c r="AY218" s="183" t="s">
        <v>139</v>
      </c>
      <c r="BK218" s="185">
        <f>SUM(BK219:BK228)</f>
        <v>0</v>
      </c>
    </row>
    <row r="219" spans="1:65" s="2" customFormat="1" ht="16.5" customHeight="1">
      <c r="A219" s="35"/>
      <c r="B219" s="36"/>
      <c r="C219" s="188" t="s">
        <v>270</v>
      </c>
      <c r="D219" s="188" t="s">
        <v>142</v>
      </c>
      <c r="E219" s="189" t="s">
        <v>271</v>
      </c>
      <c r="F219" s="190" t="s">
        <v>272</v>
      </c>
      <c r="G219" s="191" t="s">
        <v>273</v>
      </c>
      <c r="H219" s="192">
        <v>7</v>
      </c>
      <c r="I219" s="193"/>
      <c r="J219" s="194">
        <f>ROUND(I219*H219,2)</f>
        <v>0</v>
      </c>
      <c r="K219" s="195"/>
      <c r="L219" s="40"/>
      <c r="M219" s="196" t="s">
        <v>1</v>
      </c>
      <c r="N219" s="197" t="s">
        <v>41</v>
      </c>
      <c r="O219" s="72"/>
      <c r="P219" s="198">
        <f>O219*H219</f>
        <v>0</v>
      </c>
      <c r="Q219" s="198">
        <v>0</v>
      </c>
      <c r="R219" s="198">
        <f>Q219*H219</f>
        <v>0</v>
      </c>
      <c r="S219" s="198">
        <v>3.4200000000000001E-2</v>
      </c>
      <c r="T219" s="199">
        <f>S219*H219</f>
        <v>0.2394</v>
      </c>
      <c r="U219" s="35"/>
      <c r="V219" s="35"/>
      <c r="W219" s="35"/>
      <c r="X219" s="35"/>
      <c r="Y219" s="35"/>
      <c r="Z219" s="35"/>
      <c r="AA219" s="35"/>
      <c r="AB219" s="35"/>
      <c r="AC219" s="35"/>
      <c r="AD219" s="35"/>
      <c r="AE219" s="35"/>
      <c r="AR219" s="200" t="s">
        <v>238</v>
      </c>
      <c r="AT219" s="200" t="s">
        <v>142</v>
      </c>
      <c r="AU219" s="200" t="s">
        <v>86</v>
      </c>
      <c r="AY219" s="18" t="s">
        <v>139</v>
      </c>
      <c r="BE219" s="201">
        <f>IF(N219="základní",J219,0)</f>
        <v>0</v>
      </c>
      <c r="BF219" s="201">
        <f>IF(N219="snížená",J219,0)</f>
        <v>0</v>
      </c>
      <c r="BG219" s="201">
        <f>IF(N219="zákl. přenesená",J219,0)</f>
        <v>0</v>
      </c>
      <c r="BH219" s="201">
        <f>IF(N219="sníž. přenesená",J219,0)</f>
        <v>0</v>
      </c>
      <c r="BI219" s="201">
        <f>IF(N219="nulová",J219,0)</f>
        <v>0</v>
      </c>
      <c r="BJ219" s="18" t="s">
        <v>84</v>
      </c>
      <c r="BK219" s="201">
        <f>ROUND(I219*H219,2)</f>
        <v>0</v>
      </c>
      <c r="BL219" s="18" t="s">
        <v>238</v>
      </c>
      <c r="BM219" s="200" t="s">
        <v>274</v>
      </c>
    </row>
    <row r="220" spans="1:65" s="2" customFormat="1" ht="21.75" customHeight="1">
      <c r="A220" s="35"/>
      <c r="B220" s="36"/>
      <c r="C220" s="188" t="s">
        <v>7</v>
      </c>
      <c r="D220" s="188" t="s">
        <v>142</v>
      </c>
      <c r="E220" s="189" t="s">
        <v>275</v>
      </c>
      <c r="F220" s="190" t="s">
        <v>276</v>
      </c>
      <c r="G220" s="191" t="s">
        <v>273</v>
      </c>
      <c r="H220" s="192">
        <v>20</v>
      </c>
      <c r="I220" s="193"/>
      <c r="J220" s="194">
        <f>ROUND(I220*H220,2)</f>
        <v>0</v>
      </c>
      <c r="K220" s="195"/>
      <c r="L220" s="40"/>
      <c r="M220" s="196" t="s">
        <v>1</v>
      </c>
      <c r="N220" s="197" t="s">
        <v>41</v>
      </c>
      <c r="O220" s="72"/>
      <c r="P220" s="198">
        <f>O220*H220</f>
        <v>0</v>
      </c>
      <c r="Q220" s="198">
        <v>0</v>
      </c>
      <c r="R220" s="198">
        <f>Q220*H220</f>
        <v>0</v>
      </c>
      <c r="S220" s="198">
        <v>1.9460000000000002E-2</v>
      </c>
      <c r="T220" s="199">
        <f>S220*H220</f>
        <v>0.38920000000000005</v>
      </c>
      <c r="U220" s="35"/>
      <c r="V220" s="35"/>
      <c r="W220" s="35"/>
      <c r="X220" s="35"/>
      <c r="Y220" s="35"/>
      <c r="Z220" s="35"/>
      <c r="AA220" s="35"/>
      <c r="AB220" s="35"/>
      <c r="AC220" s="35"/>
      <c r="AD220" s="35"/>
      <c r="AE220" s="35"/>
      <c r="AR220" s="200" t="s">
        <v>238</v>
      </c>
      <c r="AT220" s="200" t="s">
        <v>142</v>
      </c>
      <c r="AU220" s="200" t="s">
        <v>86</v>
      </c>
      <c r="AY220" s="18" t="s">
        <v>139</v>
      </c>
      <c r="BE220" s="201">
        <f>IF(N220="základní",J220,0)</f>
        <v>0</v>
      </c>
      <c r="BF220" s="201">
        <f>IF(N220="snížená",J220,0)</f>
        <v>0</v>
      </c>
      <c r="BG220" s="201">
        <f>IF(N220="zákl. přenesená",J220,0)</f>
        <v>0</v>
      </c>
      <c r="BH220" s="201">
        <f>IF(N220="sníž. přenesená",J220,0)</f>
        <v>0</v>
      </c>
      <c r="BI220" s="201">
        <f>IF(N220="nulová",J220,0)</f>
        <v>0</v>
      </c>
      <c r="BJ220" s="18" t="s">
        <v>84</v>
      </c>
      <c r="BK220" s="201">
        <f>ROUND(I220*H220,2)</f>
        <v>0</v>
      </c>
      <c r="BL220" s="18" t="s">
        <v>238</v>
      </c>
      <c r="BM220" s="200" t="s">
        <v>277</v>
      </c>
    </row>
    <row r="221" spans="1:65" s="2" customFormat="1" ht="24.2" customHeight="1">
      <c r="A221" s="35"/>
      <c r="B221" s="36"/>
      <c r="C221" s="188" t="s">
        <v>278</v>
      </c>
      <c r="D221" s="188" t="s">
        <v>142</v>
      </c>
      <c r="E221" s="189" t="s">
        <v>279</v>
      </c>
      <c r="F221" s="190" t="s">
        <v>280</v>
      </c>
      <c r="G221" s="191" t="s">
        <v>273</v>
      </c>
      <c r="H221" s="192">
        <v>2</v>
      </c>
      <c r="I221" s="193"/>
      <c r="J221" s="194">
        <f>ROUND(I221*H221,2)</f>
        <v>0</v>
      </c>
      <c r="K221" s="195"/>
      <c r="L221" s="40"/>
      <c r="M221" s="196" t="s">
        <v>1</v>
      </c>
      <c r="N221" s="197" t="s">
        <v>41</v>
      </c>
      <c r="O221" s="72"/>
      <c r="P221" s="198">
        <f>O221*H221</f>
        <v>0</v>
      </c>
      <c r="Q221" s="198">
        <v>0</v>
      </c>
      <c r="R221" s="198">
        <f>Q221*H221</f>
        <v>0</v>
      </c>
      <c r="S221" s="198">
        <v>9.1999999999999998E-3</v>
      </c>
      <c r="T221" s="199">
        <f>S221*H221</f>
        <v>1.84E-2</v>
      </c>
      <c r="U221" s="35"/>
      <c r="V221" s="35"/>
      <c r="W221" s="35"/>
      <c r="X221" s="35"/>
      <c r="Y221" s="35"/>
      <c r="Z221" s="35"/>
      <c r="AA221" s="35"/>
      <c r="AB221" s="35"/>
      <c r="AC221" s="35"/>
      <c r="AD221" s="35"/>
      <c r="AE221" s="35"/>
      <c r="AR221" s="200" t="s">
        <v>238</v>
      </c>
      <c r="AT221" s="200" t="s">
        <v>142</v>
      </c>
      <c r="AU221" s="200" t="s">
        <v>86</v>
      </c>
      <c r="AY221" s="18" t="s">
        <v>139</v>
      </c>
      <c r="BE221" s="201">
        <f>IF(N221="základní",J221,0)</f>
        <v>0</v>
      </c>
      <c r="BF221" s="201">
        <f>IF(N221="snížená",J221,0)</f>
        <v>0</v>
      </c>
      <c r="BG221" s="201">
        <f>IF(N221="zákl. přenesená",J221,0)</f>
        <v>0</v>
      </c>
      <c r="BH221" s="201">
        <f>IF(N221="sníž. přenesená",J221,0)</f>
        <v>0</v>
      </c>
      <c r="BI221" s="201">
        <f>IF(N221="nulová",J221,0)</f>
        <v>0</v>
      </c>
      <c r="BJ221" s="18" t="s">
        <v>84</v>
      </c>
      <c r="BK221" s="201">
        <f>ROUND(I221*H221,2)</f>
        <v>0</v>
      </c>
      <c r="BL221" s="18" t="s">
        <v>238</v>
      </c>
      <c r="BM221" s="200" t="s">
        <v>281</v>
      </c>
    </row>
    <row r="222" spans="1:65" s="2" customFormat="1" ht="24.2" customHeight="1">
      <c r="A222" s="35"/>
      <c r="B222" s="36"/>
      <c r="C222" s="188" t="s">
        <v>282</v>
      </c>
      <c r="D222" s="188" t="s">
        <v>142</v>
      </c>
      <c r="E222" s="189" t="s">
        <v>283</v>
      </c>
      <c r="F222" s="190" t="s">
        <v>284</v>
      </c>
      <c r="G222" s="191" t="s">
        <v>273</v>
      </c>
      <c r="H222" s="192">
        <v>1</v>
      </c>
      <c r="I222" s="193"/>
      <c r="J222" s="194">
        <f>ROUND(I222*H222,2)</f>
        <v>0</v>
      </c>
      <c r="K222" s="195"/>
      <c r="L222" s="40"/>
      <c r="M222" s="196" t="s">
        <v>1</v>
      </c>
      <c r="N222" s="197" t="s">
        <v>41</v>
      </c>
      <c r="O222" s="72"/>
      <c r="P222" s="198">
        <f>O222*H222</f>
        <v>0</v>
      </c>
      <c r="Q222" s="198">
        <v>0</v>
      </c>
      <c r="R222" s="198">
        <f>Q222*H222</f>
        <v>0</v>
      </c>
      <c r="S222" s="198">
        <v>3.4700000000000002E-2</v>
      </c>
      <c r="T222" s="199">
        <f>S222*H222</f>
        <v>3.4700000000000002E-2</v>
      </c>
      <c r="U222" s="35"/>
      <c r="V222" s="35"/>
      <c r="W222" s="35"/>
      <c r="X222" s="35"/>
      <c r="Y222" s="35"/>
      <c r="Z222" s="35"/>
      <c r="AA222" s="35"/>
      <c r="AB222" s="35"/>
      <c r="AC222" s="35"/>
      <c r="AD222" s="35"/>
      <c r="AE222" s="35"/>
      <c r="AR222" s="200" t="s">
        <v>238</v>
      </c>
      <c r="AT222" s="200" t="s">
        <v>142</v>
      </c>
      <c r="AU222" s="200" t="s">
        <v>86</v>
      </c>
      <c r="AY222" s="18" t="s">
        <v>139</v>
      </c>
      <c r="BE222" s="201">
        <f>IF(N222="základní",J222,0)</f>
        <v>0</v>
      </c>
      <c r="BF222" s="201">
        <f>IF(N222="snížená",J222,0)</f>
        <v>0</v>
      </c>
      <c r="BG222" s="201">
        <f>IF(N222="zákl. přenesená",J222,0)</f>
        <v>0</v>
      </c>
      <c r="BH222" s="201">
        <f>IF(N222="sníž. přenesená",J222,0)</f>
        <v>0</v>
      </c>
      <c r="BI222" s="201">
        <f>IF(N222="nulová",J222,0)</f>
        <v>0</v>
      </c>
      <c r="BJ222" s="18" t="s">
        <v>84</v>
      </c>
      <c r="BK222" s="201">
        <f>ROUND(I222*H222,2)</f>
        <v>0</v>
      </c>
      <c r="BL222" s="18" t="s">
        <v>238</v>
      </c>
      <c r="BM222" s="200" t="s">
        <v>285</v>
      </c>
    </row>
    <row r="223" spans="1:65" s="13" customFormat="1" ht="11.25">
      <c r="B223" s="207"/>
      <c r="C223" s="208"/>
      <c r="D223" s="202" t="s">
        <v>153</v>
      </c>
      <c r="E223" s="209" t="s">
        <v>1</v>
      </c>
      <c r="F223" s="210" t="s">
        <v>84</v>
      </c>
      <c r="G223" s="208"/>
      <c r="H223" s="211">
        <v>1</v>
      </c>
      <c r="I223" s="212"/>
      <c r="J223" s="208"/>
      <c r="K223" s="208"/>
      <c r="L223" s="213"/>
      <c r="M223" s="214"/>
      <c r="N223" s="215"/>
      <c r="O223" s="215"/>
      <c r="P223" s="215"/>
      <c r="Q223" s="215"/>
      <c r="R223" s="215"/>
      <c r="S223" s="215"/>
      <c r="T223" s="216"/>
      <c r="AT223" s="217" t="s">
        <v>153</v>
      </c>
      <c r="AU223" s="217" t="s">
        <v>86</v>
      </c>
      <c r="AV223" s="13" t="s">
        <v>86</v>
      </c>
      <c r="AW223" s="13" t="s">
        <v>33</v>
      </c>
      <c r="AX223" s="13" t="s">
        <v>84</v>
      </c>
      <c r="AY223" s="217" t="s">
        <v>139</v>
      </c>
    </row>
    <row r="224" spans="1:65" s="2" customFormat="1" ht="16.5" customHeight="1">
      <c r="A224" s="35"/>
      <c r="B224" s="36"/>
      <c r="C224" s="188" t="s">
        <v>286</v>
      </c>
      <c r="D224" s="188" t="s">
        <v>142</v>
      </c>
      <c r="E224" s="189" t="s">
        <v>287</v>
      </c>
      <c r="F224" s="190" t="s">
        <v>288</v>
      </c>
      <c r="G224" s="191" t="s">
        <v>273</v>
      </c>
      <c r="H224" s="192">
        <v>2</v>
      </c>
      <c r="I224" s="193"/>
      <c r="J224" s="194">
        <f>ROUND(I224*H224,2)</f>
        <v>0</v>
      </c>
      <c r="K224" s="195"/>
      <c r="L224" s="40"/>
      <c r="M224" s="196" t="s">
        <v>1</v>
      </c>
      <c r="N224" s="197" t="s">
        <v>41</v>
      </c>
      <c r="O224" s="72"/>
      <c r="P224" s="198">
        <f>O224*H224</f>
        <v>0</v>
      </c>
      <c r="Q224" s="198">
        <v>0</v>
      </c>
      <c r="R224" s="198">
        <f>Q224*H224</f>
        <v>0</v>
      </c>
      <c r="S224" s="198">
        <v>1.56E-3</v>
      </c>
      <c r="T224" s="199">
        <f>S224*H224</f>
        <v>3.1199999999999999E-3</v>
      </c>
      <c r="U224" s="35"/>
      <c r="V224" s="35"/>
      <c r="W224" s="35"/>
      <c r="X224" s="35"/>
      <c r="Y224" s="35"/>
      <c r="Z224" s="35"/>
      <c r="AA224" s="35"/>
      <c r="AB224" s="35"/>
      <c r="AC224" s="35"/>
      <c r="AD224" s="35"/>
      <c r="AE224" s="35"/>
      <c r="AR224" s="200" t="s">
        <v>238</v>
      </c>
      <c r="AT224" s="200" t="s">
        <v>142</v>
      </c>
      <c r="AU224" s="200" t="s">
        <v>86</v>
      </c>
      <c r="AY224" s="18" t="s">
        <v>139</v>
      </c>
      <c r="BE224" s="201">
        <f>IF(N224="základní",J224,0)</f>
        <v>0</v>
      </c>
      <c r="BF224" s="201">
        <f>IF(N224="snížená",J224,0)</f>
        <v>0</v>
      </c>
      <c r="BG224" s="201">
        <f>IF(N224="zákl. přenesená",J224,0)</f>
        <v>0</v>
      </c>
      <c r="BH224" s="201">
        <f>IF(N224="sníž. přenesená",J224,0)</f>
        <v>0</v>
      </c>
      <c r="BI224" s="201">
        <f>IF(N224="nulová",J224,0)</f>
        <v>0</v>
      </c>
      <c r="BJ224" s="18" t="s">
        <v>84</v>
      </c>
      <c r="BK224" s="201">
        <f>ROUND(I224*H224,2)</f>
        <v>0</v>
      </c>
      <c r="BL224" s="18" t="s">
        <v>238</v>
      </c>
      <c r="BM224" s="200" t="s">
        <v>289</v>
      </c>
    </row>
    <row r="225" spans="1:65" s="13" customFormat="1" ht="11.25">
      <c r="B225" s="207"/>
      <c r="C225" s="208"/>
      <c r="D225" s="202" t="s">
        <v>153</v>
      </c>
      <c r="E225" s="209" t="s">
        <v>1</v>
      </c>
      <c r="F225" s="210" t="s">
        <v>86</v>
      </c>
      <c r="G225" s="208"/>
      <c r="H225" s="211">
        <v>2</v>
      </c>
      <c r="I225" s="212"/>
      <c r="J225" s="208"/>
      <c r="K225" s="208"/>
      <c r="L225" s="213"/>
      <c r="M225" s="214"/>
      <c r="N225" s="215"/>
      <c r="O225" s="215"/>
      <c r="P225" s="215"/>
      <c r="Q225" s="215"/>
      <c r="R225" s="215"/>
      <c r="S225" s="215"/>
      <c r="T225" s="216"/>
      <c r="AT225" s="217" t="s">
        <v>153</v>
      </c>
      <c r="AU225" s="217" t="s">
        <v>86</v>
      </c>
      <c r="AV225" s="13" t="s">
        <v>86</v>
      </c>
      <c r="AW225" s="13" t="s">
        <v>33</v>
      </c>
      <c r="AX225" s="13" t="s">
        <v>84</v>
      </c>
      <c r="AY225" s="217" t="s">
        <v>139</v>
      </c>
    </row>
    <row r="226" spans="1:65" s="2" customFormat="1" ht="16.5" customHeight="1">
      <c r="A226" s="35"/>
      <c r="B226" s="36"/>
      <c r="C226" s="188" t="s">
        <v>290</v>
      </c>
      <c r="D226" s="188" t="s">
        <v>142</v>
      </c>
      <c r="E226" s="189" t="s">
        <v>291</v>
      </c>
      <c r="F226" s="190" t="s">
        <v>292</v>
      </c>
      <c r="G226" s="191" t="s">
        <v>273</v>
      </c>
      <c r="H226" s="192">
        <v>20</v>
      </c>
      <c r="I226" s="193"/>
      <c r="J226" s="194">
        <f>ROUND(I226*H226,2)</f>
        <v>0</v>
      </c>
      <c r="K226" s="195"/>
      <c r="L226" s="40"/>
      <c r="M226" s="196" t="s">
        <v>1</v>
      </c>
      <c r="N226" s="197" t="s">
        <v>41</v>
      </c>
      <c r="O226" s="72"/>
      <c r="P226" s="198">
        <f>O226*H226</f>
        <v>0</v>
      </c>
      <c r="Q226" s="198">
        <v>0</v>
      </c>
      <c r="R226" s="198">
        <f>Q226*H226</f>
        <v>0</v>
      </c>
      <c r="S226" s="198">
        <v>8.5999999999999998E-4</v>
      </c>
      <c r="T226" s="199">
        <f>S226*H226</f>
        <v>1.72E-2</v>
      </c>
      <c r="U226" s="35"/>
      <c r="V226" s="35"/>
      <c r="W226" s="35"/>
      <c r="X226" s="35"/>
      <c r="Y226" s="35"/>
      <c r="Z226" s="35"/>
      <c r="AA226" s="35"/>
      <c r="AB226" s="35"/>
      <c r="AC226" s="35"/>
      <c r="AD226" s="35"/>
      <c r="AE226" s="35"/>
      <c r="AR226" s="200" t="s">
        <v>238</v>
      </c>
      <c r="AT226" s="200" t="s">
        <v>142</v>
      </c>
      <c r="AU226" s="200" t="s">
        <v>86</v>
      </c>
      <c r="AY226" s="18" t="s">
        <v>139</v>
      </c>
      <c r="BE226" s="201">
        <f>IF(N226="základní",J226,0)</f>
        <v>0</v>
      </c>
      <c r="BF226" s="201">
        <f>IF(N226="snížená",J226,0)</f>
        <v>0</v>
      </c>
      <c r="BG226" s="201">
        <f>IF(N226="zákl. přenesená",J226,0)</f>
        <v>0</v>
      </c>
      <c r="BH226" s="201">
        <f>IF(N226="sníž. přenesená",J226,0)</f>
        <v>0</v>
      </c>
      <c r="BI226" s="201">
        <f>IF(N226="nulová",J226,0)</f>
        <v>0</v>
      </c>
      <c r="BJ226" s="18" t="s">
        <v>84</v>
      </c>
      <c r="BK226" s="201">
        <f>ROUND(I226*H226,2)</f>
        <v>0</v>
      </c>
      <c r="BL226" s="18" t="s">
        <v>238</v>
      </c>
      <c r="BM226" s="200" t="s">
        <v>293</v>
      </c>
    </row>
    <row r="227" spans="1:65" s="2" customFormat="1" ht="24.2" customHeight="1">
      <c r="A227" s="35"/>
      <c r="B227" s="36"/>
      <c r="C227" s="188" t="s">
        <v>294</v>
      </c>
      <c r="D227" s="188" t="s">
        <v>142</v>
      </c>
      <c r="E227" s="189" t="s">
        <v>295</v>
      </c>
      <c r="F227" s="190" t="s">
        <v>296</v>
      </c>
      <c r="G227" s="191" t="s">
        <v>297</v>
      </c>
      <c r="H227" s="192">
        <v>1</v>
      </c>
      <c r="I227" s="193"/>
      <c r="J227" s="194">
        <f>ROUND(I227*H227,2)</f>
        <v>0</v>
      </c>
      <c r="K227" s="195"/>
      <c r="L227" s="40"/>
      <c r="M227" s="196" t="s">
        <v>1</v>
      </c>
      <c r="N227" s="197" t="s">
        <v>41</v>
      </c>
      <c r="O227" s="72"/>
      <c r="P227" s="198">
        <f>O227*H227</f>
        <v>0</v>
      </c>
      <c r="Q227" s="198">
        <v>0</v>
      </c>
      <c r="R227" s="198">
        <f>Q227*H227</f>
        <v>0</v>
      </c>
      <c r="S227" s="198">
        <v>2.2499999999999998E-3</v>
      </c>
      <c r="T227" s="199">
        <f>S227*H227</f>
        <v>2.2499999999999998E-3</v>
      </c>
      <c r="U227" s="35"/>
      <c r="V227" s="35"/>
      <c r="W227" s="35"/>
      <c r="X227" s="35"/>
      <c r="Y227" s="35"/>
      <c r="Z227" s="35"/>
      <c r="AA227" s="35"/>
      <c r="AB227" s="35"/>
      <c r="AC227" s="35"/>
      <c r="AD227" s="35"/>
      <c r="AE227" s="35"/>
      <c r="AR227" s="200" t="s">
        <v>238</v>
      </c>
      <c r="AT227" s="200" t="s">
        <v>142</v>
      </c>
      <c r="AU227" s="200" t="s">
        <v>86</v>
      </c>
      <c r="AY227" s="18" t="s">
        <v>139</v>
      </c>
      <c r="BE227" s="201">
        <f>IF(N227="základní",J227,0)</f>
        <v>0</v>
      </c>
      <c r="BF227" s="201">
        <f>IF(N227="snížená",J227,0)</f>
        <v>0</v>
      </c>
      <c r="BG227" s="201">
        <f>IF(N227="zákl. přenesená",J227,0)</f>
        <v>0</v>
      </c>
      <c r="BH227" s="201">
        <f>IF(N227="sníž. přenesená",J227,0)</f>
        <v>0</v>
      </c>
      <c r="BI227" s="201">
        <f>IF(N227="nulová",J227,0)</f>
        <v>0</v>
      </c>
      <c r="BJ227" s="18" t="s">
        <v>84</v>
      </c>
      <c r="BK227" s="201">
        <f>ROUND(I227*H227,2)</f>
        <v>0</v>
      </c>
      <c r="BL227" s="18" t="s">
        <v>238</v>
      </c>
      <c r="BM227" s="200" t="s">
        <v>298</v>
      </c>
    </row>
    <row r="228" spans="1:65" s="13" customFormat="1" ht="11.25">
      <c r="B228" s="207"/>
      <c r="C228" s="208"/>
      <c r="D228" s="202" t="s">
        <v>153</v>
      </c>
      <c r="E228" s="209" t="s">
        <v>1</v>
      </c>
      <c r="F228" s="210" t="s">
        <v>84</v>
      </c>
      <c r="G228" s="208"/>
      <c r="H228" s="211">
        <v>1</v>
      </c>
      <c r="I228" s="212"/>
      <c r="J228" s="208"/>
      <c r="K228" s="208"/>
      <c r="L228" s="213"/>
      <c r="M228" s="214"/>
      <c r="N228" s="215"/>
      <c r="O228" s="215"/>
      <c r="P228" s="215"/>
      <c r="Q228" s="215"/>
      <c r="R228" s="215"/>
      <c r="S228" s="215"/>
      <c r="T228" s="216"/>
      <c r="AT228" s="217" t="s">
        <v>153</v>
      </c>
      <c r="AU228" s="217" t="s">
        <v>86</v>
      </c>
      <c r="AV228" s="13" t="s">
        <v>86</v>
      </c>
      <c r="AW228" s="13" t="s">
        <v>33</v>
      </c>
      <c r="AX228" s="13" t="s">
        <v>84</v>
      </c>
      <c r="AY228" s="217" t="s">
        <v>139</v>
      </c>
    </row>
    <row r="229" spans="1:65" s="12" customFormat="1" ht="22.9" customHeight="1">
      <c r="B229" s="172"/>
      <c r="C229" s="173"/>
      <c r="D229" s="174" t="s">
        <v>75</v>
      </c>
      <c r="E229" s="186" t="s">
        <v>299</v>
      </c>
      <c r="F229" s="186" t="s">
        <v>300</v>
      </c>
      <c r="G229" s="173"/>
      <c r="H229" s="173"/>
      <c r="I229" s="176"/>
      <c r="J229" s="187">
        <f>BK229</f>
        <v>0</v>
      </c>
      <c r="K229" s="173"/>
      <c r="L229" s="178"/>
      <c r="M229" s="179"/>
      <c r="N229" s="180"/>
      <c r="O229" s="180"/>
      <c r="P229" s="181">
        <f>P230</f>
        <v>0</v>
      </c>
      <c r="Q229" s="180"/>
      <c r="R229" s="181">
        <f>R230</f>
        <v>0</v>
      </c>
      <c r="S229" s="180"/>
      <c r="T229" s="182">
        <f>T230</f>
        <v>0.88800000000000001</v>
      </c>
      <c r="AR229" s="183" t="s">
        <v>86</v>
      </c>
      <c r="AT229" s="184" t="s">
        <v>75</v>
      </c>
      <c r="AU229" s="184" t="s">
        <v>84</v>
      </c>
      <c r="AY229" s="183" t="s">
        <v>139</v>
      </c>
      <c r="BK229" s="185">
        <f>BK230</f>
        <v>0</v>
      </c>
    </row>
    <row r="230" spans="1:65" s="2" customFormat="1" ht="24.2" customHeight="1">
      <c r="A230" s="35"/>
      <c r="B230" s="36"/>
      <c r="C230" s="188" t="s">
        <v>301</v>
      </c>
      <c r="D230" s="188" t="s">
        <v>142</v>
      </c>
      <c r="E230" s="189" t="s">
        <v>302</v>
      </c>
      <c r="F230" s="190" t="s">
        <v>303</v>
      </c>
      <c r="G230" s="191" t="s">
        <v>297</v>
      </c>
      <c r="H230" s="192">
        <v>37</v>
      </c>
      <c r="I230" s="193"/>
      <c r="J230" s="194">
        <f>ROUND(I230*H230,2)</f>
        <v>0</v>
      </c>
      <c r="K230" s="195"/>
      <c r="L230" s="40"/>
      <c r="M230" s="196" t="s">
        <v>1</v>
      </c>
      <c r="N230" s="197" t="s">
        <v>41</v>
      </c>
      <c r="O230" s="72"/>
      <c r="P230" s="198">
        <f>O230*H230</f>
        <v>0</v>
      </c>
      <c r="Q230" s="198">
        <v>0</v>
      </c>
      <c r="R230" s="198">
        <f>Q230*H230</f>
        <v>0</v>
      </c>
      <c r="S230" s="198">
        <v>2.4E-2</v>
      </c>
      <c r="T230" s="199">
        <f>S230*H230</f>
        <v>0.88800000000000001</v>
      </c>
      <c r="U230" s="35"/>
      <c r="V230" s="35"/>
      <c r="W230" s="35"/>
      <c r="X230" s="35"/>
      <c r="Y230" s="35"/>
      <c r="Z230" s="35"/>
      <c r="AA230" s="35"/>
      <c r="AB230" s="35"/>
      <c r="AC230" s="35"/>
      <c r="AD230" s="35"/>
      <c r="AE230" s="35"/>
      <c r="AR230" s="200" t="s">
        <v>238</v>
      </c>
      <c r="AT230" s="200" t="s">
        <v>142</v>
      </c>
      <c r="AU230" s="200" t="s">
        <v>86</v>
      </c>
      <c r="AY230" s="18" t="s">
        <v>139</v>
      </c>
      <c r="BE230" s="201">
        <f>IF(N230="základní",J230,0)</f>
        <v>0</v>
      </c>
      <c r="BF230" s="201">
        <f>IF(N230="snížená",J230,0)</f>
        <v>0</v>
      </c>
      <c r="BG230" s="201">
        <f>IF(N230="zákl. přenesená",J230,0)</f>
        <v>0</v>
      </c>
      <c r="BH230" s="201">
        <f>IF(N230="sníž. přenesená",J230,0)</f>
        <v>0</v>
      </c>
      <c r="BI230" s="201">
        <f>IF(N230="nulová",J230,0)</f>
        <v>0</v>
      </c>
      <c r="BJ230" s="18" t="s">
        <v>84</v>
      </c>
      <c r="BK230" s="201">
        <f>ROUND(I230*H230,2)</f>
        <v>0</v>
      </c>
      <c r="BL230" s="18" t="s">
        <v>238</v>
      </c>
      <c r="BM230" s="200" t="s">
        <v>304</v>
      </c>
    </row>
    <row r="231" spans="1:65" s="12" customFormat="1" ht="22.9" customHeight="1">
      <c r="B231" s="172"/>
      <c r="C231" s="173"/>
      <c r="D231" s="174" t="s">
        <v>75</v>
      </c>
      <c r="E231" s="186" t="s">
        <v>305</v>
      </c>
      <c r="F231" s="186" t="s">
        <v>306</v>
      </c>
      <c r="G231" s="173"/>
      <c r="H231" s="173"/>
      <c r="I231" s="176"/>
      <c r="J231" s="187">
        <f>BK231</f>
        <v>0</v>
      </c>
      <c r="K231" s="173"/>
      <c r="L231" s="178"/>
      <c r="M231" s="179"/>
      <c r="N231" s="180"/>
      <c r="O231" s="180"/>
      <c r="P231" s="181">
        <f>SUM(P232:P239)</f>
        <v>0</v>
      </c>
      <c r="Q231" s="180"/>
      <c r="R231" s="181">
        <f>SUM(R232:R239)</f>
        <v>0</v>
      </c>
      <c r="S231" s="180"/>
      <c r="T231" s="182">
        <f>SUM(T232:T239)</f>
        <v>3.7668659999999998</v>
      </c>
      <c r="AR231" s="183" t="s">
        <v>86</v>
      </c>
      <c r="AT231" s="184" t="s">
        <v>75</v>
      </c>
      <c r="AU231" s="184" t="s">
        <v>84</v>
      </c>
      <c r="AY231" s="183" t="s">
        <v>139</v>
      </c>
      <c r="BK231" s="185">
        <f>SUM(BK232:BK239)</f>
        <v>0</v>
      </c>
    </row>
    <row r="232" spans="1:65" s="2" customFormat="1" ht="24.2" customHeight="1">
      <c r="A232" s="35"/>
      <c r="B232" s="36"/>
      <c r="C232" s="188" t="s">
        <v>307</v>
      </c>
      <c r="D232" s="188" t="s">
        <v>142</v>
      </c>
      <c r="E232" s="189" t="s">
        <v>308</v>
      </c>
      <c r="F232" s="190" t="s">
        <v>309</v>
      </c>
      <c r="G232" s="191" t="s">
        <v>297</v>
      </c>
      <c r="H232" s="192">
        <v>11</v>
      </c>
      <c r="I232" s="193"/>
      <c r="J232" s="194">
        <f>ROUND(I232*H232,2)</f>
        <v>0</v>
      </c>
      <c r="K232" s="195"/>
      <c r="L232" s="40"/>
      <c r="M232" s="196" t="s">
        <v>1</v>
      </c>
      <c r="N232" s="197" t="s">
        <v>41</v>
      </c>
      <c r="O232" s="72"/>
      <c r="P232" s="198">
        <f>O232*H232</f>
        <v>0</v>
      </c>
      <c r="Q232" s="198">
        <v>0</v>
      </c>
      <c r="R232" s="198">
        <f>Q232*H232</f>
        <v>0</v>
      </c>
      <c r="S232" s="198">
        <v>0</v>
      </c>
      <c r="T232" s="199">
        <f>S232*H232</f>
        <v>0</v>
      </c>
      <c r="U232" s="35"/>
      <c r="V232" s="35"/>
      <c r="W232" s="35"/>
      <c r="X232" s="35"/>
      <c r="Y232" s="35"/>
      <c r="Z232" s="35"/>
      <c r="AA232" s="35"/>
      <c r="AB232" s="35"/>
      <c r="AC232" s="35"/>
      <c r="AD232" s="35"/>
      <c r="AE232" s="35"/>
      <c r="AR232" s="200" t="s">
        <v>238</v>
      </c>
      <c r="AT232" s="200" t="s">
        <v>142</v>
      </c>
      <c r="AU232" s="200" t="s">
        <v>86</v>
      </c>
      <c r="AY232" s="18" t="s">
        <v>139</v>
      </c>
      <c r="BE232" s="201">
        <f>IF(N232="základní",J232,0)</f>
        <v>0</v>
      </c>
      <c r="BF232" s="201">
        <f>IF(N232="snížená",J232,0)</f>
        <v>0</v>
      </c>
      <c r="BG232" s="201">
        <f>IF(N232="zákl. přenesená",J232,0)</f>
        <v>0</v>
      </c>
      <c r="BH232" s="201">
        <f>IF(N232="sníž. přenesená",J232,0)</f>
        <v>0</v>
      </c>
      <c r="BI232" s="201">
        <f>IF(N232="nulová",J232,0)</f>
        <v>0</v>
      </c>
      <c r="BJ232" s="18" t="s">
        <v>84</v>
      </c>
      <c r="BK232" s="201">
        <f>ROUND(I232*H232,2)</f>
        <v>0</v>
      </c>
      <c r="BL232" s="18" t="s">
        <v>238</v>
      </c>
      <c r="BM232" s="200" t="s">
        <v>310</v>
      </c>
    </row>
    <row r="233" spans="1:65" s="13" customFormat="1" ht="11.25">
      <c r="B233" s="207"/>
      <c r="C233" s="208"/>
      <c r="D233" s="202" t="s">
        <v>153</v>
      </c>
      <c r="E233" s="209" t="s">
        <v>1</v>
      </c>
      <c r="F233" s="210" t="s">
        <v>204</v>
      </c>
      <c r="G233" s="208"/>
      <c r="H233" s="211">
        <v>11</v>
      </c>
      <c r="I233" s="212"/>
      <c r="J233" s="208"/>
      <c r="K233" s="208"/>
      <c r="L233" s="213"/>
      <c r="M233" s="214"/>
      <c r="N233" s="215"/>
      <c r="O233" s="215"/>
      <c r="P233" s="215"/>
      <c r="Q233" s="215"/>
      <c r="R233" s="215"/>
      <c r="S233" s="215"/>
      <c r="T233" s="216"/>
      <c r="AT233" s="217" t="s">
        <v>153</v>
      </c>
      <c r="AU233" s="217" t="s">
        <v>86</v>
      </c>
      <c r="AV233" s="13" t="s">
        <v>86</v>
      </c>
      <c r="AW233" s="13" t="s">
        <v>33</v>
      </c>
      <c r="AX233" s="13" t="s">
        <v>76</v>
      </c>
      <c r="AY233" s="217" t="s">
        <v>139</v>
      </c>
    </row>
    <row r="234" spans="1:65" s="14" customFormat="1" ht="11.25">
      <c r="B234" s="218"/>
      <c r="C234" s="219"/>
      <c r="D234" s="202" t="s">
        <v>153</v>
      </c>
      <c r="E234" s="220" t="s">
        <v>1</v>
      </c>
      <c r="F234" s="221" t="s">
        <v>156</v>
      </c>
      <c r="G234" s="219"/>
      <c r="H234" s="222">
        <v>11</v>
      </c>
      <c r="I234" s="223"/>
      <c r="J234" s="219"/>
      <c r="K234" s="219"/>
      <c r="L234" s="224"/>
      <c r="M234" s="225"/>
      <c r="N234" s="226"/>
      <c r="O234" s="226"/>
      <c r="P234" s="226"/>
      <c r="Q234" s="226"/>
      <c r="R234" s="226"/>
      <c r="S234" s="226"/>
      <c r="T234" s="227"/>
      <c r="AT234" s="228" t="s">
        <v>153</v>
      </c>
      <c r="AU234" s="228" t="s">
        <v>86</v>
      </c>
      <c r="AV234" s="14" t="s">
        <v>146</v>
      </c>
      <c r="AW234" s="14" t="s">
        <v>33</v>
      </c>
      <c r="AX234" s="14" t="s">
        <v>84</v>
      </c>
      <c r="AY234" s="228" t="s">
        <v>139</v>
      </c>
    </row>
    <row r="235" spans="1:65" s="2" customFormat="1" ht="21.75" customHeight="1">
      <c r="A235" s="35"/>
      <c r="B235" s="36"/>
      <c r="C235" s="188" t="s">
        <v>311</v>
      </c>
      <c r="D235" s="188" t="s">
        <v>142</v>
      </c>
      <c r="E235" s="189" t="s">
        <v>312</v>
      </c>
      <c r="F235" s="190" t="s">
        <v>313</v>
      </c>
      <c r="G235" s="191" t="s">
        <v>145</v>
      </c>
      <c r="H235" s="192">
        <v>34.981999999999999</v>
      </c>
      <c r="I235" s="193"/>
      <c r="J235" s="194">
        <f>ROUND(I235*H235,2)</f>
        <v>0</v>
      </c>
      <c r="K235" s="195"/>
      <c r="L235" s="40"/>
      <c r="M235" s="196" t="s">
        <v>1</v>
      </c>
      <c r="N235" s="197" t="s">
        <v>41</v>
      </c>
      <c r="O235" s="72"/>
      <c r="P235" s="198">
        <f>O235*H235</f>
        <v>0</v>
      </c>
      <c r="Q235" s="198">
        <v>0</v>
      </c>
      <c r="R235" s="198">
        <f>Q235*H235</f>
        <v>0</v>
      </c>
      <c r="S235" s="198">
        <v>3.3000000000000002E-2</v>
      </c>
      <c r="T235" s="199">
        <f>S235*H235</f>
        <v>1.154406</v>
      </c>
      <c r="U235" s="35"/>
      <c r="V235" s="35"/>
      <c r="W235" s="35"/>
      <c r="X235" s="35"/>
      <c r="Y235" s="35"/>
      <c r="Z235" s="35"/>
      <c r="AA235" s="35"/>
      <c r="AB235" s="35"/>
      <c r="AC235" s="35"/>
      <c r="AD235" s="35"/>
      <c r="AE235" s="35"/>
      <c r="AR235" s="200" t="s">
        <v>238</v>
      </c>
      <c r="AT235" s="200" t="s">
        <v>142</v>
      </c>
      <c r="AU235" s="200" t="s">
        <v>86</v>
      </c>
      <c r="AY235" s="18" t="s">
        <v>139</v>
      </c>
      <c r="BE235" s="201">
        <f>IF(N235="základní",J235,0)</f>
        <v>0</v>
      </c>
      <c r="BF235" s="201">
        <f>IF(N235="snížená",J235,0)</f>
        <v>0</v>
      </c>
      <c r="BG235" s="201">
        <f>IF(N235="zákl. přenesená",J235,0)</f>
        <v>0</v>
      </c>
      <c r="BH235" s="201">
        <f>IF(N235="sníž. přenesená",J235,0)</f>
        <v>0</v>
      </c>
      <c r="BI235" s="201">
        <f>IF(N235="nulová",J235,0)</f>
        <v>0</v>
      </c>
      <c r="BJ235" s="18" t="s">
        <v>84</v>
      </c>
      <c r="BK235" s="201">
        <f>ROUND(I235*H235,2)</f>
        <v>0</v>
      </c>
      <c r="BL235" s="18" t="s">
        <v>238</v>
      </c>
      <c r="BM235" s="200" t="s">
        <v>314</v>
      </c>
    </row>
    <row r="236" spans="1:65" s="2" customFormat="1" ht="16.5" customHeight="1">
      <c r="A236" s="35"/>
      <c r="B236" s="36"/>
      <c r="C236" s="188" t="s">
        <v>315</v>
      </c>
      <c r="D236" s="188" t="s">
        <v>142</v>
      </c>
      <c r="E236" s="189" t="s">
        <v>316</v>
      </c>
      <c r="F236" s="190" t="s">
        <v>317</v>
      </c>
      <c r="G236" s="191" t="s">
        <v>145</v>
      </c>
      <c r="H236" s="192">
        <v>97.91</v>
      </c>
      <c r="I236" s="193"/>
      <c r="J236" s="194">
        <f>ROUND(I236*H236,2)</f>
        <v>0</v>
      </c>
      <c r="K236" s="195"/>
      <c r="L236" s="40"/>
      <c r="M236" s="196" t="s">
        <v>1</v>
      </c>
      <c r="N236" s="197" t="s">
        <v>41</v>
      </c>
      <c r="O236" s="72"/>
      <c r="P236" s="198">
        <f>O236*H236</f>
        <v>0</v>
      </c>
      <c r="Q236" s="198">
        <v>0</v>
      </c>
      <c r="R236" s="198">
        <f>Q236*H236</f>
        <v>0</v>
      </c>
      <c r="S236" s="198">
        <v>4.0000000000000001E-3</v>
      </c>
      <c r="T236" s="199">
        <f>S236*H236</f>
        <v>0.39163999999999999</v>
      </c>
      <c r="U236" s="35"/>
      <c r="V236" s="35"/>
      <c r="W236" s="35"/>
      <c r="X236" s="35"/>
      <c r="Y236" s="35"/>
      <c r="Z236" s="35"/>
      <c r="AA236" s="35"/>
      <c r="AB236" s="35"/>
      <c r="AC236" s="35"/>
      <c r="AD236" s="35"/>
      <c r="AE236" s="35"/>
      <c r="AR236" s="200" t="s">
        <v>238</v>
      </c>
      <c r="AT236" s="200" t="s">
        <v>142</v>
      </c>
      <c r="AU236" s="200" t="s">
        <v>86</v>
      </c>
      <c r="AY236" s="18" t="s">
        <v>139</v>
      </c>
      <c r="BE236" s="201">
        <f>IF(N236="základní",J236,0)</f>
        <v>0</v>
      </c>
      <c r="BF236" s="201">
        <f>IF(N236="snížená",J236,0)</f>
        <v>0</v>
      </c>
      <c r="BG236" s="201">
        <f>IF(N236="zákl. přenesená",J236,0)</f>
        <v>0</v>
      </c>
      <c r="BH236" s="201">
        <f>IF(N236="sníž. přenesená",J236,0)</f>
        <v>0</v>
      </c>
      <c r="BI236" s="201">
        <f>IF(N236="nulová",J236,0)</f>
        <v>0</v>
      </c>
      <c r="BJ236" s="18" t="s">
        <v>84</v>
      </c>
      <c r="BK236" s="201">
        <f>ROUND(I236*H236,2)</f>
        <v>0</v>
      </c>
      <c r="BL236" s="18" t="s">
        <v>238</v>
      </c>
      <c r="BM236" s="200" t="s">
        <v>318</v>
      </c>
    </row>
    <row r="237" spans="1:65" s="13" customFormat="1" ht="11.25">
      <c r="B237" s="207"/>
      <c r="C237" s="208"/>
      <c r="D237" s="202" t="s">
        <v>153</v>
      </c>
      <c r="E237" s="209" t="s">
        <v>1</v>
      </c>
      <c r="F237" s="210" t="s">
        <v>319</v>
      </c>
      <c r="G237" s="208"/>
      <c r="H237" s="211">
        <v>97.91</v>
      </c>
      <c r="I237" s="212"/>
      <c r="J237" s="208"/>
      <c r="K237" s="208"/>
      <c r="L237" s="213"/>
      <c r="M237" s="214"/>
      <c r="N237" s="215"/>
      <c r="O237" s="215"/>
      <c r="P237" s="215"/>
      <c r="Q237" s="215"/>
      <c r="R237" s="215"/>
      <c r="S237" s="215"/>
      <c r="T237" s="216"/>
      <c r="AT237" s="217" t="s">
        <v>153</v>
      </c>
      <c r="AU237" s="217" t="s">
        <v>86</v>
      </c>
      <c r="AV237" s="13" t="s">
        <v>86</v>
      </c>
      <c r="AW237" s="13" t="s">
        <v>33</v>
      </c>
      <c r="AX237" s="13" t="s">
        <v>84</v>
      </c>
      <c r="AY237" s="217" t="s">
        <v>139</v>
      </c>
    </row>
    <row r="238" spans="1:65" s="2" customFormat="1" ht="16.5" customHeight="1">
      <c r="A238" s="35"/>
      <c r="B238" s="36"/>
      <c r="C238" s="188" t="s">
        <v>320</v>
      </c>
      <c r="D238" s="188" t="s">
        <v>142</v>
      </c>
      <c r="E238" s="189" t="s">
        <v>321</v>
      </c>
      <c r="F238" s="190" t="s">
        <v>322</v>
      </c>
      <c r="G238" s="191" t="s">
        <v>145</v>
      </c>
      <c r="H238" s="192">
        <v>97.91</v>
      </c>
      <c r="I238" s="193"/>
      <c r="J238" s="194">
        <f>ROUND(I238*H238,2)</f>
        <v>0</v>
      </c>
      <c r="K238" s="195"/>
      <c r="L238" s="40"/>
      <c r="M238" s="196" t="s">
        <v>1</v>
      </c>
      <c r="N238" s="197" t="s">
        <v>41</v>
      </c>
      <c r="O238" s="72"/>
      <c r="P238" s="198">
        <f>O238*H238</f>
        <v>0</v>
      </c>
      <c r="Q238" s="198">
        <v>0</v>
      </c>
      <c r="R238" s="198">
        <f>Q238*H238</f>
        <v>0</v>
      </c>
      <c r="S238" s="198">
        <v>2E-3</v>
      </c>
      <c r="T238" s="199">
        <f>S238*H238</f>
        <v>0.19581999999999999</v>
      </c>
      <c r="U238" s="35"/>
      <c r="V238" s="35"/>
      <c r="W238" s="35"/>
      <c r="X238" s="35"/>
      <c r="Y238" s="35"/>
      <c r="Z238" s="35"/>
      <c r="AA238" s="35"/>
      <c r="AB238" s="35"/>
      <c r="AC238" s="35"/>
      <c r="AD238" s="35"/>
      <c r="AE238" s="35"/>
      <c r="AR238" s="200" t="s">
        <v>238</v>
      </c>
      <c r="AT238" s="200" t="s">
        <v>142</v>
      </c>
      <c r="AU238" s="200" t="s">
        <v>86</v>
      </c>
      <c r="AY238" s="18" t="s">
        <v>139</v>
      </c>
      <c r="BE238" s="201">
        <f>IF(N238="základní",J238,0)</f>
        <v>0</v>
      </c>
      <c r="BF238" s="201">
        <f>IF(N238="snížená",J238,0)</f>
        <v>0</v>
      </c>
      <c r="BG238" s="201">
        <f>IF(N238="zákl. přenesená",J238,0)</f>
        <v>0</v>
      </c>
      <c r="BH238" s="201">
        <f>IF(N238="sníž. přenesená",J238,0)</f>
        <v>0</v>
      </c>
      <c r="BI238" s="201">
        <f>IF(N238="nulová",J238,0)</f>
        <v>0</v>
      </c>
      <c r="BJ238" s="18" t="s">
        <v>84</v>
      </c>
      <c r="BK238" s="201">
        <f>ROUND(I238*H238,2)</f>
        <v>0</v>
      </c>
      <c r="BL238" s="18" t="s">
        <v>238</v>
      </c>
      <c r="BM238" s="200" t="s">
        <v>323</v>
      </c>
    </row>
    <row r="239" spans="1:65" s="2" customFormat="1" ht="33" customHeight="1">
      <c r="A239" s="35"/>
      <c r="B239" s="36"/>
      <c r="C239" s="188" t="s">
        <v>324</v>
      </c>
      <c r="D239" s="188" t="s">
        <v>142</v>
      </c>
      <c r="E239" s="189" t="s">
        <v>325</v>
      </c>
      <c r="F239" s="190" t="s">
        <v>326</v>
      </c>
      <c r="G239" s="191" t="s">
        <v>327</v>
      </c>
      <c r="H239" s="192">
        <v>2025</v>
      </c>
      <c r="I239" s="193"/>
      <c r="J239" s="194">
        <f>ROUND(I239*H239,2)</f>
        <v>0</v>
      </c>
      <c r="K239" s="195"/>
      <c r="L239" s="40"/>
      <c r="M239" s="196" t="s">
        <v>1</v>
      </c>
      <c r="N239" s="197" t="s">
        <v>41</v>
      </c>
      <c r="O239" s="72"/>
      <c r="P239" s="198">
        <f>O239*H239</f>
        <v>0</v>
      </c>
      <c r="Q239" s="198">
        <v>0</v>
      </c>
      <c r="R239" s="198">
        <f>Q239*H239</f>
        <v>0</v>
      </c>
      <c r="S239" s="198">
        <v>1E-3</v>
      </c>
      <c r="T239" s="199">
        <f>S239*H239</f>
        <v>2.0249999999999999</v>
      </c>
      <c r="U239" s="35"/>
      <c r="V239" s="35"/>
      <c r="W239" s="35"/>
      <c r="X239" s="35"/>
      <c r="Y239" s="35"/>
      <c r="Z239" s="35"/>
      <c r="AA239" s="35"/>
      <c r="AB239" s="35"/>
      <c r="AC239" s="35"/>
      <c r="AD239" s="35"/>
      <c r="AE239" s="35"/>
      <c r="AR239" s="200" t="s">
        <v>238</v>
      </c>
      <c r="AT239" s="200" t="s">
        <v>142</v>
      </c>
      <c r="AU239" s="200" t="s">
        <v>86</v>
      </c>
      <c r="AY239" s="18" t="s">
        <v>139</v>
      </c>
      <c r="BE239" s="201">
        <f>IF(N239="základní",J239,0)</f>
        <v>0</v>
      </c>
      <c r="BF239" s="201">
        <f>IF(N239="snížená",J239,0)</f>
        <v>0</v>
      </c>
      <c r="BG239" s="201">
        <f>IF(N239="zákl. přenesená",J239,0)</f>
        <v>0</v>
      </c>
      <c r="BH239" s="201">
        <f>IF(N239="sníž. přenesená",J239,0)</f>
        <v>0</v>
      </c>
      <c r="BI239" s="201">
        <f>IF(N239="nulová",J239,0)</f>
        <v>0</v>
      </c>
      <c r="BJ239" s="18" t="s">
        <v>84</v>
      </c>
      <c r="BK239" s="201">
        <f>ROUND(I239*H239,2)</f>
        <v>0</v>
      </c>
      <c r="BL239" s="18" t="s">
        <v>238</v>
      </c>
      <c r="BM239" s="200" t="s">
        <v>328</v>
      </c>
    </row>
    <row r="240" spans="1:65" s="12" customFormat="1" ht="22.9" customHeight="1">
      <c r="B240" s="172"/>
      <c r="C240" s="173"/>
      <c r="D240" s="174" t="s">
        <v>75</v>
      </c>
      <c r="E240" s="186" t="s">
        <v>329</v>
      </c>
      <c r="F240" s="186" t="s">
        <v>330</v>
      </c>
      <c r="G240" s="173"/>
      <c r="H240" s="173"/>
      <c r="I240" s="176"/>
      <c r="J240" s="187">
        <f>BK240</f>
        <v>0</v>
      </c>
      <c r="K240" s="173"/>
      <c r="L240" s="178"/>
      <c r="M240" s="179"/>
      <c r="N240" s="180"/>
      <c r="O240" s="180"/>
      <c r="P240" s="181">
        <f>P241</f>
        <v>0</v>
      </c>
      <c r="Q240" s="180"/>
      <c r="R240" s="181">
        <f>R241</f>
        <v>0</v>
      </c>
      <c r="S240" s="180"/>
      <c r="T240" s="182">
        <f>T241</f>
        <v>0.80766399999999994</v>
      </c>
      <c r="AR240" s="183" t="s">
        <v>86</v>
      </c>
      <c r="AT240" s="184" t="s">
        <v>75</v>
      </c>
      <c r="AU240" s="184" t="s">
        <v>84</v>
      </c>
      <c r="AY240" s="183" t="s">
        <v>139</v>
      </c>
      <c r="BK240" s="185">
        <f>BK241</f>
        <v>0</v>
      </c>
    </row>
    <row r="241" spans="1:65" s="2" customFormat="1" ht="16.5" customHeight="1">
      <c r="A241" s="35"/>
      <c r="B241" s="36"/>
      <c r="C241" s="188" t="s">
        <v>331</v>
      </c>
      <c r="D241" s="188" t="s">
        <v>142</v>
      </c>
      <c r="E241" s="189" t="s">
        <v>332</v>
      </c>
      <c r="F241" s="190" t="s">
        <v>333</v>
      </c>
      <c r="G241" s="191" t="s">
        <v>145</v>
      </c>
      <c r="H241" s="192">
        <v>22.88</v>
      </c>
      <c r="I241" s="193"/>
      <c r="J241" s="194">
        <f>ROUND(I241*H241,2)</f>
        <v>0</v>
      </c>
      <c r="K241" s="195"/>
      <c r="L241" s="40"/>
      <c r="M241" s="196" t="s">
        <v>1</v>
      </c>
      <c r="N241" s="197" t="s">
        <v>41</v>
      </c>
      <c r="O241" s="72"/>
      <c r="P241" s="198">
        <f>O241*H241</f>
        <v>0</v>
      </c>
      <c r="Q241" s="198">
        <v>0</v>
      </c>
      <c r="R241" s="198">
        <f>Q241*H241</f>
        <v>0</v>
      </c>
      <c r="S241" s="198">
        <v>3.5299999999999998E-2</v>
      </c>
      <c r="T241" s="199">
        <f>S241*H241</f>
        <v>0.80766399999999994</v>
      </c>
      <c r="U241" s="35"/>
      <c r="V241" s="35"/>
      <c r="W241" s="35"/>
      <c r="X241" s="35"/>
      <c r="Y241" s="35"/>
      <c r="Z241" s="35"/>
      <c r="AA241" s="35"/>
      <c r="AB241" s="35"/>
      <c r="AC241" s="35"/>
      <c r="AD241" s="35"/>
      <c r="AE241" s="35"/>
      <c r="AR241" s="200" t="s">
        <v>238</v>
      </c>
      <c r="AT241" s="200" t="s">
        <v>142</v>
      </c>
      <c r="AU241" s="200" t="s">
        <v>86</v>
      </c>
      <c r="AY241" s="18" t="s">
        <v>139</v>
      </c>
      <c r="BE241" s="201">
        <f>IF(N241="základní",J241,0)</f>
        <v>0</v>
      </c>
      <c r="BF241" s="201">
        <f>IF(N241="snížená",J241,0)</f>
        <v>0</v>
      </c>
      <c r="BG241" s="201">
        <f>IF(N241="zákl. přenesená",J241,0)</f>
        <v>0</v>
      </c>
      <c r="BH241" s="201">
        <f>IF(N241="sníž. přenesená",J241,0)</f>
        <v>0</v>
      </c>
      <c r="BI241" s="201">
        <f>IF(N241="nulová",J241,0)</f>
        <v>0</v>
      </c>
      <c r="BJ241" s="18" t="s">
        <v>84</v>
      </c>
      <c r="BK241" s="201">
        <f>ROUND(I241*H241,2)</f>
        <v>0</v>
      </c>
      <c r="BL241" s="18" t="s">
        <v>238</v>
      </c>
      <c r="BM241" s="200" t="s">
        <v>334</v>
      </c>
    </row>
    <row r="242" spans="1:65" s="12" customFormat="1" ht="22.9" customHeight="1">
      <c r="B242" s="172"/>
      <c r="C242" s="173"/>
      <c r="D242" s="174" t="s">
        <v>75</v>
      </c>
      <c r="E242" s="186" t="s">
        <v>335</v>
      </c>
      <c r="F242" s="186" t="s">
        <v>336</v>
      </c>
      <c r="G242" s="173"/>
      <c r="H242" s="173"/>
      <c r="I242" s="176"/>
      <c r="J242" s="187">
        <f>BK242</f>
        <v>0</v>
      </c>
      <c r="K242" s="173"/>
      <c r="L242" s="178"/>
      <c r="M242" s="179"/>
      <c r="N242" s="180"/>
      <c r="O242" s="180"/>
      <c r="P242" s="181">
        <f>SUM(P243:P244)</f>
        <v>0</v>
      </c>
      <c r="Q242" s="180"/>
      <c r="R242" s="181">
        <f>SUM(R243:R244)</f>
        <v>0</v>
      </c>
      <c r="S242" s="180"/>
      <c r="T242" s="182">
        <f>SUM(T243:T244)</f>
        <v>1.2849358000000002</v>
      </c>
      <c r="AR242" s="183" t="s">
        <v>86</v>
      </c>
      <c r="AT242" s="184" t="s">
        <v>75</v>
      </c>
      <c r="AU242" s="184" t="s">
        <v>84</v>
      </c>
      <c r="AY242" s="183" t="s">
        <v>139</v>
      </c>
      <c r="BK242" s="185">
        <f>SUM(BK243:BK244)</f>
        <v>0</v>
      </c>
    </row>
    <row r="243" spans="1:65" s="2" customFormat="1" ht="24.2" customHeight="1">
      <c r="A243" s="35"/>
      <c r="B243" s="36"/>
      <c r="C243" s="188" t="s">
        <v>337</v>
      </c>
      <c r="D243" s="188" t="s">
        <v>142</v>
      </c>
      <c r="E243" s="189" t="s">
        <v>338</v>
      </c>
      <c r="F243" s="190" t="s">
        <v>339</v>
      </c>
      <c r="G243" s="191" t="s">
        <v>145</v>
      </c>
      <c r="H243" s="192">
        <v>462.637</v>
      </c>
      <c r="I243" s="193"/>
      <c r="J243" s="194">
        <f>ROUND(I243*H243,2)</f>
        <v>0</v>
      </c>
      <c r="K243" s="195"/>
      <c r="L243" s="40"/>
      <c r="M243" s="196" t="s">
        <v>1</v>
      </c>
      <c r="N243" s="197" t="s">
        <v>41</v>
      </c>
      <c r="O243" s="72"/>
      <c r="P243" s="198">
        <f>O243*H243</f>
        <v>0</v>
      </c>
      <c r="Q243" s="198">
        <v>0</v>
      </c>
      <c r="R243" s="198">
        <f>Q243*H243</f>
        <v>0</v>
      </c>
      <c r="S243" s="198">
        <v>2.5000000000000001E-3</v>
      </c>
      <c r="T243" s="199">
        <f>S243*H243</f>
        <v>1.1565925000000001</v>
      </c>
      <c r="U243" s="35"/>
      <c r="V243" s="35"/>
      <c r="W243" s="35"/>
      <c r="X243" s="35"/>
      <c r="Y243" s="35"/>
      <c r="Z243" s="35"/>
      <c r="AA243" s="35"/>
      <c r="AB243" s="35"/>
      <c r="AC243" s="35"/>
      <c r="AD243" s="35"/>
      <c r="AE243" s="35"/>
      <c r="AR243" s="200" t="s">
        <v>238</v>
      </c>
      <c r="AT243" s="200" t="s">
        <v>142</v>
      </c>
      <c r="AU243" s="200" t="s">
        <v>86</v>
      </c>
      <c r="AY243" s="18" t="s">
        <v>139</v>
      </c>
      <c r="BE243" s="201">
        <f>IF(N243="základní",J243,0)</f>
        <v>0</v>
      </c>
      <c r="BF243" s="201">
        <f>IF(N243="snížená",J243,0)</f>
        <v>0</v>
      </c>
      <c r="BG243" s="201">
        <f>IF(N243="zákl. přenesená",J243,0)</f>
        <v>0</v>
      </c>
      <c r="BH243" s="201">
        <f>IF(N243="sníž. přenesená",J243,0)</f>
        <v>0</v>
      </c>
      <c r="BI243" s="201">
        <f>IF(N243="nulová",J243,0)</f>
        <v>0</v>
      </c>
      <c r="BJ243" s="18" t="s">
        <v>84</v>
      </c>
      <c r="BK243" s="201">
        <f>ROUND(I243*H243,2)</f>
        <v>0</v>
      </c>
      <c r="BL243" s="18" t="s">
        <v>238</v>
      </c>
      <c r="BM243" s="200" t="s">
        <v>340</v>
      </c>
    </row>
    <row r="244" spans="1:65" s="2" customFormat="1" ht="21.75" customHeight="1">
      <c r="A244" s="35"/>
      <c r="B244" s="36"/>
      <c r="C244" s="188" t="s">
        <v>341</v>
      </c>
      <c r="D244" s="188" t="s">
        <v>142</v>
      </c>
      <c r="E244" s="189" t="s">
        <v>342</v>
      </c>
      <c r="F244" s="190" t="s">
        <v>343</v>
      </c>
      <c r="G244" s="191" t="s">
        <v>178</v>
      </c>
      <c r="H244" s="192">
        <v>427.81099999999998</v>
      </c>
      <c r="I244" s="193"/>
      <c r="J244" s="194">
        <f>ROUND(I244*H244,2)</f>
        <v>0</v>
      </c>
      <c r="K244" s="195"/>
      <c r="L244" s="40"/>
      <c r="M244" s="196" t="s">
        <v>1</v>
      </c>
      <c r="N244" s="197" t="s">
        <v>41</v>
      </c>
      <c r="O244" s="72"/>
      <c r="P244" s="198">
        <f>O244*H244</f>
        <v>0</v>
      </c>
      <c r="Q244" s="198">
        <v>0</v>
      </c>
      <c r="R244" s="198">
        <f>Q244*H244</f>
        <v>0</v>
      </c>
      <c r="S244" s="198">
        <v>2.9999999999999997E-4</v>
      </c>
      <c r="T244" s="199">
        <f>S244*H244</f>
        <v>0.12834329999999999</v>
      </c>
      <c r="U244" s="35"/>
      <c r="V244" s="35"/>
      <c r="W244" s="35"/>
      <c r="X244" s="35"/>
      <c r="Y244" s="35"/>
      <c r="Z244" s="35"/>
      <c r="AA244" s="35"/>
      <c r="AB244" s="35"/>
      <c r="AC244" s="35"/>
      <c r="AD244" s="35"/>
      <c r="AE244" s="35"/>
      <c r="AR244" s="200" t="s">
        <v>238</v>
      </c>
      <c r="AT244" s="200" t="s">
        <v>142</v>
      </c>
      <c r="AU244" s="200" t="s">
        <v>86</v>
      </c>
      <c r="AY244" s="18" t="s">
        <v>139</v>
      </c>
      <c r="BE244" s="201">
        <f>IF(N244="základní",J244,0)</f>
        <v>0</v>
      </c>
      <c r="BF244" s="201">
        <f>IF(N244="snížená",J244,0)</f>
        <v>0</v>
      </c>
      <c r="BG244" s="201">
        <f>IF(N244="zákl. přenesená",J244,0)</f>
        <v>0</v>
      </c>
      <c r="BH244" s="201">
        <f>IF(N244="sníž. přenesená",J244,0)</f>
        <v>0</v>
      </c>
      <c r="BI244" s="201">
        <f>IF(N244="nulová",J244,0)</f>
        <v>0</v>
      </c>
      <c r="BJ244" s="18" t="s">
        <v>84</v>
      </c>
      <c r="BK244" s="201">
        <f>ROUND(I244*H244,2)</f>
        <v>0</v>
      </c>
      <c r="BL244" s="18" t="s">
        <v>238</v>
      </c>
      <c r="BM244" s="200" t="s">
        <v>344</v>
      </c>
    </row>
    <row r="245" spans="1:65" s="12" customFormat="1" ht="22.9" customHeight="1">
      <c r="B245" s="172"/>
      <c r="C245" s="173"/>
      <c r="D245" s="174" t="s">
        <v>75</v>
      </c>
      <c r="E245" s="186" t="s">
        <v>345</v>
      </c>
      <c r="F245" s="186" t="s">
        <v>346</v>
      </c>
      <c r="G245" s="173"/>
      <c r="H245" s="173"/>
      <c r="I245" s="176"/>
      <c r="J245" s="187">
        <f>BK245</f>
        <v>0</v>
      </c>
      <c r="K245" s="173"/>
      <c r="L245" s="178"/>
      <c r="M245" s="179"/>
      <c r="N245" s="180"/>
      <c r="O245" s="180"/>
      <c r="P245" s="181">
        <f>P246</f>
        <v>0</v>
      </c>
      <c r="Q245" s="180"/>
      <c r="R245" s="181">
        <f>R246</f>
        <v>0</v>
      </c>
      <c r="S245" s="180"/>
      <c r="T245" s="182">
        <f>T246</f>
        <v>4.8154879999999993</v>
      </c>
      <c r="AR245" s="183" t="s">
        <v>86</v>
      </c>
      <c r="AT245" s="184" t="s">
        <v>75</v>
      </c>
      <c r="AU245" s="184" t="s">
        <v>84</v>
      </c>
      <c r="AY245" s="183" t="s">
        <v>139</v>
      </c>
      <c r="BK245" s="185">
        <f>BK246</f>
        <v>0</v>
      </c>
    </row>
    <row r="246" spans="1:65" s="2" customFormat="1" ht="21.75" customHeight="1">
      <c r="A246" s="35"/>
      <c r="B246" s="36"/>
      <c r="C246" s="188" t="s">
        <v>347</v>
      </c>
      <c r="D246" s="188" t="s">
        <v>142</v>
      </c>
      <c r="E246" s="189" t="s">
        <v>348</v>
      </c>
      <c r="F246" s="190" t="s">
        <v>349</v>
      </c>
      <c r="G246" s="191" t="s">
        <v>145</v>
      </c>
      <c r="H246" s="192">
        <v>177.04</v>
      </c>
      <c r="I246" s="193"/>
      <c r="J246" s="194">
        <f>ROUND(I246*H246,2)</f>
        <v>0</v>
      </c>
      <c r="K246" s="195"/>
      <c r="L246" s="40"/>
      <c r="M246" s="196" t="s">
        <v>1</v>
      </c>
      <c r="N246" s="197" t="s">
        <v>41</v>
      </c>
      <c r="O246" s="72"/>
      <c r="P246" s="198">
        <f>O246*H246</f>
        <v>0</v>
      </c>
      <c r="Q246" s="198">
        <v>0</v>
      </c>
      <c r="R246" s="198">
        <f>Q246*H246</f>
        <v>0</v>
      </c>
      <c r="S246" s="198">
        <v>2.7199999999999998E-2</v>
      </c>
      <c r="T246" s="199">
        <f>S246*H246</f>
        <v>4.8154879999999993</v>
      </c>
      <c r="U246" s="35"/>
      <c r="V246" s="35"/>
      <c r="W246" s="35"/>
      <c r="X246" s="35"/>
      <c r="Y246" s="35"/>
      <c r="Z246" s="35"/>
      <c r="AA246" s="35"/>
      <c r="AB246" s="35"/>
      <c r="AC246" s="35"/>
      <c r="AD246" s="35"/>
      <c r="AE246" s="35"/>
      <c r="AR246" s="200" t="s">
        <v>238</v>
      </c>
      <c r="AT246" s="200" t="s">
        <v>142</v>
      </c>
      <c r="AU246" s="200" t="s">
        <v>86</v>
      </c>
      <c r="AY246" s="18" t="s">
        <v>139</v>
      </c>
      <c r="BE246" s="201">
        <f>IF(N246="základní",J246,0)</f>
        <v>0</v>
      </c>
      <c r="BF246" s="201">
        <f>IF(N246="snížená",J246,0)</f>
        <v>0</v>
      </c>
      <c r="BG246" s="201">
        <f>IF(N246="zákl. přenesená",J246,0)</f>
        <v>0</v>
      </c>
      <c r="BH246" s="201">
        <f>IF(N246="sníž. přenesená",J246,0)</f>
        <v>0</v>
      </c>
      <c r="BI246" s="201">
        <f>IF(N246="nulová",J246,0)</f>
        <v>0</v>
      </c>
      <c r="BJ246" s="18" t="s">
        <v>84</v>
      </c>
      <c r="BK246" s="201">
        <f>ROUND(I246*H246,2)</f>
        <v>0</v>
      </c>
      <c r="BL246" s="18" t="s">
        <v>238</v>
      </c>
      <c r="BM246" s="200" t="s">
        <v>350</v>
      </c>
    </row>
    <row r="247" spans="1:65" s="12" customFormat="1" ht="22.9" customHeight="1">
      <c r="B247" s="172"/>
      <c r="C247" s="173"/>
      <c r="D247" s="174" t="s">
        <v>75</v>
      </c>
      <c r="E247" s="186" t="s">
        <v>351</v>
      </c>
      <c r="F247" s="186" t="s">
        <v>352</v>
      </c>
      <c r="G247" s="173"/>
      <c r="H247" s="173"/>
      <c r="I247" s="176"/>
      <c r="J247" s="187">
        <f>BK247</f>
        <v>0</v>
      </c>
      <c r="K247" s="173"/>
      <c r="L247" s="178"/>
      <c r="M247" s="179"/>
      <c r="N247" s="180"/>
      <c r="O247" s="180"/>
      <c r="P247" s="181">
        <f>SUM(P248:P249)</f>
        <v>0</v>
      </c>
      <c r="Q247" s="180"/>
      <c r="R247" s="181">
        <f>SUM(R248:R249)</f>
        <v>1.2686440000000001</v>
      </c>
      <c r="S247" s="180"/>
      <c r="T247" s="182">
        <f>SUM(T248:T249)</f>
        <v>0.39327963999999999</v>
      </c>
      <c r="AR247" s="183" t="s">
        <v>86</v>
      </c>
      <c r="AT247" s="184" t="s">
        <v>75</v>
      </c>
      <c r="AU247" s="184" t="s">
        <v>84</v>
      </c>
      <c r="AY247" s="183" t="s">
        <v>139</v>
      </c>
      <c r="BK247" s="185">
        <f>SUM(BK248:BK249)</f>
        <v>0</v>
      </c>
    </row>
    <row r="248" spans="1:65" s="2" customFormat="1" ht="16.5" customHeight="1">
      <c r="A248" s="35"/>
      <c r="B248" s="36"/>
      <c r="C248" s="188" t="s">
        <v>353</v>
      </c>
      <c r="D248" s="188" t="s">
        <v>142</v>
      </c>
      <c r="E248" s="189" t="s">
        <v>354</v>
      </c>
      <c r="F248" s="190" t="s">
        <v>355</v>
      </c>
      <c r="G248" s="191" t="s">
        <v>145</v>
      </c>
      <c r="H248" s="192">
        <v>1268.644</v>
      </c>
      <c r="I248" s="193"/>
      <c r="J248" s="194">
        <f>ROUND(I248*H248,2)</f>
        <v>0</v>
      </c>
      <c r="K248" s="195"/>
      <c r="L248" s="40"/>
      <c r="M248" s="196" t="s">
        <v>1</v>
      </c>
      <c r="N248" s="197" t="s">
        <v>41</v>
      </c>
      <c r="O248" s="72"/>
      <c r="P248" s="198">
        <f>O248*H248</f>
        <v>0</v>
      </c>
      <c r="Q248" s="198">
        <v>1E-3</v>
      </c>
      <c r="R248" s="198">
        <f>Q248*H248</f>
        <v>1.2686440000000001</v>
      </c>
      <c r="S248" s="198">
        <v>3.1E-4</v>
      </c>
      <c r="T248" s="199">
        <f>S248*H248</f>
        <v>0.39327963999999999</v>
      </c>
      <c r="U248" s="35"/>
      <c r="V248" s="35"/>
      <c r="W248" s="35"/>
      <c r="X248" s="35"/>
      <c r="Y248" s="35"/>
      <c r="Z248" s="35"/>
      <c r="AA248" s="35"/>
      <c r="AB248" s="35"/>
      <c r="AC248" s="35"/>
      <c r="AD248" s="35"/>
      <c r="AE248" s="35"/>
      <c r="AR248" s="200" t="s">
        <v>238</v>
      </c>
      <c r="AT248" s="200" t="s">
        <v>142</v>
      </c>
      <c r="AU248" s="200" t="s">
        <v>86</v>
      </c>
      <c r="AY248" s="18" t="s">
        <v>139</v>
      </c>
      <c r="BE248" s="201">
        <f>IF(N248="základní",J248,0)</f>
        <v>0</v>
      </c>
      <c r="BF248" s="201">
        <f>IF(N248="snížená",J248,0)</f>
        <v>0</v>
      </c>
      <c r="BG248" s="201">
        <f>IF(N248="zákl. přenesená",J248,0)</f>
        <v>0</v>
      </c>
      <c r="BH248" s="201">
        <f>IF(N248="sníž. přenesená",J248,0)</f>
        <v>0</v>
      </c>
      <c r="BI248" s="201">
        <f>IF(N248="nulová",J248,0)</f>
        <v>0</v>
      </c>
      <c r="BJ248" s="18" t="s">
        <v>84</v>
      </c>
      <c r="BK248" s="201">
        <f>ROUND(I248*H248,2)</f>
        <v>0</v>
      </c>
      <c r="BL248" s="18" t="s">
        <v>238</v>
      </c>
      <c r="BM248" s="200" t="s">
        <v>356</v>
      </c>
    </row>
    <row r="249" spans="1:65" s="2" customFormat="1" ht="24.2" customHeight="1">
      <c r="A249" s="35"/>
      <c r="B249" s="36"/>
      <c r="C249" s="188" t="s">
        <v>357</v>
      </c>
      <c r="D249" s="188" t="s">
        <v>142</v>
      </c>
      <c r="E249" s="189" t="s">
        <v>358</v>
      </c>
      <c r="F249" s="190" t="s">
        <v>359</v>
      </c>
      <c r="G249" s="191" t="s">
        <v>145</v>
      </c>
      <c r="H249" s="192">
        <v>1268.644</v>
      </c>
      <c r="I249" s="193"/>
      <c r="J249" s="194">
        <f>ROUND(I249*H249,2)</f>
        <v>0</v>
      </c>
      <c r="K249" s="195"/>
      <c r="L249" s="40"/>
      <c r="M249" s="196" t="s">
        <v>1</v>
      </c>
      <c r="N249" s="197" t="s">
        <v>41</v>
      </c>
      <c r="O249" s="72"/>
      <c r="P249" s="198">
        <f>O249*H249</f>
        <v>0</v>
      </c>
      <c r="Q249" s="198">
        <v>0</v>
      </c>
      <c r="R249" s="198">
        <f>Q249*H249</f>
        <v>0</v>
      </c>
      <c r="S249" s="198">
        <v>0</v>
      </c>
      <c r="T249" s="199">
        <f>S249*H249</f>
        <v>0</v>
      </c>
      <c r="U249" s="35"/>
      <c r="V249" s="35"/>
      <c r="W249" s="35"/>
      <c r="X249" s="35"/>
      <c r="Y249" s="35"/>
      <c r="Z249" s="35"/>
      <c r="AA249" s="35"/>
      <c r="AB249" s="35"/>
      <c r="AC249" s="35"/>
      <c r="AD249" s="35"/>
      <c r="AE249" s="35"/>
      <c r="AR249" s="200" t="s">
        <v>238</v>
      </c>
      <c r="AT249" s="200" t="s">
        <v>142</v>
      </c>
      <c r="AU249" s="200" t="s">
        <v>86</v>
      </c>
      <c r="AY249" s="18" t="s">
        <v>139</v>
      </c>
      <c r="BE249" s="201">
        <f>IF(N249="základní",J249,0)</f>
        <v>0</v>
      </c>
      <c r="BF249" s="201">
        <f>IF(N249="snížená",J249,0)</f>
        <v>0</v>
      </c>
      <c r="BG249" s="201">
        <f>IF(N249="zákl. přenesená",J249,0)</f>
        <v>0</v>
      </c>
      <c r="BH249" s="201">
        <f>IF(N249="sníž. přenesená",J249,0)</f>
        <v>0</v>
      </c>
      <c r="BI249" s="201">
        <f>IF(N249="nulová",J249,0)</f>
        <v>0</v>
      </c>
      <c r="BJ249" s="18" t="s">
        <v>84</v>
      </c>
      <c r="BK249" s="201">
        <f>ROUND(I249*H249,2)</f>
        <v>0</v>
      </c>
      <c r="BL249" s="18" t="s">
        <v>238</v>
      </c>
      <c r="BM249" s="200" t="s">
        <v>360</v>
      </c>
    </row>
    <row r="250" spans="1:65" s="12" customFormat="1" ht="22.9" customHeight="1">
      <c r="B250" s="172"/>
      <c r="C250" s="173"/>
      <c r="D250" s="174" t="s">
        <v>75</v>
      </c>
      <c r="E250" s="186" t="s">
        <v>361</v>
      </c>
      <c r="F250" s="186" t="s">
        <v>362</v>
      </c>
      <c r="G250" s="173"/>
      <c r="H250" s="173"/>
      <c r="I250" s="176"/>
      <c r="J250" s="187">
        <f>BK250</f>
        <v>0</v>
      </c>
      <c r="K250" s="173"/>
      <c r="L250" s="178"/>
      <c r="M250" s="179"/>
      <c r="N250" s="180"/>
      <c r="O250" s="180"/>
      <c r="P250" s="181">
        <f>SUM(P251:P255)</f>
        <v>0</v>
      </c>
      <c r="Q250" s="180"/>
      <c r="R250" s="181">
        <f>SUM(R251:R255)</f>
        <v>0</v>
      </c>
      <c r="S250" s="180"/>
      <c r="T250" s="182">
        <f>SUM(T251:T255)</f>
        <v>0</v>
      </c>
      <c r="AR250" s="183" t="s">
        <v>86</v>
      </c>
      <c r="AT250" s="184" t="s">
        <v>75</v>
      </c>
      <c r="AU250" s="184" t="s">
        <v>84</v>
      </c>
      <c r="AY250" s="183" t="s">
        <v>139</v>
      </c>
      <c r="BK250" s="185">
        <f>SUM(BK251:BK255)</f>
        <v>0</v>
      </c>
    </row>
    <row r="251" spans="1:65" s="2" customFormat="1" ht="16.5" customHeight="1">
      <c r="A251" s="35"/>
      <c r="B251" s="36"/>
      <c r="C251" s="188" t="s">
        <v>363</v>
      </c>
      <c r="D251" s="188" t="s">
        <v>142</v>
      </c>
      <c r="E251" s="189" t="s">
        <v>364</v>
      </c>
      <c r="F251" s="190" t="s">
        <v>365</v>
      </c>
      <c r="G251" s="191" t="s">
        <v>145</v>
      </c>
      <c r="H251" s="192">
        <v>19.79</v>
      </c>
      <c r="I251" s="193"/>
      <c r="J251" s="194">
        <f>ROUND(I251*H251,2)</f>
        <v>0</v>
      </c>
      <c r="K251" s="195"/>
      <c r="L251" s="40"/>
      <c r="M251" s="196" t="s">
        <v>1</v>
      </c>
      <c r="N251" s="197" t="s">
        <v>41</v>
      </c>
      <c r="O251" s="72"/>
      <c r="P251" s="198">
        <f>O251*H251</f>
        <v>0</v>
      </c>
      <c r="Q251" s="198">
        <v>0</v>
      </c>
      <c r="R251" s="198">
        <f>Q251*H251</f>
        <v>0</v>
      </c>
      <c r="S251" s="198">
        <v>0</v>
      </c>
      <c r="T251" s="199">
        <f>S251*H251</f>
        <v>0</v>
      </c>
      <c r="U251" s="35"/>
      <c r="V251" s="35"/>
      <c r="W251" s="35"/>
      <c r="X251" s="35"/>
      <c r="Y251" s="35"/>
      <c r="Z251" s="35"/>
      <c r="AA251" s="35"/>
      <c r="AB251" s="35"/>
      <c r="AC251" s="35"/>
      <c r="AD251" s="35"/>
      <c r="AE251" s="35"/>
      <c r="AR251" s="200" t="s">
        <v>238</v>
      </c>
      <c r="AT251" s="200" t="s">
        <v>142</v>
      </c>
      <c r="AU251" s="200" t="s">
        <v>86</v>
      </c>
      <c r="AY251" s="18" t="s">
        <v>139</v>
      </c>
      <c r="BE251" s="201">
        <f>IF(N251="základní",J251,0)</f>
        <v>0</v>
      </c>
      <c r="BF251" s="201">
        <f>IF(N251="snížená",J251,0)</f>
        <v>0</v>
      </c>
      <c r="BG251" s="201">
        <f>IF(N251="zákl. přenesená",J251,0)</f>
        <v>0</v>
      </c>
      <c r="BH251" s="201">
        <f>IF(N251="sníž. přenesená",J251,0)</f>
        <v>0</v>
      </c>
      <c r="BI251" s="201">
        <f>IF(N251="nulová",J251,0)</f>
        <v>0</v>
      </c>
      <c r="BJ251" s="18" t="s">
        <v>84</v>
      </c>
      <c r="BK251" s="201">
        <f>ROUND(I251*H251,2)</f>
        <v>0</v>
      </c>
      <c r="BL251" s="18" t="s">
        <v>238</v>
      </c>
      <c r="BM251" s="200" t="s">
        <v>366</v>
      </c>
    </row>
    <row r="252" spans="1:65" s="13" customFormat="1" ht="11.25">
      <c r="B252" s="207"/>
      <c r="C252" s="208"/>
      <c r="D252" s="202" t="s">
        <v>153</v>
      </c>
      <c r="E252" s="209" t="s">
        <v>1</v>
      </c>
      <c r="F252" s="210" t="s">
        <v>367</v>
      </c>
      <c r="G252" s="208"/>
      <c r="H252" s="211">
        <v>9.2949999999999999</v>
      </c>
      <c r="I252" s="212"/>
      <c r="J252" s="208"/>
      <c r="K252" s="208"/>
      <c r="L252" s="213"/>
      <c r="M252" s="214"/>
      <c r="N252" s="215"/>
      <c r="O252" s="215"/>
      <c r="P252" s="215"/>
      <c r="Q252" s="215"/>
      <c r="R252" s="215"/>
      <c r="S252" s="215"/>
      <c r="T252" s="216"/>
      <c r="AT252" s="217" t="s">
        <v>153</v>
      </c>
      <c r="AU252" s="217" t="s">
        <v>86</v>
      </c>
      <c r="AV252" s="13" t="s">
        <v>86</v>
      </c>
      <c r="AW252" s="13" t="s">
        <v>33</v>
      </c>
      <c r="AX252" s="13" t="s">
        <v>76</v>
      </c>
      <c r="AY252" s="217" t="s">
        <v>139</v>
      </c>
    </row>
    <row r="253" spans="1:65" s="13" customFormat="1" ht="11.25">
      <c r="B253" s="207"/>
      <c r="C253" s="208"/>
      <c r="D253" s="202" t="s">
        <v>153</v>
      </c>
      <c r="E253" s="209" t="s">
        <v>1</v>
      </c>
      <c r="F253" s="210" t="s">
        <v>368</v>
      </c>
      <c r="G253" s="208"/>
      <c r="H253" s="211">
        <v>9.2949999999999999</v>
      </c>
      <c r="I253" s="212"/>
      <c r="J253" s="208"/>
      <c r="K253" s="208"/>
      <c r="L253" s="213"/>
      <c r="M253" s="214"/>
      <c r="N253" s="215"/>
      <c r="O253" s="215"/>
      <c r="P253" s="215"/>
      <c r="Q253" s="215"/>
      <c r="R253" s="215"/>
      <c r="S253" s="215"/>
      <c r="T253" s="216"/>
      <c r="AT253" s="217" t="s">
        <v>153</v>
      </c>
      <c r="AU253" s="217" t="s">
        <v>86</v>
      </c>
      <c r="AV253" s="13" t="s">
        <v>86</v>
      </c>
      <c r="AW253" s="13" t="s">
        <v>33</v>
      </c>
      <c r="AX253" s="13" t="s">
        <v>76</v>
      </c>
      <c r="AY253" s="217" t="s">
        <v>139</v>
      </c>
    </row>
    <row r="254" spans="1:65" s="13" customFormat="1" ht="11.25">
      <c r="B254" s="207"/>
      <c r="C254" s="208"/>
      <c r="D254" s="202" t="s">
        <v>153</v>
      </c>
      <c r="E254" s="209" t="s">
        <v>1</v>
      </c>
      <c r="F254" s="210" t="s">
        <v>369</v>
      </c>
      <c r="G254" s="208"/>
      <c r="H254" s="211">
        <v>1.2</v>
      </c>
      <c r="I254" s="212"/>
      <c r="J254" s="208"/>
      <c r="K254" s="208"/>
      <c r="L254" s="213"/>
      <c r="M254" s="214"/>
      <c r="N254" s="215"/>
      <c r="O254" s="215"/>
      <c r="P254" s="215"/>
      <c r="Q254" s="215"/>
      <c r="R254" s="215"/>
      <c r="S254" s="215"/>
      <c r="T254" s="216"/>
      <c r="AT254" s="217" t="s">
        <v>153</v>
      </c>
      <c r="AU254" s="217" t="s">
        <v>86</v>
      </c>
      <c r="AV254" s="13" t="s">
        <v>86</v>
      </c>
      <c r="AW254" s="13" t="s">
        <v>33</v>
      </c>
      <c r="AX254" s="13" t="s">
        <v>76</v>
      </c>
      <c r="AY254" s="217" t="s">
        <v>139</v>
      </c>
    </row>
    <row r="255" spans="1:65" s="14" customFormat="1" ht="11.25">
      <c r="B255" s="218"/>
      <c r="C255" s="219"/>
      <c r="D255" s="202" t="s">
        <v>153</v>
      </c>
      <c r="E255" s="220" t="s">
        <v>1</v>
      </c>
      <c r="F255" s="221" t="s">
        <v>156</v>
      </c>
      <c r="G255" s="219"/>
      <c r="H255" s="222">
        <v>19.79</v>
      </c>
      <c r="I255" s="223"/>
      <c r="J255" s="219"/>
      <c r="K255" s="219"/>
      <c r="L255" s="224"/>
      <c r="M255" s="239"/>
      <c r="N255" s="240"/>
      <c r="O255" s="240"/>
      <c r="P255" s="240"/>
      <c r="Q255" s="240"/>
      <c r="R255" s="240"/>
      <c r="S255" s="240"/>
      <c r="T255" s="241"/>
      <c r="AT255" s="228" t="s">
        <v>153</v>
      </c>
      <c r="AU255" s="228" t="s">
        <v>86</v>
      </c>
      <c r="AV255" s="14" t="s">
        <v>146</v>
      </c>
      <c r="AW255" s="14" t="s">
        <v>33</v>
      </c>
      <c r="AX255" s="14" t="s">
        <v>84</v>
      </c>
      <c r="AY255" s="228" t="s">
        <v>139</v>
      </c>
    </row>
    <row r="256" spans="1:65" s="2" customFormat="1" ht="6.95" customHeight="1">
      <c r="A256" s="35"/>
      <c r="B256" s="55"/>
      <c r="C256" s="56"/>
      <c r="D256" s="56"/>
      <c r="E256" s="56"/>
      <c r="F256" s="56"/>
      <c r="G256" s="56"/>
      <c r="H256" s="56"/>
      <c r="I256" s="56"/>
      <c r="J256" s="56"/>
      <c r="K256" s="56"/>
      <c r="L256" s="40"/>
      <c r="M256" s="35"/>
      <c r="O256" s="35"/>
      <c r="P256" s="35"/>
      <c r="Q256" s="35"/>
      <c r="R256" s="35"/>
      <c r="S256" s="35"/>
      <c r="T256" s="35"/>
      <c r="U256" s="35"/>
      <c r="V256" s="35"/>
      <c r="W256" s="35"/>
      <c r="X256" s="35"/>
      <c r="Y256" s="35"/>
      <c r="Z256" s="35"/>
      <c r="AA256" s="35"/>
      <c r="AB256" s="35"/>
      <c r="AC256" s="35"/>
      <c r="AD256" s="35"/>
      <c r="AE256" s="35"/>
    </row>
  </sheetData>
  <sheetProtection algorithmName="SHA-512" hashValue="KHvtXlDj2+6uLWpRhAsy0crzAODJLYNl8AHdrxuZdQeL9hvcPs2o1QkqhmpAtlzW+Gfa1nWpO5dH5vU1ABgoeQ==" saltValue="i8H1KacjVHq1uKiMeC3oATP69PL9z/uo7cnv3endLTB3E42QG5SPNXxiO4WszxfI8pgemjA5NYoraanSMrcDfA==" spinCount="100000" sheet="1" objects="1" scenarios="1" formatColumns="0" formatRows="0" autoFilter="0"/>
  <autoFilter ref="C127:K255"/>
  <mergeCells count="9">
    <mergeCell ref="E87:H87"/>
    <mergeCell ref="E118:H118"/>
    <mergeCell ref="E120:H120"/>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43"/>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56" s="1" customFormat="1" ht="36.950000000000003" customHeight="1">
      <c r="L2" s="325"/>
      <c r="M2" s="325"/>
      <c r="N2" s="325"/>
      <c r="O2" s="325"/>
      <c r="P2" s="325"/>
      <c r="Q2" s="325"/>
      <c r="R2" s="325"/>
      <c r="S2" s="325"/>
      <c r="T2" s="325"/>
      <c r="U2" s="325"/>
      <c r="V2" s="325"/>
      <c r="AT2" s="18" t="s">
        <v>89</v>
      </c>
      <c r="AZ2" s="242" t="s">
        <v>370</v>
      </c>
      <c r="BA2" s="242" t="s">
        <v>371</v>
      </c>
      <c r="BB2" s="242" t="s">
        <v>1</v>
      </c>
      <c r="BC2" s="242" t="s">
        <v>372</v>
      </c>
      <c r="BD2" s="242" t="s">
        <v>157</v>
      </c>
    </row>
    <row r="3" spans="1:56" s="1" customFormat="1" ht="6.95" customHeight="1">
      <c r="B3" s="109"/>
      <c r="C3" s="110"/>
      <c r="D3" s="110"/>
      <c r="E3" s="110"/>
      <c r="F3" s="110"/>
      <c r="G3" s="110"/>
      <c r="H3" s="110"/>
      <c r="I3" s="110"/>
      <c r="J3" s="110"/>
      <c r="K3" s="110"/>
      <c r="L3" s="21"/>
      <c r="AT3" s="18" t="s">
        <v>86</v>
      </c>
    </row>
    <row r="4" spans="1:56" s="1" customFormat="1" ht="24.95" customHeight="1">
      <c r="B4" s="21"/>
      <c r="D4" s="111" t="s">
        <v>104</v>
      </c>
      <c r="L4" s="21"/>
      <c r="M4" s="112" t="s">
        <v>10</v>
      </c>
      <c r="AT4" s="18" t="s">
        <v>4</v>
      </c>
    </row>
    <row r="5" spans="1:56" s="1" customFormat="1" ht="6.95" customHeight="1">
      <c r="B5" s="21"/>
      <c r="L5" s="21"/>
    </row>
    <row r="6" spans="1:56" s="1" customFormat="1" ht="12" customHeight="1">
      <c r="B6" s="21"/>
      <c r="D6" s="113" t="s">
        <v>16</v>
      </c>
      <c r="L6" s="21"/>
    </row>
    <row r="7" spans="1:56" s="1" customFormat="1" ht="26.25" customHeight="1">
      <c r="B7" s="21"/>
      <c r="E7" s="326" t="str">
        <f>'Rekapitulace stavby'!K6</f>
        <v>Rekonstrukce oddělení urologie nemocnice Most - budova B, 4. patro - revize 25/9 2025</v>
      </c>
      <c r="F7" s="327"/>
      <c r="G7" s="327"/>
      <c r="H7" s="327"/>
      <c r="L7" s="21"/>
    </row>
    <row r="8" spans="1:56" s="2" customFormat="1" ht="12" customHeight="1">
      <c r="A8" s="35"/>
      <c r="B8" s="40"/>
      <c r="C8" s="35"/>
      <c r="D8" s="113" t="s">
        <v>105</v>
      </c>
      <c r="E8" s="35"/>
      <c r="F8" s="35"/>
      <c r="G8" s="35"/>
      <c r="H8" s="35"/>
      <c r="I8" s="35"/>
      <c r="J8" s="35"/>
      <c r="K8" s="35"/>
      <c r="L8" s="52"/>
      <c r="S8" s="35"/>
      <c r="T8" s="35"/>
      <c r="U8" s="35"/>
      <c r="V8" s="35"/>
      <c r="W8" s="35"/>
      <c r="X8" s="35"/>
      <c r="Y8" s="35"/>
      <c r="Z8" s="35"/>
      <c r="AA8" s="35"/>
      <c r="AB8" s="35"/>
      <c r="AC8" s="35"/>
      <c r="AD8" s="35"/>
      <c r="AE8" s="35"/>
    </row>
    <row r="9" spans="1:56" s="2" customFormat="1" ht="16.5" customHeight="1">
      <c r="A9" s="35"/>
      <c r="B9" s="40"/>
      <c r="C9" s="35"/>
      <c r="D9" s="35"/>
      <c r="E9" s="328" t="s">
        <v>373</v>
      </c>
      <c r="F9" s="329"/>
      <c r="G9" s="329"/>
      <c r="H9" s="329"/>
      <c r="I9" s="35"/>
      <c r="J9" s="35"/>
      <c r="K9" s="35"/>
      <c r="L9" s="52"/>
      <c r="S9" s="35"/>
      <c r="T9" s="35"/>
      <c r="U9" s="35"/>
      <c r="V9" s="35"/>
      <c r="W9" s="35"/>
      <c r="X9" s="35"/>
      <c r="Y9" s="35"/>
      <c r="Z9" s="35"/>
      <c r="AA9" s="35"/>
      <c r="AB9" s="35"/>
      <c r="AC9" s="35"/>
      <c r="AD9" s="35"/>
      <c r="AE9" s="35"/>
    </row>
    <row r="10" spans="1:56" s="2" customFormat="1" ht="11.25">
      <c r="A10" s="35"/>
      <c r="B10" s="40"/>
      <c r="C10" s="35"/>
      <c r="D10" s="35"/>
      <c r="E10" s="35"/>
      <c r="F10" s="35"/>
      <c r="G10" s="35"/>
      <c r="H10" s="35"/>
      <c r="I10" s="35"/>
      <c r="J10" s="35"/>
      <c r="K10" s="35"/>
      <c r="L10" s="52"/>
      <c r="S10" s="35"/>
      <c r="T10" s="35"/>
      <c r="U10" s="35"/>
      <c r="V10" s="35"/>
      <c r="W10" s="35"/>
      <c r="X10" s="35"/>
      <c r="Y10" s="35"/>
      <c r="Z10" s="35"/>
      <c r="AA10" s="35"/>
      <c r="AB10" s="35"/>
      <c r="AC10" s="35"/>
      <c r="AD10" s="35"/>
      <c r="AE10" s="35"/>
    </row>
    <row r="11" spans="1:56" s="2" customFormat="1" ht="12" customHeight="1">
      <c r="A11" s="35"/>
      <c r="B11" s="40"/>
      <c r="C11" s="35"/>
      <c r="D11" s="113" t="s">
        <v>18</v>
      </c>
      <c r="E11" s="35"/>
      <c r="F11" s="114" t="s">
        <v>1</v>
      </c>
      <c r="G11" s="35"/>
      <c r="H11" s="35"/>
      <c r="I11" s="113" t="s">
        <v>19</v>
      </c>
      <c r="J11" s="114" t="s">
        <v>1</v>
      </c>
      <c r="K11" s="35"/>
      <c r="L11" s="52"/>
      <c r="S11" s="35"/>
      <c r="T11" s="35"/>
      <c r="U11" s="35"/>
      <c r="V11" s="35"/>
      <c r="W11" s="35"/>
      <c r="X11" s="35"/>
      <c r="Y11" s="35"/>
      <c r="Z11" s="35"/>
      <c r="AA11" s="35"/>
      <c r="AB11" s="35"/>
      <c r="AC11" s="35"/>
      <c r="AD11" s="35"/>
      <c r="AE11" s="35"/>
    </row>
    <row r="12" spans="1:56" s="2" customFormat="1" ht="12" customHeight="1">
      <c r="A12" s="35"/>
      <c r="B12" s="40"/>
      <c r="C12" s="35"/>
      <c r="D12" s="113" t="s">
        <v>20</v>
      </c>
      <c r="E12" s="35"/>
      <c r="F12" s="114" t="s">
        <v>21</v>
      </c>
      <c r="G12" s="35"/>
      <c r="H12" s="35"/>
      <c r="I12" s="113" t="s">
        <v>22</v>
      </c>
      <c r="J12" s="115">
        <f>'Rekapitulace stavby'!AN8</f>
        <v>0</v>
      </c>
      <c r="K12" s="35"/>
      <c r="L12" s="52"/>
      <c r="S12" s="35"/>
      <c r="T12" s="35"/>
      <c r="U12" s="35"/>
      <c r="V12" s="35"/>
      <c r="W12" s="35"/>
      <c r="X12" s="35"/>
      <c r="Y12" s="35"/>
      <c r="Z12" s="35"/>
      <c r="AA12" s="35"/>
      <c r="AB12" s="35"/>
      <c r="AC12" s="35"/>
      <c r="AD12" s="35"/>
      <c r="AE12" s="35"/>
    </row>
    <row r="13" spans="1:56" s="2" customFormat="1" ht="10.9" customHeight="1">
      <c r="A13" s="35"/>
      <c r="B13" s="40"/>
      <c r="C13" s="35"/>
      <c r="D13" s="35"/>
      <c r="E13" s="35"/>
      <c r="F13" s="35"/>
      <c r="G13" s="35"/>
      <c r="H13" s="35"/>
      <c r="I13" s="35"/>
      <c r="J13" s="35"/>
      <c r="K13" s="35"/>
      <c r="L13" s="52"/>
      <c r="S13" s="35"/>
      <c r="T13" s="35"/>
      <c r="U13" s="35"/>
      <c r="V13" s="35"/>
      <c r="W13" s="35"/>
      <c r="X13" s="35"/>
      <c r="Y13" s="35"/>
      <c r="Z13" s="35"/>
      <c r="AA13" s="35"/>
      <c r="AB13" s="35"/>
      <c r="AC13" s="35"/>
      <c r="AD13" s="35"/>
      <c r="AE13" s="35"/>
    </row>
    <row r="14" spans="1:56" s="2" customFormat="1" ht="12" customHeight="1">
      <c r="A14" s="35"/>
      <c r="B14" s="40"/>
      <c r="C14" s="35"/>
      <c r="D14" s="113" t="s">
        <v>23</v>
      </c>
      <c r="E14" s="35"/>
      <c r="F14" s="35"/>
      <c r="G14" s="35"/>
      <c r="H14" s="35"/>
      <c r="I14" s="113" t="s">
        <v>24</v>
      </c>
      <c r="J14" s="114" t="s">
        <v>25</v>
      </c>
      <c r="K14" s="35"/>
      <c r="L14" s="52"/>
      <c r="S14" s="35"/>
      <c r="T14" s="35"/>
      <c r="U14" s="35"/>
      <c r="V14" s="35"/>
      <c r="W14" s="35"/>
      <c r="X14" s="35"/>
      <c r="Y14" s="35"/>
      <c r="Z14" s="35"/>
      <c r="AA14" s="35"/>
      <c r="AB14" s="35"/>
      <c r="AC14" s="35"/>
      <c r="AD14" s="35"/>
      <c r="AE14" s="35"/>
    </row>
    <row r="15" spans="1:56" s="2" customFormat="1" ht="18" customHeight="1">
      <c r="A15" s="35"/>
      <c r="B15" s="40"/>
      <c r="C15" s="35"/>
      <c r="D15" s="35"/>
      <c r="E15" s="114" t="s">
        <v>26</v>
      </c>
      <c r="F15" s="35"/>
      <c r="G15" s="35"/>
      <c r="H15" s="35"/>
      <c r="I15" s="113" t="s">
        <v>27</v>
      </c>
      <c r="J15" s="114" t="s">
        <v>28</v>
      </c>
      <c r="K15" s="35"/>
      <c r="L15" s="52"/>
      <c r="S15" s="35"/>
      <c r="T15" s="35"/>
      <c r="U15" s="35"/>
      <c r="V15" s="35"/>
      <c r="W15" s="35"/>
      <c r="X15" s="35"/>
      <c r="Y15" s="35"/>
      <c r="Z15" s="35"/>
      <c r="AA15" s="35"/>
      <c r="AB15" s="35"/>
      <c r="AC15" s="35"/>
      <c r="AD15" s="35"/>
      <c r="AE15" s="35"/>
    </row>
    <row r="16" spans="1:56" s="2" customFormat="1" ht="6.95" customHeight="1">
      <c r="A16" s="35"/>
      <c r="B16" s="40"/>
      <c r="C16" s="35"/>
      <c r="D16" s="35"/>
      <c r="E16" s="35"/>
      <c r="F16" s="35"/>
      <c r="G16" s="35"/>
      <c r="H16" s="35"/>
      <c r="I16" s="35"/>
      <c r="J16" s="35"/>
      <c r="K16" s="35"/>
      <c r="L16" s="52"/>
      <c r="S16" s="35"/>
      <c r="T16" s="35"/>
      <c r="U16" s="35"/>
      <c r="V16" s="35"/>
      <c r="W16" s="35"/>
      <c r="X16" s="35"/>
      <c r="Y16" s="35"/>
      <c r="Z16" s="35"/>
      <c r="AA16" s="35"/>
      <c r="AB16" s="35"/>
      <c r="AC16" s="35"/>
      <c r="AD16" s="35"/>
      <c r="AE16" s="35"/>
    </row>
    <row r="17" spans="1:31" s="2" customFormat="1" ht="12" customHeight="1">
      <c r="A17" s="35"/>
      <c r="B17" s="40"/>
      <c r="C17" s="35"/>
      <c r="D17" s="113" t="s">
        <v>29</v>
      </c>
      <c r="E17" s="35"/>
      <c r="F17" s="35"/>
      <c r="G17" s="35"/>
      <c r="H17" s="35"/>
      <c r="I17" s="113" t="s">
        <v>24</v>
      </c>
      <c r="J17" s="31" t="str">
        <f>'Rekapitulace stavby'!AN13</f>
        <v>Vyplň údaj</v>
      </c>
      <c r="K17" s="35"/>
      <c r="L17" s="52"/>
      <c r="S17" s="35"/>
      <c r="T17" s="35"/>
      <c r="U17" s="35"/>
      <c r="V17" s="35"/>
      <c r="W17" s="35"/>
      <c r="X17" s="35"/>
      <c r="Y17" s="35"/>
      <c r="Z17" s="35"/>
      <c r="AA17" s="35"/>
      <c r="AB17" s="35"/>
      <c r="AC17" s="35"/>
      <c r="AD17" s="35"/>
      <c r="AE17" s="35"/>
    </row>
    <row r="18" spans="1:31" s="2" customFormat="1" ht="18" customHeight="1">
      <c r="A18" s="35"/>
      <c r="B18" s="40"/>
      <c r="C18" s="35"/>
      <c r="D18" s="35"/>
      <c r="E18" s="330" t="str">
        <f>'Rekapitulace stavby'!E14</f>
        <v>Vyplň údaj</v>
      </c>
      <c r="F18" s="331"/>
      <c r="G18" s="331"/>
      <c r="H18" s="331"/>
      <c r="I18" s="113" t="s">
        <v>27</v>
      </c>
      <c r="J18" s="31" t="str">
        <f>'Rekapitulace stavby'!AN14</f>
        <v>Vyplň údaj</v>
      </c>
      <c r="K18" s="35"/>
      <c r="L18" s="52"/>
      <c r="S18" s="35"/>
      <c r="T18" s="35"/>
      <c r="U18" s="35"/>
      <c r="V18" s="35"/>
      <c r="W18" s="35"/>
      <c r="X18" s="35"/>
      <c r="Y18" s="35"/>
      <c r="Z18" s="35"/>
      <c r="AA18" s="35"/>
      <c r="AB18" s="35"/>
      <c r="AC18" s="35"/>
      <c r="AD18" s="35"/>
      <c r="AE18" s="35"/>
    </row>
    <row r="19" spans="1:31" s="2" customFormat="1" ht="6.95" customHeight="1">
      <c r="A19" s="35"/>
      <c r="B19" s="40"/>
      <c r="C19" s="35"/>
      <c r="D19" s="35"/>
      <c r="E19" s="35"/>
      <c r="F19" s="35"/>
      <c r="G19" s="35"/>
      <c r="H19" s="35"/>
      <c r="I19" s="35"/>
      <c r="J19" s="35"/>
      <c r="K19" s="35"/>
      <c r="L19" s="52"/>
      <c r="S19" s="35"/>
      <c r="T19" s="35"/>
      <c r="U19" s="35"/>
      <c r="V19" s="35"/>
      <c r="W19" s="35"/>
      <c r="X19" s="35"/>
      <c r="Y19" s="35"/>
      <c r="Z19" s="35"/>
      <c r="AA19" s="35"/>
      <c r="AB19" s="35"/>
      <c r="AC19" s="35"/>
      <c r="AD19" s="35"/>
      <c r="AE19" s="35"/>
    </row>
    <row r="20" spans="1:31" s="2" customFormat="1" ht="12" customHeight="1">
      <c r="A20" s="35"/>
      <c r="B20" s="40"/>
      <c r="C20" s="35"/>
      <c r="D20" s="113" t="s">
        <v>31</v>
      </c>
      <c r="E20" s="35"/>
      <c r="F20" s="35"/>
      <c r="G20" s="35"/>
      <c r="H20" s="35"/>
      <c r="I20" s="113" t="s">
        <v>24</v>
      </c>
      <c r="J20" s="114" t="str">
        <f>IF('Rekapitulace stavby'!AN16="","",'Rekapitulace stavby'!AN16)</f>
        <v/>
      </c>
      <c r="K20" s="35"/>
      <c r="L20" s="52"/>
      <c r="S20" s="35"/>
      <c r="T20" s="35"/>
      <c r="U20" s="35"/>
      <c r="V20" s="35"/>
      <c r="W20" s="35"/>
      <c r="X20" s="35"/>
      <c r="Y20" s="35"/>
      <c r="Z20" s="35"/>
      <c r="AA20" s="35"/>
      <c r="AB20" s="35"/>
      <c r="AC20" s="35"/>
      <c r="AD20" s="35"/>
      <c r="AE20" s="35"/>
    </row>
    <row r="21" spans="1:31" s="2" customFormat="1" ht="18" customHeight="1">
      <c r="A21" s="35"/>
      <c r="B21" s="40"/>
      <c r="C21" s="35"/>
      <c r="D21" s="35"/>
      <c r="E21" s="114" t="str">
        <f>IF('Rekapitulace stavby'!E17="","",'Rekapitulace stavby'!E17)</f>
        <v xml:space="preserve"> </v>
      </c>
      <c r="F21" s="35"/>
      <c r="G21" s="35"/>
      <c r="H21" s="35"/>
      <c r="I21" s="113" t="s">
        <v>27</v>
      </c>
      <c r="J21" s="114" t="str">
        <f>IF('Rekapitulace stavby'!AN17="","",'Rekapitulace stavby'!AN17)</f>
        <v/>
      </c>
      <c r="K21" s="35"/>
      <c r="L21" s="52"/>
      <c r="S21" s="35"/>
      <c r="T21" s="35"/>
      <c r="U21" s="35"/>
      <c r="V21" s="35"/>
      <c r="W21" s="35"/>
      <c r="X21" s="35"/>
      <c r="Y21" s="35"/>
      <c r="Z21" s="35"/>
      <c r="AA21" s="35"/>
      <c r="AB21" s="35"/>
      <c r="AC21" s="35"/>
      <c r="AD21" s="35"/>
      <c r="AE21" s="35"/>
    </row>
    <row r="22" spans="1:31" s="2" customFormat="1" ht="6.95" customHeight="1">
      <c r="A22" s="35"/>
      <c r="B22" s="40"/>
      <c r="C22" s="35"/>
      <c r="D22" s="35"/>
      <c r="E22" s="35"/>
      <c r="F22" s="35"/>
      <c r="G22" s="35"/>
      <c r="H22" s="35"/>
      <c r="I22" s="35"/>
      <c r="J22" s="35"/>
      <c r="K22" s="35"/>
      <c r="L22" s="52"/>
      <c r="S22" s="35"/>
      <c r="T22" s="35"/>
      <c r="U22" s="35"/>
      <c r="V22" s="35"/>
      <c r="W22" s="35"/>
      <c r="X22" s="35"/>
      <c r="Y22" s="35"/>
      <c r="Z22" s="35"/>
      <c r="AA22" s="35"/>
      <c r="AB22" s="35"/>
      <c r="AC22" s="35"/>
      <c r="AD22" s="35"/>
      <c r="AE22" s="35"/>
    </row>
    <row r="23" spans="1:31" s="2" customFormat="1" ht="12" customHeight="1">
      <c r="A23" s="35"/>
      <c r="B23" s="40"/>
      <c r="C23" s="35"/>
      <c r="D23" s="113" t="s">
        <v>34</v>
      </c>
      <c r="E23" s="35"/>
      <c r="F23" s="35"/>
      <c r="G23" s="35"/>
      <c r="H23" s="35"/>
      <c r="I23" s="113" t="s">
        <v>24</v>
      </c>
      <c r="J23" s="114" t="str">
        <f>IF('Rekapitulace stavby'!AN19="","",'Rekapitulace stavby'!AN19)</f>
        <v/>
      </c>
      <c r="K23" s="35"/>
      <c r="L23" s="52"/>
      <c r="S23" s="35"/>
      <c r="T23" s="35"/>
      <c r="U23" s="35"/>
      <c r="V23" s="35"/>
      <c r="W23" s="35"/>
      <c r="X23" s="35"/>
      <c r="Y23" s="35"/>
      <c r="Z23" s="35"/>
      <c r="AA23" s="35"/>
      <c r="AB23" s="35"/>
      <c r="AC23" s="35"/>
      <c r="AD23" s="35"/>
      <c r="AE23" s="35"/>
    </row>
    <row r="24" spans="1:31" s="2" customFormat="1" ht="18" customHeight="1">
      <c r="A24" s="35"/>
      <c r="B24" s="40"/>
      <c r="C24" s="35"/>
      <c r="D24" s="35"/>
      <c r="E24" s="114" t="str">
        <f>IF('Rekapitulace stavby'!E20="","",'Rekapitulace stavby'!E20)</f>
        <v xml:space="preserve"> </v>
      </c>
      <c r="F24" s="35"/>
      <c r="G24" s="35"/>
      <c r="H24" s="35"/>
      <c r="I24" s="113" t="s">
        <v>27</v>
      </c>
      <c r="J24" s="114" t="str">
        <f>IF('Rekapitulace stavby'!AN20="","",'Rekapitulace stavby'!AN20)</f>
        <v/>
      </c>
      <c r="K24" s="35"/>
      <c r="L24" s="52"/>
      <c r="S24" s="35"/>
      <c r="T24" s="35"/>
      <c r="U24" s="35"/>
      <c r="V24" s="35"/>
      <c r="W24" s="35"/>
      <c r="X24" s="35"/>
      <c r="Y24" s="35"/>
      <c r="Z24" s="35"/>
      <c r="AA24" s="35"/>
      <c r="AB24" s="35"/>
      <c r="AC24" s="35"/>
      <c r="AD24" s="35"/>
      <c r="AE24" s="35"/>
    </row>
    <row r="25" spans="1:31" s="2" customFormat="1" ht="6.95" customHeight="1">
      <c r="A25" s="35"/>
      <c r="B25" s="40"/>
      <c r="C25" s="35"/>
      <c r="D25" s="35"/>
      <c r="E25" s="35"/>
      <c r="F25" s="35"/>
      <c r="G25" s="35"/>
      <c r="H25" s="35"/>
      <c r="I25" s="35"/>
      <c r="J25" s="35"/>
      <c r="K25" s="35"/>
      <c r="L25" s="52"/>
      <c r="S25" s="35"/>
      <c r="T25" s="35"/>
      <c r="U25" s="35"/>
      <c r="V25" s="35"/>
      <c r="W25" s="35"/>
      <c r="X25" s="35"/>
      <c r="Y25" s="35"/>
      <c r="Z25" s="35"/>
      <c r="AA25" s="35"/>
      <c r="AB25" s="35"/>
      <c r="AC25" s="35"/>
      <c r="AD25" s="35"/>
      <c r="AE25" s="35"/>
    </row>
    <row r="26" spans="1:31" s="2" customFormat="1" ht="12" customHeight="1">
      <c r="A26" s="35"/>
      <c r="B26" s="40"/>
      <c r="C26" s="35"/>
      <c r="D26" s="113" t="s">
        <v>35</v>
      </c>
      <c r="E26" s="35"/>
      <c r="F26" s="35"/>
      <c r="G26" s="35"/>
      <c r="H26" s="35"/>
      <c r="I26" s="35"/>
      <c r="J26" s="35"/>
      <c r="K26" s="35"/>
      <c r="L26" s="52"/>
      <c r="S26" s="35"/>
      <c r="T26" s="35"/>
      <c r="U26" s="35"/>
      <c r="V26" s="35"/>
      <c r="W26" s="35"/>
      <c r="X26" s="35"/>
      <c r="Y26" s="35"/>
      <c r="Z26" s="35"/>
      <c r="AA26" s="35"/>
      <c r="AB26" s="35"/>
      <c r="AC26" s="35"/>
      <c r="AD26" s="35"/>
      <c r="AE26" s="35"/>
    </row>
    <row r="27" spans="1:31" s="8" customFormat="1" ht="16.5" customHeight="1">
      <c r="A27" s="116"/>
      <c r="B27" s="117"/>
      <c r="C27" s="116"/>
      <c r="D27" s="116"/>
      <c r="E27" s="332" t="s">
        <v>1</v>
      </c>
      <c r="F27" s="332"/>
      <c r="G27" s="332"/>
      <c r="H27" s="332"/>
      <c r="I27" s="116"/>
      <c r="J27" s="116"/>
      <c r="K27" s="116"/>
      <c r="L27" s="118"/>
      <c r="S27" s="116"/>
      <c r="T27" s="116"/>
      <c r="U27" s="116"/>
      <c r="V27" s="116"/>
      <c r="W27" s="116"/>
      <c r="X27" s="116"/>
      <c r="Y27" s="116"/>
      <c r="Z27" s="116"/>
      <c r="AA27" s="116"/>
      <c r="AB27" s="116"/>
      <c r="AC27" s="116"/>
      <c r="AD27" s="116"/>
      <c r="AE27" s="116"/>
    </row>
    <row r="28" spans="1:31" s="2" customFormat="1" ht="6.95" customHeight="1">
      <c r="A28" s="35"/>
      <c r="B28" s="40"/>
      <c r="C28" s="35"/>
      <c r="D28" s="35"/>
      <c r="E28" s="35"/>
      <c r="F28" s="35"/>
      <c r="G28" s="35"/>
      <c r="H28" s="35"/>
      <c r="I28" s="35"/>
      <c r="J28" s="35"/>
      <c r="K28" s="35"/>
      <c r="L28" s="52"/>
      <c r="S28" s="35"/>
      <c r="T28" s="35"/>
      <c r="U28" s="35"/>
      <c r="V28" s="35"/>
      <c r="W28" s="35"/>
      <c r="X28" s="35"/>
      <c r="Y28" s="35"/>
      <c r="Z28" s="35"/>
      <c r="AA28" s="35"/>
      <c r="AB28" s="35"/>
      <c r="AC28" s="35"/>
      <c r="AD28" s="35"/>
      <c r="AE28" s="35"/>
    </row>
    <row r="29" spans="1:31" s="2" customFormat="1" ht="6.95" customHeight="1">
      <c r="A29" s="35"/>
      <c r="B29" s="40"/>
      <c r="C29" s="35"/>
      <c r="D29" s="119"/>
      <c r="E29" s="119"/>
      <c r="F29" s="119"/>
      <c r="G29" s="119"/>
      <c r="H29" s="119"/>
      <c r="I29" s="119"/>
      <c r="J29" s="119"/>
      <c r="K29" s="119"/>
      <c r="L29" s="52"/>
      <c r="S29" s="35"/>
      <c r="T29" s="35"/>
      <c r="U29" s="35"/>
      <c r="V29" s="35"/>
      <c r="W29" s="35"/>
      <c r="X29" s="35"/>
      <c r="Y29" s="35"/>
      <c r="Z29" s="35"/>
      <c r="AA29" s="35"/>
      <c r="AB29" s="35"/>
      <c r="AC29" s="35"/>
      <c r="AD29" s="35"/>
      <c r="AE29" s="35"/>
    </row>
    <row r="30" spans="1:31" s="2" customFormat="1" ht="25.35" customHeight="1">
      <c r="A30" s="35"/>
      <c r="B30" s="40"/>
      <c r="C30" s="35"/>
      <c r="D30" s="120" t="s">
        <v>36</v>
      </c>
      <c r="E30" s="35"/>
      <c r="F30" s="35"/>
      <c r="G30" s="35"/>
      <c r="H30" s="35"/>
      <c r="I30" s="35"/>
      <c r="J30" s="121">
        <f>ROUND(J127, 2)</f>
        <v>0</v>
      </c>
      <c r="K30" s="35"/>
      <c r="L30" s="52"/>
      <c r="S30" s="35"/>
      <c r="T30" s="35"/>
      <c r="U30" s="35"/>
      <c r="V30" s="35"/>
      <c r="W30" s="35"/>
      <c r="X30" s="35"/>
      <c r="Y30" s="35"/>
      <c r="Z30" s="35"/>
      <c r="AA30" s="35"/>
      <c r="AB30" s="35"/>
      <c r="AC30" s="35"/>
      <c r="AD30" s="35"/>
      <c r="AE30" s="35"/>
    </row>
    <row r="31" spans="1:31" s="2" customFormat="1" ht="6.95" customHeight="1">
      <c r="A31" s="35"/>
      <c r="B31" s="40"/>
      <c r="C31" s="35"/>
      <c r="D31" s="119"/>
      <c r="E31" s="119"/>
      <c r="F31" s="119"/>
      <c r="G31" s="119"/>
      <c r="H31" s="119"/>
      <c r="I31" s="119"/>
      <c r="J31" s="119"/>
      <c r="K31" s="119"/>
      <c r="L31" s="52"/>
      <c r="S31" s="35"/>
      <c r="T31" s="35"/>
      <c r="U31" s="35"/>
      <c r="V31" s="35"/>
      <c r="W31" s="35"/>
      <c r="X31" s="35"/>
      <c r="Y31" s="35"/>
      <c r="Z31" s="35"/>
      <c r="AA31" s="35"/>
      <c r="AB31" s="35"/>
      <c r="AC31" s="35"/>
      <c r="AD31" s="35"/>
      <c r="AE31" s="35"/>
    </row>
    <row r="32" spans="1:31" s="2" customFormat="1" ht="14.45" customHeight="1">
      <c r="A32" s="35"/>
      <c r="B32" s="40"/>
      <c r="C32" s="35"/>
      <c r="D32" s="35"/>
      <c r="E32" s="35"/>
      <c r="F32" s="122" t="s">
        <v>38</v>
      </c>
      <c r="G32" s="35"/>
      <c r="H32" s="35"/>
      <c r="I32" s="122" t="s">
        <v>37</v>
      </c>
      <c r="J32" s="122" t="s">
        <v>39</v>
      </c>
      <c r="K32" s="35"/>
      <c r="L32" s="52"/>
      <c r="S32" s="35"/>
      <c r="T32" s="35"/>
      <c r="U32" s="35"/>
      <c r="V32" s="35"/>
      <c r="W32" s="35"/>
      <c r="X32" s="35"/>
      <c r="Y32" s="35"/>
      <c r="Z32" s="35"/>
      <c r="AA32" s="35"/>
      <c r="AB32" s="35"/>
      <c r="AC32" s="35"/>
      <c r="AD32" s="35"/>
      <c r="AE32" s="35"/>
    </row>
    <row r="33" spans="1:31" s="2" customFormat="1" ht="14.45" customHeight="1">
      <c r="A33" s="35"/>
      <c r="B33" s="40"/>
      <c r="C33" s="35"/>
      <c r="D33" s="123" t="s">
        <v>40</v>
      </c>
      <c r="E33" s="113" t="s">
        <v>41</v>
      </c>
      <c r="F33" s="124">
        <f>ROUND((SUM(BE127:BE242)),  2)</f>
        <v>0</v>
      </c>
      <c r="G33" s="35"/>
      <c r="H33" s="35"/>
      <c r="I33" s="125">
        <v>0.21</v>
      </c>
      <c r="J33" s="124">
        <f>ROUND(((SUM(BE127:BE242))*I33),  2)</f>
        <v>0</v>
      </c>
      <c r="K33" s="35"/>
      <c r="L33" s="52"/>
      <c r="S33" s="35"/>
      <c r="T33" s="35"/>
      <c r="U33" s="35"/>
      <c r="V33" s="35"/>
      <c r="W33" s="35"/>
      <c r="X33" s="35"/>
      <c r="Y33" s="35"/>
      <c r="Z33" s="35"/>
      <c r="AA33" s="35"/>
      <c r="AB33" s="35"/>
      <c r="AC33" s="35"/>
      <c r="AD33" s="35"/>
      <c r="AE33" s="35"/>
    </row>
    <row r="34" spans="1:31" s="2" customFormat="1" ht="14.45" customHeight="1">
      <c r="A34" s="35"/>
      <c r="B34" s="40"/>
      <c r="C34" s="35"/>
      <c r="D34" s="35"/>
      <c r="E34" s="113" t="s">
        <v>42</v>
      </c>
      <c r="F34" s="124">
        <f>ROUND((SUM(BF127:BF242)),  2)</f>
        <v>0</v>
      </c>
      <c r="G34" s="35"/>
      <c r="H34" s="35"/>
      <c r="I34" s="125">
        <v>0.12</v>
      </c>
      <c r="J34" s="124">
        <f>ROUND(((SUM(BF127:BF242))*I34),  2)</f>
        <v>0</v>
      </c>
      <c r="K34" s="35"/>
      <c r="L34" s="52"/>
      <c r="S34" s="35"/>
      <c r="T34" s="35"/>
      <c r="U34" s="35"/>
      <c r="V34" s="35"/>
      <c r="W34" s="35"/>
      <c r="X34" s="35"/>
      <c r="Y34" s="35"/>
      <c r="Z34" s="35"/>
      <c r="AA34" s="35"/>
      <c r="AB34" s="35"/>
      <c r="AC34" s="35"/>
      <c r="AD34" s="35"/>
      <c r="AE34" s="35"/>
    </row>
    <row r="35" spans="1:31" s="2" customFormat="1" ht="14.45" hidden="1" customHeight="1">
      <c r="A35" s="35"/>
      <c r="B35" s="40"/>
      <c r="C35" s="35"/>
      <c r="D35" s="35"/>
      <c r="E35" s="113" t="s">
        <v>43</v>
      </c>
      <c r="F35" s="124">
        <f>ROUND((SUM(BG127:BG242)),  2)</f>
        <v>0</v>
      </c>
      <c r="G35" s="35"/>
      <c r="H35" s="35"/>
      <c r="I35" s="125">
        <v>0.21</v>
      </c>
      <c r="J35" s="124">
        <f>0</f>
        <v>0</v>
      </c>
      <c r="K35" s="35"/>
      <c r="L35" s="52"/>
      <c r="S35" s="35"/>
      <c r="T35" s="35"/>
      <c r="U35" s="35"/>
      <c r="V35" s="35"/>
      <c r="W35" s="35"/>
      <c r="X35" s="35"/>
      <c r="Y35" s="35"/>
      <c r="Z35" s="35"/>
      <c r="AA35" s="35"/>
      <c r="AB35" s="35"/>
      <c r="AC35" s="35"/>
      <c r="AD35" s="35"/>
      <c r="AE35" s="35"/>
    </row>
    <row r="36" spans="1:31" s="2" customFormat="1" ht="14.45" hidden="1" customHeight="1">
      <c r="A36" s="35"/>
      <c r="B36" s="40"/>
      <c r="C36" s="35"/>
      <c r="D36" s="35"/>
      <c r="E36" s="113" t="s">
        <v>44</v>
      </c>
      <c r="F36" s="124">
        <f>ROUND((SUM(BH127:BH242)),  2)</f>
        <v>0</v>
      </c>
      <c r="G36" s="35"/>
      <c r="H36" s="35"/>
      <c r="I36" s="125">
        <v>0.12</v>
      </c>
      <c r="J36" s="124">
        <f>0</f>
        <v>0</v>
      </c>
      <c r="K36" s="35"/>
      <c r="L36" s="52"/>
      <c r="S36" s="35"/>
      <c r="T36" s="35"/>
      <c r="U36" s="35"/>
      <c r="V36" s="35"/>
      <c r="W36" s="35"/>
      <c r="X36" s="35"/>
      <c r="Y36" s="35"/>
      <c r="Z36" s="35"/>
      <c r="AA36" s="35"/>
      <c r="AB36" s="35"/>
      <c r="AC36" s="35"/>
      <c r="AD36" s="35"/>
      <c r="AE36" s="35"/>
    </row>
    <row r="37" spans="1:31" s="2" customFormat="1" ht="14.45" hidden="1" customHeight="1">
      <c r="A37" s="35"/>
      <c r="B37" s="40"/>
      <c r="C37" s="35"/>
      <c r="D37" s="35"/>
      <c r="E37" s="113" t="s">
        <v>45</v>
      </c>
      <c r="F37" s="124">
        <f>ROUND((SUM(BI127:BI242)),  2)</f>
        <v>0</v>
      </c>
      <c r="G37" s="35"/>
      <c r="H37" s="35"/>
      <c r="I37" s="125">
        <v>0</v>
      </c>
      <c r="J37" s="124">
        <f>0</f>
        <v>0</v>
      </c>
      <c r="K37" s="35"/>
      <c r="L37" s="52"/>
      <c r="S37" s="35"/>
      <c r="T37" s="35"/>
      <c r="U37" s="35"/>
      <c r="V37" s="35"/>
      <c r="W37" s="35"/>
      <c r="X37" s="35"/>
      <c r="Y37" s="35"/>
      <c r="Z37" s="35"/>
      <c r="AA37" s="35"/>
      <c r="AB37" s="35"/>
      <c r="AC37" s="35"/>
      <c r="AD37" s="35"/>
      <c r="AE37" s="35"/>
    </row>
    <row r="38" spans="1:31" s="2" customFormat="1" ht="6.95" customHeight="1">
      <c r="A38" s="35"/>
      <c r="B38" s="40"/>
      <c r="C38" s="35"/>
      <c r="D38" s="35"/>
      <c r="E38" s="35"/>
      <c r="F38" s="35"/>
      <c r="G38" s="35"/>
      <c r="H38" s="35"/>
      <c r="I38" s="35"/>
      <c r="J38" s="35"/>
      <c r="K38" s="35"/>
      <c r="L38" s="52"/>
      <c r="S38" s="35"/>
      <c r="T38" s="35"/>
      <c r="U38" s="35"/>
      <c r="V38" s="35"/>
      <c r="W38" s="35"/>
      <c r="X38" s="35"/>
      <c r="Y38" s="35"/>
      <c r="Z38" s="35"/>
      <c r="AA38" s="35"/>
      <c r="AB38" s="35"/>
      <c r="AC38" s="35"/>
      <c r="AD38" s="35"/>
      <c r="AE38" s="35"/>
    </row>
    <row r="39" spans="1:31" s="2" customFormat="1" ht="25.35" customHeight="1">
      <c r="A39" s="35"/>
      <c r="B39" s="40"/>
      <c r="C39" s="126"/>
      <c r="D39" s="127" t="s">
        <v>46</v>
      </c>
      <c r="E39" s="128"/>
      <c r="F39" s="128"/>
      <c r="G39" s="129" t="s">
        <v>47</v>
      </c>
      <c r="H39" s="130" t="s">
        <v>48</v>
      </c>
      <c r="I39" s="128"/>
      <c r="J39" s="131">
        <f>SUM(J30:J37)</f>
        <v>0</v>
      </c>
      <c r="K39" s="132"/>
      <c r="L39" s="52"/>
      <c r="S39" s="35"/>
      <c r="T39" s="35"/>
      <c r="U39" s="35"/>
      <c r="V39" s="35"/>
      <c r="W39" s="35"/>
      <c r="X39" s="35"/>
      <c r="Y39" s="35"/>
      <c r="Z39" s="35"/>
      <c r="AA39" s="35"/>
      <c r="AB39" s="35"/>
      <c r="AC39" s="35"/>
      <c r="AD39" s="35"/>
      <c r="AE39" s="35"/>
    </row>
    <row r="40" spans="1:31" s="2" customFormat="1" ht="14.45" customHeight="1">
      <c r="A40" s="35"/>
      <c r="B40" s="40"/>
      <c r="C40" s="35"/>
      <c r="D40" s="35"/>
      <c r="E40" s="35"/>
      <c r="F40" s="35"/>
      <c r="G40" s="35"/>
      <c r="H40" s="35"/>
      <c r="I40" s="35"/>
      <c r="J40" s="35"/>
      <c r="K40" s="35"/>
      <c r="L40" s="52"/>
      <c r="S40" s="35"/>
      <c r="T40" s="35"/>
      <c r="U40" s="35"/>
      <c r="V40" s="35"/>
      <c r="W40" s="35"/>
      <c r="X40" s="35"/>
      <c r="Y40" s="35"/>
      <c r="Z40" s="35"/>
      <c r="AA40" s="35"/>
      <c r="AB40" s="35"/>
      <c r="AC40" s="35"/>
      <c r="AD40" s="35"/>
      <c r="AE40" s="35"/>
    </row>
    <row r="41" spans="1:31" s="1" customFormat="1" ht="14.45" customHeight="1">
      <c r="B41" s="21"/>
      <c r="L41" s="21"/>
    </row>
    <row r="42" spans="1:31" s="1" customFormat="1" ht="14.45" customHeight="1">
      <c r="B42" s="21"/>
      <c r="L42" s="21"/>
    </row>
    <row r="43" spans="1:31" s="1" customFormat="1" ht="14.45" customHeight="1">
      <c r="B43" s="21"/>
      <c r="L43" s="21"/>
    </row>
    <row r="44" spans="1:31" s="1" customFormat="1" ht="14.45" customHeight="1">
      <c r="B44" s="21"/>
      <c r="L44" s="21"/>
    </row>
    <row r="45" spans="1:31" s="1" customFormat="1" ht="14.45" customHeight="1">
      <c r="B45" s="21"/>
      <c r="L45" s="21"/>
    </row>
    <row r="46" spans="1:31" s="1" customFormat="1" ht="14.45" customHeight="1">
      <c r="B46" s="21"/>
      <c r="L46" s="21"/>
    </row>
    <row r="47" spans="1:31" s="1" customFormat="1" ht="14.45" customHeight="1">
      <c r="B47" s="21"/>
      <c r="L47" s="21"/>
    </row>
    <row r="48" spans="1:31" s="1" customFormat="1" ht="14.45" customHeight="1">
      <c r="B48" s="21"/>
      <c r="L48" s="21"/>
    </row>
    <row r="49" spans="1:31" s="1" customFormat="1" ht="14.45" customHeight="1">
      <c r="B49" s="21"/>
      <c r="L49" s="21"/>
    </row>
    <row r="50" spans="1:31" s="2" customFormat="1" ht="14.45" customHeight="1">
      <c r="B50" s="52"/>
      <c r="D50" s="133" t="s">
        <v>49</v>
      </c>
      <c r="E50" s="134"/>
      <c r="F50" s="134"/>
      <c r="G50" s="133" t="s">
        <v>50</v>
      </c>
      <c r="H50" s="134"/>
      <c r="I50" s="134"/>
      <c r="J50" s="134"/>
      <c r="K50" s="134"/>
      <c r="L50" s="52"/>
    </row>
    <row r="51" spans="1:31" ht="11.25">
      <c r="B51" s="21"/>
      <c r="L51" s="21"/>
    </row>
    <row r="52" spans="1:31" ht="11.25">
      <c r="B52" s="21"/>
      <c r="L52" s="21"/>
    </row>
    <row r="53" spans="1:31" ht="11.25">
      <c r="B53" s="21"/>
      <c r="L53" s="21"/>
    </row>
    <row r="54" spans="1:31" ht="11.25">
      <c r="B54" s="21"/>
      <c r="L54" s="21"/>
    </row>
    <row r="55" spans="1:31" ht="11.25">
      <c r="B55" s="21"/>
      <c r="L55" s="21"/>
    </row>
    <row r="56" spans="1:31" ht="11.25">
      <c r="B56" s="21"/>
      <c r="L56" s="21"/>
    </row>
    <row r="57" spans="1:31" ht="11.25">
      <c r="B57" s="21"/>
      <c r="L57" s="21"/>
    </row>
    <row r="58" spans="1:31" ht="11.25">
      <c r="B58" s="21"/>
      <c r="L58" s="21"/>
    </row>
    <row r="59" spans="1:31" ht="11.25">
      <c r="B59" s="21"/>
      <c r="L59" s="21"/>
    </row>
    <row r="60" spans="1:31" ht="11.25">
      <c r="B60" s="21"/>
      <c r="L60" s="21"/>
    </row>
    <row r="61" spans="1:31" s="2" customFormat="1" ht="12.75">
      <c r="A61" s="35"/>
      <c r="B61" s="40"/>
      <c r="C61" s="35"/>
      <c r="D61" s="135" t="s">
        <v>51</v>
      </c>
      <c r="E61" s="136"/>
      <c r="F61" s="137" t="s">
        <v>52</v>
      </c>
      <c r="G61" s="135" t="s">
        <v>51</v>
      </c>
      <c r="H61" s="136"/>
      <c r="I61" s="136"/>
      <c r="J61" s="138" t="s">
        <v>52</v>
      </c>
      <c r="K61" s="136"/>
      <c r="L61" s="52"/>
      <c r="S61" s="35"/>
      <c r="T61" s="35"/>
      <c r="U61" s="35"/>
      <c r="V61" s="35"/>
      <c r="W61" s="35"/>
      <c r="X61" s="35"/>
      <c r="Y61" s="35"/>
      <c r="Z61" s="35"/>
      <c r="AA61" s="35"/>
      <c r="AB61" s="35"/>
      <c r="AC61" s="35"/>
      <c r="AD61" s="35"/>
      <c r="AE61" s="35"/>
    </row>
    <row r="62" spans="1:31" ht="11.25">
      <c r="B62" s="21"/>
      <c r="L62" s="21"/>
    </row>
    <row r="63" spans="1:31" ht="11.25">
      <c r="B63" s="21"/>
      <c r="L63" s="21"/>
    </row>
    <row r="64" spans="1:31" ht="11.25">
      <c r="B64" s="21"/>
      <c r="L64" s="21"/>
    </row>
    <row r="65" spans="1:31" s="2" customFormat="1" ht="12.75">
      <c r="A65" s="35"/>
      <c r="B65" s="40"/>
      <c r="C65" s="35"/>
      <c r="D65" s="133" t="s">
        <v>53</v>
      </c>
      <c r="E65" s="139"/>
      <c r="F65" s="139"/>
      <c r="G65" s="133" t="s">
        <v>54</v>
      </c>
      <c r="H65" s="139"/>
      <c r="I65" s="139"/>
      <c r="J65" s="139"/>
      <c r="K65" s="139"/>
      <c r="L65" s="52"/>
      <c r="S65" s="35"/>
      <c r="T65" s="35"/>
      <c r="U65" s="35"/>
      <c r="V65" s="35"/>
      <c r="W65" s="35"/>
      <c r="X65" s="35"/>
      <c r="Y65" s="35"/>
      <c r="Z65" s="35"/>
      <c r="AA65" s="35"/>
      <c r="AB65" s="35"/>
      <c r="AC65" s="35"/>
      <c r="AD65" s="35"/>
      <c r="AE65" s="35"/>
    </row>
    <row r="66" spans="1:31" ht="11.25">
      <c r="B66" s="21"/>
      <c r="L66" s="21"/>
    </row>
    <row r="67" spans="1:31" ht="11.25">
      <c r="B67" s="21"/>
      <c r="L67" s="21"/>
    </row>
    <row r="68" spans="1:31" ht="11.25">
      <c r="B68" s="21"/>
      <c r="L68" s="21"/>
    </row>
    <row r="69" spans="1:31" ht="11.25">
      <c r="B69" s="21"/>
      <c r="L69" s="21"/>
    </row>
    <row r="70" spans="1:31" ht="11.25">
      <c r="B70" s="21"/>
      <c r="L70" s="21"/>
    </row>
    <row r="71" spans="1:31" ht="11.25">
      <c r="B71" s="21"/>
      <c r="L71" s="21"/>
    </row>
    <row r="72" spans="1:31" ht="11.25">
      <c r="B72" s="21"/>
      <c r="L72" s="21"/>
    </row>
    <row r="73" spans="1:31" ht="11.25">
      <c r="B73" s="21"/>
      <c r="L73" s="21"/>
    </row>
    <row r="74" spans="1:31" ht="11.25">
      <c r="B74" s="21"/>
      <c r="L74" s="21"/>
    </row>
    <row r="75" spans="1:31" ht="11.25">
      <c r="B75" s="21"/>
      <c r="L75" s="21"/>
    </row>
    <row r="76" spans="1:31" s="2" customFormat="1" ht="12.75">
      <c r="A76" s="35"/>
      <c r="B76" s="40"/>
      <c r="C76" s="35"/>
      <c r="D76" s="135" t="s">
        <v>51</v>
      </c>
      <c r="E76" s="136"/>
      <c r="F76" s="137" t="s">
        <v>52</v>
      </c>
      <c r="G76" s="135" t="s">
        <v>51</v>
      </c>
      <c r="H76" s="136"/>
      <c r="I76" s="136"/>
      <c r="J76" s="138" t="s">
        <v>52</v>
      </c>
      <c r="K76" s="136"/>
      <c r="L76" s="52"/>
      <c r="S76" s="35"/>
      <c r="T76" s="35"/>
      <c r="U76" s="35"/>
      <c r="V76" s="35"/>
      <c r="W76" s="35"/>
      <c r="X76" s="35"/>
      <c r="Y76" s="35"/>
      <c r="Z76" s="35"/>
      <c r="AA76" s="35"/>
      <c r="AB76" s="35"/>
      <c r="AC76" s="35"/>
      <c r="AD76" s="35"/>
      <c r="AE76" s="35"/>
    </row>
    <row r="77" spans="1:31" s="2" customFormat="1" ht="14.45" customHeight="1">
      <c r="A77" s="35"/>
      <c r="B77" s="140"/>
      <c r="C77" s="141"/>
      <c r="D77" s="141"/>
      <c r="E77" s="141"/>
      <c r="F77" s="141"/>
      <c r="G77" s="141"/>
      <c r="H77" s="141"/>
      <c r="I77" s="141"/>
      <c r="J77" s="141"/>
      <c r="K77" s="141"/>
      <c r="L77" s="52"/>
      <c r="S77" s="35"/>
      <c r="T77" s="35"/>
      <c r="U77" s="35"/>
      <c r="V77" s="35"/>
      <c r="W77" s="35"/>
      <c r="X77" s="35"/>
      <c r="Y77" s="35"/>
      <c r="Z77" s="35"/>
      <c r="AA77" s="35"/>
      <c r="AB77" s="35"/>
      <c r="AC77" s="35"/>
      <c r="AD77" s="35"/>
      <c r="AE77" s="35"/>
    </row>
    <row r="81" spans="1:47" s="2" customFormat="1" ht="6.95" customHeight="1">
      <c r="A81" s="35"/>
      <c r="B81" s="142"/>
      <c r="C81" s="143"/>
      <c r="D81" s="143"/>
      <c r="E81" s="143"/>
      <c r="F81" s="143"/>
      <c r="G81" s="143"/>
      <c r="H81" s="143"/>
      <c r="I81" s="143"/>
      <c r="J81" s="143"/>
      <c r="K81" s="143"/>
      <c r="L81" s="52"/>
      <c r="S81" s="35"/>
      <c r="T81" s="35"/>
      <c r="U81" s="35"/>
      <c r="V81" s="35"/>
      <c r="W81" s="35"/>
      <c r="X81" s="35"/>
      <c r="Y81" s="35"/>
      <c r="Z81" s="35"/>
      <c r="AA81" s="35"/>
      <c r="AB81" s="35"/>
      <c r="AC81" s="35"/>
      <c r="AD81" s="35"/>
      <c r="AE81" s="35"/>
    </row>
    <row r="82" spans="1:47" s="2" customFormat="1" ht="24.95" customHeight="1">
      <c r="A82" s="35"/>
      <c r="B82" s="36"/>
      <c r="C82" s="24" t="s">
        <v>107</v>
      </c>
      <c r="D82" s="37"/>
      <c r="E82" s="37"/>
      <c r="F82" s="37"/>
      <c r="G82" s="37"/>
      <c r="H82" s="37"/>
      <c r="I82" s="37"/>
      <c r="J82" s="37"/>
      <c r="K82" s="37"/>
      <c r="L82" s="52"/>
      <c r="S82" s="35"/>
      <c r="T82" s="35"/>
      <c r="U82" s="35"/>
      <c r="V82" s="35"/>
      <c r="W82" s="35"/>
      <c r="X82" s="35"/>
      <c r="Y82" s="35"/>
      <c r="Z82" s="35"/>
      <c r="AA82" s="35"/>
      <c r="AB82" s="35"/>
      <c r="AC82" s="35"/>
      <c r="AD82" s="35"/>
      <c r="AE82" s="35"/>
    </row>
    <row r="83" spans="1:47" s="2" customFormat="1" ht="6.95" customHeight="1">
      <c r="A83" s="35"/>
      <c r="B83" s="36"/>
      <c r="C83" s="37"/>
      <c r="D83" s="37"/>
      <c r="E83" s="37"/>
      <c r="F83" s="37"/>
      <c r="G83" s="37"/>
      <c r="H83" s="37"/>
      <c r="I83" s="37"/>
      <c r="J83" s="37"/>
      <c r="K83" s="37"/>
      <c r="L83" s="52"/>
      <c r="S83" s="35"/>
      <c r="T83" s="35"/>
      <c r="U83" s="35"/>
      <c r="V83" s="35"/>
      <c r="W83" s="35"/>
      <c r="X83" s="35"/>
      <c r="Y83" s="35"/>
      <c r="Z83" s="35"/>
      <c r="AA83" s="35"/>
      <c r="AB83" s="35"/>
      <c r="AC83" s="35"/>
      <c r="AD83" s="35"/>
      <c r="AE83" s="35"/>
    </row>
    <row r="84" spans="1:47" s="2" customFormat="1" ht="12" customHeight="1">
      <c r="A84" s="35"/>
      <c r="B84" s="36"/>
      <c r="C84" s="30" t="s">
        <v>16</v>
      </c>
      <c r="D84" s="37"/>
      <c r="E84" s="37"/>
      <c r="F84" s="37"/>
      <c r="G84" s="37"/>
      <c r="H84" s="37"/>
      <c r="I84" s="37"/>
      <c r="J84" s="37"/>
      <c r="K84" s="37"/>
      <c r="L84" s="52"/>
      <c r="S84" s="35"/>
      <c r="T84" s="35"/>
      <c r="U84" s="35"/>
      <c r="V84" s="35"/>
      <c r="W84" s="35"/>
      <c r="X84" s="35"/>
      <c r="Y84" s="35"/>
      <c r="Z84" s="35"/>
      <c r="AA84" s="35"/>
      <c r="AB84" s="35"/>
      <c r="AC84" s="35"/>
      <c r="AD84" s="35"/>
      <c r="AE84" s="35"/>
    </row>
    <row r="85" spans="1:47" s="2" customFormat="1" ht="26.25" customHeight="1">
      <c r="A85" s="35"/>
      <c r="B85" s="36"/>
      <c r="C85" s="37"/>
      <c r="D85" s="37"/>
      <c r="E85" s="333" t="str">
        <f>E7</f>
        <v>Rekonstrukce oddělení urologie nemocnice Most - budova B, 4. patro - revize 25/9 2025</v>
      </c>
      <c r="F85" s="334"/>
      <c r="G85" s="334"/>
      <c r="H85" s="334"/>
      <c r="I85" s="37"/>
      <c r="J85" s="37"/>
      <c r="K85" s="37"/>
      <c r="L85" s="52"/>
      <c r="S85" s="35"/>
      <c r="T85" s="35"/>
      <c r="U85" s="35"/>
      <c r="V85" s="35"/>
      <c r="W85" s="35"/>
      <c r="X85" s="35"/>
      <c r="Y85" s="35"/>
      <c r="Z85" s="35"/>
      <c r="AA85" s="35"/>
      <c r="AB85" s="35"/>
      <c r="AC85" s="35"/>
      <c r="AD85" s="35"/>
      <c r="AE85" s="35"/>
    </row>
    <row r="86" spans="1:47" s="2" customFormat="1" ht="12" customHeight="1">
      <c r="A86" s="35"/>
      <c r="B86" s="36"/>
      <c r="C86" s="30" t="s">
        <v>105</v>
      </c>
      <c r="D86" s="37"/>
      <c r="E86" s="37"/>
      <c r="F86" s="37"/>
      <c r="G86" s="37"/>
      <c r="H86" s="37"/>
      <c r="I86" s="37"/>
      <c r="J86" s="37"/>
      <c r="K86" s="37"/>
      <c r="L86" s="52"/>
      <c r="S86" s="35"/>
      <c r="T86" s="35"/>
      <c r="U86" s="35"/>
      <c r="V86" s="35"/>
      <c r="W86" s="35"/>
      <c r="X86" s="35"/>
      <c r="Y86" s="35"/>
      <c r="Z86" s="35"/>
      <c r="AA86" s="35"/>
      <c r="AB86" s="35"/>
      <c r="AC86" s="35"/>
      <c r="AD86" s="35"/>
      <c r="AE86" s="35"/>
    </row>
    <row r="87" spans="1:47" s="2" customFormat="1" ht="16.5" customHeight="1">
      <c r="A87" s="35"/>
      <c r="B87" s="36"/>
      <c r="C87" s="37"/>
      <c r="D87" s="37"/>
      <c r="E87" s="285" t="str">
        <f>E9</f>
        <v>B - Stavební práce</v>
      </c>
      <c r="F87" s="335"/>
      <c r="G87" s="335"/>
      <c r="H87" s="335"/>
      <c r="I87" s="37"/>
      <c r="J87" s="37"/>
      <c r="K87" s="37"/>
      <c r="L87" s="52"/>
      <c r="S87" s="35"/>
      <c r="T87" s="35"/>
      <c r="U87" s="35"/>
      <c r="V87" s="35"/>
      <c r="W87" s="35"/>
      <c r="X87" s="35"/>
      <c r="Y87" s="35"/>
      <c r="Z87" s="35"/>
      <c r="AA87" s="35"/>
      <c r="AB87" s="35"/>
      <c r="AC87" s="35"/>
      <c r="AD87" s="35"/>
      <c r="AE87" s="35"/>
    </row>
    <row r="88" spans="1:47" s="2" customFormat="1" ht="6.95" customHeight="1">
      <c r="A88" s="35"/>
      <c r="B88" s="36"/>
      <c r="C88" s="37"/>
      <c r="D88" s="37"/>
      <c r="E88" s="37"/>
      <c r="F88" s="37"/>
      <c r="G88" s="37"/>
      <c r="H88" s="37"/>
      <c r="I88" s="37"/>
      <c r="J88" s="37"/>
      <c r="K88" s="37"/>
      <c r="L88" s="52"/>
      <c r="S88" s="35"/>
      <c r="T88" s="35"/>
      <c r="U88" s="35"/>
      <c r="V88" s="35"/>
      <c r="W88" s="35"/>
      <c r="X88" s="35"/>
      <c r="Y88" s="35"/>
      <c r="Z88" s="35"/>
      <c r="AA88" s="35"/>
      <c r="AB88" s="35"/>
      <c r="AC88" s="35"/>
      <c r="AD88" s="35"/>
      <c r="AE88" s="35"/>
    </row>
    <row r="89" spans="1:47" s="2" customFormat="1" ht="12" customHeight="1">
      <c r="A89" s="35"/>
      <c r="B89" s="36"/>
      <c r="C89" s="30" t="s">
        <v>20</v>
      </c>
      <c r="D89" s="37"/>
      <c r="E89" s="37"/>
      <c r="F89" s="28" t="str">
        <f>F12</f>
        <v>J. E. Purkyně 270, 434 64 Most</v>
      </c>
      <c r="G89" s="37"/>
      <c r="H89" s="37"/>
      <c r="I89" s="30" t="s">
        <v>22</v>
      </c>
      <c r="J89" s="67">
        <f>IF(J12="","",J12)</f>
        <v>0</v>
      </c>
      <c r="K89" s="37"/>
      <c r="L89" s="52"/>
      <c r="S89" s="35"/>
      <c r="T89" s="35"/>
      <c r="U89" s="35"/>
      <c r="V89" s="35"/>
      <c r="W89" s="35"/>
      <c r="X89" s="35"/>
      <c r="Y89" s="35"/>
      <c r="Z89" s="35"/>
      <c r="AA89" s="35"/>
      <c r="AB89" s="35"/>
      <c r="AC89" s="35"/>
      <c r="AD89" s="35"/>
      <c r="AE89" s="35"/>
    </row>
    <row r="90" spans="1:47" s="2" customFormat="1" ht="6.95" customHeight="1">
      <c r="A90" s="35"/>
      <c r="B90" s="36"/>
      <c r="C90" s="37"/>
      <c r="D90" s="37"/>
      <c r="E90" s="37"/>
      <c r="F90" s="37"/>
      <c r="G90" s="37"/>
      <c r="H90" s="37"/>
      <c r="I90" s="37"/>
      <c r="J90" s="37"/>
      <c r="K90" s="37"/>
      <c r="L90" s="52"/>
      <c r="S90" s="35"/>
      <c r="T90" s="35"/>
      <c r="U90" s="35"/>
      <c r="V90" s="35"/>
      <c r="W90" s="35"/>
      <c r="X90" s="35"/>
      <c r="Y90" s="35"/>
      <c r="Z90" s="35"/>
      <c r="AA90" s="35"/>
      <c r="AB90" s="35"/>
      <c r="AC90" s="35"/>
      <c r="AD90" s="35"/>
      <c r="AE90" s="35"/>
    </row>
    <row r="91" spans="1:47" s="2" customFormat="1" ht="15.2" customHeight="1">
      <c r="A91" s="35"/>
      <c r="B91" s="36"/>
      <c r="C91" s="30" t="s">
        <v>23</v>
      </c>
      <c r="D91" s="37"/>
      <c r="E91" s="37"/>
      <c r="F91" s="28" t="str">
        <f>E15</f>
        <v>Krajská zdravotní, a.s. - Nemocnice Most, o.z.</v>
      </c>
      <c r="G91" s="37"/>
      <c r="H91" s="37"/>
      <c r="I91" s="30" t="s">
        <v>31</v>
      </c>
      <c r="J91" s="33" t="str">
        <f>E21</f>
        <v xml:space="preserve"> </v>
      </c>
      <c r="K91" s="37"/>
      <c r="L91" s="52"/>
      <c r="S91" s="35"/>
      <c r="T91" s="35"/>
      <c r="U91" s="35"/>
      <c r="V91" s="35"/>
      <c r="W91" s="35"/>
      <c r="X91" s="35"/>
      <c r="Y91" s="35"/>
      <c r="Z91" s="35"/>
      <c r="AA91" s="35"/>
      <c r="AB91" s="35"/>
      <c r="AC91" s="35"/>
      <c r="AD91" s="35"/>
      <c r="AE91" s="35"/>
    </row>
    <row r="92" spans="1:47" s="2" customFormat="1" ht="15.2" customHeight="1">
      <c r="A92" s="35"/>
      <c r="B92" s="36"/>
      <c r="C92" s="30" t="s">
        <v>29</v>
      </c>
      <c r="D92" s="37"/>
      <c r="E92" s="37"/>
      <c r="F92" s="28" t="str">
        <f>IF(E18="","",E18)</f>
        <v>Vyplň údaj</v>
      </c>
      <c r="G92" s="37"/>
      <c r="H92" s="37"/>
      <c r="I92" s="30" t="s">
        <v>34</v>
      </c>
      <c r="J92" s="33" t="str">
        <f>E24</f>
        <v xml:space="preserve"> </v>
      </c>
      <c r="K92" s="37"/>
      <c r="L92" s="52"/>
      <c r="S92" s="35"/>
      <c r="T92" s="35"/>
      <c r="U92" s="35"/>
      <c r="V92" s="35"/>
      <c r="W92" s="35"/>
      <c r="X92" s="35"/>
      <c r="Y92" s="35"/>
      <c r="Z92" s="35"/>
      <c r="AA92" s="35"/>
      <c r="AB92" s="35"/>
      <c r="AC92" s="35"/>
      <c r="AD92" s="35"/>
      <c r="AE92" s="35"/>
    </row>
    <row r="93" spans="1:47" s="2" customFormat="1" ht="10.35" customHeight="1">
      <c r="A93" s="35"/>
      <c r="B93" s="36"/>
      <c r="C93" s="37"/>
      <c r="D93" s="37"/>
      <c r="E93" s="37"/>
      <c r="F93" s="37"/>
      <c r="G93" s="37"/>
      <c r="H93" s="37"/>
      <c r="I93" s="37"/>
      <c r="J93" s="37"/>
      <c r="K93" s="37"/>
      <c r="L93" s="52"/>
      <c r="S93" s="35"/>
      <c r="T93" s="35"/>
      <c r="U93" s="35"/>
      <c r="V93" s="35"/>
      <c r="W93" s="35"/>
      <c r="X93" s="35"/>
      <c r="Y93" s="35"/>
      <c r="Z93" s="35"/>
      <c r="AA93" s="35"/>
      <c r="AB93" s="35"/>
      <c r="AC93" s="35"/>
      <c r="AD93" s="35"/>
      <c r="AE93" s="35"/>
    </row>
    <row r="94" spans="1:47" s="2" customFormat="1" ht="29.25" customHeight="1">
      <c r="A94" s="35"/>
      <c r="B94" s="36"/>
      <c r="C94" s="144" t="s">
        <v>108</v>
      </c>
      <c r="D94" s="145"/>
      <c r="E94" s="145"/>
      <c r="F94" s="145"/>
      <c r="G94" s="145"/>
      <c r="H94" s="145"/>
      <c r="I94" s="145"/>
      <c r="J94" s="146" t="s">
        <v>109</v>
      </c>
      <c r="K94" s="145"/>
      <c r="L94" s="52"/>
      <c r="S94" s="35"/>
      <c r="T94" s="35"/>
      <c r="U94" s="35"/>
      <c r="V94" s="35"/>
      <c r="W94" s="35"/>
      <c r="X94" s="35"/>
      <c r="Y94" s="35"/>
      <c r="Z94" s="35"/>
      <c r="AA94" s="35"/>
      <c r="AB94" s="35"/>
      <c r="AC94" s="35"/>
      <c r="AD94" s="35"/>
      <c r="AE94" s="35"/>
    </row>
    <row r="95" spans="1:47" s="2" customFormat="1" ht="10.35" customHeight="1">
      <c r="A95" s="35"/>
      <c r="B95" s="36"/>
      <c r="C95" s="37"/>
      <c r="D95" s="37"/>
      <c r="E95" s="37"/>
      <c r="F95" s="37"/>
      <c r="G95" s="37"/>
      <c r="H95" s="37"/>
      <c r="I95" s="37"/>
      <c r="J95" s="37"/>
      <c r="K95" s="37"/>
      <c r="L95" s="52"/>
      <c r="S95" s="35"/>
      <c r="T95" s="35"/>
      <c r="U95" s="35"/>
      <c r="V95" s="35"/>
      <c r="W95" s="35"/>
      <c r="X95" s="35"/>
      <c r="Y95" s="35"/>
      <c r="Z95" s="35"/>
      <c r="AA95" s="35"/>
      <c r="AB95" s="35"/>
      <c r="AC95" s="35"/>
      <c r="AD95" s="35"/>
      <c r="AE95" s="35"/>
    </row>
    <row r="96" spans="1:47" s="2" customFormat="1" ht="22.9" customHeight="1">
      <c r="A96" s="35"/>
      <c r="B96" s="36"/>
      <c r="C96" s="147" t="s">
        <v>110</v>
      </c>
      <c r="D96" s="37"/>
      <c r="E96" s="37"/>
      <c r="F96" s="37"/>
      <c r="G96" s="37"/>
      <c r="H96" s="37"/>
      <c r="I96" s="37"/>
      <c r="J96" s="85">
        <f>J127</f>
        <v>0</v>
      </c>
      <c r="K96" s="37"/>
      <c r="L96" s="52"/>
      <c r="S96" s="35"/>
      <c r="T96" s="35"/>
      <c r="U96" s="35"/>
      <c r="V96" s="35"/>
      <c r="W96" s="35"/>
      <c r="X96" s="35"/>
      <c r="Y96" s="35"/>
      <c r="Z96" s="35"/>
      <c r="AA96" s="35"/>
      <c r="AB96" s="35"/>
      <c r="AC96" s="35"/>
      <c r="AD96" s="35"/>
      <c r="AE96" s="35"/>
      <c r="AU96" s="18" t="s">
        <v>111</v>
      </c>
    </row>
    <row r="97" spans="1:31" s="9" customFormat="1" ht="24.95" customHeight="1">
      <c r="B97" s="148"/>
      <c r="C97" s="149"/>
      <c r="D97" s="150" t="s">
        <v>112</v>
      </c>
      <c r="E97" s="151"/>
      <c r="F97" s="151"/>
      <c r="G97" s="151"/>
      <c r="H97" s="151"/>
      <c r="I97" s="151"/>
      <c r="J97" s="152">
        <f>J128</f>
        <v>0</v>
      </c>
      <c r="K97" s="149"/>
      <c r="L97" s="153"/>
    </row>
    <row r="98" spans="1:31" s="10" customFormat="1" ht="19.899999999999999" customHeight="1">
      <c r="B98" s="154"/>
      <c r="C98" s="155"/>
      <c r="D98" s="156" t="s">
        <v>374</v>
      </c>
      <c r="E98" s="157"/>
      <c r="F98" s="157"/>
      <c r="G98" s="157"/>
      <c r="H98" s="157"/>
      <c r="I98" s="157"/>
      <c r="J98" s="158">
        <f>J129</f>
        <v>0</v>
      </c>
      <c r="K98" s="155"/>
      <c r="L98" s="159"/>
    </row>
    <row r="99" spans="1:31" s="10" customFormat="1" ht="19.899999999999999" customHeight="1">
      <c r="B99" s="154"/>
      <c r="C99" s="155"/>
      <c r="D99" s="156" t="s">
        <v>375</v>
      </c>
      <c r="E99" s="157"/>
      <c r="F99" s="157"/>
      <c r="G99" s="157"/>
      <c r="H99" s="157"/>
      <c r="I99" s="157"/>
      <c r="J99" s="158">
        <f>J139</f>
        <v>0</v>
      </c>
      <c r="K99" s="155"/>
      <c r="L99" s="159"/>
    </row>
    <row r="100" spans="1:31" s="10" customFormat="1" ht="19.899999999999999" customHeight="1">
      <c r="B100" s="154"/>
      <c r="C100" s="155"/>
      <c r="D100" s="156" t="s">
        <v>376</v>
      </c>
      <c r="E100" s="157"/>
      <c r="F100" s="157"/>
      <c r="G100" s="157"/>
      <c r="H100" s="157"/>
      <c r="I100" s="157"/>
      <c r="J100" s="158">
        <f>J157</f>
        <v>0</v>
      </c>
      <c r="K100" s="155"/>
      <c r="L100" s="159"/>
    </row>
    <row r="101" spans="1:31" s="9" customFormat="1" ht="24.95" customHeight="1">
      <c r="B101" s="148"/>
      <c r="C101" s="149"/>
      <c r="D101" s="150" t="s">
        <v>115</v>
      </c>
      <c r="E101" s="151"/>
      <c r="F101" s="151"/>
      <c r="G101" s="151"/>
      <c r="H101" s="151"/>
      <c r="I101" s="151"/>
      <c r="J101" s="152">
        <f>J159</f>
        <v>0</v>
      </c>
      <c r="K101" s="149"/>
      <c r="L101" s="153"/>
    </row>
    <row r="102" spans="1:31" s="10" customFormat="1" ht="19.899999999999999" customHeight="1">
      <c r="B102" s="154"/>
      <c r="C102" s="155"/>
      <c r="D102" s="156" t="s">
        <v>377</v>
      </c>
      <c r="E102" s="157"/>
      <c r="F102" s="157"/>
      <c r="G102" s="157"/>
      <c r="H102" s="157"/>
      <c r="I102" s="157"/>
      <c r="J102" s="158">
        <f>J160</f>
        <v>0</v>
      </c>
      <c r="K102" s="155"/>
      <c r="L102" s="159"/>
    </row>
    <row r="103" spans="1:31" s="10" customFormat="1" ht="19.899999999999999" customHeight="1">
      <c r="B103" s="154"/>
      <c r="C103" s="155"/>
      <c r="D103" s="156" t="s">
        <v>378</v>
      </c>
      <c r="E103" s="157"/>
      <c r="F103" s="157"/>
      <c r="G103" s="157"/>
      <c r="H103" s="157"/>
      <c r="I103" s="157"/>
      <c r="J103" s="158">
        <f>J163</f>
        <v>0</v>
      </c>
      <c r="K103" s="155"/>
      <c r="L103" s="159"/>
    </row>
    <row r="104" spans="1:31" s="10" customFormat="1" ht="19.899999999999999" customHeight="1">
      <c r="B104" s="154"/>
      <c r="C104" s="155"/>
      <c r="D104" s="156" t="s">
        <v>117</v>
      </c>
      <c r="E104" s="157"/>
      <c r="F104" s="157"/>
      <c r="G104" s="157"/>
      <c r="H104" s="157"/>
      <c r="I104" s="157"/>
      <c r="J104" s="158">
        <f>J171</f>
        <v>0</v>
      </c>
      <c r="K104" s="155"/>
      <c r="L104" s="159"/>
    </row>
    <row r="105" spans="1:31" s="10" customFormat="1" ht="19.899999999999999" customHeight="1">
      <c r="B105" s="154"/>
      <c r="C105" s="155"/>
      <c r="D105" s="156" t="s">
        <v>119</v>
      </c>
      <c r="E105" s="157"/>
      <c r="F105" s="157"/>
      <c r="G105" s="157"/>
      <c r="H105" s="157"/>
      <c r="I105" s="157"/>
      <c r="J105" s="158">
        <f>J175</f>
        <v>0</v>
      </c>
      <c r="K105" s="155"/>
      <c r="L105" s="159"/>
    </row>
    <row r="106" spans="1:31" s="10" customFormat="1" ht="19.899999999999999" customHeight="1">
      <c r="B106" s="154"/>
      <c r="C106" s="155"/>
      <c r="D106" s="156" t="s">
        <v>121</v>
      </c>
      <c r="E106" s="157"/>
      <c r="F106" s="157"/>
      <c r="G106" s="157"/>
      <c r="H106" s="157"/>
      <c r="I106" s="157"/>
      <c r="J106" s="158">
        <f>J185</f>
        <v>0</v>
      </c>
      <c r="K106" s="155"/>
      <c r="L106" s="159"/>
    </row>
    <row r="107" spans="1:31" s="10" customFormat="1" ht="19.899999999999999" customHeight="1">
      <c r="B107" s="154"/>
      <c r="C107" s="155"/>
      <c r="D107" s="156" t="s">
        <v>122</v>
      </c>
      <c r="E107" s="157"/>
      <c r="F107" s="157"/>
      <c r="G107" s="157"/>
      <c r="H107" s="157"/>
      <c r="I107" s="157"/>
      <c r="J107" s="158">
        <f>J219</f>
        <v>0</v>
      </c>
      <c r="K107" s="155"/>
      <c r="L107" s="159"/>
    </row>
    <row r="108" spans="1:31" s="2" customFormat="1" ht="21.75" customHeight="1">
      <c r="A108" s="35"/>
      <c r="B108" s="36"/>
      <c r="C108" s="37"/>
      <c r="D108" s="37"/>
      <c r="E108" s="37"/>
      <c r="F108" s="37"/>
      <c r="G108" s="37"/>
      <c r="H108" s="37"/>
      <c r="I108" s="37"/>
      <c r="J108" s="37"/>
      <c r="K108" s="37"/>
      <c r="L108" s="52"/>
      <c r="S108" s="35"/>
      <c r="T108" s="35"/>
      <c r="U108" s="35"/>
      <c r="V108" s="35"/>
      <c r="W108" s="35"/>
      <c r="X108" s="35"/>
      <c r="Y108" s="35"/>
      <c r="Z108" s="35"/>
      <c r="AA108" s="35"/>
      <c r="AB108" s="35"/>
      <c r="AC108" s="35"/>
      <c r="AD108" s="35"/>
      <c r="AE108" s="35"/>
    </row>
    <row r="109" spans="1:31" s="2" customFormat="1" ht="6.95" customHeight="1">
      <c r="A109" s="35"/>
      <c r="B109" s="55"/>
      <c r="C109" s="56"/>
      <c r="D109" s="56"/>
      <c r="E109" s="56"/>
      <c r="F109" s="56"/>
      <c r="G109" s="56"/>
      <c r="H109" s="56"/>
      <c r="I109" s="56"/>
      <c r="J109" s="56"/>
      <c r="K109" s="56"/>
      <c r="L109" s="52"/>
      <c r="S109" s="35"/>
      <c r="T109" s="35"/>
      <c r="U109" s="35"/>
      <c r="V109" s="35"/>
      <c r="W109" s="35"/>
      <c r="X109" s="35"/>
      <c r="Y109" s="35"/>
      <c r="Z109" s="35"/>
      <c r="AA109" s="35"/>
      <c r="AB109" s="35"/>
      <c r="AC109" s="35"/>
      <c r="AD109" s="35"/>
      <c r="AE109" s="35"/>
    </row>
    <row r="113" spans="1:63" s="2" customFormat="1" ht="6.95" customHeight="1">
      <c r="A113" s="35"/>
      <c r="B113" s="57"/>
      <c r="C113" s="58"/>
      <c r="D113" s="58"/>
      <c r="E113" s="58"/>
      <c r="F113" s="58"/>
      <c r="G113" s="58"/>
      <c r="H113" s="58"/>
      <c r="I113" s="58"/>
      <c r="J113" s="58"/>
      <c r="K113" s="58"/>
      <c r="L113" s="52"/>
      <c r="S113" s="35"/>
      <c r="T113" s="35"/>
      <c r="U113" s="35"/>
      <c r="V113" s="35"/>
      <c r="W113" s="35"/>
      <c r="X113" s="35"/>
      <c r="Y113" s="35"/>
      <c r="Z113" s="35"/>
      <c r="AA113" s="35"/>
      <c r="AB113" s="35"/>
      <c r="AC113" s="35"/>
      <c r="AD113" s="35"/>
      <c r="AE113" s="35"/>
    </row>
    <row r="114" spans="1:63" s="2" customFormat="1" ht="24.95" customHeight="1">
      <c r="A114" s="35"/>
      <c r="B114" s="36"/>
      <c r="C114" s="24" t="s">
        <v>124</v>
      </c>
      <c r="D114" s="37"/>
      <c r="E114" s="37"/>
      <c r="F114" s="37"/>
      <c r="G114" s="37"/>
      <c r="H114" s="37"/>
      <c r="I114" s="37"/>
      <c r="J114" s="37"/>
      <c r="K114" s="37"/>
      <c r="L114" s="52"/>
      <c r="S114" s="35"/>
      <c r="T114" s="35"/>
      <c r="U114" s="35"/>
      <c r="V114" s="35"/>
      <c r="W114" s="35"/>
      <c r="X114" s="35"/>
      <c r="Y114" s="35"/>
      <c r="Z114" s="35"/>
      <c r="AA114" s="35"/>
      <c r="AB114" s="35"/>
      <c r="AC114" s="35"/>
      <c r="AD114" s="35"/>
      <c r="AE114" s="35"/>
    </row>
    <row r="115" spans="1:63" s="2" customFormat="1" ht="6.95" customHeight="1">
      <c r="A115" s="35"/>
      <c r="B115" s="36"/>
      <c r="C115" s="37"/>
      <c r="D115" s="37"/>
      <c r="E115" s="37"/>
      <c r="F115" s="37"/>
      <c r="G115" s="37"/>
      <c r="H115" s="37"/>
      <c r="I115" s="37"/>
      <c r="J115" s="37"/>
      <c r="K115" s="37"/>
      <c r="L115" s="52"/>
      <c r="S115" s="35"/>
      <c r="T115" s="35"/>
      <c r="U115" s="35"/>
      <c r="V115" s="35"/>
      <c r="W115" s="35"/>
      <c r="X115" s="35"/>
      <c r="Y115" s="35"/>
      <c r="Z115" s="35"/>
      <c r="AA115" s="35"/>
      <c r="AB115" s="35"/>
      <c r="AC115" s="35"/>
      <c r="AD115" s="35"/>
      <c r="AE115" s="35"/>
    </row>
    <row r="116" spans="1:63" s="2" customFormat="1" ht="12" customHeight="1">
      <c r="A116" s="35"/>
      <c r="B116" s="36"/>
      <c r="C116" s="30" t="s">
        <v>16</v>
      </c>
      <c r="D116" s="37"/>
      <c r="E116" s="37"/>
      <c r="F116" s="37"/>
      <c r="G116" s="37"/>
      <c r="H116" s="37"/>
      <c r="I116" s="37"/>
      <c r="J116" s="37"/>
      <c r="K116" s="37"/>
      <c r="L116" s="52"/>
      <c r="S116" s="35"/>
      <c r="T116" s="35"/>
      <c r="U116" s="35"/>
      <c r="V116" s="35"/>
      <c r="W116" s="35"/>
      <c r="X116" s="35"/>
      <c r="Y116" s="35"/>
      <c r="Z116" s="35"/>
      <c r="AA116" s="35"/>
      <c r="AB116" s="35"/>
      <c r="AC116" s="35"/>
      <c r="AD116" s="35"/>
      <c r="AE116" s="35"/>
    </row>
    <row r="117" spans="1:63" s="2" customFormat="1" ht="26.25" customHeight="1">
      <c r="A117" s="35"/>
      <c r="B117" s="36"/>
      <c r="C117" s="37"/>
      <c r="D117" s="37"/>
      <c r="E117" s="333" t="str">
        <f>E7</f>
        <v>Rekonstrukce oddělení urologie nemocnice Most - budova B, 4. patro - revize 25/9 2025</v>
      </c>
      <c r="F117" s="334"/>
      <c r="G117" s="334"/>
      <c r="H117" s="334"/>
      <c r="I117" s="37"/>
      <c r="J117" s="37"/>
      <c r="K117" s="37"/>
      <c r="L117" s="52"/>
      <c r="S117" s="35"/>
      <c r="T117" s="35"/>
      <c r="U117" s="35"/>
      <c r="V117" s="35"/>
      <c r="W117" s="35"/>
      <c r="X117" s="35"/>
      <c r="Y117" s="35"/>
      <c r="Z117" s="35"/>
      <c r="AA117" s="35"/>
      <c r="AB117" s="35"/>
      <c r="AC117" s="35"/>
      <c r="AD117" s="35"/>
      <c r="AE117" s="35"/>
    </row>
    <row r="118" spans="1:63" s="2" customFormat="1" ht="12" customHeight="1">
      <c r="A118" s="35"/>
      <c r="B118" s="36"/>
      <c r="C118" s="30" t="s">
        <v>105</v>
      </c>
      <c r="D118" s="37"/>
      <c r="E118" s="37"/>
      <c r="F118" s="37"/>
      <c r="G118" s="37"/>
      <c r="H118" s="37"/>
      <c r="I118" s="37"/>
      <c r="J118" s="37"/>
      <c r="K118" s="37"/>
      <c r="L118" s="52"/>
      <c r="S118" s="35"/>
      <c r="T118" s="35"/>
      <c r="U118" s="35"/>
      <c r="V118" s="35"/>
      <c r="W118" s="35"/>
      <c r="X118" s="35"/>
      <c r="Y118" s="35"/>
      <c r="Z118" s="35"/>
      <c r="AA118" s="35"/>
      <c r="AB118" s="35"/>
      <c r="AC118" s="35"/>
      <c r="AD118" s="35"/>
      <c r="AE118" s="35"/>
    </row>
    <row r="119" spans="1:63" s="2" customFormat="1" ht="16.5" customHeight="1">
      <c r="A119" s="35"/>
      <c r="B119" s="36"/>
      <c r="C119" s="37"/>
      <c r="D119" s="37"/>
      <c r="E119" s="285" t="str">
        <f>E9</f>
        <v>B - Stavební práce</v>
      </c>
      <c r="F119" s="335"/>
      <c r="G119" s="335"/>
      <c r="H119" s="335"/>
      <c r="I119" s="37"/>
      <c r="J119" s="37"/>
      <c r="K119" s="37"/>
      <c r="L119" s="52"/>
      <c r="S119" s="35"/>
      <c r="T119" s="35"/>
      <c r="U119" s="35"/>
      <c r="V119" s="35"/>
      <c r="W119" s="35"/>
      <c r="X119" s="35"/>
      <c r="Y119" s="35"/>
      <c r="Z119" s="35"/>
      <c r="AA119" s="35"/>
      <c r="AB119" s="35"/>
      <c r="AC119" s="35"/>
      <c r="AD119" s="35"/>
      <c r="AE119" s="35"/>
    </row>
    <row r="120" spans="1:63" s="2" customFormat="1" ht="6.95" customHeight="1">
      <c r="A120" s="35"/>
      <c r="B120" s="36"/>
      <c r="C120" s="37"/>
      <c r="D120" s="37"/>
      <c r="E120" s="37"/>
      <c r="F120" s="37"/>
      <c r="G120" s="37"/>
      <c r="H120" s="37"/>
      <c r="I120" s="37"/>
      <c r="J120" s="37"/>
      <c r="K120" s="37"/>
      <c r="L120" s="52"/>
      <c r="S120" s="35"/>
      <c r="T120" s="35"/>
      <c r="U120" s="35"/>
      <c r="V120" s="35"/>
      <c r="W120" s="35"/>
      <c r="X120" s="35"/>
      <c r="Y120" s="35"/>
      <c r="Z120" s="35"/>
      <c r="AA120" s="35"/>
      <c r="AB120" s="35"/>
      <c r="AC120" s="35"/>
      <c r="AD120" s="35"/>
      <c r="AE120" s="35"/>
    </row>
    <row r="121" spans="1:63" s="2" customFormat="1" ht="12" customHeight="1">
      <c r="A121" s="35"/>
      <c r="B121" s="36"/>
      <c r="C121" s="30" t="s">
        <v>20</v>
      </c>
      <c r="D121" s="37"/>
      <c r="E121" s="37"/>
      <c r="F121" s="28" t="str">
        <f>F12</f>
        <v>J. E. Purkyně 270, 434 64 Most</v>
      </c>
      <c r="G121" s="37"/>
      <c r="H121" s="37"/>
      <c r="I121" s="30" t="s">
        <v>22</v>
      </c>
      <c r="J121" s="67">
        <f>IF(J12="","",J12)</f>
        <v>0</v>
      </c>
      <c r="K121" s="37"/>
      <c r="L121" s="52"/>
      <c r="S121" s="35"/>
      <c r="T121" s="35"/>
      <c r="U121" s="35"/>
      <c r="V121" s="35"/>
      <c r="W121" s="35"/>
      <c r="X121" s="35"/>
      <c r="Y121" s="35"/>
      <c r="Z121" s="35"/>
      <c r="AA121" s="35"/>
      <c r="AB121" s="35"/>
      <c r="AC121" s="35"/>
      <c r="AD121" s="35"/>
      <c r="AE121" s="35"/>
    </row>
    <row r="122" spans="1:63" s="2" customFormat="1" ht="6.95" customHeight="1">
      <c r="A122" s="35"/>
      <c r="B122" s="36"/>
      <c r="C122" s="37"/>
      <c r="D122" s="37"/>
      <c r="E122" s="37"/>
      <c r="F122" s="37"/>
      <c r="G122" s="37"/>
      <c r="H122" s="37"/>
      <c r="I122" s="37"/>
      <c r="J122" s="37"/>
      <c r="K122" s="37"/>
      <c r="L122" s="52"/>
      <c r="S122" s="35"/>
      <c r="T122" s="35"/>
      <c r="U122" s="35"/>
      <c r="V122" s="35"/>
      <c r="W122" s="35"/>
      <c r="X122" s="35"/>
      <c r="Y122" s="35"/>
      <c r="Z122" s="35"/>
      <c r="AA122" s="35"/>
      <c r="AB122" s="35"/>
      <c r="AC122" s="35"/>
      <c r="AD122" s="35"/>
      <c r="AE122" s="35"/>
    </row>
    <row r="123" spans="1:63" s="2" customFormat="1" ht="15.2" customHeight="1">
      <c r="A123" s="35"/>
      <c r="B123" s="36"/>
      <c r="C123" s="30" t="s">
        <v>23</v>
      </c>
      <c r="D123" s="37"/>
      <c r="E123" s="37"/>
      <c r="F123" s="28" t="str">
        <f>E15</f>
        <v>Krajská zdravotní, a.s. - Nemocnice Most, o.z.</v>
      </c>
      <c r="G123" s="37"/>
      <c r="H123" s="37"/>
      <c r="I123" s="30" t="s">
        <v>31</v>
      </c>
      <c r="J123" s="33" t="str">
        <f>E21</f>
        <v xml:space="preserve"> </v>
      </c>
      <c r="K123" s="37"/>
      <c r="L123" s="52"/>
      <c r="S123" s="35"/>
      <c r="T123" s="35"/>
      <c r="U123" s="35"/>
      <c r="V123" s="35"/>
      <c r="W123" s="35"/>
      <c r="X123" s="35"/>
      <c r="Y123" s="35"/>
      <c r="Z123" s="35"/>
      <c r="AA123" s="35"/>
      <c r="AB123" s="35"/>
      <c r="AC123" s="35"/>
      <c r="AD123" s="35"/>
      <c r="AE123" s="35"/>
    </row>
    <row r="124" spans="1:63" s="2" customFormat="1" ht="15.2" customHeight="1">
      <c r="A124" s="35"/>
      <c r="B124" s="36"/>
      <c r="C124" s="30" t="s">
        <v>29</v>
      </c>
      <c r="D124" s="37"/>
      <c r="E124" s="37"/>
      <c r="F124" s="28" t="str">
        <f>IF(E18="","",E18)</f>
        <v>Vyplň údaj</v>
      </c>
      <c r="G124" s="37"/>
      <c r="H124" s="37"/>
      <c r="I124" s="30" t="s">
        <v>34</v>
      </c>
      <c r="J124" s="33" t="str">
        <f>E24</f>
        <v xml:space="preserve"> </v>
      </c>
      <c r="K124" s="37"/>
      <c r="L124" s="52"/>
      <c r="S124" s="35"/>
      <c r="T124" s="35"/>
      <c r="U124" s="35"/>
      <c r="V124" s="35"/>
      <c r="W124" s="35"/>
      <c r="X124" s="35"/>
      <c r="Y124" s="35"/>
      <c r="Z124" s="35"/>
      <c r="AA124" s="35"/>
      <c r="AB124" s="35"/>
      <c r="AC124" s="35"/>
      <c r="AD124" s="35"/>
      <c r="AE124" s="35"/>
    </row>
    <row r="125" spans="1:63" s="2" customFormat="1" ht="10.35" customHeight="1">
      <c r="A125" s="35"/>
      <c r="B125" s="36"/>
      <c r="C125" s="37"/>
      <c r="D125" s="37"/>
      <c r="E125" s="37"/>
      <c r="F125" s="37"/>
      <c r="G125" s="37"/>
      <c r="H125" s="37"/>
      <c r="I125" s="37"/>
      <c r="J125" s="37"/>
      <c r="K125" s="37"/>
      <c r="L125" s="52"/>
      <c r="S125" s="35"/>
      <c r="T125" s="35"/>
      <c r="U125" s="35"/>
      <c r="V125" s="35"/>
      <c r="W125" s="35"/>
      <c r="X125" s="35"/>
      <c r="Y125" s="35"/>
      <c r="Z125" s="35"/>
      <c r="AA125" s="35"/>
      <c r="AB125" s="35"/>
      <c r="AC125" s="35"/>
      <c r="AD125" s="35"/>
      <c r="AE125" s="35"/>
    </row>
    <row r="126" spans="1:63" s="11" customFormat="1" ht="29.25" customHeight="1">
      <c r="A126" s="160"/>
      <c r="B126" s="161"/>
      <c r="C126" s="162" t="s">
        <v>125</v>
      </c>
      <c r="D126" s="163" t="s">
        <v>61</v>
      </c>
      <c r="E126" s="163" t="s">
        <v>57</v>
      </c>
      <c r="F126" s="163" t="s">
        <v>58</v>
      </c>
      <c r="G126" s="163" t="s">
        <v>126</v>
      </c>
      <c r="H126" s="163" t="s">
        <v>127</v>
      </c>
      <c r="I126" s="163" t="s">
        <v>128</v>
      </c>
      <c r="J126" s="164" t="s">
        <v>109</v>
      </c>
      <c r="K126" s="165" t="s">
        <v>129</v>
      </c>
      <c r="L126" s="166"/>
      <c r="M126" s="76" t="s">
        <v>1</v>
      </c>
      <c r="N126" s="77" t="s">
        <v>40</v>
      </c>
      <c r="O126" s="77" t="s">
        <v>130</v>
      </c>
      <c r="P126" s="77" t="s">
        <v>131</v>
      </c>
      <c r="Q126" s="77" t="s">
        <v>132</v>
      </c>
      <c r="R126" s="77" t="s">
        <v>133</v>
      </c>
      <c r="S126" s="77" t="s">
        <v>134</v>
      </c>
      <c r="T126" s="78" t="s">
        <v>135</v>
      </c>
      <c r="U126" s="160"/>
      <c r="V126" s="160"/>
      <c r="W126" s="160"/>
      <c r="X126" s="160"/>
      <c r="Y126" s="160"/>
      <c r="Z126" s="160"/>
      <c r="AA126" s="160"/>
      <c r="AB126" s="160"/>
      <c r="AC126" s="160"/>
      <c r="AD126" s="160"/>
      <c r="AE126" s="160"/>
    </row>
    <row r="127" spans="1:63" s="2" customFormat="1" ht="22.9" customHeight="1">
      <c r="A127" s="35"/>
      <c r="B127" s="36"/>
      <c r="C127" s="83" t="s">
        <v>136</v>
      </c>
      <c r="D127" s="37"/>
      <c r="E127" s="37"/>
      <c r="F127" s="37"/>
      <c r="G127" s="37"/>
      <c r="H127" s="37"/>
      <c r="I127" s="37"/>
      <c r="J127" s="167">
        <f>BK127</f>
        <v>0</v>
      </c>
      <c r="K127" s="37"/>
      <c r="L127" s="40"/>
      <c r="M127" s="79"/>
      <c r="N127" s="168"/>
      <c r="O127" s="80"/>
      <c r="P127" s="169">
        <f>P128+P159</f>
        <v>0</v>
      </c>
      <c r="Q127" s="80"/>
      <c r="R127" s="169">
        <f>R128+R159</f>
        <v>25.959876180000002</v>
      </c>
      <c r="S127" s="80"/>
      <c r="T127" s="170">
        <f>T128+T159</f>
        <v>0.28291760999999999</v>
      </c>
      <c r="U127" s="35"/>
      <c r="V127" s="35"/>
      <c r="W127" s="35"/>
      <c r="X127" s="35"/>
      <c r="Y127" s="35"/>
      <c r="Z127" s="35"/>
      <c r="AA127" s="35"/>
      <c r="AB127" s="35"/>
      <c r="AC127" s="35"/>
      <c r="AD127" s="35"/>
      <c r="AE127" s="35"/>
      <c r="AT127" s="18" t="s">
        <v>75</v>
      </c>
      <c r="AU127" s="18" t="s">
        <v>111</v>
      </c>
      <c r="BK127" s="171">
        <f>BK128+BK159</f>
        <v>0</v>
      </c>
    </row>
    <row r="128" spans="1:63" s="12" customFormat="1" ht="25.9" customHeight="1">
      <c r="B128" s="172"/>
      <c r="C128" s="173"/>
      <c r="D128" s="174" t="s">
        <v>75</v>
      </c>
      <c r="E128" s="175" t="s">
        <v>137</v>
      </c>
      <c r="F128" s="175" t="s">
        <v>138</v>
      </c>
      <c r="G128" s="173"/>
      <c r="H128" s="173"/>
      <c r="I128" s="176"/>
      <c r="J128" s="177">
        <f>BK128</f>
        <v>0</v>
      </c>
      <c r="K128" s="173"/>
      <c r="L128" s="178"/>
      <c r="M128" s="179"/>
      <c r="N128" s="180"/>
      <c r="O128" s="180"/>
      <c r="P128" s="181">
        <f>P129+P139+P157</f>
        <v>0</v>
      </c>
      <c r="Q128" s="180"/>
      <c r="R128" s="181">
        <f>R129+R139+R157</f>
        <v>20.020725680000002</v>
      </c>
      <c r="S128" s="180"/>
      <c r="T128" s="182">
        <f>T129+T139+T157</f>
        <v>3.8153760000000002E-2</v>
      </c>
      <c r="AR128" s="183" t="s">
        <v>84</v>
      </c>
      <c r="AT128" s="184" t="s">
        <v>75</v>
      </c>
      <c r="AU128" s="184" t="s">
        <v>76</v>
      </c>
      <c r="AY128" s="183" t="s">
        <v>139</v>
      </c>
      <c r="BK128" s="185">
        <f>BK129+BK139+BK157</f>
        <v>0</v>
      </c>
    </row>
    <row r="129" spans="1:65" s="12" customFormat="1" ht="22.9" customHeight="1">
      <c r="B129" s="172"/>
      <c r="C129" s="173"/>
      <c r="D129" s="174" t="s">
        <v>75</v>
      </c>
      <c r="E129" s="186" t="s">
        <v>157</v>
      </c>
      <c r="F129" s="186" t="s">
        <v>379</v>
      </c>
      <c r="G129" s="173"/>
      <c r="H129" s="173"/>
      <c r="I129" s="176"/>
      <c r="J129" s="187">
        <f>BK129</f>
        <v>0</v>
      </c>
      <c r="K129" s="173"/>
      <c r="L129" s="178"/>
      <c r="M129" s="179"/>
      <c r="N129" s="180"/>
      <c r="O129" s="180"/>
      <c r="P129" s="181">
        <f>SUM(P130:P138)</f>
        <v>0</v>
      </c>
      <c r="Q129" s="180"/>
      <c r="R129" s="181">
        <f>SUM(R130:R138)</f>
        <v>4.0200079999999998</v>
      </c>
      <c r="S129" s="180"/>
      <c r="T129" s="182">
        <f>SUM(T130:T138)</f>
        <v>0</v>
      </c>
      <c r="AR129" s="183" t="s">
        <v>84</v>
      </c>
      <c r="AT129" s="184" t="s">
        <v>75</v>
      </c>
      <c r="AU129" s="184" t="s">
        <v>84</v>
      </c>
      <c r="AY129" s="183" t="s">
        <v>139</v>
      </c>
      <c r="BK129" s="185">
        <f>SUM(BK130:BK138)</f>
        <v>0</v>
      </c>
    </row>
    <row r="130" spans="1:65" s="2" customFormat="1" ht="37.9" customHeight="1">
      <c r="A130" s="35"/>
      <c r="B130" s="36"/>
      <c r="C130" s="188" t="s">
        <v>84</v>
      </c>
      <c r="D130" s="188" t="s">
        <v>142</v>
      </c>
      <c r="E130" s="189" t="s">
        <v>380</v>
      </c>
      <c r="F130" s="190" t="s">
        <v>381</v>
      </c>
      <c r="G130" s="191" t="s">
        <v>145</v>
      </c>
      <c r="H130" s="192">
        <v>6</v>
      </c>
      <c r="I130" s="193"/>
      <c r="J130" s="194">
        <f>ROUND(I130*H130,2)</f>
        <v>0</v>
      </c>
      <c r="K130" s="195"/>
      <c r="L130" s="40"/>
      <c r="M130" s="196" t="s">
        <v>1</v>
      </c>
      <c r="N130" s="197" t="s">
        <v>41</v>
      </c>
      <c r="O130" s="72"/>
      <c r="P130" s="198">
        <f>O130*H130</f>
        <v>0</v>
      </c>
      <c r="Q130" s="198">
        <v>0.17716000000000001</v>
      </c>
      <c r="R130" s="198">
        <f>Q130*H130</f>
        <v>1.0629600000000001</v>
      </c>
      <c r="S130" s="198">
        <v>0</v>
      </c>
      <c r="T130" s="199">
        <f>S130*H130</f>
        <v>0</v>
      </c>
      <c r="U130" s="35"/>
      <c r="V130" s="35"/>
      <c r="W130" s="35"/>
      <c r="X130" s="35"/>
      <c r="Y130" s="35"/>
      <c r="Z130" s="35"/>
      <c r="AA130" s="35"/>
      <c r="AB130" s="35"/>
      <c r="AC130" s="35"/>
      <c r="AD130" s="35"/>
      <c r="AE130" s="35"/>
      <c r="AR130" s="200" t="s">
        <v>146</v>
      </c>
      <c r="AT130" s="200" t="s">
        <v>142</v>
      </c>
      <c r="AU130" s="200" t="s">
        <v>86</v>
      </c>
      <c r="AY130" s="18" t="s">
        <v>139</v>
      </c>
      <c r="BE130" s="201">
        <f>IF(N130="základní",J130,0)</f>
        <v>0</v>
      </c>
      <c r="BF130" s="201">
        <f>IF(N130="snížená",J130,0)</f>
        <v>0</v>
      </c>
      <c r="BG130" s="201">
        <f>IF(N130="zákl. přenesená",J130,0)</f>
        <v>0</v>
      </c>
      <c r="BH130" s="201">
        <f>IF(N130="sníž. přenesená",J130,0)</f>
        <v>0</v>
      </c>
      <c r="BI130" s="201">
        <f>IF(N130="nulová",J130,0)</f>
        <v>0</v>
      </c>
      <c r="BJ130" s="18" t="s">
        <v>84</v>
      </c>
      <c r="BK130" s="201">
        <f>ROUND(I130*H130,2)</f>
        <v>0</v>
      </c>
      <c r="BL130" s="18" t="s">
        <v>146</v>
      </c>
      <c r="BM130" s="200" t="s">
        <v>382</v>
      </c>
    </row>
    <row r="131" spans="1:65" s="13" customFormat="1" ht="11.25">
      <c r="B131" s="207"/>
      <c r="C131" s="208"/>
      <c r="D131" s="202" t="s">
        <v>153</v>
      </c>
      <c r="E131" s="209" t="s">
        <v>1</v>
      </c>
      <c r="F131" s="210" t="s">
        <v>383</v>
      </c>
      <c r="G131" s="208"/>
      <c r="H131" s="211">
        <v>3</v>
      </c>
      <c r="I131" s="212"/>
      <c r="J131" s="208"/>
      <c r="K131" s="208"/>
      <c r="L131" s="213"/>
      <c r="M131" s="214"/>
      <c r="N131" s="215"/>
      <c r="O131" s="215"/>
      <c r="P131" s="215"/>
      <c r="Q131" s="215"/>
      <c r="R131" s="215"/>
      <c r="S131" s="215"/>
      <c r="T131" s="216"/>
      <c r="AT131" s="217" t="s">
        <v>153</v>
      </c>
      <c r="AU131" s="217" t="s">
        <v>86</v>
      </c>
      <c r="AV131" s="13" t="s">
        <v>86</v>
      </c>
      <c r="AW131" s="13" t="s">
        <v>33</v>
      </c>
      <c r="AX131" s="13" t="s">
        <v>76</v>
      </c>
      <c r="AY131" s="217" t="s">
        <v>139</v>
      </c>
    </row>
    <row r="132" spans="1:65" s="13" customFormat="1" ht="11.25">
      <c r="B132" s="207"/>
      <c r="C132" s="208"/>
      <c r="D132" s="202" t="s">
        <v>153</v>
      </c>
      <c r="E132" s="209" t="s">
        <v>1</v>
      </c>
      <c r="F132" s="210" t="s">
        <v>384</v>
      </c>
      <c r="G132" s="208"/>
      <c r="H132" s="211">
        <v>3</v>
      </c>
      <c r="I132" s="212"/>
      <c r="J132" s="208"/>
      <c r="K132" s="208"/>
      <c r="L132" s="213"/>
      <c r="M132" s="214"/>
      <c r="N132" s="215"/>
      <c r="O132" s="215"/>
      <c r="P132" s="215"/>
      <c r="Q132" s="215"/>
      <c r="R132" s="215"/>
      <c r="S132" s="215"/>
      <c r="T132" s="216"/>
      <c r="AT132" s="217" t="s">
        <v>153</v>
      </c>
      <c r="AU132" s="217" t="s">
        <v>86</v>
      </c>
      <c r="AV132" s="13" t="s">
        <v>86</v>
      </c>
      <c r="AW132" s="13" t="s">
        <v>33</v>
      </c>
      <c r="AX132" s="13" t="s">
        <v>76</v>
      </c>
      <c r="AY132" s="217" t="s">
        <v>139</v>
      </c>
    </row>
    <row r="133" spans="1:65" s="14" customFormat="1" ht="11.25">
      <c r="B133" s="218"/>
      <c r="C133" s="219"/>
      <c r="D133" s="202" t="s">
        <v>153</v>
      </c>
      <c r="E133" s="220" t="s">
        <v>1</v>
      </c>
      <c r="F133" s="221" t="s">
        <v>156</v>
      </c>
      <c r="G133" s="219"/>
      <c r="H133" s="222">
        <v>6</v>
      </c>
      <c r="I133" s="223"/>
      <c r="J133" s="219"/>
      <c r="K133" s="219"/>
      <c r="L133" s="224"/>
      <c r="M133" s="225"/>
      <c r="N133" s="226"/>
      <c r="O133" s="226"/>
      <c r="P133" s="226"/>
      <c r="Q133" s="226"/>
      <c r="R133" s="226"/>
      <c r="S133" s="226"/>
      <c r="T133" s="227"/>
      <c r="AT133" s="228" t="s">
        <v>153</v>
      </c>
      <c r="AU133" s="228" t="s">
        <v>86</v>
      </c>
      <c r="AV133" s="14" t="s">
        <v>146</v>
      </c>
      <c r="AW133" s="14" t="s">
        <v>33</v>
      </c>
      <c r="AX133" s="14" t="s">
        <v>84</v>
      </c>
      <c r="AY133" s="228" t="s">
        <v>139</v>
      </c>
    </row>
    <row r="134" spans="1:65" s="2" customFormat="1" ht="44.25" customHeight="1">
      <c r="A134" s="35"/>
      <c r="B134" s="36"/>
      <c r="C134" s="188" t="s">
        <v>86</v>
      </c>
      <c r="D134" s="188" t="s">
        <v>142</v>
      </c>
      <c r="E134" s="189" t="s">
        <v>385</v>
      </c>
      <c r="F134" s="190" t="s">
        <v>386</v>
      </c>
      <c r="G134" s="191" t="s">
        <v>297</v>
      </c>
      <c r="H134" s="192">
        <v>4</v>
      </c>
      <c r="I134" s="193"/>
      <c r="J134" s="194">
        <f>ROUND(I134*H134,2)</f>
        <v>0</v>
      </c>
      <c r="K134" s="195"/>
      <c r="L134" s="40"/>
      <c r="M134" s="196" t="s">
        <v>1</v>
      </c>
      <c r="N134" s="197" t="s">
        <v>41</v>
      </c>
      <c r="O134" s="72"/>
      <c r="P134" s="198">
        <f>O134*H134</f>
        <v>0</v>
      </c>
      <c r="Q134" s="198">
        <v>3.8030000000000001E-2</v>
      </c>
      <c r="R134" s="198">
        <f>Q134*H134</f>
        <v>0.15212000000000001</v>
      </c>
      <c r="S134" s="198">
        <v>0</v>
      </c>
      <c r="T134" s="199">
        <f>S134*H134</f>
        <v>0</v>
      </c>
      <c r="U134" s="35"/>
      <c r="V134" s="35"/>
      <c r="W134" s="35"/>
      <c r="X134" s="35"/>
      <c r="Y134" s="35"/>
      <c r="Z134" s="35"/>
      <c r="AA134" s="35"/>
      <c r="AB134" s="35"/>
      <c r="AC134" s="35"/>
      <c r="AD134" s="35"/>
      <c r="AE134" s="35"/>
      <c r="AR134" s="200" t="s">
        <v>146</v>
      </c>
      <c r="AT134" s="200" t="s">
        <v>142</v>
      </c>
      <c r="AU134" s="200" t="s">
        <v>86</v>
      </c>
      <c r="AY134" s="18" t="s">
        <v>139</v>
      </c>
      <c r="BE134" s="201">
        <f>IF(N134="základní",J134,0)</f>
        <v>0</v>
      </c>
      <c r="BF134" s="201">
        <f>IF(N134="snížená",J134,0)</f>
        <v>0</v>
      </c>
      <c r="BG134" s="201">
        <f>IF(N134="zákl. přenesená",J134,0)</f>
        <v>0</v>
      </c>
      <c r="BH134" s="201">
        <f>IF(N134="sníž. přenesená",J134,0)</f>
        <v>0</v>
      </c>
      <c r="BI134" s="201">
        <f>IF(N134="nulová",J134,0)</f>
        <v>0</v>
      </c>
      <c r="BJ134" s="18" t="s">
        <v>84</v>
      </c>
      <c r="BK134" s="201">
        <f>ROUND(I134*H134,2)</f>
        <v>0</v>
      </c>
      <c r="BL134" s="18" t="s">
        <v>146</v>
      </c>
      <c r="BM134" s="200" t="s">
        <v>387</v>
      </c>
    </row>
    <row r="135" spans="1:65" s="2" customFormat="1" ht="44.25" customHeight="1">
      <c r="A135" s="35"/>
      <c r="B135" s="36"/>
      <c r="C135" s="188" t="s">
        <v>157</v>
      </c>
      <c r="D135" s="188" t="s">
        <v>142</v>
      </c>
      <c r="E135" s="189" t="s">
        <v>388</v>
      </c>
      <c r="F135" s="190" t="s">
        <v>389</v>
      </c>
      <c r="G135" s="191" t="s">
        <v>297</v>
      </c>
      <c r="H135" s="192">
        <v>3</v>
      </c>
      <c r="I135" s="193"/>
      <c r="J135" s="194">
        <f>ROUND(I135*H135,2)</f>
        <v>0</v>
      </c>
      <c r="K135" s="195"/>
      <c r="L135" s="40"/>
      <c r="M135" s="196" t="s">
        <v>1</v>
      </c>
      <c r="N135" s="197" t="s">
        <v>41</v>
      </c>
      <c r="O135" s="72"/>
      <c r="P135" s="198">
        <f>O135*H135</f>
        <v>0</v>
      </c>
      <c r="Q135" s="198">
        <v>5.3629999999999997E-2</v>
      </c>
      <c r="R135" s="198">
        <f>Q135*H135</f>
        <v>0.16088999999999998</v>
      </c>
      <c r="S135" s="198">
        <v>0</v>
      </c>
      <c r="T135" s="199">
        <f>S135*H135</f>
        <v>0</v>
      </c>
      <c r="U135" s="35"/>
      <c r="V135" s="35"/>
      <c r="W135" s="35"/>
      <c r="X135" s="35"/>
      <c r="Y135" s="35"/>
      <c r="Z135" s="35"/>
      <c r="AA135" s="35"/>
      <c r="AB135" s="35"/>
      <c r="AC135" s="35"/>
      <c r="AD135" s="35"/>
      <c r="AE135" s="35"/>
      <c r="AR135" s="200" t="s">
        <v>146</v>
      </c>
      <c r="AT135" s="200" t="s">
        <v>142</v>
      </c>
      <c r="AU135" s="200" t="s">
        <v>86</v>
      </c>
      <c r="AY135" s="18" t="s">
        <v>139</v>
      </c>
      <c r="BE135" s="201">
        <f>IF(N135="základní",J135,0)</f>
        <v>0</v>
      </c>
      <c r="BF135" s="201">
        <f>IF(N135="snížená",J135,0)</f>
        <v>0</v>
      </c>
      <c r="BG135" s="201">
        <f>IF(N135="zákl. přenesená",J135,0)</f>
        <v>0</v>
      </c>
      <c r="BH135" s="201">
        <f>IF(N135="sníž. přenesená",J135,0)</f>
        <v>0</v>
      </c>
      <c r="BI135" s="201">
        <f>IF(N135="nulová",J135,0)</f>
        <v>0</v>
      </c>
      <c r="BJ135" s="18" t="s">
        <v>84</v>
      </c>
      <c r="BK135" s="201">
        <f>ROUND(I135*H135,2)</f>
        <v>0</v>
      </c>
      <c r="BL135" s="18" t="s">
        <v>146</v>
      </c>
      <c r="BM135" s="200" t="s">
        <v>390</v>
      </c>
    </row>
    <row r="136" spans="1:65" s="2" customFormat="1" ht="37.9" customHeight="1">
      <c r="A136" s="35"/>
      <c r="B136" s="36"/>
      <c r="C136" s="188" t="s">
        <v>146</v>
      </c>
      <c r="D136" s="188" t="s">
        <v>142</v>
      </c>
      <c r="E136" s="189" t="s">
        <v>391</v>
      </c>
      <c r="F136" s="190" t="s">
        <v>392</v>
      </c>
      <c r="G136" s="191" t="s">
        <v>145</v>
      </c>
      <c r="H136" s="192">
        <v>15</v>
      </c>
      <c r="I136" s="193"/>
      <c r="J136" s="194">
        <f>ROUND(I136*H136,2)</f>
        <v>0</v>
      </c>
      <c r="K136" s="195"/>
      <c r="L136" s="40"/>
      <c r="M136" s="196" t="s">
        <v>1</v>
      </c>
      <c r="N136" s="197" t="s">
        <v>41</v>
      </c>
      <c r="O136" s="72"/>
      <c r="P136" s="198">
        <f>O136*H136</f>
        <v>0</v>
      </c>
      <c r="Q136" s="198">
        <v>7.9210000000000003E-2</v>
      </c>
      <c r="R136" s="198">
        <f>Q136*H136</f>
        <v>1.18815</v>
      </c>
      <c r="S136" s="198">
        <v>0</v>
      </c>
      <c r="T136" s="199">
        <f>S136*H136</f>
        <v>0</v>
      </c>
      <c r="U136" s="35"/>
      <c r="V136" s="35"/>
      <c r="W136" s="35"/>
      <c r="X136" s="35"/>
      <c r="Y136" s="35"/>
      <c r="Z136" s="35"/>
      <c r="AA136" s="35"/>
      <c r="AB136" s="35"/>
      <c r="AC136" s="35"/>
      <c r="AD136" s="35"/>
      <c r="AE136" s="35"/>
      <c r="AR136" s="200" t="s">
        <v>146</v>
      </c>
      <c r="AT136" s="200" t="s">
        <v>142</v>
      </c>
      <c r="AU136" s="200" t="s">
        <v>86</v>
      </c>
      <c r="AY136" s="18" t="s">
        <v>139</v>
      </c>
      <c r="BE136" s="201">
        <f>IF(N136="základní",J136,0)</f>
        <v>0</v>
      </c>
      <c r="BF136" s="201">
        <f>IF(N136="snížená",J136,0)</f>
        <v>0</v>
      </c>
      <c r="BG136" s="201">
        <f>IF(N136="zákl. přenesená",J136,0)</f>
        <v>0</v>
      </c>
      <c r="BH136" s="201">
        <f>IF(N136="sníž. přenesená",J136,0)</f>
        <v>0</v>
      </c>
      <c r="BI136" s="201">
        <f>IF(N136="nulová",J136,0)</f>
        <v>0</v>
      </c>
      <c r="BJ136" s="18" t="s">
        <v>84</v>
      </c>
      <c r="BK136" s="201">
        <f>ROUND(I136*H136,2)</f>
        <v>0</v>
      </c>
      <c r="BL136" s="18" t="s">
        <v>146</v>
      </c>
      <c r="BM136" s="200" t="s">
        <v>393</v>
      </c>
    </row>
    <row r="137" spans="1:65" s="2" customFormat="1" ht="24.2" customHeight="1">
      <c r="A137" s="35"/>
      <c r="B137" s="36"/>
      <c r="C137" s="188" t="s">
        <v>170</v>
      </c>
      <c r="D137" s="188" t="s">
        <v>142</v>
      </c>
      <c r="E137" s="189" t="s">
        <v>394</v>
      </c>
      <c r="F137" s="190" t="s">
        <v>395</v>
      </c>
      <c r="G137" s="191" t="s">
        <v>178</v>
      </c>
      <c r="H137" s="192">
        <v>76</v>
      </c>
      <c r="I137" s="193"/>
      <c r="J137" s="194">
        <f>ROUND(I137*H137,2)</f>
        <v>0</v>
      </c>
      <c r="K137" s="195"/>
      <c r="L137" s="40"/>
      <c r="M137" s="196" t="s">
        <v>1</v>
      </c>
      <c r="N137" s="197" t="s">
        <v>41</v>
      </c>
      <c r="O137" s="72"/>
      <c r="P137" s="198">
        <f>O137*H137</f>
        <v>0</v>
      </c>
      <c r="Q137" s="198">
        <v>1.3999999999999999E-4</v>
      </c>
      <c r="R137" s="198">
        <f>Q137*H137</f>
        <v>1.0639999999999998E-2</v>
      </c>
      <c r="S137" s="198">
        <v>0</v>
      </c>
      <c r="T137" s="199">
        <f>S137*H137</f>
        <v>0</v>
      </c>
      <c r="U137" s="35"/>
      <c r="V137" s="35"/>
      <c r="W137" s="35"/>
      <c r="X137" s="35"/>
      <c r="Y137" s="35"/>
      <c r="Z137" s="35"/>
      <c r="AA137" s="35"/>
      <c r="AB137" s="35"/>
      <c r="AC137" s="35"/>
      <c r="AD137" s="35"/>
      <c r="AE137" s="35"/>
      <c r="AR137" s="200" t="s">
        <v>146</v>
      </c>
      <c r="AT137" s="200" t="s">
        <v>142</v>
      </c>
      <c r="AU137" s="200" t="s">
        <v>86</v>
      </c>
      <c r="AY137" s="18" t="s">
        <v>139</v>
      </c>
      <c r="BE137" s="201">
        <f>IF(N137="základní",J137,0)</f>
        <v>0</v>
      </c>
      <c r="BF137" s="201">
        <f>IF(N137="snížená",J137,0)</f>
        <v>0</v>
      </c>
      <c r="BG137" s="201">
        <f>IF(N137="zákl. přenesená",J137,0)</f>
        <v>0</v>
      </c>
      <c r="BH137" s="201">
        <f>IF(N137="sníž. přenesená",J137,0)</f>
        <v>0</v>
      </c>
      <c r="BI137" s="201">
        <f>IF(N137="nulová",J137,0)</f>
        <v>0</v>
      </c>
      <c r="BJ137" s="18" t="s">
        <v>84</v>
      </c>
      <c r="BK137" s="201">
        <f>ROUND(I137*H137,2)</f>
        <v>0</v>
      </c>
      <c r="BL137" s="18" t="s">
        <v>146</v>
      </c>
      <c r="BM137" s="200" t="s">
        <v>396</v>
      </c>
    </row>
    <row r="138" spans="1:65" s="2" customFormat="1" ht="37.9" customHeight="1">
      <c r="A138" s="35"/>
      <c r="B138" s="36"/>
      <c r="C138" s="188" t="s">
        <v>175</v>
      </c>
      <c r="D138" s="188" t="s">
        <v>142</v>
      </c>
      <c r="E138" s="189" t="s">
        <v>397</v>
      </c>
      <c r="F138" s="190" t="s">
        <v>398</v>
      </c>
      <c r="G138" s="191" t="s">
        <v>145</v>
      </c>
      <c r="H138" s="192">
        <v>22.4</v>
      </c>
      <c r="I138" s="193"/>
      <c r="J138" s="194">
        <f>ROUND(I138*H138,2)</f>
        <v>0</v>
      </c>
      <c r="K138" s="195"/>
      <c r="L138" s="40"/>
      <c r="M138" s="196" t="s">
        <v>1</v>
      </c>
      <c r="N138" s="197" t="s">
        <v>41</v>
      </c>
      <c r="O138" s="72"/>
      <c r="P138" s="198">
        <f>O138*H138</f>
        <v>0</v>
      </c>
      <c r="Q138" s="198">
        <v>6.4519999999999994E-2</v>
      </c>
      <c r="R138" s="198">
        <f>Q138*H138</f>
        <v>1.4452479999999999</v>
      </c>
      <c r="S138" s="198">
        <v>0</v>
      </c>
      <c r="T138" s="199">
        <f>S138*H138</f>
        <v>0</v>
      </c>
      <c r="U138" s="35"/>
      <c r="V138" s="35"/>
      <c r="W138" s="35"/>
      <c r="X138" s="35"/>
      <c r="Y138" s="35"/>
      <c r="Z138" s="35"/>
      <c r="AA138" s="35"/>
      <c r="AB138" s="35"/>
      <c r="AC138" s="35"/>
      <c r="AD138" s="35"/>
      <c r="AE138" s="35"/>
      <c r="AR138" s="200" t="s">
        <v>146</v>
      </c>
      <c r="AT138" s="200" t="s">
        <v>142</v>
      </c>
      <c r="AU138" s="200" t="s">
        <v>86</v>
      </c>
      <c r="AY138" s="18" t="s">
        <v>139</v>
      </c>
      <c r="BE138" s="201">
        <f>IF(N138="základní",J138,0)</f>
        <v>0</v>
      </c>
      <c r="BF138" s="201">
        <f>IF(N138="snížená",J138,0)</f>
        <v>0</v>
      </c>
      <c r="BG138" s="201">
        <f>IF(N138="zákl. přenesená",J138,0)</f>
        <v>0</v>
      </c>
      <c r="BH138" s="201">
        <f>IF(N138="sníž. přenesená",J138,0)</f>
        <v>0</v>
      </c>
      <c r="BI138" s="201">
        <f>IF(N138="nulová",J138,0)</f>
        <v>0</v>
      </c>
      <c r="BJ138" s="18" t="s">
        <v>84</v>
      </c>
      <c r="BK138" s="201">
        <f>ROUND(I138*H138,2)</f>
        <v>0</v>
      </c>
      <c r="BL138" s="18" t="s">
        <v>146</v>
      </c>
      <c r="BM138" s="200" t="s">
        <v>399</v>
      </c>
    </row>
    <row r="139" spans="1:65" s="12" customFormat="1" ht="22.9" customHeight="1">
      <c r="B139" s="172"/>
      <c r="C139" s="173"/>
      <c r="D139" s="174" t="s">
        <v>75</v>
      </c>
      <c r="E139" s="186" t="s">
        <v>175</v>
      </c>
      <c r="F139" s="186" t="s">
        <v>400</v>
      </c>
      <c r="G139" s="173"/>
      <c r="H139" s="173"/>
      <c r="I139" s="176"/>
      <c r="J139" s="187">
        <f>BK139</f>
        <v>0</v>
      </c>
      <c r="K139" s="173"/>
      <c r="L139" s="178"/>
      <c r="M139" s="179"/>
      <c r="N139" s="180"/>
      <c r="O139" s="180"/>
      <c r="P139" s="181">
        <f>SUM(P140:P156)</f>
        <v>0</v>
      </c>
      <c r="Q139" s="180"/>
      <c r="R139" s="181">
        <f>SUM(R140:R156)</f>
        <v>16.000717680000001</v>
      </c>
      <c r="S139" s="180"/>
      <c r="T139" s="182">
        <f>SUM(T140:T156)</f>
        <v>3.8153760000000002E-2</v>
      </c>
      <c r="AR139" s="183" t="s">
        <v>84</v>
      </c>
      <c r="AT139" s="184" t="s">
        <v>75</v>
      </c>
      <c r="AU139" s="184" t="s">
        <v>84</v>
      </c>
      <c r="AY139" s="183" t="s">
        <v>139</v>
      </c>
      <c r="BK139" s="185">
        <f>SUM(BK140:BK156)</f>
        <v>0</v>
      </c>
    </row>
    <row r="140" spans="1:65" s="2" customFormat="1" ht="37.9" customHeight="1">
      <c r="A140" s="35"/>
      <c r="B140" s="36"/>
      <c r="C140" s="188" t="s">
        <v>181</v>
      </c>
      <c r="D140" s="188" t="s">
        <v>142</v>
      </c>
      <c r="E140" s="189" t="s">
        <v>401</v>
      </c>
      <c r="F140" s="190" t="s">
        <v>402</v>
      </c>
      <c r="G140" s="191" t="s">
        <v>145</v>
      </c>
      <c r="H140" s="192">
        <v>428.65</v>
      </c>
      <c r="I140" s="193"/>
      <c r="J140" s="194">
        <f t="shared" ref="J140:J145" si="0">ROUND(I140*H140,2)</f>
        <v>0</v>
      </c>
      <c r="K140" s="195"/>
      <c r="L140" s="40"/>
      <c r="M140" s="196" t="s">
        <v>1</v>
      </c>
      <c r="N140" s="197" t="s">
        <v>41</v>
      </c>
      <c r="O140" s="72"/>
      <c r="P140" s="198">
        <f t="shared" ref="P140:P145" si="1">O140*H140</f>
        <v>0</v>
      </c>
      <c r="Q140" s="198">
        <v>4.3800000000000002E-3</v>
      </c>
      <c r="R140" s="198">
        <f t="shared" ref="R140:R145" si="2">Q140*H140</f>
        <v>1.8774869999999999</v>
      </c>
      <c r="S140" s="198">
        <v>0</v>
      </c>
      <c r="T140" s="199">
        <f t="shared" ref="T140:T145" si="3">S140*H140</f>
        <v>0</v>
      </c>
      <c r="U140" s="35"/>
      <c r="V140" s="35"/>
      <c r="W140" s="35"/>
      <c r="X140" s="35"/>
      <c r="Y140" s="35"/>
      <c r="Z140" s="35"/>
      <c r="AA140" s="35"/>
      <c r="AB140" s="35"/>
      <c r="AC140" s="35"/>
      <c r="AD140" s="35"/>
      <c r="AE140" s="35"/>
      <c r="AR140" s="200" t="s">
        <v>146</v>
      </c>
      <c r="AT140" s="200" t="s">
        <v>142</v>
      </c>
      <c r="AU140" s="200" t="s">
        <v>86</v>
      </c>
      <c r="AY140" s="18" t="s">
        <v>139</v>
      </c>
      <c r="BE140" s="201">
        <f t="shared" ref="BE140:BE145" si="4">IF(N140="základní",J140,0)</f>
        <v>0</v>
      </c>
      <c r="BF140" s="201">
        <f t="shared" ref="BF140:BF145" si="5">IF(N140="snížená",J140,0)</f>
        <v>0</v>
      </c>
      <c r="BG140" s="201">
        <f t="shared" ref="BG140:BG145" si="6">IF(N140="zákl. přenesená",J140,0)</f>
        <v>0</v>
      </c>
      <c r="BH140" s="201">
        <f t="shared" ref="BH140:BH145" si="7">IF(N140="sníž. přenesená",J140,0)</f>
        <v>0</v>
      </c>
      <c r="BI140" s="201">
        <f t="shared" ref="BI140:BI145" si="8">IF(N140="nulová",J140,0)</f>
        <v>0</v>
      </c>
      <c r="BJ140" s="18" t="s">
        <v>84</v>
      </c>
      <c r="BK140" s="201">
        <f t="shared" ref="BK140:BK145" si="9">ROUND(I140*H140,2)</f>
        <v>0</v>
      </c>
      <c r="BL140" s="18" t="s">
        <v>146</v>
      </c>
      <c r="BM140" s="200" t="s">
        <v>403</v>
      </c>
    </row>
    <row r="141" spans="1:65" s="2" customFormat="1" ht="24.2" customHeight="1">
      <c r="A141" s="35"/>
      <c r="B141" s="36"/>
      <c r="C141" s="188" t="s">
        <v>185</v>
      </c>
      <c r="D141" s="188" t="s">
        <v>142</v>
      </c>
      <c r="E141" s="189" t="s">
        <v>404</v>
      </c>
      <c r="F141" s="190" t="s">
        <v>405</v>
      </c>
      <c r="G141" s="191" t="s">
        <v>145</v>
      </c>
      <c r="H141" s="192">
        <v>428.65</v>
      </c>
      <c r="I141" s="193"/>
      <c r="J141" s="194">
        <f t="shared" si="0"/>
        <v>0</v>
      </c>
      <c r="K141" s="195"/>
      <c r="L141" s="40"/>
      <c r="M141" s="196" t="s">
        <v>1</v>
      </c>
      <c r="N141" s="197" t="s">
        <v>41</v>
      </c>
      <c r="O141" s="72"/>
      <c r="P141" s="198">
        <f t="shared" si="1"/>
        <v>0</v>
      </c>
      <c r="Q141" s="198">
        <v>4.0000000000000001E-3</v>
      </c>
      <c r="R141" s="198">
        <f t="shared" si="2"/>
        <v>1.7145999999999999</v>
      </c>
      <c r="S141" s="198">
        <v>0</v>
      </c>
      <c r="T141" s="199">
        <f t="shared" si="3"/>
        <v>0</v>
      </c>
      <c r="U141" s="35"/>
      <c r="V141" s="35"/>
      <c r="W141" s="35"/>
      <c r="X141" s="35"/>
      <c r="Y141" s="35"/>
      <c r="Z141" s="35"/>
      <c r="AA141" s="35"/>
      <c r="AB141" s="35"/>
      <c r="AC141" s="35"/>
      <c r="AD141" s="35"/>
      <c r="AE141" s="35"/>
      <c r="AR141" s="200" t="s">
        <v>146</v>
      </c>
      <c r="AT141" s="200" t="s">
        <v>142</v>
      </c>
      <c r="AU141" s="200" t="s">
        <v>86</v>
      </c>
      <c r="AY141" s="18" t="s">
        <v>139</v>
      </c>
      <c r="BE141" s="201">
        <f t="shared" si="4"/>
        <v>0</v>
      </c>
      <c r="BF141" s="201">
        <f t="shared" si="5"/>
        <v>0</v>
      </c>
      <c r="BG141" s="201">
        <f t="shared" si="6"/>
        <v>0</v>
      </c>
      <c r="BH141" s="201">
        <f t="shared" si="7"/>
        <v>0</v>
      </c>
      <c r="BI141" s="201">
        <f t="shared" si="8"/>
        <v>0</v>
      </c>
      <c r="BJ141" s="18" t="s">
        <v>84</v>
      </c>
      <c r="BK141" s="201">
        <f t="shared" si="9"/>
        <v>0</v>
      </c>
      <c r="BL141" s="18" t="s">
        <v>146</v>
      </c>
      <c r="BM141" s="200" t="s">
        <v>406</v>
      </c>
    </row>
    <row r="142" spans="1:65" s="2" customFormat="1" ht="37.9" customHeight="1">
      <c r="A142" s="35"/>
      <c r="B142" s="36"/>
      <c r="C142" s="188" t="s">
        <v>140</v>
      </c>
      <c r="D142" s="188" t="s">
        <v>142</v>
      </c>
      <c r="E142" s="189" t="s">
        <v>407</v>
      </c>
      <c r="F142" s="190" t="s">
        <v>408</v>
      </c>
      <c r="G142" s="191" t="s">
        <v>145</v>
      </c>
      <c r="H142" s="192">
        <v>930.15300000000002</v>
      </c>
      <c r="I142" s="193"/>
      <c r="J142" s="194">
        <f t="shared" si="0"/>
        <v>0</v>
      </c>
      <c r="K142" s="195"/>
      <c r="L142" s="40"/>
      <c r="M142" s="196" t="s">
        <v>1</v>
      </c>
      <c r="N142" s="197" t="s">
        <v>41</v>
      </c>
      <c r="O142" s="72"/>
      <c r="P142" s="198">
        <f t="shared" si="1"/>
        <v>0</v>
      </c>
      <c r="Q142" s="198">
        <v>4.3800000000000002E-3</v>
      </c>
      <c r="R142" s="198">
        <f t="shared" si="2"/>
        <v>4.0740701399999999</v>
      </c>
      <c r="S142" s="198">
        <v>0</v>
      </c>
      <c r="T142" s="199">
        <f t="shared" si="3"/>
        <v>0</v>
      </c>
      <c r="U142" s="35"/>
      <c r="V142" s="35"/>
      <c r="W142" s="35"/>
      <c r="X142" s="35"/>
      <c r="Y142" s="35"/>
      <c r="Z142" s="35"/>
      <c r="AA142" s="35"/>
      <c r="AB142" s="35"/>
      <c r="AC142" s="35"/>
      <c r="AD142" s="35"/>
      <c r="AE142" s="35"/>
      <c r="AR142" s="200" t="s">
        <v>146</v>
      </c>
      <c r="AT142" s="200" t="s">
        <v>142</v>
      </c>
      <c r="AU142" s="200" t="s">
        <v>86</v>
      </c>
      <c r="AY142" s="18" t="s">
        <v>139</v>
      </c>
      <c r="BE142" s="201">
        <f t="shared" si="4"/>
        <v>0</v>
      </c>
      <c r="BF142" s="201">
        <f t="shared" si="5"/>
        <v>0</v>
      </c>
      <c r="BG142" s="201">
        <f t="shared" si="6"/>
        <v>0</v>
      </c>
      <c r="BH142" s="201">
        <f t="shared" si="7"/>
        <v>0</v>
      </c>
      <c r="BI142" s="201">
        <f t="shared" si="8"/>
        <v>0</v>
      </c>
      <c r="BJ142" s="18" t="s">
        <v>84</v>
      </c>
      <c r="BK142" s="201">
        <f t="shared" si="9"/>
        <v>0</v>
      </c>
      <c r="BL142" s="18" t="s">
        <v>146</v>
      </c>
      <c r="BM142" s="200" t="s">
        <v>409</v>
      </c>
    </row>
    <row r="143" spans="1:65" s="2" customFormat="1" ht="24.2" customHeight="1">
      <c r="A143" s="35"/>
      <c r="B143" s="36"/>
      <c r="C143" s="188" t="s">
        <v>199</v>
      </c>
      <c r="D143" s="188" t="s">
        <v>142</v>
      </c>
      <c r="E143" s="189" t="s">
        <v>410</v>
      </c>
      <c r="F143" s="190" t="s">
        <v>411</v>
      </c>
      <c r="G143" s="191" t="s">
        <v>145</v>
      </c>
      <c r="H143" s="192">
        <v>930.13499999999999</v>
      </c>
      <c r="I143" s="193"/>
      <c r="J143" s="194">
        <f t="shared" si="0"/>
        <v>0</v>
      </c>
      <c r="K143" s="195"/>
      <c r="L143" s="40"/>
      <c r="M143" s="196" t="s">
        <v>1</v>
      </c>
      <c r="N143" s="197" t="s">
        <v>41</v>
      </c>
      <c r="O143" s="72"/>
      <c r="P143" s="198">
        <f t="shared" si="1"/>
        <v>0</v>
      </c>
      <c r="Q143" s="198">
        <v>4.0000000000000001E-3</v>
      </c>
      <c r="R143" s="198">
        <f t="shared" si="2"/>
        <v>3.7205400000000002</v>
      </c>
      <c r="S143" s="198">
        <v>0</v>
      </c>
      <c r="T143" s="199">
        <f t="shared" si="3"/>
        <v>0</v>
      </c>
      <c r="U143" s="35"/>
      <c r="V143" s="35"/>
      <c r="W143" s="35"/>
      <c r="X143" s="35"/>
      <c r="Y143" s="35"/>
      <c r="Z143" s="35"/>
      <c r="AA143" s="35"/>
      <c r="AB143" s="35"/>
      <c r="AC143" s="35"/>
      <c r="AD143" s="35"/>
      <c r="AE143" s="35"/>
      <c r="AR143" s="200" t="s">
        <v>146</v>
      </c>
      <c r="AT143" s="200" t="s">
        <v>142</v>
      </c>
      <c r="AU143" s="200" t="s">
        <v>86</v>
      </c>
      <c r="AY143" s="18" t="s">
        <v>139</v>
      </c>
      <c r="BE143" s="201">
        <f t="shared" si="4"/>
        <v>0</v>
      </c>
      <c r="BF143" s="201">
        <f t="shared" si="5"/>
        <v>0</v>
      </c>
      <c r="BG143" s="201">
        <f t="shared" si="6"/>
        <v>0</v>
      </c>
      <c r="BH143" s="201">
        <f t="shared" si="7"/>
        <v>0</v>
      </c>
      <c r="BI143" s="201">
        <f t="shared" si="8"/>
        <v>0</v>
      </c>
      <c r="BJ143" s="18" t="s">
        <v>84</v>
      </c>
      <c r="BK143" s="201">
        <f t="shared" si="9"/>
        <v>0</v>
      </c>
      <c r="BL143" s="18" t="s">
        <v>146</v>
      </c>
      <c r="BM143" s="200" t="s">
        <v>412</v>
      </c>
    </row>
    <row r="144" spans="1:65" s="2" customFormat="1" ht="44.25" customHeight="1">
      <c r="A144" s="35"/>
      <c r="B144" s="36"/>
      <c r="C144" s="188" t="s">
        <v>204</v>
      </c>
      <c r="D144" s="188" t="s">
        <v>142</v>
      </c>
      <c r="E144" s="189" t="s">
        <v>413</v>
      </c>
      <c r="F144" s="190" t="s">
        <v>414</v>
      </c>
      <c r="G144" s="191" t="s">
        <v>145</v>
      </c>
      <c r="H144" s="192">
        <v>95.35</v>
      </c>
      <c r="I144" s="193"/>
      <c r="J144" s="194">
        <f t="shared" si="0"/>
        <v>0</v>
      </c>
      <c r="K144" s="195"/>
      <c r="L144" s="40"/>
      <c r="M144" s="196" t="s">
        <v>1</v>
      </c>
      <c r="N144" s="197" t="s">
        <v>41</v>
      </c>
      <c r="O144" s="72"/>
      <c r="P144" s="198">
        <f t="shared" si="1"/>
        <v>0</v>
      </c>
      <c r="Q144" s="198">
        <v>1.7330000000000002E-2</v>
      </c>
      <c r="R144" s="198">
        <f t="shared" si="2"/>
        <v>1.6524155</v>
      </c>
      <c r="S144" s="198">
        <v>0</v>
      </c>
      <c r="T144" s="199">
        <f t="shared" si="3"/>
        <v>0</v>
      </c>
      <c r="U144" s="35"/>
      <c r="V144" s="35"/>
      <c r="W144" s="35"/>
      <c r="X144" s="35"/>
      <c r="Y144" s="35"/>
      <c r="Z144" s="35"/>
      <c r="AA144" s="35"/>
      <c r="AB144" s="35"/>
      <c r="AC144" s="35"/>
      <c r="AD144" s="35"/>
      <c r="AE144" s="35"/>
      <c r="AR144" s="200" t="s">
        <v>146</v>
      </c>
      <c r="AT144" s="200" t="s">
        <v>142</v>
      </c>
      <c r="AU144" s="200" t="s">
        <v>86</v>
      </c>
      <c r="AY144" s="18" t="s">
        <v>139</v>
      </c>
      <c r="BE144" s="201">
        <f t="shared" si="4"/>
        <v>0</v>
      </c>
      <c r="BF144" s="201">
        <f t="shared" si="5"/>
        <v>0</v>
      </c>
      <c r="BG144" s="201">
        <f t="shared" si="6"/>
        <v>0</v>
      </c>
      <c r="BH144" s="201">
        <f t="shared" si="7"/>
        <v>0</v>
      </c>
      <c r="BI144" s="201">
        <f t="shared" si="8"/>
        <v>0</v>
      </c>
      <c r="BJ144" s="18" t="s">
        <v>84</v>
      </c>
      <c r="BK144" s="201">
        <f t="shared" si="9"/>
        <v>0</v>
      </c>
      <c r="BL144" s="18" t="s">
        <v>146</v>
      </c>
      <c r="BM144" s="200" t="s">
        <v>415</v>
      </c>
    </row>
    <row r="145" spans="1:65" s="2" customFormat="1" ht="44.25" customHeight="1">
      <c r="A145" s="35"/>
      <c r="B145" s="36"/>
      <c r="C145" s="188" t="s">
        <v>8</v>
      </c>
      <c r="D145" s="188" t="s">
        <v>142</v>
      </c>
      <c r="E145" s="189" t="s">
        <v>416</v>
      </c>
      <c r="F145" s="190" t="s">
        <v>417</v>
      </c>
      <c r="G145" s="191" t="s">
        <v>145</v>
      </c>
      <c r="H145" s="192">
        <v>190.7</v>
      </c>
      <c r="I145" s="193"/>
      <c r="J145" s="194">
        <f t="shared" si="0"/>
        <v>0</v>
      </c>
      <c r="K145" s="195"/>
      <c r="L145" s="40"/>
      <c r="M145" s="196" t="s">
        <v>1</v>
      </c>
      <c r="N145" s="197" t="s">
        <v>41</v>
      </c>
      <c r="O145" s="72"/>
      <c r="P145" s="198">
        <f t="shared" si="1"/>
        <v>0</v>
      </c>
      <c r="Q145" s="198">
        <v>7.3499999999999998E-3</v>
      </c>
      <c r="R145" s="198">
        <f t="shared" si="2"/>
        <v>1.4016449999999998</v>
      </c>
      <c r="S145" s="198">
        <v>0</v>
      </c>
      <c r="T145" s="199">
        <f t="shared" si="3"/>
        <v>0</v>
      </c>
      <c r="U145" s="35"/>
      <c r="V145" s="35"/>
      <c r="W145" s="35"/>
      <c r="X145" s="35"/>
      <c r="Y145" s="35"/>
      <c r="Z145" s="35"/>
      <c r="AA145" s="35"/>
      <c r="AB145" s="35"/>
      <c r="AC145" s="35"/>
      <c r="AD145" s="35"/>
      <c r="AE145" s="35"/>
      <c r="AR145" s="200" t="s">
        <v>146</v>
      </c>
      <c r="AT145" s="200" t="s">
        <v>142</v>
      </c>
      <c r="AU145" s="200" t="s">
        <v>86</v>
      </c>
      <c r="AY145" s="18" t="s">
        <v>139</v>
      </c>
      <c r="BE145" s="201">
        <f t="shared" si="4"/>
        <v>0</v>
      </c>
      <c r="BF145" s="201">
        <f t="shared" si="5"/>
        <v>0</v>
      </c>
      <c r="BG145" s="201">
        <f t="shared" si="6"/>
        <v>0</v>
      </c>
      <c r="BH145" s="201">
        <f t="shared" si="7"/>
        <v>0</v>
      </c>
      <c r="BI145" s="201">
        <f t="shared" si="8"/>
        <v>0</v>
      </c>
      <c r="BJ145" s="18" t="s">
        <v>84</v>
      </c>
      <c r="BK145" s="201">
        <f t="shared" si="9"/>
        <v>0</v>
      </c>
      <c r="BL145" s="18" t="s">
        <v>146</v>
      </c>
      <c r="BM145" s="200" t="s">
        <v>418</v>
      </c>
    </row>
    <row r="146" spans="1:65" s="13" customFormat="1" ht="11.25">
      <c r="B146" s="207"/>
      <c r="C146" s="208"/>
      <c r="D146" s="202" t="s">
        <v>153</v>
      </c>
      <c r="E146" s="208"/>
      <c r="F146" s="210" t="s">
        <v>419</v>
      </c>
      <c r="G146" s="208"/>
      <c r="H146" s="211">
        <v>190.7</v>
      </c>
      <c r="I146" s="212"/>
      <c r="J146" s="208"/>
      <c r="K146" s="208"/>
      <c r="L146" s="213"/>
      <c r="M146" s="214"/>
      <c r="N146" s="215"/>
      <c r="O146" s="215"/>
      <c r="P146" s="215"/>
      <c r="Q146" s="215"/>
      <c r="R146" s="215"/>
      <c r="S146" s="215"/>
      <c r="T146" s="216"/>
      <c r="AT146" s="217" t="s">
        <v>153</v>
      </c>
      <c r="AU146" s="217" t="s">
        <v>86</v>
      </c>
      <c r="AV146" s="13" t="s">
        <v>86</v>
      </c>
      <c r="AW146" s="13" t="s">
        <v>4</v>
      </c>
      <c r="AX146" s="13" t="s">
        <v>84</v>
      </c>
      <c r="AY146" s="217" t="s">
        <v>139</v>
      </c>
    </row>
    <row r="147" spans="1:65" s="2" customFormat="1" ht="24.2" customHeight="1">
      <c r="A147" s="35"/>
      <c r="B147" s="36"/>
      <c r="C147" s="188" t="s">
        <v>219</v>
      </c>
      <c r="D147" s="188" t="s">
        <v>142</v>
      </c>
      <c r="E147" s="189" t="s">
        <v>420</v>
      </c>
      <c r="F147" s="190" t="s">
        <v>421</v>
      </c>
      <c r="G147" s="191" t="s">
        <v>145</v>
      </c>
      <c r="H147" s="192">
        <v>38.5</v>
      </c>
      <c r="I147" s="193"/>
      <c r="J147" s="194">
        <f>ROUND(I147*H147,2)</f>
        <v>0</v>
      </c>
      <c r="K147" s="195"/>
      <c r="L147" s="40"/>
      <c r="M147" s="196" t="s">
        <v>1</v>
      </c>
      <c r="N147" s="197" t="s">
        <v>41</v>
      </c>
      <c r="O147" s="72"/>
      <c r="P147" s="198">
        <f>O147*H147</f>
        <v>0</v>
      </c>
      <c r="Q147" s="198">
        <v>3.7999999999999999E-2</v>
      </c>
      <c r="R147" s="198">
        <f>Q147*H147</f>
        <v>1.4629999999999999</v>
      </c>
      <c r="S147" s="198">
        <v>0</v>
      </c>
      <c r="T147" s="199">
        <f>S147*H147</f>
        <v>0</v>
      </c>
      <c r="U147" s="35"/>
      <c r="V147" s="35"/>
      <c r="W147" s="35"/>
      <c r="X147" s="35"/>
      <c r="Y147" s="35"/>
      <c r="Z147" s="35"/>
      <c r="AA147" s="35"/>
      <c r="AB147" s="35"/>
      <c r="AC147" s="35"/>
      <c r="AD147" s="35"/>
      <c r="AE147" s="35"/>
      <c r="AR147" s="200" t="s">
        <v>146</v>
      </c>
      <c r="AT147" s="200" t="s">
        <v>142</v>
      </c>
      <c r="AU147" s="200" t="s">
        <v>86</v>
      </c>
      <c r="AY147" s="18" t="s">
        <v>139</v>
      </c>
      <c r="BE147" s="201">
        <f>IF(N147="základní",J147,0)</f>
        <v>0</v>
      </c>
      <c r="BF147" s="201">
        <f>IF(N147="snížená",J147,0)</f>
        <v>0</v>
      </c>
      <c r="BG147" s="201">
        <f>IF(N147="zákl. přenesená",J147,0)</f>
        <v>0</v>
      </c>
      <c r="BH147" s="201">
        <f>IF(N147="sníž. přenesená",J147,0)</f>
        <v>0</v>
      </c>
      <c r="BI147" s="201">
        <f>IF(N147="nulová",J147,0)</f>
        <v>0</v>
      </c>
      <c r="BJ147" s="18" t="s">
        <v>84</v>
      </c>
      <c r="BK147" s="201">
        <f>ROUND(I147*H147,2)</f>
        <v>0</v>
      </c>
      <c r="BL147" s="18" t="s">
        <v>146</v>
      </c>
      <c r="BM147" s="200" t="s">
        <v>422</v>
      </c>
    </row>
    <row r="148" spans="1:65" s="2" customFormat="1" ht="24.2" customHeight="1">
      <c r="A148" s="35"/>
      <c r="B148" s="36"/>
      <c r="C148" s="188" t="s">
        <v>227</v>
      </c>
      <c r="D148" s="188" t="s">
        <v>142</v>
      </c>
      <c r="E148" s="189" t="s">
        <v>423</v>
      </c>
      <c r="F148" s="190" t="s">
        <v>424</v>
      </c>
      <c r="G148" s="191" t="s">
        <v>145</v>
      </c>
      <c r="H148" s="192">
        <v>635.89599999999996</v>
      </c>
      <c r="I148" s="193"/>
      <c r="J148" s="194">
        <f>ROUND(I148*H148,2)</f>
        <v>0</v>
      </c>
      <c r="K148" s="195"/>
      <c r="L148" s="40"/>
      <c r="M148" s="196" t="s">
        <v>1</v>
      </c>
      <c r="N148" s="197" t="s">
        <v>41</v>
      </c>
      <c r="O148" s="72"/>
      <c r="P148" s="198">
        <f>O148*H148</f>
        <v>0</v>
      </c>
      <c r="Q148" s="198">
        <v>9.0000000000000006E-5</v>
      </c>
      <c r="R148" s="198">
        <f>Q148*H148</f>
        <v>5.7230639999999999E-2</v>
      </c>
      <c r="S148" s="198">
        <v>6.0000000000000002E-5</v>
      </c>
      <c r="T148" s="199">
        <f>S148*H148</f>
        <v>3.8153760000000002E-2</v>
      </c>
      <c r="U148" s="35"/>
      <c r="V148" s="35"/>
      <c r="W148" s="35"/>
      <c r="X148" s="35"/>
      <c r="Y148" s="35"/>
      <c r="Z148" s="35"/>
      <c r="AA148" s="35"/>
      <c r="AB148" s="35"/>
      <c r="AC148" s="35"/>
      <c r="AD148" s="35"/>
      <c r="AE148" s="35"/>
      <c r="AR148" s="200" t="s">
        <v>146</v>
      </c>
      <c r="AT148" s="200" t="s">
        <v>142</v>
      </c>
      <c r="AU148" s="200" t="s">
        <v>86</v>
      </c>
      <c r="AY148" s="18" t="s">
        <v>139</v>
      </c>
      <c r="BE148" s="201">
        <f>IF(N148="základní",J148,0)</f>
        <v>0</v>
      </c>
      <c r="BF148" s="201">
        <f>IF(N148="snížená",J148,0)</f>
        <v>0</v>
      </c>
      <c r="BG148" s="201">
        <f>IF(N148="zákl. přenesená",J148,0)</f>
        <v>0</v>
      </c>
      <c r="BH148" s="201">
        <f>IF(N148="sníž. přenesená",J148,0)</f>
        <v>0</v>
      </c>
      <c r="BI148" s="201">
        <f>IF(N148="nulová",J148,0)</f>
        <v>0</v>
      </c>
      <c r="BJ148" s="18" t="s">
        <v>84</v>
      </c>
      <c r="BK148" s="201">
        <f>ROUND(I148*H148,2)</f>
        <v>0</v>
      </c>
      <c r="BL148" s="18" t="s">
        <v>146</v>
      </c>
      <c r="BM148" s="200" t="s">
        <v>425</v>
      </c>
    </row>
    <row r="149" spans="1:65" s="2" customFormat="1" ht="19.5">
      <c r="A149" s="35"/>
      <c r="B149" s="36"/>
      <c r="C149" s="37"/>
      <c r="D149" s="202" t="s">
        <v>148</v>
      </c>
      <c r="E149" s="37"/>
      <c r="F149" s="203" t="s">
        <v>426</v>
      </c>
      <c r="G149" s="37"/>
      <c r="H149" s="37"/>
      <c r="I149" s="204"/>
      <c r="J149" s="37"/>
      <c r="K149" s="37"/>
      <c r="L149" s="40"/>
      <c r="M149" s="205"/>
      <c r="N149" s="206"/>
      <c r="O149" s="72"/>
      <c r="P149" s="72"/>
      <c r="Q149" s="72"/>
      <c r="R149" s="72"/>
      <c r="S149" s="72"/>
      <c r="T149" s="73"/>
      <c r="U149" s="35"/>
      <c r="V149" s="35"/>
      <c r="W149" s="35"/>
      <c r="X149" s="35"/>
      <c r="Y149" s="35"/>
      <c r="Z149" s="35"/>
      <c r="AA149" s="35"/>
      <c r="AB149" s="35"/>
      <c r="AC149" s="35"/>
      <c r="AD149" s="35"/>
      <c r="AE149" s="35"/>
      <c r="AT149" s="18" t="s">
        <v>148</v>
      </c>
      <c r="AU149" s="18" t="s">
        <v>86</v>
      </c>
    </row>
    <row r="150" spans="1:65" s="2" customFormat="1" ht="44.25" customHeight="1">
      <c r="A150" s="35"/>
      <c r="B150" s="36"/>
      <c r="C150" s="188" t="s">
        <v>233</v>
      </c>
      <c r="D150" s="188" t="s">
        <v>142</v>
      </c>
      <c r="E150" s="189" t="s">
        <v>427</v>
      </c>
      <c r="F150" s="190" t="s">
        <v>428</v>
      </c>
      <c r="G150" s="191" t="s">
        <v>178</v>
      </c>
      <c r="H150" s="192">
        <v>289.25</v>
      </c>
      <c r="I150" s="193"/>
      <c r="J150" s="194">
        <f>ROUND(I150*H150,2)</f>
        <v>0</v>
      </c>
      <c r="K150" s="195"/>
      <c r="L150" s="40"/>
      <c r="M150" s="196" t="s">
        <v>1</v>
      </c>
      <c r="N150" s="197" t="s">
        <v>41</v>
      </c>
      <c r="O150" s="72"/>
      <c r="P150" s="198">
        <f>O150*H150</f>
        <v>0</v>
      </c>
      <c r="Q150" s="198">
        <v>0</v>
      </c>
      <c r="R150" s="198">
        <f>Q150*H150</f>
        <v>0</v>
      </c>
      <c r="S150" s="198">
        <v>0</v>
      </c>
      <c r="T150" s="199">
        <f>S150*H150</f>
        <v>0</v>
      </c>
      <c r="U150" s="35"/>
      <c r="V150" s="35"/>
      <c r="W150" s="35"/>
      <c r="X150" s="35"/>
      <c r="Y150" s="35"/>
      <c r="Z150" s="35"/>
      <c r="AA150" s="35"/>
      <c r="AB150" s="35"/>
      <c r="AC150" s="35"/>
      <c r="AD150" s="35"/>
      <c r="AE150" s="35"/>
      <c r="AR150" s="200" t="s">
        <v>146</v>
      </c>
      <c r="AT150" s="200" t="s">
        <v>142</v>
      </c>
      <c r="AU150" s="200" t="s">
        <v>86</v>
      </c>
      <c r="AY150" s="18" t="s">
        <v>139</v>
      </c>
      <c r="BE150" s="201">
        <f>IF(N150="základní",J150,0)</f>
        <v>0</v>
      </c>
      <c r="BF150" s="201">
        <f>IF(N150="snížená",J150,0)</f>
        <v>0</v>
      </c>
      <c r="BG150" s="201">
        <f>IF(N150="zákl. přenesená",J150,0)</f>
        <v>0</v>
      </c>
      <c r="BH150" s="201">
        <f>IF(N150="sníž. přenesená",J150,0)</f>
        <v>0</v>
      </c>
      <c r="BI150" s="201">
        <f>IF(N150="nulová",J150,0)</f>
        <v>0</v>
      </c>
      <c r="BJ150" s="18" t="s">
        <v>84</v>
      </c>
      <c r="BK150" s="201">
        <f>ROUND(I150*H150,2)</f>
        <v>0</v>
      </c>
      <c r="BL150" s="18" t="s">
        <v>146</v>
      </c>
      <c r="BM150" s="200" t="s">
        <v>429</v>
      </c>
    </row>
    <row r="151" spans="1:65" s="13" customFormat="1" ht="11.25">
      <c r="B151" s="207"/>
      <c r="C151" s="208"/>
      <c r="D151" s="202" t="s">
        <v>153</v>
      </c>
      <c r="E151" s="209" t="s">
        <v>1</v>
      </c>
      <c r="F151" s="210" t="s">
        <v>430</v>
      </c>
      <c r="G151" s="208"/>
      <c r="H151" s="211">
        <v>289.25</v>
      </c>
      <c r="I151" s="212"/>
      <c r="J151" s="208"/>
      <c r="K151" s="208"/>
      <c r="L151" s="213"/>
      <c r="M151" s="214"/>
      <c r="N151" s="215"/>
      <c r="O151" s="215"/>
      <c r="P151" s="215"/>
      <c r="Q151" s="215"/>
      <c r="R151" s="215"/>
      <c r="S151" s="215"/>
      <c r="T151" s="216"/>
      <c r="AT151" s="217" t="s">
        <v>153</v>
      </c>
      <c r="AU151" s="217" t="s">
        <v>86</v>
      </c>
      <c r="AV151" s="13" t="s">
        <v>86</v>
      </c>
      <c r="AW151" s="13" t="s">
        <v>33</v>
      </c>
      <c r="AX151" s="13" t="s">
        <v>84</v>
      </c>
      <c r="AY151" s="217" t="s">
        <v>139</v>
      </c>
    </row>
    <row r="152" spans="1:65" s="2" customFormat="1" ht="16.5" customHeight="1">
      <c r="A152" s="35"/>
      <c r="B152" s="36"/>
      <c r="C152" s="243" t="s">
        <v>238</v>
      </c>
      <c r="D152" s="243" t="s">
        <v>431</v>
      </c>
      <c r="E152" s="244" t="s">
        <v>432</v>
      </c>
      <c r="F152" s="245" t="s">
        <v>433</v>
      </c>
      <c r="G152" s="246" t="s">
        <v>178</v>
      </c>
      <c r="H152" s="247">
        <v>335.83800000000002</v>
      </c>
      <c r="I152" s="248"/>
      <c r="J152" s="249">
        <f>ROUND(I152*H152,2)</f>
        <v>0</v>
      </c>
      <c r="K152" s="250"/>
      <c r="L152" s="251"/>
      <c r="M152" s="252" t="s">
        <v>1</v>
      </c>
      <c r="N152" s="253" t="s">
        <v>41</v>
      </c>
      <c r="O152" s="72"/>
      <c r="P152" s="198">
        <f>O152*H152</f>
        <v>0</v>
      </c>
      <c r="Q152" s="198">
        <v>1E-4</v>
      </c>
      <c r="R152" s="198">
        <f>Q152*H152</f>
        <v>3.3583800000000004E-2</v>
      </c>
      <c r="S152" s="198">
        <v>0</v>
      </c>
      <c r="T152" s="199">
        <f>S152*H152</f>
        <v>0</v>
      </c>
      <c r="U152" s="35"/>
      <c r="V152" s="35"/>
      <c r="W152" s="35"/>
      <c r="X152" s="35"/>
      <c r="Y152" s="35"/>
      <c r="Z152" s="35"/>
      <c r="AA152" s="35"/>
      <c r="AB152" s="35"/>
      <c r="AC152" s="35"/>
      <c r="AD152" s="35"/>
      <c r="AE152" s="35"/>
      <c r="AR152" s="200" t="s">
        <v>185</v>
      </c>
      <c r="AT152" s="200" t="s">
        <v>431</v>
      </c>
      <c r="AU152" s="200" t="s">
        <v>86</v>
      </c>
      <c r="AY152" s="18" t="s">
        <v>139</v>
      </c>
      <c r="BE152" s="201">
        <f>IF(N152="základní",J152,0)</f>
        <v>0</v>
      </c>
      <c r="BF152" s="201">
        <f>IF(N152="snížená",J152,0)</f>
        <v>0</v>
      </c>
      <c r="BG152" s="201">
        <f>IF(N152="zákl. přenesená",J152,0)</f>
        <v>0</v>
      </c>
      <c r="BH152" s="201">
        <f>IF(N152="sníž. přenesená",J152,0)</f>
        <v>0</v>
      </c>
      <c r="BI152" s="201">
        <f>IF(N152="nulová",J152,0)</f>
        <v>0</v>
      </c>
      <c r="BJ152" s="18" t="s">
        <v>84</v>
      </c>
      <c r="BK152" s="201">
        <f>ROUND(I152*H152,2)</f>
        <v>0</v>
      </c>
      <c r="BL152" s="18" t="s">
        <v>146</v>
      </c>
      <c r="BM152" s="200" t="s">
        <v>434</v>
      </c>
    </row>
    <row r="153" spans="1:65" s="2" customFormat="1" ht="24.2" customHeight="1">
      <c r="A153" s="35"/>
      <c r="B153" s="36"/>
      <c r="C153" s="188" t="s">
        <v>244</v>
      </c>
      <c r="D153" s="188" t="s">
        <v>142</v>
      </c>
      <c r="E153" s="189" t="s">
        <v>435</v>
      </c>
      <c r="F153" s="190" t="s">
        <v>436</v>
      </c>
      <c r="G153" s="191" t="s">
        <v>178</v>
      </c>
      <c r="H153" s="192">
        <v>133.6</v>
      </c>
      <c r="I153" s="193"/>
      <c r="J153" s="194">
        <f>ROUND(I153*H153,2)</f>
        <v>0</v>
      </c>
      <c r="K153" s="195"/>
      <c r="L153" s="40"/>
      <c r="M153" s="196" t="s">
        <v>1</v>
      </c>
      <c r="N153" s="197" t="s">
        <v>41</v>
      </c>
      <c r="O153" s="72"/>
      <c r="P153" s="198">
        <f>O153*H153</f>
        <v>0</v>
      </c>
      <c r="Q153" s="198">
        <v>0</v>
      </c>
      <c r="R153" s="198">
        <f>Q153*H153</f>
        <v>0</v>
      </c>
      <c r="S153" s="198">
        <v>0</v>
      </c>
      <c r="T153" s="199">
        <f>S153*H153</f>
        <v>0</v>
      </c>
      <c r="U153" s="35"/>
      <c r="V153" s="35"/>
      <c r="W153" s="35"/>
      <c r="X153" s="35"/>
      <c r="Y153" s="35"/>
      <c r="Z153" s="35"/>
      <c r="AA153" s="35"/>
      <c r="AB153" s="35"/>
      <c r="AC153" s="35"/>
      <c r="AD153" s="35"/>
      <c r="AE153" s="35"/>
      <c r="AR153" s="200" t="s">
        <v>146</v>
      </c>
      <c r="AT153" s="200" t="s">
        <v>142</v>
      </c>
      <c r="AU153" s="200" t="s">
        <v>86</v>
      </c>
      <c r="AY153" s="18" t="s">
        <v>139</v>
      </c>
      <c r="BE153" s="201">
        <f>IF(N153="základní",J153,0)</f>
        <v>0</v>
      </c>
      <c r="BF153" s="201">
        <f>IF(N153="snížená",J153,0)</f>
        <v>0</v>
      </c>
      <c r="BG153" s="201">
        <f>IF(N153="zákl. přenesená",J153,0)</f>
        <v>0</v>
      </c>
      <c r="BH153" s="201">
        <f>IF(N153="sníž. přenesená",J153,0)</f>
        <v>0</v>
      </c>
      <c r="BI153" s="201">
        <f>IF(N153="nulová",J153,0)</f>
        <v>0</v>
      </c>
      <c r="BJ153" s="18" t="s">
        <v>84</v>
      </c>
      <c r="BK153" s="201">
        <f>ROUND(I153*H153,2)</f>
        <v>0</v>
      </c>
      <c r="BL153" s="18" t="s">
        <v>146</v>
      </c>
      <c r="BM153" s="200" t="s">
        <v>437</v>
      </c>
    </row>
    <row r="154" spans="1:65" s="13" customFormat="1" ht="11.25">
      <c r="B154" s="207"/>
      <c r="C154" s="208"/>
      <c r="D154" s="202" t="s">
        <v>153</v>
      </c>
      <c r="E154" s="209" t="s">
        <v>1</v>
      </c>
      <c r="F154" s="210" t="s">
        <v>438</v>
      </c>
      <c r="G154" s="208"/>
      <c r="H154" s="211">
        <v>133.6</v>
      </c>
      <c r="I154" s="212"/>
      <c r="J154" s="208"/>
      <c r="K154" s="208"/>
      <c r="L154" s="213"/>
      <c r="M154" s="214"/>
      <c r="N154" s="215"/>
      <c r="O154" s="215"/>
      <c r="P154" s="215"/>
      <c r="Q154" s="215"/>
      <c r="R154" s="215"/>
      <c r="S154" s="215"/>
      <c r="T154" s="216"/>
      <c r="AT154" s="217" t="s">
        <v>153</v>
      </c>
      <c r="AU154" s="217" t="s">
        <v>86</v>
      </c>
      <c r="AV154" s="13" t="s">
        <v>86</v>
      </c>
      <c r="AW154" s="13" t="s">
        <v>33</v>
      </c>
      <c r="AX154" s="13" t="s">
        <v>84</v>
      </c>
      <c r="AY154" s="217" t="s">
        <v>139</v>
      </c>
    </row>
    <row r="155" spans="1:65" s="2" customFormat="1" ht="24.2" customHeight="1">
      <c r="A155" s="35"/>
      <c r="B155" s="36"/>
      <c r="C155" s="243" t="s">
        <v>249</v>
      </c>
      <c r="D155" s="243" t="s">
        <v>431</v>
      </c>
      <c r="E155" s="244" t="s">
        <v>439</v>
      </c>
      <c r="F155" s="245" t="s">
        <v>440</v>
      </c>
      <c r="G155" s="246" t="s">
        <v>178</v>
      </c>
      <c r="H155" s="247">
        <v>153.63999999999999</v>
      </c>
      <c r="I155" s="248"/>
      <c r="J155" s="249">
        <f>ROUND(I155*H155,2)</f>
        <v>0</v>
      </c>
      <c r="K155" s="250"/>
      <c r="L155" s="251"/>
      <c r="M155" s="252" t="s">
        <v>1</v>
      </c>
      <c r="N155" s="253" t="s">
        <v>41</v>
      </c>
      <c r="O155" s="72"/>
      <c r="P155" s="198">
        <f>O155*H155</f>
        <v>0</v>
      </c>
      <c r="Q155" s="198">
        <v>4.0000000000000003E-5</v>
      </c>
      <c r="R155" s="198">
        <f>Q155*H155</f>
        <v>6.1456000000000002E-3</v>
      </c>
      <c r="S155" s="198">
        <v>0</v>
      </c>
      <c r="T155" s="199">
        <f>S155*H155</f>
        <v>0</v>
      </c>
      <c r="U155" s="35"/>
      <c r="V155" s="35"/>
      <c r="W155" s="35"/>
      <c r="X155" s="35"/>
      <c r="Y155" s="35"/>
      <c r="Z155" s="35"/>
      <c r="AA155" s="35"/>
      <c r="AB155" s="35"/>
      <c r="AC155" s="35"/>
      <c r="AD155" s="35"/>
      <c r="AE155" s="35"/>
      <c r="AR155" s="200" t="s">
        <v>185</v>
      </c>
      <c r="AT155" s="200" t="s">
        <v>431</v>
      </c>
      <c r="AU155" s="200" t="s">
        <v>86</v>
      </c>
      <c r="AY155" s="18" t="s">
        <v>139</v>
      </c>
      <c r="BE155" s="201">
        <f>IF(N155="základní",J155,0)</f>
        <v>0</v>
      </c>
      <c r="BF155" s="201">
        <f>IF(N155="snížená",J155,0)</f>
        <v>0</v>
      </c>
      <c r="BG155" s="201">
        <f>IF(N155="zákl. přenesená",J155,0)</f>
        <v>0</v>
      </c>
      <c r="BH155" s="201">
        <f>IF(N155="sníž. přenesená",J155,0)</f>
        <v>0</v>
      </c>
      <c r="BI155" s="201">
        <f>IF(N155="nulová",J155,0)</f>
        <v>0</v>
      </c>
      <c r="BJ155" s="18" t="s">
        <v>84</v>
      </c>
      <c r="BK155" s="201">
        <f>ROUND(I155*H155,2)</f>
        <v>0</v>
      </c>
      <c r="BL155" s="18" t="s">
        <v>146</v>
      </c>
      <c r="BM155" s="200" t="s">
        <v>441</v>
      </c>
    </row>
    <row r="156" spans="1:65" s="13" customFormat="1" ht="11.25">
      <c r="B156" s="207"/>
      <c r="C156" s="208"/>
      <c r="D156" s="202" t="s">
        <v>153</v>
      </c>
      <c r="E156" s="208"/>
      <c r="F156" s="210" t="s">
        <v>442</v>
      </c>
      <c r="G156" s="208"/>
      <c r="H156" s="211">
        <v>153.63999999999999</v>
      </c>
      <c r="I156" s="212"/>
      <c r="J156" s="208"/>
      <c r="K156" s="208"/>
      <c r="L156" s="213"/>
      <c r="M156" s="214"/>
      <c r="N156" s="215"/>
      <c r="O156" s="215"/>
      <c r="P156" s="215"/>
      <c r="Q156" s="215"/>
      <c r="R156" s="215"/>
      <c r="S156" s="215"/>
      <c r="T156" s="216"/>
      <c r="AT156" s="217" t="s">
        <v>153</v>
      </c>
      <c r="AU156" s="217" t="s">
        <v>86</v>
      </c>
      <c r="AV156" s="13" t="s">
        <v>86</v>
      </c>
      <c r="AW156" s="13" t="s">
        <v>4</v>
      </c>
      <c r="AX156" s="13" t="s">
        <v>84</v>
      </c>
      <c r="AY156" s="217" t="s">
        <v>139</v>
      </c>
    </row>
    <row r="157" spans="1:65" s="12" customFormat="1" ht="22.9" customHeight="1">
      <c r="B157" s="172"/>
      <c r="C157" s="173"/>
      <c r="D157" s="174" t="s">
        <v>75</v>
      </c>
      <c r="E157" s="186" t="s">
        <v>443</v>
      </c>
      <c r="F157" s="186" t="s">
        <v>444</v>
      </c>
      <c r="G157" s="173"/>
      <c r="H157" s="173"/>
      <c r="I157" s="176"/>
      <c r="J157" s="187">
        <f>BK157</f>
        <v>0</v>
      </c>
      <c r="K157" s="173"/>
      <c r="L157" s="178"/>
      <c r="M157" s="179"/>
      <c r="N157" s="180"/>
      <c r="O157" s="180"/>
      <c r="P157" s="181">
        <f>P158</f>
        <v>0</v>
      </c>
      <c r="Q157" s="180"/>
      <c r="R157" s="181">
        <f>R158</f>
        <v>0</v>
      </c>
      <c r="S157" s="180"/>
      <c r="T157" s="182">
        <f>T158</f>
        <v>0</v>
      </c>
      <c r="AR157" s="183" t="s">
        <v>84</v>
      </c>
      <c r="AT157" s="184" t="s">
        <v>75</v>
      </c>
      <c r="AU157" s="184" t="s">
        <v>84</v>
      </c>
      <c r="AY157" s="183" t="s">
        <v>139</v>
      </c>
      <c r="BK157" s="185">
        <f>BK158</f>
        <v>0</v>
      </c>
    </row>
    <row r="158" spans="1:65" s="2" customFormat="1" ht="24.2" customHeight="1">
      <c r="A158" s="35"/>
      <c r="B158" s="36"/>
      <c r="C158" s="188" t="s">
        <v>256</v>
      </c>
      <c r="D158" s="188" t="s">
        <v>142</v>
      </c>
      <c r="E158" s="189" t="s">
        <v>445</v>
      </c>
      <c r="F158" s="190" t="s">
        <v>446</v>
      </c>
      <c r="G158" s="191" t="s">
        <v>202</v>
      </c>
      <c r="H158" s="192">
        <v>20.021000000000001</v>
      </c>
      <c r="I158" s="193"/>
      <c r="J158" s="194">
        <f>ROUND(I158*H158,2)</f>
        <v>0</v>
      </c>
      <c r="K158" s="195"/>
      <c r="L158" s="40"/>
      <c r="M158" s="196" t="s">
        <v>1</v>
      </c>
      <c r="N158" s="197" t="s">
        <v>41</v>
      </c>
      <c r="O158" s="72"/>
      <c r="P158" s="198">
        <f>O158*H158</f>
        <v>0</v>
      </c>
      <c r="Q158" s="198">
        <v>0</v>
      </c>
      <c r="R158" s="198">
        <f>Q158*H158</f>
        <v>0</v>
      </c>
      <c r="S158" s="198">
        <v>0</v>
      </c>
      <c r="T158" s="199">
        <f>S158*H158</f>
        <v>0</v>
      </c>
      <c r="U158" s="35"/>
      <c r="V158" s="35"/>
      <c r="W158" s="35"/>
      <c r="X158" s="35"/>
      <c r="Y158" s="35"/>
      <c r="Z158" s="35"/>
      <c r="AA158" s="35"/>
      <c r="AB158" s="35"/>
      <c r="AC158" s="35"/>
      <c r="AD158" s="35"/>
      <c r="AE158" s="35"/>
      <c r="AR158" s="200" t="s">
        <v>146</v>
      </c>
      <c r="AT158" s="200" t="s">
        <v>142</v>
      </c>
      <c r="AU158" s="200" t="s">
        <v>86</v>
      </c>
      <c r="AY158" s="18" t="s">
        <v>139</v>
      </c>
      <c r="BE158" s="201">
        <f>IF(N158="základní",J158,0)</f>
        <v>0</v>
      </c>
      <c r="BF158" s="201">
        <f>IF(N158="snížená",J158,0)</f>
        <v>0</v>
      </c>
      <c r="BG158" s="201">
        <f>IF(N158="zákl. přenesená",J158,0)</f>
        <v>0</v>
      </c>
      <c r="BH158" s="201">
        <f>IF(N158="sníž. přenesená",J158,0)</f>
        <v>0</v>
      </c>
      <c r="BI158" s="201">
        <f>IF(N158="nulová",J158,0)</f>
        <v>0</v>
      </c>
      <c r="BJ158" s="18" t="s">
        <v>84</v>
      </c>
      <c r="BK158" s="201">
        <f>ROUND(I158*H158,2)</f>
        <v>0</v>
      </c>
      <c r="BL158" s="18" t="s">
        <v>146</v>
      </c>
      <c r="BM158" s="200" t="s">
        <v>447</v>
      </c>
    </row>
    <row r="159" spans="1:65" s="12" customFormat="1" ht="25.9" customHeight="1">
      <c r="B159" s="172"/>
      <c r="C159" s="173"/>
      <c r="D159" s="174" t="s">
        <v>75</v>
      </c>
      <c r="E159" s="175" t="s">
        <v>266</v>
      </c>
      <c r="F159" s="175" t="s">
        <v>267</v>
      </c>
      <c r="G159" s="173"/>
      <c r="H159" s="173"/>
      <c r="I159" s="176"/>
      <c r="J159" s="177">
        <f>BK159</f>
        <v>0</v>
      </c>
      <c r="K159" s="173"/>
      <c r="L159" s="178"/>
      <c r="M159" s="179"/>
      <c r="N159" s="180"/>
      <c r="O159" s="180"/>
      <c r="P159" s="181">
        <f>P160+P163+P171+P175+P185+P219</f>
        <v>0</v>
      </c>
      <c r="Q159" s="180"/>
      <c r="R159" s="181">
        <f>R160+R163+R171+R175+R185+R219</f>
        <v>5.9391505000000002</v>
      </c>
      <c r="S159" s="180"/>
      <c r="T159" s="182">
        <f>T160+T163+T171+T175+T185+T219</f>
        <v>0.24476385000000001</v>
      </c>
      <c r="AR159" s="183" t="s">
        <v>86</v>
      </c>
      <c r="AT159" s="184" t="s">
        <v>75</v>
      </c>
      <c r="AU159" s="184" t="s">
        <v>76</v>
      </c>
      <c r="AY159" s="183" t="s">
        <v>139</v>
      </c>
      <c r="BK159" s="185">
        <f>BK160+BK163+BK171+BK175+BK185+BK219</f>
        <v>0</v>
      </c>
    </row>
    <row r="160" spans="1:65" s="12" customFormat="1" ht="22.9" customHeight="1">
      <c r="B160" s="172"/>
      <c r="C160" s="173"/>
      <c r="D160" s="174" t="s">
        <v>75</v>
      </c>
      <c r="E160" s="186" t="s">
        <v>448</v>
      </c>
      <c r="F160" s="186" t="s">
        <v>449</v>
      </c>
      <c r="G160" s="173"/>
      <c r="H160" s="173"/>
      <c r="I160" s="176"/>
      <c r="J160" s="187">
        <f>BK160</f>
        <v>0</v>
      </c>
      <c r="K160" s="173"/>
      <c r="L160" s="178"/>
      <c r="M160" s="179"/>
      <c r="N160" s="180"/>
      <c r="O160" s="180"/>
      <c r="P160" s="181">
        <f>SUM(P161:P162)</f>
        <v>0</v>
      </c>
      <c r="Q160" s="180"/>
      <c r="R160" s="181">
        <f>SUM(R161:R162)</f>
        <v>0</v>
      </c>
      <c r="S160" s="180"/>
      <c r="T160" s="182">
        <f>SUM(T161:T162)</f>
        <v>0</v>
      </c>
      <c r="AR160" s="183" t="s">
        <v>86</v>
      </c>
      <c r="AT160" s="184" t="s">
        <v>75</v>
      </c>
      <c r="AU160" s="184" t="s">
        <v>84</v>
      </c>
      <c r="AY160" s="183" t="s">
        <v>139</v>
      </c>
      <c r="BK160" s="185">
        <f>SUM(BK161:BK162)</f>
        <v>0</v>
      </c>
    </row>
    <row r="161" spans="1:65" s="2" customFormat="1" ht="24.2" customHeight="1">
      <c r="A161" s="35"/>
      <c r="B161" s="36"/>
      <c r="C161" s="188" t="s">
        <v>270</v>
      </c>
      <c r="D161" s="188" t="s">
        <v>142</v>
      </c>
      <c r="E161" s="189" t="s">
        <v>450</v>
      </c>
      <c r="F161" s="190" t="s">
        <v>451</v>
      </c>
      <c r="G161" s="191" t="s">
        <v>297</v>
      </c>
      <c r="H161" s="192">
        <v>2</v>
      </c>
      <c r="I161" s="193"/>
      <c r="J161" s="194">
        <f>ROUND(I161*H161,2)</f>
        <v>0</v>
      </c>
      <c r="K161" s="195"/>
      <c r="L161" s="40"/>
      <c r="M161" s="196" t="s">
        <v>1</v>
      </c>
      <c r="N161" s="197" t="s">
        <v>41</v>
      </c>
      <c r="O161" s="72"/>
      <c r="P161" s="198">
        <f>O161*H161</f>
        <v>0</v>
      </c>
      <c r="Q161" s="198">
        <v>0</v>
      </c>
      <c r="R161" s="198">
        <f>Q161*H161</f>
        <v>0</v>
      </c>
      <c r="S161" s="198">
        <v>0</v>
      </c>
      <c r="T161" s="199">
        <f>S161*H161</f>
        <v>0</v>
      </c>
      <c r="U161" s="35"/>
      <c r="V161" s="35"/>
      <c r="W161" s="35"/>
      <c r="X161" s="35"/>
      <c r="Y161" s="35"/>
      <c r="Z161" s="35"/>
      <c r="AA161" s="35"/>
      <c r="AB161" s="35"/>
      <c r="AC161" s="35"/>
      <c r="AD161" s="35"/>
      <c r="AE161" s="35"/>
      <c r="AR161" s="200" t="s">
        <v>238</v>
      </c>
      <c r="AT161" s="200" t="s">
        <v>142</v>
      </c>
      <c r="AU161" s="200" t="s">
        <v>86</v>
      </c>
      <c r="AY161" s="18" t="s">
        <v>139</v>
      </c>
      <c r="BE161" s="201">
        <f>IF(N161="základní",J161,0)</f>
        <v>0</v>
      </c>
      <c r="BF161" s="201">
        <f>IF(N161="snížená",J161,0)</f>
        <v>0</v>
      </c>
      <c r="BG161" s="201">
        <f>IF(N161="zákl. přenesená",J161,0)</f>
        <v>0</v>
      </c>
      <c r="BH161" s="201">
        <f>IF(N161="sníž. přenesená",J161,0)</f>
        <v>0</v>
      </c>
      <c r="BI161" s="201">
        <f>IF(N161="nulová",J161,0)</f>
        <v>0</v>
      </c>
      <c r="BJ161" s="18" t="s">
        <v>84</v>
      </c>
      <c r="BK161" s="201">
        <f>ROUND(I161*H161,2)</f>
        <v>0</v>
      </c>
      <c r="BL161" s="18" t="s">
        <v>238</v>
      </c>
      <c r="BM161" s="200" t="s">
        <v>452</v>
      </c>
    </row>
    <row r="162" spans="1:65" s="2" customFormat="1" ht="16.5" customHeight="1">
      <c r="A162" s="35"/>
      <c r="B162" s="36"/>
      <c r="C162" s="243" t="s">
        <v>7</v>
      </c>
      <c r="D162" s="243" t="s">
        <v>431</v>
      </c>
      <c r="E162" s="244" t="s">
        <v>453</v>
      </c>
      <c r="F162" s="245" t="s">
        <v>454</v>
      </c>
      <c r="G162" s="246" t="s">
        <v>297</v>
      </c>
      <c r="H162" s="247">
        <v>2</v>
      </c>
      <c r="I162" s="248"/>
      <c r="J162" s="249">
        <f>ROUND(I162*H162,2)</f>
        <v>0</v>
      </c>
      <c r="K162" s="250"/>
      <c r="L162" s="251"/>
      <c r="M162" s="252" t="s">
        <v>1</v>
      </c>
      <c r="N162" s="253" t="s">
        <v>41</v>
      </c>
      <c r="O162" s="72"/>
      <c r="P162" s="198">
        <f>O162*H162</f>
        <v>0</v>
      </c>
      <c r="Q162" s="198">
        <v>0</v>
      </c>
      <c r="R162" s="198">
        <f>Q162*H162</f>
        <v>0</v>
      </c>
      <c r="S162" s="198">
        <v>0</v>
      </c>
      <c r="T162" s="199">
        <f>S162*H162</f>
        <v>0</v>
      </c>
      <c r="U162" s="35"/>
      <c r="V162" s="35"/>
      <c r="W162" s="35"/>
      <c r="X162" s="35"/>
      <c r="Y162" s="35"/>
      <c r="Z162" s="35"/>
      <c r="AA162" s="35"/>
      <c r="AB162" s="35"/>
      <c r="AC162" s="35"/>
      <c r="AD162" s="35"/>
      <c r="AE162" s="35"/>
      <c r="AR162" s="200" t="s">
        <v>324</v>
      </c>
      <c r="AT162" s="200" t="s">
        <v>431</v>
      </c>
      <c r="AU162" s="200" t="s">
        <v>86</v>
      </c>
      <c r="AY162" s="18" t="s">
        <v>139</v>
      </c>
      <c r="BE162" s="201">
        <f>IF(N162="základní",J162,0)</f>
        <v>0</v>
      </c>
      <c r="BF162" s="201">
        <f>IF(N162="snížená",J162,0)</f>
        <v>0</v>
      </c>
      <c r="BG162" s="201">
        <f>IF(N162="zákl. přenesená",J162,0)</f>
        <v>0</v>
      </c>
      <c r="BH162" s="201">
        <f>IF(N162="sníž. přenesená",J162,0)</f>
        <v>0</v>
      </c>
      <c r="BI162" s="201">
        <f>IF(N162="nulová",J162,0)</f>
        <v>0</v>
      </c>
      <c r="BJ162" s="18" t="s">
        <v>84</v>
      </c>
      <c r="BK162" s="201">
        <f>ROUND(I162*H162,2)</f>
        <v>0</v>
      </c>
      <c r="BL162" s="18" t="s">
        <v>238</v>
      </c>
      <c r="BM162" s="200" t="s">
        <v>455</v>
      </c>
    </row>
    <row r="163" spans="1:65" s="12" customFormat="1" ht="22.9" customHeight="1">
      <c r="B163" s="172"/>
      <c r="C163" s="173"/>
      <c r="D163" s="174" t="s">
        <v>75</v>
      </c>
      <c r="E163" s="186" t="s">
        <v>456</v>
      </c>
      <c r="F163" s="186" t="s">
        <v>457</v>
      </c>
      <c r="G163" s="173"/>
      <c r="H163" s="173"/>
      <c r="I163" s="176"/>
      <c r="J163" s="187">
        <f>BK163</f>
        <v>0</v>
      </c>
      <c r="K163" s="173"/>
      <c r="L163" s="178"/>
      <c r="M163" s="179"/>
      <c r="N163" s="180"/>
      <c r="O163" s="180"/>
      <c r="P163" s="181">
        <f>SUM(P164:P170)</f>
        <v>0</v>
      </c>
      <c r="Q163" s="180"/>
      <c r="R163" s="181">
        <f>SUM(R164:R170)</f>
        <v>1.75463937</v>
      </c>
      <c r="S163" s="180"/>
      <c r="T163" s="182">
        <f>SUM(T164:T170)</f>
        <v>0</v>
      </c>
      <c r="AR163" s="183" t="s">
        <v>86</v>
      </c>
      <c r="AT163" s="184" t="s">
        <v>75</v>
      </c>
      <c r="AU163" s="184" t="s">
        <v>84</v>
      </c>
      <c r="AY163" s="183" t="s">
        <v>139</v>
      </c>
      <c r="BK163" s="185">
        <f>SUM(BK164:BK170)</f>
        <v>0</v>
      </c>
    </row>
    <row r="164" spans="1:65" s="2" customFormat="1" ht="55.5" customHeight="1">
      <c r="A164" s="35"/>
      <c r="B164" s="36"/>
      <c r="C164" s="188" t="s">
        <v>278</v>
      </c>
      <c r="D164" s="188" t="s">
        <v>142</v>
      </c>
      <c r="E164" s="189" t="s">
        <v>458</v>
      </c>
      <c r="F164" s="190" t="s">
        <v>459</v>
      </c>
      <c r="G164" s="191" t="s">
        <v>145</v>
      </c>
      <c r="H164" s="192">
        <v>14.553000000000001</v>
      </c>
      <c r="I164" s="193"/>
      <c r="J164" s="194">
        <f>ROUND(I164*H164,2)</f>
        <v>0</v>
      </c>
      <c r="K164" s="195"/>
      <c r="L164" s="40"/>
      <c r="M164" s="196" t="s">
        <v>1</v>
      </c>
      <c r="N164" s="197" t="s">
        <v>41</v>
      </c>
      <c r="O164" s="72"/>
      <c r="P164" s="198">
        <f>O164*H164</f>
        <v>0</v>
      </c>
      <c r="Q164" s="198">
        <v>5.6890000000000003E-2</v>
      </c>
      <c r="R164" s="198">
        <f>Q164*H164</f>
        <v>0.82792017000000007</v>
      </c>
      <c r="S164" s="198">
        <v>0</v>
      </c>
      <c r="T164" s="199">
        <f>S164*H164</f>
        <v>0</v>
      </c>
      <c r="U164" s="35"/>
      <c r="V164" s="35"/>
      <c r="W164" s="35"/>
      <c r="X164" s="35"/>
      <c r="Y164" s="35"/>
      <c r="Z164" s="35"/>
      <c r="AA164" s="35"/>
      <c r="AB164" s="35"/>
      <c r="AC164" s="35"/>
      <c r="AD164" s="35"/>
      <c r="AE164" s="35"/>
      <c r="AR164" s="200" t="s">
        <v>238</v>
      </c>
      <c r="AT164" s="200" t="s">
        <v>142</v>
      </c>
      <c r="AU164" s="200" t="s">
        <v>86</v>
      </c>
      <c r="AY164" s="18" t="s">
        <v>139</v>
      </c>
      <c r="BE164" s="201">
        <f>IF(N164="základní",J164,0)</f>
        <v>0</v>
      </c>
      <c r="BF164" s="201">
        <f>IF(N164="snížená",J164,0)</f>
        <v>0</v>
      </c>
      <c r="BG164" s="201">
        <f>IF(N164="zákl. přenesená",J164,0)</f>
        <v>0</v>
      </c>
      <c r="BH164" s="201">
        <f>IF(N164="sníž. přenesená",J164,0)</f>
        <v>0</v>
      </c>
      <c r="BI164" s="201">
        <f>IF(N164="nulová",J164,0)</f>
        <v>0</v>
      </c>
      <c r="BJ164" s="18" t="s">
        <v>84</v>
      </c>
      <c r="BK164" s="201">
        <f>ROUND(I164*H164,2)</f>
        <v>0</v>
      </c>
      <c r="BL164" s="18" t="s">
        <v>238</v>
      </c>
      <c r="BM164" s="200" t="s">
        <v>460</v>
      </c>
    </row>
    <row r="165" spans="1:65" s="13" customFormat="1" ht="11.25">
      <c r="B165" s="207"/>
      <c r="C165" s="208"/>
      <c r="D165" s="202" t="s">
        <v>153</v>
      </c>
      <c r="E165" s="209" t="s">
        <v>1</v>
      </c>
      <c r="F165" s="210" t="s">
        <v>461</v>
      </c>
      <c r="G165" s="208"/>
      <c r="H165" s="211">
        <v>14.553000000000001</v>
      </c>
      <c r="I165" s="212"/>
      <c r="J165" s="208"/>
      <c r="K165" s="208"/>
      <c r="L165" s="213"/>
      <c r="M165" s="214"/>
      <c r="N165" s="215"/>
      <c r="O165" s="215"/>
      <c r="P165" s="215"/>
      <c r="Q165" s="215"/>
      <c r="R165" s="215"/>
      <c r="S165" s="215"/>
      <c r="T165" s="216"/>
      <c r="AT165" s="217" t="s">
        <v>153</v>
      </c>
      <c r="AU165" s="217" t="s">
        <v>86</v>
      </c>
      <c r="AV165" s="13" t="s">
        <v>86</v>
      </c>
      <c r="AW165" s="13" t="s">
        <v>33</v>
      </c>
      <c r="AX165" s="13" t="s">
        <v>76</v>
      </c>
      <c r="AY165" s="217" t="s">
        <v>139</v>
      </c>
    </row>
    <row r="166" spans="1:65" s="14" customFormat="1" ht="11.25">
      <c r="B166" s="218"/>
      <c r="C166" s="219"/>
      <c r="D166" s="202" t="s">
        <v>153</v>
      </c>
      <c r="E166" s="220" t="s">
        <v>1</v>
      </c>
      <c r="F166" s="221" t="s">
        <v>156</v>
      </c>
      <c r="G166" s="219"/>
      <c r="H166" s="222">
        <v>14.553000000000001</v>
      </c>
      <c r="I166" s="223"/>
      <c r="J166" s="219"/>
      <c r="K166" s="219"/>
      <c r="L166" s="224"/>
      <c r="M166" s="225"/>
      <c r="N166" s="226"/>
      <c r="O166" s="226"/>
      <c r="P166" s="226"/>
      <c r="Q166" s="226"/>
      <c r="R166" s="226"/>
      <c r="S166" s="226"/>
      <c r="T166" s="227"/>
      <c r="AT166" s="228" t="s">
        <v>153</v>
      </c>
      <c r="AU166" s="228" t="s">
        <v>86</v>
      </c>
      <c r="AV166" s="14" t="s">
        <v>146</v>
      </c>
      <c r="AW166" s="14" t="s">
        <v>33</v>
      </c>
      <c r="AX166" s="14" t="s">
        <v>84</v>
      </c>
      <c r="AY166" s="228" t="s">
        <v>139</v>
      </c>
    </row>
    <row r="167" spans="1:65" s="2" customFormat="1" ht="37.9" customHeight="1">
      <c r="A167" s="35"/>
      <c r="B167" s="36"/>
      <c r="C167" s="188" t="s">
        <v>282</v>
      </c>
      <c r="D167" s="188" t="s">
        <v>142</v>
      </c>
      <c r="E167" s="189" t="s">
        <v>462</v>
      </c>
      <c r="F167" s="190" t="s">
        <v>463</v>
      </c>
      <c r="G167" s="191" t="s">
        <v>145</v>
      </c>
      <c r="H167" s="192">
        <v>97.91</v>
      </c>
      <c r="I167" s="193"/>
      <c r="J167" s="194">
        <f>ROUND(I167*H167,2)</f>
        <v>0</v>
      </c>
      <c r="K167" s="195"/>
      <c r="L167" s="40"/>
      <c r="M167" s="196" t="s">
        <v>1</v>
      </c>
      <c r="N167" s="197" t="s">
        <v>41</v>
      </c>
      <c r="O167" s="72"/>
      <c r="P167" s="198">
        <f>O167*H167</f>
        <v>0</v>
      </c>
      <c r="Q167" s="198">
        <v>7.0499999999999998E-3</v>
      </c>
      <c r="R167" s="198">
        <f>Q167*H167</f>
        <v>0.69026549999999998</v>
      </c>
      <c r="S167" s="198">
        <v>0</v>
      </c>
      <c r="T167" s="199">
        <f>S167*H167</f>
        <v>0</v>
      </c>
      <c r="U167" s="35"/>
      <c r="V167" s="35"/>
      <c r="W167" s="35"/>
      <c r="X167" s="35"/>
      <c r="Y167" s="35"/>
      <c r="Z167" s="35"/>
      <c r="AA167" s="35"/>
      <c r="AB167" s="35"/>
      <c r="AC167" s="35"/>
      <c r="AD167" s="35"/>
      <c r="AE167" s="35"/>
      <c r="AR167" s="200" t="s">
        <v>238</v>
      </c>
      <c r="AT167" s="200" t="s">
        <v>142</v>
      </c>
      <c r="AU167" s="200" t="s">
        <v>86</v>
      </c>
      <c r="AY167" s="18" t="s">
        <v>139</v>
      </c>
      <c r="BE167" s="201">
        <f>IF(N167="základní",J167,0)</f>
        <v>0</v>
      </c>
      <c r="BF167" s="201">
        <f>IF(N167="snížená",J167,0)</f>
        <v>0</v>
      </c>
      <c r="BG167" s="201">
        <f>IF(N167="zákl. přenesená",J167,0)</f>
        <v>0</v>
      </c>
      <c r="BH167" s="201">
        <f>IF(N167="sníž. přenesená",J167,0)</f>
        <v>0</v>
      </c>
      <c r="BI167" s="201">
        <f>IF(N167="nulová",J167,0)</f>
        <v>0</v>
      </c>
      <c r="BJ167" s="18" t="s">
        <v>84</v>
      </c>
      <c r="BK167" s="201">
        <f>ROUND(I167*H167,2)</f>
        <v>0</v>
      </c>
      <c r="BL167" s="18" t="s">
        <v>238</v>
      </c>
      <c r="BM167" s="200" t="s">
        <v>464</v>
      </c>
    </row>
    <row r="168" spans="1:65" s="2" customFormat="1" ht="37.9" customHeight="1">
      <c r="A168" s="35"/>
      <c r="B168" s="36"/>
      <c r="C168" s="243" t="s">
        <v>286</v>
      </c>
      <c r="D168" s="243" t="s">
        <v>431</v>
      </c>
      <c r="E168" s="244" t="s">
        <v>465</v>
      </c>
      <c r="F168" s="245" t="s">
        <v>466</v>
      </c>
      <c r="G168" s="246" t="s">
        <v>145</v>
      </c>
      <c r="H168" s="247">
        <v>112.59699999999999</v>
      </c>
      <c r="I168" s="248"/>
      <c r="J168" s="249">
        <f>ROUND(I168*H168,2)</f>
        <v>0</v>
      </c>
      <c r="K168" s="250"/>
      <c r="L168" s="251"/>
      <c r="M168" s="252" t="s">
        <v>1</v>
      </c>
      <c r="N168" s="253" t="s">
        <v>41</v>
      </c>
      <c r="O168" s="72"/>
      <c r="P168" s="198">
        <f>O168*H168</f>
        <v>0</v>
      </c>
      <c r="Q168" s="198">
        <v>2.0999999999999999E-3</v>
      </c>
      <c r="R168" s="198">
        <f>Q168*H168</f>
        <v>0.23645369999999996</v>
      </c>
      <c r="S168" s="198">
        <v>0</v>
      </c>
      <c r="T168" s="199">
        <f>S168*H168</f>
        <v>0</v>
      </c>
      <c r="U168" s="35"/>
      <c r="V168" s="35"/>
      <c r="W168" s="35"/>
      <c r="X168" s="35"/>
      <c r="Y168" s="35"/>
      <c r="Z168" s="35"/>
      <c r="AA168" s="35"/>
      <c r="AB168" s="35"/>
      <c r="AC168" s="35"/>
      <c r="AD168" s="35"/>
      <c r="AE168" s="35"/>
      <c r="AR168" s="200" t="s">
        <v>324</v>
      </c>
      <c r="AT168" s="200" t="s">
        <v>431</v>
      </c>
      <c r="AU168" s="200" t="s">
        <v>86</v>
      </c>
      <c r="AY168" s="18" t="s">
        <v>139</v>
      </c>
      <c r="BE168" s="201">
        <f>IF(N168="základní",J168,0)</f>
        <v>0</v>
      </c>
      <c r="BF168" s="201">
        <f>IF(N168="snížená",J168,0)</f>
        <v>0</v>
      </c>
      <c r="BG168" s="201">
        <f>IF(N168="zákl. přenesená",J168,0)</f>
        <v>0</v>
      </c>
      <c r="BH168" s="201">
        <f>IF(N168="sníž. přenesená",J168,0)</f>
        <v>0</v>
      </c>
      <c r="BI168" s="201">
        <f>IF(N168="nulová",J168,0)</f>
        <v>0</v>
      </c>
      <c r="BJ168" s="18" t="s">
        <v>84</v>
      </c>
      <c r="BK168" s="201">
        <f>ROUND(I168*H168,2)</f>
        <v>0</v>
      </c>
      <c r="BL168" s="18" t="s">
        <v>238</v>
      </c>
      <c r="BM168" s="200" t="s">
        <v>467</v>
      </c>
    </row>
    <row r="169" spans="1:65" s="13" customFormat="1" ht="11.25">
      <c r="B169" s="207"/>
      <c r="C169" s="208"/>
      <c r="D169" s="202" t="s">
        <v>153</v>
      </c>
      <c r="E169" s="208"/>
      <c r="F169" s="210" t="s">
        <v>468</v>
      </c>
      <c r="G169" s="208"/>
      <c r="H169" s="211">
        <v>112.59699999999999</v>
      </c>
      <c r="I169" s="212"/>
      <c r="J169" s="208"/>
      <c r="K169" s="208"/>
      <c r="L169" s="213"/>
      <c r="M169" s="214"/>
      <c r="N169" s="215"/>
      <c r="O169" s="215"/>
      <c r="P169" s="215"/>
      <c r="Q169" s="215"/>
      <c r="R169" s="215"/>
      <c r="S169" s="215"/>
      <c r="T169" s="216"/>
      <c r="AT169" s="217" t="s">
        <v>153</v>
      </c>
      <c r="AU169" s="217" t="s">
        <v>86</v>
      </c>
      <c r="AV169" s="13" t="s">
        <v>86</v>
      </c>
      <c r="AW169" s="13" t="s">
        <v>4</v>
      </c>
      <c r="AX169" s="13" t="s">
        <v>84</v>
      </c>
      <c r="AY169" s="217" t="s">
        <v>139</v>
      </c>
    </row>
    <row r="170" spans="1:65" s="2" customFormat="1" ht="24.2" customHeight="1">
      <c r="A170" s="35"/>
      <c r="B170" s="36"/>
      <c r="C170" s="188" t="s">
        <v>290</v>
      </c>
      <c r="D170" s="188" t="s">
        <v>142</v>
      </c>
      <c r="E170" s="189" t="s">
        <v>469</v>
      </c>
      <c r="F170" s="190" t="s">
        <v>470</v>
      </c>
      <c r="G170" s="191" t="s">
        <v>202</v>
      </c>
      <c r="H170" s="192">
        <v>1.7549999999999999</v>
      </c>
      <c r="I170" s="193"/>
      <c r="J170" s="194">
        <f>ROUND(I170*H170,2)</f>
        <v>0</v>
      </c>
      <c r="K170" s="195"/>
      <c r="L170" s="40"/>
      <c r="M170" s="196" t="s">
        <v>1</v>
      </c>
      <c r="N170" s="197" t="s">
        <v>41</v>
      </c>
      <c r="O170" s="72"/>
      <c r="P170" s="198">
        <f>O170*H170</f>
        <v>0</v>
      </c>
      <c r="Q170" s="198">
        <v>0</v>
      </c>
      <c r="R170" s="198">
        <f>Q170*H170</f>
        <v>0</v>
      </c>
      <c r="S170" s="198">
        <v>0</v>
      </c>
      <c r="T170" s="199">
        <f>S170*H170</f>
        <v>0</v>
      </c>
      <c r="U170" s="35"/>
      <c r="V170" s="35"/>
      <c r="W170" s="35"/>
      <c r="X170" s="35"/>
      <c r="Y170" s="35"/>
      <c r="Z170" s="35"/>
      <c r="AA170" s="35"/>
      <c r="AB170" s="35"/>
      <c r="AC170" s="35"/>
      <c r="AD170" s="35"/>
      <c r="AE170" s="35"/>
      <c r="AR170" s="200" t="s">
        <v>238</v>
      </c>
      <c r="AT170" s="200" t="s">
        <v>142</v>
      </c>
      <c r="AU170" s="200" t="s">
        <v>86</v>
      </c>
      <c r="AY170" s="18" t="s">
        <v>139</v>
      </c>
      <c r="BE170" s="201">
        <f>IF(N170="základní",J170,0)</f>
        <v>0</v>
      </c>
      <c r="BF170" s="201">
        <f>IF(N170="snížená",J170,0)</f>
        <v>0</v>
      </c>
      <c r="BG170" s="201">
        <f>IF(N170="zákl. přenesená",J170,0)</f>
        <v>0</v>
      </c>
      <c r="BH170" s="201">
        <f>IF(N170="sníž. přenesená",J170,0)</f>
        <v>0</v>
      </c>
      <c r="BI170" s="201">
        <f>IF(N170="nulová",J170,0)</f>
        <v>0</v>
      </c>
      <c r="BJ170" s="18" t="s">
        <v>84</v>
      </c>
      <c r="BK170" s="201">
        <f>ROUND(I170*H170,2)</f>
        <v>0</v>
      </c>
      <c r="BL170" s="18" t="s">
        <v>238</v>
      </c>
      <c r="BM170" s="200" t="s">
        <v>471</v>
      </c>
    </row>
    <row r="171" spans="1:65" s="12" customFormat="1" ht="22.9" customHeight="1">
      <c r="B171" s="172"/>
      <c r="C171" s="173"/>
      <c r="D171" s="174" t="s">
        <v>75</v>
      </c>
      <c r="E171" s="186" t="s">
        <v>299</v>
      </c>
      <c r="F171" s="186" t="s">
        <v>300</v>
      </c>
      <c r="G171" s="173"/>
      <c r="H171" s="173"/>
      <c r="I171" s="176"/>
      <c r="J171" s="187">
        <f>BK171</f>
        <v>0</v>
      </c>
      <c r="K171" s="173"/>
      <c r="L171" s="178"/>
      <c r="M171" s="179"/>
      <c r="N171" s="180"/>
      <c r="O171" s="180"/>
      <c r="P171" s="181">
        <f>SUM(P172:P174)</f>
        <v>0</v>
      </c>
      <c r="Q171" s="180"/>
      <c r="R171" s="181">
        <f>SUM(R172:R174)</f>
        <v>1.1270199999999999</v>
      </c>
      <c r="S171" s="180"/>
      <c r="T171" s="182">
        <f>SUM(T172:T174)</f>
        <v>0</v>
      </c>
      <c r="AR171" s="183" t="s">
        <v>86</v>
      </c>
      <c r="AT171" s="184" t="s">
        <v>75</v>
      </c>
      <c r="AU171" s="184" t="s">
        <v>84</v>
      </c>
      <c r="AY171" s="183" t="s">
        <v>139</v>
      </c>
      <c r="BK171" s="185">
        <f>SUM(BK172:BK174)</f>
        <v>0</v>
      </c>
    </row>
    <row r="172" spans="1:65" s="2" customFormat="1" ht="37.9" customHeight="1">
      <c r="A172" s="35"/>
      <c r="B172" s="36"/>
      <c r="C172" s="188" t="s">
        <v>294</v>
      </c>
      <c r="D172" s="188" t="s">
        <v>142</v>
      </c>
      <c r="E172" s="189" t="s">
        <v>472</v>
      </c>
      <c r="F172" s="190" t="s">
        <v>473</v>
      </c>
      <c r="G172" s="191" t="s">
        <v>297</v>
      </c>
      <c r="H172" s="192">
        <v>37</v>
      </c>
      <c r="I172" s="193"/>
      <c r="J172" s="194">
        <f>ROUND(I172*H172,2)</f>
        <v>0</v>
      </c>
      <c r="K172" s="195"/>
      <c r="L172" s="40"/>
      <c r="M172" s="196" t="s">
        <v>1</v>
      </c>
      <c r="N172" s="197" t="s">
        <v>41</v>
      </c>
      <c r="O172" s="72"/>
      <c r="P172" s="198">
        <f>O172*H172</f>
        <v>0</v>
      </c>
      <c r="Q172" s="198">
        <v>4.6000000000000001E-4</v>
      </c>
      <c r="R172" s="198">
        <f>Q172*H172</f>
        <v>1.702E-2</v>
      </c>
      <c r="S172" s="198">
        <v>0</v>
      </c>
      <c r="T172" s="199">
        <f>S172*H172</f>
        <v>0</v>
      </c>
      <c r="U172" s="35"/>
      <c r="V172" s="35"/>
      <c r="W172" s="35"/>
      <c r="X172" s="35"/>
      <c r="Y172" s="35"/>
      <c r="Z172" s="35"/>
      <c r="AA172" s="35"/>
      <c r="AB172" s="35"/>
      <c r="AC172" s="35"/>
      <c r="AD172" s="35"/>
      <c r="AE172" s="35"/>
      <c r="AR172" s="200" t="s">
        <v>238</v>
      </c>
      <c r="AT172" s="200" t="s">
        <v>142</v>
      </c>
      <c r="AU172" s="200" t="s">
        <v>86</v>
      </c>
      <c r="AY172" s="18" t="s">
        <v>139</v>
      </c>
      <c r="BE172" s="201">
        <f>IF(N172="základní",J172,0)</f>
        <v>0</v>
      </c>
      <c r="BF172" s="201">
        <f>IF(N172="snížená",J172,0)</f>
        <v>0</v>
      </c>
      <c r="BG172" s="201">
        <f>IF(N172="zákl. přenesená",J172,0)</f>
        <v>0</v>
      </c>
      <c r="BH172" s="201">
        <f>IF(N172="sníž. přenesená",J172,0)</f>
        <v>0</v>
      </c>
      <c r="BI172" s="201">
        <f>IF(N172="nulová",J172,0)</f>
        <v>0</v>
      </c>
      <c r="BJ172" s="18" t="s">
        <v>84</v>
      </c>
      <c r="BK172" s="201">
        <f>ROUND(I172*H172,2)</f>
        <v>0</v>
      </c>
      <c r="BL172" s="18" t="s">
        <v>238</v>
      </c>
      <c r="BM172" s="200" t="s">
        <v>474</v>
      </c>
    </row>
    <row r="173" spans="1:65" s="2" customFormat="1" ht="16.5" customHeight="1">
      <c r="A173" s="35"/>
      <c r="B173" s="36"/>
      <c r="C173" s="243" t="s">
        <v>301</v>
      </c>
      <c r="D173" s="243" t="s">
        <v>431</v>
      </c>
      <c r="E173" s="244" t="s">
        <v>475</v>
      </c>
      <c r="F173" s="245" t="s">
        <v>476</v>
      </c>
      <c r="G173" s="246" t="s">
        <v>297</v>
      </c>
      <c r="H173" s="247">
        <v>37</v>
      </c>
      <c r="I173" s="248"/>
      <c r="J173" s="249">
        <f>ROUND(I173*H173,2)</f>
        <v>0</v>
      </c>
      <c r="K173" s="250"/>
      <c r="L173" s="251"/>
      <c r="M173" s="252" t="s">
        <v>1</v>
      </c>
      <c r="N173" s="253" t="s">
        <v>41</v>
      </c>
      <c r="O173" s="72"/>
      <c r="P173" s="198">
        <f>O173*H173</f>
        <v>0</v>
      </c>
      <c r="Q173" s="198">
        <v>0.03</v>
      </c>
      <c r="R173" s="198">
        <f>Q173*H173</f>
        <v>1.1099999999999999</v>
      </c>
      <c r="S173" s="198">
        <v>0</v>
      </c>
      <c r="T173" s="199">
        <f>S173*H173</f>
        <v>0</v>
      </c>
      <c r="U173" s="35"/>
      <c r="V173" s="35"/>
      <c r="W173" s="35"/>
      <c r="X173" s="35"/>
      <c r="Y173" s="35"/>
      <c r="Z173" s="35"/>
      <c r="AA173" s="35"/>
      <c r="AB173" s="35"/>
      <c r="AC173" s="35"/>
      <c r="AD173" s="35"/>
      <c r="AE173" s="35"/>
      <c r="AR173" s="200" t="s">
        <v>324</v>
      </c>
      <c r="AT173" s="200" t="s">
        <v>431</v>
      </c>
      <c r="AU173" s="200" t="s">
        <v>86</v>
      </c>
      <c r="AY173" s="18" t="s">
        <v>139</v>
      </c>
      <c r="BE173" s="201">
        <f>IF(N173="základní",J173,0)</f>
        <v>0</v>
      </c>
      <c r="BF173" s="201">
        <f>IF(N173="snížená",J173,0)</f>
        <v>0</v>
      </c>
      <c r="BG173" s="201">
        <f>IF(N173="zákl. přenesená",J173,0)</f>
        <v>0</v>
      </c>
      <c r="BH173" s="201">
        <f>IF(N173="sníž. přenesená",J173,0)</f>
        <v>0</v>
      </c>
      <c r="BI173" s="201">
        <f>IF(N173="nulová",J173,0)</f>
        <v>0</v>
      </c>
      <c r="BJ173" s="18" t="s">
        <v>84</v>
      </c>
      <c r="BK173" s="201">
        <f>ROUND(I173*H173,2)</f>
        <v>0</v>
      </c>
      <c r="BL173" s="18" t="s">
        <v>238</v>
      </c>
      <c r="BM173" s="200" t="s">
        <v>477</v>
      </c>
    </row>
    <row r="174" spans="1:65" s="2" customFormat="1" ht="24.2" customHeight="1">
      <c r="A174" s="35"/>
      <c r="B174" s="36"/>
      <c r="C174" s="188" t="s">
        <v>307</v>
      </c>
      <c r="D174" s="188" t="s">
        <v>142</v>
      </c>
      <c r="E174" s="189" t="s">
        <v>478</v>
      </c>
      <c r="F174" s="190" t="s">
        <v>479</v>
      </c>
      <c r="G174" s="191" t="s">
        <v>202</v>
      </c>
      <c r="H174" s="192">
        <v>1.127</v>
      </c>
      <c r="I174" s="193"/>
      <c r="J174" s="194">
        <f>ROUND(I174*H174,2)</f>
        <v>0</v>
      </c>
      <c r="K174" s="195"/>
      <c r="L174" s="40"/>
      <c r="M174" s="196" t="s">
        <v>1</v>
      </c>
      <c r="N174" s="197" t="s">
        <v>41</v>
      </c>
      <c r="O174" s="72"/>
      <c r="P174" s="198">
        <f>O174*H174</f>
        <v>0</v>
      </c>
      <c r="Q174" s="198">
        <v>0</v>
      </c>
      <c r="R174" s="198">
        <f>Q174*H174</f>
        <v>0</v>
      </c>
      <c r="S174" s="198">
        <v>0</v>
      </c>
      <c r="T174" s="199">
        <f>S174*H174</f>
        <v>0</v>
      </c>
      <c r="U174" s="35"/>
      <c r="V174" s="35"/>
      <c r="W174" s="35"/>
      <c r="X174" s="35"/>
      <c r="Y174" s="35"/>
      <c r="Z174" s="35"/>
      <c r="AA174" s="35"/>
      <c r="AB174" s="35"/>
      <c r="AC174" s="35"/>
      <c r="AD174" s="35"/>
      <c r="AE174" s="35"/>
      <c r="AR174" s="200" t="s">
        <v>238</v>
      </c>
      <c r="AT174" s="200" t="s">
        <v>142</v>
      </c>
      <c r="AU174" s="200" t="s">
        <v>86</v>
      </c>
      <c r="AY174" s="18" t="s">
        <v>139</v>
      </c>
      <c r="BE174" s="201">
        <f>IF(N174="základní",J174,0)</f>
        <v>0</v>
      </c>
      <c r="BF174" s="201">
        <f>IF(N174="snížená",J174,0)</f>
        <v>0</v>
      </c>
      <c r="BG174" s="201">
        <f>IF(N174="zákl. přenesená",J174,0)</f>
        <v>0</v>
      </c>
      <c r="BH174" s="201">
        <f>IF(N174="sníž. přenesená",J174,0)</f>
        <v>0</v>
      </c>
      <c r="BI174" s="201">
        <f>IF(N174="nulová",J174,0)</f>
        <v>0</v>
      </c>
      <c r="BJ174" s="18" t="s">
        <v>84</v>
      </c>
      <c r="BK174" s="201">
        <f>ROUND(I174*H174,2)</f>
        <v>0</v>
      </c>
      <c r="BL174" s="18" t="s">
        <v>238</v>
      </c>
      <c r="BM174" s="200" t="s">
        <v>480</v>
      </c>
    </row>
    <row r="175" spans="1:65" s="12" customFormat="1" ht="22.9" customHeight="1">
      <c r="B175" s="172"/>
      <c r="C175" s="173"/>
      <c r="D175" s="174" t="s">
        <v>75</v>
      </c>
      <c r="E175" s="186" t="s">
        <v>329</v>
      </c>
      <c r="F175" s="186" t="s">
        <v>330</v>
      </c>
      <c r="G175" s="173"/>
      <c r="H175" s="173"/>
      <c r="I175" s="176"/>
      <c r="J175" s="187">
        <f>BK175</f>
        <v>0</v>
      </c>
      <c r="K175" s="173"/>
      <c r="L175" s="178"/>
      <c r="M175" s="179"/>
      <c r="N175" s="180"/>
      <c r="O175" s="180"/>
      <c r="P175" s="181">
        <f>SUM(P176:P184)</f>
        <v>0</v>
      </c>
      <c r="Q175" s="180"/>
      <c r="R175" s="181">
        <f>SUM(R176:R184)</f>
        <v>0.89873259999999999</v>
      </c>
      <c r="S175" s="180"/>
      <c r="T175" s="182">
        <f>SUM(T176:T184)</f>
        <v>0</v>
      </c>
      <c r="AR175" s="183" t="s">
        <v>86</v>
      </c>
      <c r="AT175" s="184" t="s">
        <v>75</v>
      </c>
      <c r="AU175" s="184" t="s">
        <v>84</v>
      </c>
      <c r="AY175" s="183" t="s">
        <v>139</v>
      </c>
      <c r="BK175" s="185">
        <f>SUM(BK176:BK184)</f>
        <v>0</v>
      </c>
    </row>
    <row r="176" spans="1:65" s="2" customFormat="1" ht="24.2" customHeight="1">
      <c r="A176" s="35"/>
      <c r="B176" s="36"/>
      <c r="C176" s="188" t="s">
        <v>311</v>
      </c>
      <c r="D176" s="188" t="s">
        <v>142</v>
      </c>
      <c r="E176" s="189" t="s">
        <v>481</v>
      </c>
      <c r="F176" s="190" t="s">
        <v>482</v>
      </c>
      <c r="G176" s="191" t="s">
        <v>145</v>
      </c>
      <c r="H176" s="192">
        <v>27.67</v>
      </c>
      <c r="I176" s="193"/>
      <c r="J176" s="194">
        <f>ROUND(I176*H176,2)</f>
        <v>0</v>
      </c>
      <c r="K176" s="195"/>
      <c r="L176" s="40"/>
      <c r="M176" s="196" t="s">
        <v>1</v>
      </c>
      <c r="N176" s="197" t="s">
        <v>41</v>
      </c>
      <c r="O176" s="72"/>
      <c r="P176" s="198">
        <f>O176*H176</f>
        <v>0</v>
      </c>
      <c r="Q176" s="198">
        <v>0</v>
      </c>
      <c r="R176" s="198">
        <f>Q176*H176</f>
        <v>0</v>
      </c>
      <c r="S176" s="198">
        <v>0</v>
      </c>
      <c r="T176" s="199">
        <f>S176*H176</f>
        <v>0</v>
      </c>
      <c r="U176" s="35"/>
      <c r="V176" s="35"/>
      <c r="W176" s="35"/>
      <c r="X176" s="35"/>
      <c r="Y176" s="35"/>
      <c r="Z176" s="35"/>
      <c r="AA176" s="35"/>
      <c r="AB176" s="35"/>
      <c r="AC176" s="35"/>
      <c r="AD176" s="35"/>
      <c r="AE176" s="35"/>
      <c r="AR176" s="200" t="s">
        <v>238</v>
      </c>
      <c r="AT176" s="200" t="s">
        <v>142</v>
      </c>
      <c r="AU176" s="200" t="s">
        <v>86</v>
      </c>
      <c r="AY176" s="18" t="s">
        <v>139</v>
      </c>
      <c r="BE176" s="201">
        <f>IF(N176="základní",J176,0)</f>
        <v>0</v>
      </c>
      <c r="BF176" s="201">
        <f>IF(N176="snížená",J176,0)</f>
        <v>0</v>
      </c>
      <c r="BG176" s="201">
        <f>IF(N176="zákl. přenesená",J176,0)</f>
        <v>0</v>
      </c>
      <c r="BH176" s="201">
        <f>IF(N176="sníž. přenesená",J176,0)</f>
        <v>0</v>
      </c>
      <c r="BI176" s="201">
        <f>IF(N176="nulová",J176,0)</f>
        <v>0</v>
      </c>
      <c r="BJ176" s="18" t="s">
        <v>84</v>
      </c>
      <c r="BK176" s="201">
        <f>ROUND(I176*H176,2)</f>
        <v>0</v>
      </c>
      <c r="BL176" s="18" t="s">
        <v>238</v>
      </c>
      <c r="BM176" s="200" t="s">
        <v>483</v>
      </c>
    </row>
    <row r="177" spans="1:65" s="2" customFormat="1" ht="24.2" customHeight="1">
      <c r="A177" s="35"/>
      <c r="B177" s="36"/>
      <c r="C177" s="188" t="s">
        <v>315</v>
      </c>
      <c r="D177" s="188" t="s">
        <v>142</v>
      </c>
      <c r="E177" s="189" t="s">
        <v>484</v>
      </c>
      <c r="F177" s="190" t="s">
        <v>485</v>
      </c>
      <c r="G177" s="191" t="s">
        <v>145</v>
      </c>
      <c r="H177" s="192">
        <v>27.67</v>
      </c>
      <c r="I177" s="193"/>
      <c r="J177" s="194">
        <f>ROUND(I177*H177,2)</f>
        <v>0</v>
      </c>
      <c r="K177" s="195"/>
      <c r="L177" s="40"/>
      <c r="M177" s="196" t="s">
        <v>1</v>
      </c>
      <c r="N177" s="197" t="s">
        <v>41</v>
      </c>
      <c r="O177" s="72"/>
      <c r="P177" s="198">
        <f>O177*H177</f>
        <v>0</v>
      </c>
      <c r="Q177" s="198">
        <v>2.9999999999999997E-4</v>
      </c>
      <c r="R177" s="198">
        <f>Q177*H177</f>
        <v>8.3009999999999994E-3</v>
      </c>
      <c r="S177" s="198">
        <v>0</v>
      </c>
      <c r="T177" s="199">
        <f>S177*H177</f>
        <v>0</v>
      </c>
      <c r="U177" s="35"/>
      <c r="V177" s="35"/>
      <c r="W177" s="35"/>
      <c r="X177" s="35"/>
      <c r="Y177" s="35"/>
      <c r="Z177" s="35"/>
      <c r="AA177" s="35"/>
      <c r="AB177" s="35"/>
      <c r="AC177" s="35"/>
      <c r="AD177" s="35"/>
      <c r="AE177" s="35"/>
      <c r="AR177" s="200" t="s">
        <v>238</v>
      </c>
      <c r="AT177" s="200" t="s">
        <v>142</v>
      </c>
      <c r="AU177" s="200" t="s">
        <v>86</v>
      </c>
      <c r="AY177" s="18" t="s">
        <v>139</v>
      </c>
      <c r="BE177" s="201">
        <f>IF(N177="základní",J177,0)</f>
        <v>0</v>
      </c>
      <c r="BF177" s="201">
        <f>IF(N177="snížená",J177,0)</f>
        <v>0</v>
      </c>
      <c r="BG177" s="201">
        <f>IF(N177="zákl. přenesená",J177,0)</f>
        <v>0</v>
      </c>
      <c r="BH177" s="201">
        <f>IF(N177="sníž. přenesená",J177,0)</f>
        <v>0</v>
      </c>
      <c r="BI177" s="201">
        <f>IF(N177="nulová",J177,0)</f>
        <v>0</v>
      </c>
      <c r="BJ177" s="18" t="s">
        <v>84</v>
      </c>
      <c r="BK177" s="201">
        <f>ROUND(I177*H177,2)</f>
        <v>0</v>
      </c>
      <c r="BL177" s="18" t="s">
        <v>238</v>
      </c>
      <c r="BM177" s="200" t="s">
        <v>486</v>
      </c>
    </row>
    <row r="178" spans="1:65" s="2" customFormat="1" ht="37.9" customHeight="1">
      <c r="A178" s="35"/>
      <c r="B178" s="36"/>
      <c r="C178" s="188" t="s">
        <v>320</v>
      </c>
      <c r="D178" s="188" t="s">
        <v>142</v>
      </c>
      <c r="E178" s="189" t="s">
        <v>487</v>
      </c>
      <c r="F178" s="190" t="s">
        <v>488</v>
      </c>
      <c r="G178" s="191" t="s">
        <v>145</v>
      </c>
      <c r="H178" s="192">
        <v>27.67</v>
      </c>
      <c r="I178" s="193"/>
      <c r="J178" s="194">
        <f>ROUND(I178*H178,2)</f>
        <v>0</v>
      </c>
      <c r="K178" s="195"/>
      <c r="L178" s="40"/>
      <c r="M178" s="196" t="s">
        <v>1</v>
      </c>
      <c r="N178" s="197" t="s">
        <v>41</v>
      </c>
      <c r="O178" s="72"/>
      <c r="P178" s="198">
        <f>O178*H178</f>
        <v>0</v>
      </c>
      <c r="Q178" s="198">
        <v>5.3800000000000002E-3</v>
      </c>
      <c r="R178" s="198">
        <f>Q178*H178</f>
        <v>0.14886460000000001</v>
      </c>
      <c r="S178" s="198">
        <v>0</v>
      </c>
      <c r="T178" s="199">
        <f>S178*H178</f>
        <v>0</v>
      </c>
      <c r="U178" s="35"/>
      <c r="V178" s="35"/>
      <c r="W178" s="35"/>
      <c r="X178" s="35"/>
      <c r="Y178" s="35"/>
      <c r="Z178" s="35"/>
      <c r="AA178" s="35"/>
      <c r="AB178" s="35"/>
      <c r="AC178" s="35"/>
      <c r="AD178" s="35"/>
      <c r="AE178" s="35"/>
      <c r="AR178" s="200" t="s">
        <v>238</v>
      </c>
      <c r="AT178" s="200" t="s">
        <v>142</v>
      </c>
      <c r="AU178" s="200" t="s">
        <v>86</v>
      </c>
      <c r="AY178" s="18" t="s">
        <v>139</v>
      </c>
      <c r="BE178" s="201">
        <f>IF(N178="základní",J178,0)</f>
        <v>0</v>
      </c>
      <c r="BF178" s="201">
        <f>IF(N178="snížená",J178,0)</f>
        <v>0</v>
      </c>
      <c r="BG178" s="201">
        <f>IF(N178="zákl. přenesená",J178,0)</f>
        <v>0</v>
      </c>
      <c r="BH178" s="201">
        <f>IF(N178="sníž. přenesená",J178,0)</f>
        <v>0</v>
      </c>
      <c r="BI178" s="201">
        <f>IF(N178="nulová",J178,0)</f>
        <v>0</v>
      </c>
      <c r="BJ178" s="18" t="s">
        <v>84</v>
      </c>
      <c r="BK178" s="201">
        <f>ROUND(I178*H178,2)</f>
        <v>0</v>
      </c>
      <c r="BL178" s="18" t="s">
        <v>238</v>
      </c>
      <c r="BM178" s="200" t="s">
        <v>489</v>
      </c>
    </row>
    <row r="179" spans="1:65" s="2" customFormat="1" ht="37.9" customHeight="1">
      <c r="A179" s="35"/>
      <c r="B179" s="36"/>
      <c r="C179" s="243" t="s">
        <v>324</v>
      </c>
      <c r="D179" s="243" t="s">
        <v>431</v>
      </c>
      <c r="E179" s="244" t="s">
        <v>490</v>
      </c>
      <c r="F179" s="245" t="s">
        <v>491</v>
      </c>
      <c r="G179" s="246" t="s">
        <v>145</v>
      </c>
      <c r="H179" s="247">
        <v>31.821000000000002</v>
      </c>
      <c r="I179" s="248"/>
      <c r="J179" s="249">
        <f>ROUND(I179*H179,2)</f>
        <v>0</v>
      </c>
      <c r="K179" s="250"/>
      <c r="L179" s="251"/>
      <c r="M179" s="252" t="s">
        <v>1</v>
      </c>
      <c r="N179" s="253" t="s">
        <v>41</v>
      </c>
      <c r="O179" s="72"/>
      <c r="P179" s="198">
        <f>O179*H179</f>
        <v>0</v>
      </c>
      <c r="Q179" s="198">
        <v>2.1999999999999999E-2</v>
      </c>
      <c r="R179" s="198">
        <f>Q179*H179</f>
        <v>0.70006199999999996</v>
      </c>
      <c r="S179" s="198">
        <v>0</v>
      </c>
      <c r="T179" s="199">
        <f>S179*H179</f>
        <v>0</v>
      </c>
      <c r="U179" s="35"/>
      <c r="V179" s="35"/>
      <c r="W179" s="35"/>
      <c r="X179" s="35"/>
      <c r="Y179" s="35"/>
      <c r="Z179" s="35"/>
      <c r="AA179" s="35"/>
      <c r="AB179" s="35"/>
      <c r="AC179" s="35"/>
      <c r="AD179" s="35"/>
      <c r="AE179" s="35"/>
      <c r="AR179" s="200" t="s">
        <v>324</v>
      </c>
      <c r="AT179" s="200" t="s">
        <v>431</v>
      </c>
      <c r="AU179" s="200" t="s">
        <v>86</v>
      </c>
      <c r="AY179" s="18" t="s">
        <v>139</v>
      </c>
      <c r="BE179" s="201">
        <f>IF(N179="základní",J179,0)</f>
        <v>0</v>
      </c>
      <c r="BF179" s="201">
        <f>IF(N179="snížená",J179,0)</f>
        <v>0</v>
      </c>
      <c r="BG179" s="201">
        <f>IF(N179="zákl. přenesená",J179,0)</f>
        <v>0</v>
      </c>
      <c r="BH179" s="201">
        <f>IF(N179="sníž. přenesená",J179,0)</f>
        <v>0</v>
      </c>
      <c r="BI179" s="201">
        <f>IF(N179="nulová",J179,0)</f>
        <v>0</v>
      </c>
      <c r="BJ179" s="18" t="s">
        <v>84</v>
      </c>
      <c r="BK179" s="201">
        <f>ROUND(I179*H179,2)</f>
        <v>0</v>
      </c>
      <c r="BL179" s="18" t="s">
        <v>238</v>
      </c>
      <c r="BM179" s="200" t="s">
        <v>492</v>
      </c>
    </row>
    <row r="180" spans="1:65" s="13" customFormat="1" ht="11.25">
      <c r="B180" s="207"/>
      <c r="C180" s="208"/>
      <c r="D180" s="202" t="s">
        <v>153</v>
      </c>
      <c r="E180" s="208"/>
      <c r="F180" s="210" t="s">
        <v>493</v>
      </c>
      <c r="G180" s="208"/>
      <c r="H180" s="211">
        <v>31.821000000000002</v>
      </c>
      <c r="I180" s="212"/>
      <c r="J180" s="208"/>
      <c r="K180" s="208"/>
      <c r="L180" s="213"/>
      <c r="M180" s="214"/>
      <c r="N180" s="215"/>
      <c r="O180" s="215"/>
      <c r="P180" s="215"/>
      <c r="Q180" s="215"/>
      <c r="R180" s="215"/>
      <c r="S180" s="215"/>
      <c r="T180" s="216"/>
      <c r="AT180" s="217" t="s">
        <v>153</v>
      </c>
      <c r="AU180" s="217" t="s">
        <v>86</v>
      </c>
      <c r="AV180" s="13" t="s">
        <v>86</v>
      </c>
      <c r="AW180" s="13" t="s">
        <v>4</v>
      </c>
      <c r="AX180" s="13" t="s">
        <v>84</v>
      </c>
      <c r="AY180" s="217" t="s">
        <v>139</v>
      </c>
    </row>
    <row r="181" spans="1:65" s="2" customFormat="1" ht="24.2" customHeight="1">
      <c r="A181" s="35"/>
      <c r="B181" s="36"/>
      <c r="C181" s="188" t="s">
        <v>331</v>
      </c>
      <c r="D181" s="188" t="s">
        <v>142</v>
      </c>
      <c r="E181" s="189" t="s">
        <v>494</v>
      </c>
      <c r="F181" s="190" t="s">
        <v>495</v>
      </c>
      <c r="G181" s="191" t="s">
        <v>145</v>
      </c>
      <c r="H181" s="192">
        <v>27.67</v>
      </c>
      <c r="I181" s="193"/>
      <c r="J181" s="194">
        <f>ROUND(I181*H181,2)</f>
        <v>0</v>
      </c>
      <c r="K181" s="195"/>
      <c r="L181" s="40"/>
      <c r="M181" s="196" t="s">
        <v>1</v>
      </c>
      <c r="N181" s="197" t="s">
        <v>41</v>
      </c>
      <c r="O181" s="72"/>
      <c r="P181" s="198">
        <f>O181*H181</f>
        <v>0</v>
      </c>
      <c r="Q181" s="198">
        <v>1.5E-3</v>
      </c>
      <c r="R181" s="198">
        <f>Q181*H181</f>
        <v>4.1505E-2</v>
      </c>
      <c r="S181" s="198">
        <v>0</v>
      </c>
      <c r="T181" s="199">
        <f>S181*H181</f>
        <v>0</v>
      </c>
      <c r="U181" s="35"/>
      <c r="V181" s="35"/>
      <c r="W181" s="35"/>
      <c r="X181" s="35"/>
      <c r="Y181" s="35"/>
      <c r="Z181" s="35"/>
      <c r="AA181" s="35"/>
      <c r="AB181" s="35"/>
      <c r="AC181" s="35"/>
      <c r="AD181" s="35"/>
      <c r="AE181" s="35"/>
      <c r="AR181" s="200" t="s">
        <v>238</v>
      </c>
      <c r="AT181" s="200" t="s">
        <v>142</v>
      </c>
      <c r="AU181" s="200" t="s">
        <v>86</v>
      </c>
      <c r="AY181" s="18" t="s">
        <v>139</v>
      </c>
      <c r="BE181" s="201">
        <f>IF(N181="základní",J181,0)</f>
        <v>0</v>
      </c>
      <c r="BF181" s="201">
        <f>IF(N181="snížená",J181,0)</f>
        <v>0</v>
      </c>
      <c r="BG181" s="201">
        <f>IF(N181="zákl. přenesená",J181,0)</f>
        <v>0</v>
      </c>
      <c r="BH181" s="201">
        <f>IF(N181="sníž. přenesená",J181,0)</f>
        <v>0</v>
      </c>
      <c r="BI181" s="201">
        <f>IF(N181="nulová",J181,0)</f>
        <v>0</v>
      </c>
      <c r="BJ181" s="18" t="s">
        <v>84</v>
      </c>
      <c r="BK181" s="201">
        <f>ROUND(I181*H181,2)</f>
        <v>0</v>
      </c>
      <c r="BL181" s="18" t="s">
        <v>238</v>
      </c>
      <c r="BM181" s="200" t="s">
        <v>496</v>
      </c>
    </row>
    <row r="182" spans="1:65" s="2" customFormat="1" ht="24.2" customHeight="1">
      <c r="A182" s="35"/>
      <c r="B182" s="36"/>
      <c r="C182" s="188" t="s">
        <v>337</v>
      </c>
      <c r="D182" s="188" t="s">
        <v>142</v>
      </c>
      <c r="E182" s="189" t="s">
        <v>497</v>
      </c>
      <c r="F182" s="190" t="s">
        <v>498</v>
      </c>
      <c r="G182" s="191" t="s">
        <v>145</v>
      </c>
      <c r="H182" s="192">
        <v>27.67</v>
      </c>
      <c r="I182" s="193"/>
      <c r="J182" s="194">
        <f>ROUND(I182*H182,2)</f>
        <v>0</v>
      </c>
      <c r="K182" s="195"/>
      <c r="L182" s="40"/>
      <c r="M182" s="196" t="s">
        <v>1</v>
      </c>
      <c r="N182" s="197" t="s">
        <v>41</v>
      </c>
      <c r="O182" s="72"/>
      <c r="P182" s="198">
        <f>O182*H182</f>
        <v>0</v>
      </c>
      <c r="Q182" s="198">
        <v>0</v>
      </c>
      <c r="R182" s="198">
        <f>Q182*H182</f>
        <v>0</v>
      </c>
      <c r="S182" s="198">
        <v>0</v>
      </c>
      <c r="T182" s="199">
        <f>S182*H182</f>
        <v>0</v>
      </c>
      <c r="U182" s="35"/>
      <c r="V182" s="35"/>
      <c r="W182" s="35"/>
      <c r="X182" s="35"/>
      <c r="Y182" s="35"/>
      <c r="Z182" s="35"/>
      <c r="AA182" s="35"/>
      <c r="AB182" s="35"/>
      <c r="AC182" s="35"/>
      <c r="AD182" s="35"/>
      <c r="AE182" s="35"/>
      <c r="AR182" s="200" t="s">
        <v>238</v>
      </c>
      <c r="AT182" s="200" t="s">
        <v>142</v>
      </c>
      <c r="AU182" s="200" t="s">
        <v>86</v>
      </c>
      <c r="AY182" s="18" t="s">
        <v>139</v>
      </c>
      <c r="BE182" s="201">
        <f>IF(N182="základní",J182,0)</f>
        <v>0</v>
      </c>
      <c r="BF182" s="201">
        <f>IF(N182="snížená",J182,0)</f>
        <v>0</v>
      </c>
      <c r="BG182" s="201">
        <f>IF(N182="zákl. přenesená",J182,0)</f>
        <v>0</v>
      </c>
      <c r="BH182" s="201">
        <f>IF(N182="sníž. přenesená",J182,0)</f>
        <v>0</v>
      </c>
      <c r="BI182" s="201">
        <f>IF(N182="nulová",J182,0)</f>
        <v>0</v>
      </c>
      <c r="BJ182" s="18" t="s">
        <v>84</v>
      </c>
      <c r="BK182" s="201">
        <f>ROUND(I182*H182,2)</f>
        <v>0</v>
      </c>
      <c r="BL182" s="18" t="s">
        <v>238</v>
      </c>
      <c r="BM182" s="200" t="s">
        <v>499</v>
      </c>
    </row>
    <row r="183" spans="1:65" s="2" customFormat="1" ht="39">
      <c r="A183" s="35"/>
      <c r="B183" s="36"/>
      <c r="C183" s="37"/>
      <c r="D183" s="202" t="s">
        <v>148</v>
      </c>
      <c r="E183" s="37"/>
      <c r="F183" s="203" t="s">
        <v>500</v>
      </c>
      <c r="G183" s="37"/>
      <c r="H183" s="37"/>
      <c r="I183" s="204"/>
      <c r="J183" s="37"/>
      <c r="K183" s="37"/>
      <c r="L183" s="40"/>
      <c r="M183" s="205"/>
      <c r="N183" s="206"/>
      <c r="O183" s="72"/>
      <c r="P183" s="72"/>
      <c r="Q183" s="72"/>
      <c r="R183" s="72"/>
      <c r="S183" s="72"/>
      <c r="T183" s="73"/>
      <c r="U183" s="35"/>
      <c r="V183" s="35"/>
      <c r="W183" s="35"/>
      <c r="X183" s="35"/>
      <c r="Y183" s="35"/>
      <c r="Z183" s="35"/>
      <c r="AA183" s="35"/>
      <c r="AB183" s="35"/>
      <c r="AC183" s="35"/>
      <c r="AD183" s="35"/>
      <c r="AE183" s="35"/>
      <c r="AT183" s="18" t="s">
        <v>148</v>
      </c>
      <c r="AU183" s="18" t="s">
        <v>86</v>
      </c>
    </row>
    <row r="184" spans="1:65" s="2" customFormat="1" ht="24.2" customHeight="1">
      <c r="A184" s="35"/>
      <c r="B184" s="36"/>
      <c r="C184" s="188" t="s">
        <v>341</v>
      </c>
      <c r="D184" s="188" t="s">
        <v>142</v>
      </c>
      <c r="E184" s="189" t="s">
        <v>501</v>
      </c>
      <c r="F184" s="190" t="s">
        <v>502</v>
      </c>
      <c r="G184" s="191" t="s">
        <v>202</v>
      </c>
      <c r="H184" s="192">
        <v>0.89900000000000002</v>
      </c>
      <c r="I184" s="193"/>
      <c r="J184" s="194">
        <f>ROUND(I184*H184,2)</f>
        <v>0</v>
      </c>
      <c r="K184" s="195"/>
      <c r="L184" s="40"/>
      <c r="M184" s="196" t="s">
        <v>1</v>
      </c>
      <c r="N184" s="197" t="s">
        <v>41</v>
      </c>
      <c r="O184" s="72"/>
      <c r="P184" s="198">
        <f>O184*H184</f>
        <v>0</v>
      </c>
      <c r="Q184" s="198">
        <v>0</v>
      </c>
      <c r="R184" s="198">
        <f>Q184*H184</f>
        <v>0</v>
      </c>
      <c r="S184" s="198">
        <v>0</v>
      </c>
      <c r="T184" s="199">
        <f>S184*H184</f>
        <v>0</v>
      </c>
      <c r="U184" s="35"/>
      <c r="V184" s="35"/>
      <c r="W184" s="35"/>
      <c r="X184" s="35"/>
      <c r="Y184" s="35"/>
      <c r="Z184" s="35"/>
      <c r="AA184" s="35"/>
      <c r="AB184" s="35"/>
      <c r="AC184" s="35"/>
      <c r="AD184" s="35"/>
      <c r="AE184" s="35"/>
      <c r="AR184" s="200" t="s">
        <v>238</v>
      </c>
      <c r="AT184" s="200" t="s">
        <v>142</v>
      </c>
      <c r="AU184" s="200" t="s">
        <v>86</v>
      </c>
      <c r="AY184" s="18" t="s">
        <v>139</v>
      </c>
      <c r="BE184" s="201">
        <f>IF(N184="základní",J184,0)</f>
        <v>0</v>
      </c>
      <c r="BF184" s="201">
        <f>IF(N184="snížená",J184,0)</f>
        <v>0</v>
      </c>
      <c r="BG184" s="201">
        <f>IF(N184="zákl. přenesená",J184,0)</f>
        <v>0</v>
      </c>
      <c r="BH184" s="201">
        <f>IF(N184="sníž. přenesená",J184,0)</f>
        <v>0</v>
      </c>
      <c r="BI184" s="201">
        <f>IF(N184="nulová",J184,0)</f>
        <v>0</v>
      </c>
      <c r="BJ184" s="18" t="s">
        <v>84</v>
      </c>
      <c r="BK184" s="201">
        <f>ROUND(I184*H184,2)</f>
        <v>0</v>
      </c>
      <c r="BL184" s="18" t="s">
        <v>238</v>
      </c>
      <c r="BM184" s="200" t="s">
        <v>503</v>
      </c>
    </row>
    <row r="185" spans="1:65" s="12" customFormat="1" ht="22.9" customHeight="1">
      <c r="B185" s="172"/>
      <c r="C185" s="173"/>
      <c r="D185" s="174" t="s">
        <v>75</v>
      </c>
      <c r="E185" s="186" t="s">
        <v>345</v>
      </c>
      <c r="F185" s="186" t="s">
        <v>346</v>
      </c>
      <c r="G185" s="173"/>
      <c r="H185" s="173"/>
      <c r="I185" s="176"/>
      <c r="J185" s="187">
        <f>BK185</f>
        <v>0</v>
      </c>
      <c r="K185" s="173"/>
      <c r="L185" s="178"/>
      <c r="M185" s="179"/>
      <c r="N185" s="180"/>
      <c r="O185" s="180"/>
      <c r="P185" s="181">
        <f>SUM(P186:P218)</f>
        <v>0</v>
      </c>
      <c r="Q185" s="180"/>
      <c r="R185" s="181">
        <f>SUM(R186:R218)</f>
        <v>0.77818352000000002</v>
      </c>
      <c r="S185" s="180"/>
      <c r="T185" s="182">
        <f>SUM(T186:T218)</f>
        <v>0</v>
      </c>
      <c r="AR185" s="183" t="s">
        <v>86</v>
      </c>
      <c r="AT185" s="184" t="s">
        <v>75</v>
      </c>
      <c r="AU185" s="184" t="s">
        <v>84</v>
      </c>
      <c r="AY185" s="183" t="s">
        <v>139</v>
      </c>
      <c r="BK185" s="185">
        <f>SUM(BK186:BK218)</f>
        <v>0</v>
      </c>
    </row>
    <row r="186" spans="1:65" s="2" customFormat="1" ht="24.2" customHeight="1">
      <c r="A186" s="35"/>
      <c r="B186" s="36"/>
      <c r="C186" s="188" t="s">
        <v>347</v>
      </c>
      <c r="D186" s="188" t="s">
        <v>142</v>
      </c>
      <c r="E186" s="189" t="s">
        <v>504</v>
      </c>
      <c r="F186" s="190" t="s">
        <v>505</v>
      </c>
      <c r="G186" s="191" t="s">
        <v>178</v>
      </c>
      <c r="H186" s="192">
        <v>72</v>
      </c>
      <c r="I186" s="193"/>
      <c r="J186" s="194">
        <f>ROUND(I186*H186,2)</f>
        <v>0</v>
      </c>
      <c r="K186" s="195"/>
      <c r="L186" s="40"/>
      <c r="M186" s="196" t="s">
        <v>1</v>
      </c>
      <c r="N186" s="197" t="s">
        <v>41</v>
      </c>
      <c r="O186" s="72"/>
      <c r="P186" s="198">
        <f>O186*H186</f>
        <v>0</v>
      </c>
      <c r="Q186" s="198">
        <v>0</v>
      </c>
      <c r="R186" s="198">
        <f>Q186*H186</f>
        <v>0</v>
      </c>
      <c r="S186" s="198">
        <v>0</v>
      </c>
      <c r="T186" s="199">
        <f>S186*H186</f>
        <v>0</v>
      </c>
      <c r="U186" s="35"/>
      <c r="V186" s="35"/>
      <c r="W186" s="35"/>
      <c r="X186" s="35"/>
      <c r="Y186" s="35"/>
      <c r="Z186" s="35"/>
      <c r="AA186" s="35"/>
      <c r="AB186" s="35"/>
      <c r="AC186" s="35"/>
      <c r="AD186" s="35"/>
      <c r="AE186" s="35"/>
      <c r="AR186" s="200" t="s">
        <v>238</v>
      </c>
      <c r="AT186" s="200" t="s">
        <v>142</v>
      </c>
      <c r="AU186" s="200" t="s">
        <v>86</v>
      </c>
      <c r="AY186" s="18" t="s">
        <v>139</v>
      </c>
      <c r="BE186" s="201">
        <f>IF(N186="základní",J186,0)</f>
        <v>0</v>
      </c>
      <c r="BF186" s="201">
        <f>IF(N186="snížená",J186,0)</f>
        <v>0</v>
      </c>
      <c r="BG186" s="201">
        <f>IF(N186="zákl. přenesená",J186,0)</f>
        <v>0</v>
      </c>
      <c r="BH186" s="201">
        <f>IF(N186="sníž. přenesená",J186,0)</f>
        <v>0</v>
      </c>
      <c r="BI186" s="201">
        <f>IF(N186="nulová",J186,0)</f>
        <v>0</v>
      </c>
      <c r="BJ186" s="18" t="s">
        <v>84</v>
      </c>
      <c r="BK186" s="201">
        <f>ROUND(I186*H186,2)</f>
        <v>0</v>
      </c>
      <c r="BL186" s="18" t="s">
        <v>238</v>
      </c>
      <c r="BM186" s="200" t="s">
        <v>506</v>
      </c>
    </row>
    <row r="187" spans="1:65" s="13" customFormat="1" ht="11.25">
      <c r="B187" s="207"/>
      <c r="C187" s="208"/>
      <c r="D187" s="202" t="s">
        <v>153</v>
      </c>
      <c r="E187" s="209" t="s">
        <v>1</v>
      </c>
      <c r="F187" s="210" t="s">
        <v>507</v>
      </c>
      <c r="G187" s="208"/>
      <c r="H187" s="211">
        <v>72</v>
      </c>
      <c r="I187" s="212"/>
      <c r="J187" s="208"/>
      <c r="K187" s="208"/>
      <c r="L187" s="213"/>
      <c r="M187" s="214"/>
      <c r="N187" s="215"/>
      <c r="O187" s="215"/>
      <c r="P187" s="215"/>
      <c r="Q187" s="215"/>
      <c r="R187" s="215"/>
      <c r="S187" s="215"/>
      <c r="T187" s="216"/>
      <c r="AT187" s="217" t="s">
        <v>153</v>
      </c>
      <c r="AU187" s="217" t="s">
        <v>86</v>
      </c>
      <c r="AV187" s="13" t="s">
        <v>86</v>
      </c>
      <c r="AW187" s="13" t="s">
        <v>33</v>
      </c>
      <c r="AX187" s="13" t="s">
        <v>84</v>
      </c>
      <c r="AY187" s="217" t="s">
        <v>139</v>
      </c>
    </row>
    <row r="188" spans="1:65" s="2" customFormat="1" ht="16.5" customHeight="1">
      <c r="A188" s="35"/>
      <c r="B188" s="36"/>
      <c r="C188" s="243" t="s">
        <v>353</v>
      </c>
      <c r="D188" s="243" t="s">
        <v>431</v>
      </c>
      <c r="E188" s="244" t="s">
        <v>508</v>
      </c>
      <c r="F188" s="245" t="s">
        <v>509</v>
      </c>
      <c r="G188" s="246" t="s">
        <v>178</v>
      </c>
      <c r="H188" s="247">
        <v>82.8</v>
      </c>
      <c r="I188" s="248"/>
      <c r="J188" s="249">
        <f>ROUND(I188*H188,2)</f>
        <v>0</v>
      </c>
      <c r="K188" s="250"/>
      <c r="L188" s="251"/>
      <c r="M188" s="252" t="s">
        <v>1</v>
      </c>
      <c r="N188" s="253" t="s">
        <v>41</v>
      </c>
      <c r="O188" s="72"/>
      <c r="P188" s="198">
        <f>O188*H188</f>
        <v>0</v>
      </c>
      <c r="Q188" s="198">
        <v>0</v>
      </c>
      <c r="R188" s="198">
        <f>Q188*H188</f>
        <v>0</v>
      </c>
      <c r="S188" s="198">
        <v>0</v>
      </c>
      <c r="T188" s="199">
        <f>S188*H188</f>
        <v>0</v>
      </c>
      <c r="U188" s="35"/>
      <c r="V188" s="35"/>
      <c r="W188" s="35"/>
      <c r="X188" s="35"/>
      <c r="Y188" s="35"/>
      <c r="Z188" s="35"/>
      <c r="AA188" s="35"/>
      <c r="AB188" s="35"/>
      <c r="AC188" s="35"/>
      <c r="AD188" s="35"/>
      <c r="AE188" s="35"/>
      <c r="AR188" s="200" t="s">
        <v>324</v>
      </c>
      <c r="AT188" s="200" t="s">
        <v>431</v>
      </c>
      <c r="AU188" s="200" t="s">
        <v>86</v>
      </c>
      <c r="AY188" s="18" t="s">
        <v>139</v>
      </c>
      <c r="BE188" s="201">
        <f>IF(N188="základní",J188,0)</f>
        <v>0</v>
      </c>
      <c r="BF188" s="201">
        <f>IF(N188="snížená",J188,0)</f>
        <v>0</v>
      </c>
      <c r="BG188" s="201">
        <f>IF(N188="zákl. přenesená",J188,0)</f>
        <v>0</v>
      </c>
      <c r="BH188" s="201">
        <f>IF(N188="sníž. přenesená",J188,0)</f>
        <v>0</v>
      </c>
      <c r="BI188" s="201">
        <f>IF(N188="nulová",J188,0)</f>
        <v>0</v>
      </c>
      <c r="BJ188" s="18" t="s">
        <v>84</v>
      </c>
      <c r="BK188" s="201">
        <f>ROUND(I188*H188,2)</f>
        <v>0</v>
      </c>
      <c r="BL188" s="18" t="s">
        <v>238</v>
      </c>
      <c r="BM188" s="200" t="s">
        <v>510</v>
      </c>
    </row>
    <row r="189" spans="1:65" s="2" customFormat="1" ht="19.5">
      <c r="A189" s="35"/>
      <c r="B189" s="36"/>
      <c r="C189" s="37"/>
      <c r="D189" s="202" t="s">
        <v>148</v>
      </c>
      <c r="E189" s="37"/>
      <c r="F189" s="203" t="s">
        <v>511</v>
      </c>
      <c r="G189" s="37"/>
      <c r="H189" s="37"/>
      <c r="I189" s="204"/>
      <c r="J189" s="37"/>
      <c r="K189" s="37"/>
      <c r="L189" s="40"/>
      <c r="M189" s="205"/>
      <c r="N189" s="206"/>
      <c r="O189" s="72"/>
      <c r="P189" s="72"/>
      <c r="Q189" s="72"/>
      <c r="R189" s="72"/>
      <c r="S189" s="72"/>
      <c r="T189" s="73"/>
      <c r="U189" s="35"/>
      <c r="V189" s="35"/>
      <c r="W189" s="35"/>
      <c r="X189" s="35"/>
      <c r="Y189" s="35"/>
      <c r="Z189" s="35"/>
      <c r="AA189" s="35"/>
      <c r="AB189" s="35"/>
      <c r="AC189" s="35"/>
      <c r="AD189" s="35"/>
      <c r="AE189" s="35"/>
      <c r="AT189" s="18" t="s">
        <v>148</v>
      </c>
      <c r="AU189" s="18" t="s">
        <v>86</v>
      </c>
    </row>
    <row r="190" spans="1:65" s="13" customFormat="1" ht="11.25">
      <c r="B190" s="207"/>
      <c r="C190" s="208"/>
      <c r="D190" s="202" t="s">
        <v>153</v>
      </c>
      <c r="E190" s="209" t="s">
        <v>1</v>
      </c>
      <c r="F190" s="210" t="s">
        <v>512</v>
      </c>
      <c r="G190" s="208"/>
      <c r="H190" s="211">
        <v>82.8</v>
      </c>
      <c r="I190" s="212"/>
      <c r="J190" s="208"/>
      <c r="K190" s="208"/>
      <c r="L190" s="213"/>
      <c r="M190" s="214"/>
      <c r="N190" s="215"/>
      <c r="O190" s="215"/>
      <c r="P190" s="215"/>
      <c r="Q190" s="215"/>
      <c r="R190" s="215"/>
      <c r="S190" s="215"/>
      <c r="T190" s="216"/>
      <c r="AT190" s="217" t="s">
        <v>153</v>
      </c>
      <c r="AU190" s="217" t="s">
        <v>86</v>
      </c>
      <c r="AV190" s="13" t="s">
        <v>86</v>
      </c>
      <c r="AW190" s="13" t="s">
        <v>33</v>
      </c>
      <c r="AX190" s="13" t="s">
        <v>84</v>
      </c>
      <c r="AY190" s="217" t="s">
        <v>139</v>
      </c>
    </row>
    <row r="191" spans="1:65" s="2" customFormat="1" ht="24.2" customHeight="1">
      <c r="A191" s="35"/>
      <c r="B191" s="36"/>
      <c r="C191" s="188" t="s">
        <v>357</v>
      </c>
      <c r="D191" s="188" t="s">
        <v>142</v>
      </c>
      <c r="E191" s="189" t="s">
        <v>513</v>
      </c>
      <c r="F191" s="190" t="s">
        <v>514</v>
      </c>
      <c r="G191" s="191" t="s">
        <v>145</v>
      </c>
      <c r="H191" s="192">
        <v>107.024</v>
      </c>
      <c r="I191" s="193"/>
      <c r="J191" s="194">
        <f>ROUND(I191*H191,2)</f>
        <v>0</v>
      </c>
      <c r="K191" s="195"/>
      <c r="L191" s="40"/>
      <c r="M191" s="196" t="s">
        <v>1</v>
      </c>
      <c r="N191" s="197" t="s">
        <v>41</v>
      </c>
      <c r="O191" s="72"/>
      <c r="P191" s="198">
        <f>O191*H191</f>
        <v>0</v>
      </c>
      <c r="Q191" s="198">
        <v>0</v>
      </c>
      <c r="R191" s="198">
        <f>Q191*H191</f>
        <v>0</v>
      </c>
      <c r="S191" s="198">
        <v>0</v>
      </c>
      <c r="T191" s="199">
        <f>S191*H191</f>
        <v>0</v>
      </c>
      <c r="U191" s="35"/>
      <c r="V191" s="35"/>
      <c r="W191" s="35"/>
      <c r="X191" s="35"/>
      <c r="Y191" s="35"/>
      <c r="Z191" s="35"/>
      <c r="AA191" s="35"/>
      <c r="AB191" s="35"/>
      <c r="AC191" s="35"/>
      <c r="AD191" s="35"/>
      <c r="AE191" s="35"/>
      <c r="AR191" s="200" t="s">
        <v>238</v>
      </c>
      <c r="AT191" s="200" t="s">
        <v>142</v>
      </c>
      <c r="AU191" s="200" t="s">
        <v>86</v>
      </c>
      <c r="AY191" s="18" t="s">
        <v>139</v>
      </c>
      <c r="BE191" s="201">
        <f>IF(N191="základní",J191,0)</f>
        <v>0</v>
      </c>
      <c r="BF191" s="201">
        <f>IF(N191="snížená",J191,0)</f>
        <v>0</v>
      </c>
      <c r="BG191" s="201">
        <f>IF(N191="zákl. přenesená",J191,0)</f>
        <v>0</v>
      </c>
      <c r="BH191" s="201">
        <f>IF(N191="sníž. přenesená",J191,0)</f>
        <v>0</v>
      </c>
      <c r="BI191" s="201">
        <f>IF(N191="nulová",J191,0)</f>
        <v>0</v>
      </c>
      <c r="BJ191" s="18" t="s">
        <v>84</v>
      </c>
      <c r="BK191" s="201">
        <f>ROUND(I191*H191,2)</f>
        <v>0</v>
      </c>
      <c r="BL191" s="18" t="s">
        <v>238</v>
      </c>
      <c r="BM191" s="200" t="s">
        <v>515</v>
      </c>
    </row>
    <row r="192" spans="1:65" s="13" customFormat="1" ht="11.25">
      <c r="B192" s="207"/>
      <c r="C192" s="208"/>
      <c r="D192" s="202" t="s">
        <v>153</v>
      </c>
      <c r="E192" s="209" t="s">
        <v>1</v>
      </c>
      <c r="F192" s="210" t="s">
        <v>516</v>
      </c>
      <c r="G192" s="208"/>
      <c r="H192" s="211">
        <v>43.624000000000002</v>
      </c>
      <c r="I192" s="212"/>
      <c r="J192" s="208"/>
      <c r="K192" s="208"/>
      <c r="L192" s="213"/>
      <c r="M192" s="214"/>
      <c r="N192" s="215"/>
      <c r="O192" s="215"/>
      <c r="P192" s="215"/>
      <c r="Q192" s="215"/>
      <c r="R192" s="215"/>
      <c r="S192" s="215"/>
      <c r="T192" s="216"/>
      <c r="AT192" s="217" t="s">
        <v>153</v>
      </c>
      <c r="AU192" s="217" t="s">
        <v>86</v>
      </c>
      <c r="AV192" s="13" t="s">
        <v>86</v>
      </c>
      <c r="AW192" s="13" t="s">
        <v>33</v>
      </c>
      <c r="AX192" s="13" t="s">
        <v>76</v>
      </c>
      <c r="AY192" s="217" t="s">
        <v>139</v>
      </c>
    </row>
    <row r="193" spans="1:65" s="13" customFormat="1" ht="11.25">
      <c r="B193" s="207"/>
      <c r="C193" s="208"/>
      <c r="D193" s="202" t="s">
        <v>153</v>
      </c>
      <c r="E193" s="209" t="s">
        <v>1</v>
      </c>
      <c r="F193" s="210" t="s">
        <v>517</v>
      </c>
      <c r="G193" s="208"/>
      <c r="H193" s="211">
        <v>13.878</v>
      </c>
      <c r="I193" s="212"/>
      <c r="J193" s="208"/>
      <c r="K193" s="208"/>
      <c r="L193" s="213"/>
      <c r="M193" s="214"/>
      <c r="N193" s="215"/>
      <c r="O193" s="215"/>
      <c r="P193" s="215"/>
      <c r="Q193" s="215"/>
      <c r="R193" s="215"/>
      <c r="S193" s="215"/>
      <c r="T193" s="216"/>
      <c r="AT193" s="217" t="s">
        <v>153</v>
      </c>
      <c r="AU193" s="217" t="s">
        <v>86</v>
      </c>
      <c r="AV193" s="13" t="s">
        <v>86</v>
      </c>
      <c r="AW193" s="13" t="s">
        <v>33</v>
      </c>
      <c r="AX193" s="13" t="s">
        <v>76</v>
      </c>
      <c r="AY193" s="217" t="s">
        <v>139</v>
      </c>
    </row>
    <row r="194" spans="1:65" s="13" customFormat="1" ht="11.25">
      <c r="B194" s="207"/>
      <c r="C194" s="208"/>
      <c r="D194" s="202" t="s">
        <v>153</v>
      </c>
      <c r="E194" s="209" t="s">
        <v>1</v>
      </c>
      <c r="F194" s="210" t="s">
        <v>518</v>
      </c>
      <c r="G194" s="208"/>
      <c r="H194" s="211">
        <v>7.9950000000000001</v>
      </c>
      <c r="I194" s="212"/>
      <c r="J194" s="208"/>
      <c r="K194" s="208"/>
      <c r="L194" s="213"/>
      <c r="M194" s="214"/>
      <c r="N194" s="215"/>
      <c r="O194" s="215"/>
      <c r="P194" s="215"/>
      <c r="Q194" s="215"/>
      <c r="R194" s="215"/>
      <c r="S194" s="215"/>
      <c r="T194" s="216"/>
      <c r="AT194" s="217" t="s">
        <v>153</v>
      </c>
      <c r="AU194" s="217" t="s">
        <v>86</v>
      </c>
      <c r="AV194" s="13" t="s">
        <v>86</v>
      </c>
      <c r="AW194" s="13" t="s">
        <v>33</v>
      </c>
      <c r="AX194" s="13" t="s">
        <v>76</v>
      </c>
      <c r="AY194" s="217" t="s">
        <v>139</v>
      </c>
    </row>
    <row r="195" spans="1:65" s="13" customFormat="1" ht="11.25">
      <c r="B195" s="207"/>
      <c r="C195" s="208"/>
      <c r="D195" s="202" t="s">
        <v>153</v>
      </c>
      <c r="E195" s="209" t="s">
        <v>1</v>
      </c>
      <c r="F195" s="210" t="s">
        <v>519</v>
      </c>
      <c r="G195" s="208"/>
      <c r="H195" s="211">
        <v>10.66</v>
      </c>
      <c r="I195" s="212"/>
      <c r="J195" s="208"/>
      <c r="K195" s="208"/>
      <c r="L195" s="213"/>
      <c r="M195" s="214"/>
      <c r="N195" s="215"/>
      <c r="O195" s="215"/>
      <c r="P195" s="215"/>
      <c r="Q195" s="215"/>
      <c r="R195" s="215"/>
      <c r="S195" s="215"/>
      <c r="T195" s="216"/>
      <c r="AT195" s="217" t="s">
        <v>153</v>
      </c>
      <c r="AU195" s="217" t="s">
        <v>86</v>
      </c>
      <c r="AV195" s="13" t="s">
        <v>86</v>
      </c>
      <c r="AW195" s="13" t="s">
        <v>33</v>
      </c>
      <c r="AX195" s="13" t="s">
        <v>76</v>
      </c>
      <c r="AY195" s="217" t="s">
        <v>139</v>
      </c>
    </row>
    <row r="196" spans="1:65" s="13" customFormat="1" ht="11.25">
      <c r="B196" s="207"/>
      <c r="C196" s="208"/>
      <c r="D196" s="202" t="s">
        <v>153</v>
      </c>
      <c r="E196" s="209" t="s">
        <v>1</v>
      </c>
      <c r="F196" s="210" t="s">
        <v>520</v>
      </c>
      <c r="G196" s="208"/>
      <c r="H196" s="211">
        <v>17.466000000000001</v>
      </c>
      <c r="I196" s="212"/>
      <c r="J196" s="208"/>
      <c r="K196" s="208"/>
      <c r="L196" s="213"/>
      <c r="M196" s="214"/>
      <c r="N196" s="215"/>
      <c r="O196" s="215"/>
      <c r="P196" s="215"/>
      <c r="Q196" s="215"/>
      <c r="R196" s="215"/>
      <c r="S196" s="215"/>
      <c r="T196" s="216"/>
      <c r="AT196" s="217" t="s">
        <v>153</v>
      </c>
      <c r="AU196" s="217" t="s">
        <v>86</v>
      </c>
      <c r="AV196" s="13" t="s">
        <v>86</v>
      </c>
      <c r="AW196" s="13" t="s">
        <v>33</v>
      </c>
      <c r="AX196" s="13" t="s">
        <v>76</v>
      </c>
      <c r="AY196" s="217" t="s">
        <v>139</v>
      </c>
    </row>
    <row r="197" spans="1:65" s="13" customFormat="1" ht="11.25">
      <c r="B197" s="207"/>
      <c r="C197" s="208"/>
      <c r="D197" s="202" t="s">
        <v>153</v>
      </c>
      <c r="E197" s="209" t="s">
        <v>1</v>
      </c>
      <c r="F197" s="210" t="s">
        <v>521</v>
      </c>
      <c r="G197" s="208"/>
      <c r="H197" s="211">
        <v>4.4279999999999999</v>
      </c>
      <c r="I197" s="212"/>
      <c r="J197" s="208"/>
      <c r="K197" s="208"/>
      <c r="L197" s="213"/>
      <c r="M197" s="214"/>
      <c r="N197" s="215"/>
      <c r="O197" s="215"/>
      <c r="P197" s="215"/>
      <c r="Q197" s="215"/>
      <c r="R197" s="215"/>
      <c r="S197" s="215"/>
      <c r="T197" s="216"/>
      <c r="AT197" s="217" t="s">
        <v>153</v>
      </c>
      <c r="AU197" s="217" t="s">
        <v>86</v>
      </c>
      <c r="AV197" s="13" t="s">
        <v>86</v>
      </c>
      <c r="AW197" s="13" t="s">
        <v>33</v>
      </c>
      <c r="AX197" s="13" t="s">
        <v>76</v>
      </c>
      <c r="AY197" s="217" t="s">
        <v>139</v>
      </c>
    </row>
    <row r="198" spans="1:65" s="13" customFormat="1" ht="11.25">
      <c r="B198" s="207"/>
      <c r="C198" s="208"/>
      <c r="D198" s="202" t="s">
        <v>153</v>
      </c>
      <c r="E198" s="209" t="s">
        <v>1</v>
      </c>
      <c r="F198" s="210" t="s">
        <v>522</v>
      </c>
      <c r="G198" s="208"/>
      <c r="H198" s="211">
        <v>5.4429999999999996</v>
      </c>
      <c r="I198" s="212"/>
      <c r="J198" s="208"/>
      <c r="K198" s="208"/>
      <c r="L198" s="213"/>
      <c r="M198" s="214"/>
      <c r="N198" s="215"/>
      <c r="O198" s="215"/>
      <c r="P198" s="215"/>
      <c r="Q198" s="215"/>
      <c r="R198" s="215"/>
      <c r="S198" s="215"/>
      <c r="T198" s="216"/>
      <c r="AT198" s="217" t="s">
        <v>153</v>
      </c>
      <c r="AU198" s="217" t="s">
        <v>86</v>
      </c>
      <c r="AV198" s="13" t="s">
        <v>86</v>
      </c>
      <c r="AW198" s="13" t="s">
        <v>33</v>
      </c>
      <c r="AX198" s="13" t="s">
        <v>76</v>
      </c>
      <c r="AY198" s="217" t="s">
        <v>139</v>
      </c>
    </row>
    <row r="199" spans="1:65" s="13" customFormat="1" ht="11.25">
      <c r="B199" s="207"/>
      <c r="C199" s="208"/>
      <c r="D199" s="202" t="s">
        <v>153</v>
      </c>
      <c r="E199" s="209" t="s">
        <v>1</v>
      </c>
      <c r="F199" s="210" t="s">
        <v>523</v>
      </c>
      <c r="G199" s="208"/>
      <c r="H199" s="211">
        <v>32.645000000000003</v>
      </c>
      <c r="I199" s="212"/>
      <c r="J199" s="208"/>
      <c r="K199" s="208"/>
      <c r="L199" s="213"/>
      <c r="M199" s="214"/>
      <c r="N199" s="215"/>
      <c r="O199" s="215"/>
      <c r="P199" s="215"/>
      <c r="Q199" s="215"/>
      <c r="R199" s="215"/>
      <c r="S199" s="215"/>
      <c r="T199" s="216"/>
      <c r="AT199" s="217" t="s">
        <v>153</v>
      </c>
      <c r="AU199" s="217" t="s">
        <v>86</v>
      </c>
      <c r="AV199" s="13" t="s">
        <v>86</v>
      </c>
      <c r="AW199" s="13" t="s">
        <v>33</v>
      </c>
      <c r="AX199" s="13" t="s">
        <v>76</v>
      </c>
      <c r="AY199" s="217" t="s">
        <v>139</v>
      </c>
    </row>
    <row r="200" spans="1:65" s="13" customFormat="1" ht="11.25">
      <c r="B200" s="207"/>
      <c r="C200" s="208"/>
      <c r="D200" s="202" t="s">
        <v>153</v>
      </c>
      <c r="E200" s="209" t="s">
        <v>1</v>
      </c>
      <c r="F200" s="210" t="s">
        <v>524</v>
      </c>
      <c r="G200" s="208"/>
      <c r="H200" s="211">
        <v>32.805</v>
      </c>
      <c r="I200" s="212"/>
      <c r="J200" s="208"/>
      <c r="K200" s="208"/>
      <c r="L200" s="213"/>
      <c r="M200" s="214"/>
      <c r="N200" s="215"/>
      <c r="O200" s="215"/>
      <c r="P200" s="215"/>
      <c r="Q200" s="215"/>
      <c r="R200" s="215"/>
      <c r="S200" s="215"/>
      <c r="T200" s="216"/>
      <c r="AT200" s="217" t="s">
        <v>153</v>
      </c>
      <c r="AU200" s="217" t="s">
        <v>86</v>
      </c>
      <c r="AV200" s="13" t="s">
        <v>86</v>
      </c>
      <c r="AW200" s="13" t="s">
        <v>33</v>
      </c>
      <c r="AX200" s="13" t="s">
        <v>76</v>
      </c>
      <c r="AY200" s="217" t="s">
        <v>139</v>
      </c>
    </row>
    <row r="201" spans="1:65" s="16" customFormat="1" ht="11.25">
      <c r="B201" s="254"/>
      <c r="C201" s="255"/>
      <c r="D201" s="202" t="s">
        <v>153</v>
      </c>
      <c r="E201" s="256" t="s">
        <v>1</v>
      </c>
      <c r="F201" s="257" t="s">
        <v>525</v>
      </c>
      <c r="G201" s="255"/>
      <c r="H201" s="258">
        <v>168.94399999999999</v>
      </c>
      <c r="I201" s="259"/>
      <c r="J201" s="255"/>
      <c r="K201" s="255"/>
      <c r="L201" s="260"/>
      <c r="M201" s="261"/>
      <c r="N201" s="262"/>
      <c r="O201" s="262"/>
      <c r="P201" s="262"/>
      <c r="Q201" s="262"/>
      <c r="R201" s="262"/>
      <c r="S201" s="262"/>
      <c r="T201" s="263"/>
      <c r="AT201" s="264" t="s">
        <v>153</v>
      </c>
      <c r="AU201" s="264" t="s">
        <v>86</v>
      </c>
      <c r="AV201" s="16" t="s">
        <v>157</v>
      </c>
      <c r="AW201" s="16" t="s">
        <v>33</v>
      </c>
      <c r="AX201" s="16" t="s">
        <v>76</v>
      </c>
      <c r="AY201" s="264" t="s">
        <v>139</v>
      </c>
    </row>
    <row r="202" spans="1:65" s="13" customFormat="1" ht="11.25">
      <c r="B202" s="207"/>
      <c r="C202" s="208"/>
      <c r="D202" s="202" t="s">
        <v>153</v>
      </c>
      <c r="E202" s="209" t="s">
        <v>1</v>
      </c>
      <c r="F202" s="210" t="s">
        <v>526</v>
      </c>
      <c r="G202" s="208"/>
      <c r="H202" s="211">
        <v>-61.92</v>
      </c>
      <c r="I202" s="212"/>
      <c r="J202" s="208"/>
      <c r="K202" s="208"/>
      <c r="L202" s="213"/>
      <c r="M202" s="214"/>
      <c r="N202" s="215"/>
      <c r="O202" s="215"/>
      <c r="P202" s="215"/>
      <c r="Q202" s="215"/>
      <c r="R202" s="215"/>
      <c r="S202" s="215"/>
      <c r="T202" s="216"/>
      <c r="AT202" s="217" t="s">
        <v>153</v>
      </c>
      <c r="AU202" s="217" t="s">
        <v>86</v>
      </c>
      <c r="AV202" s="13" t="s">
        <v>86</v>
      </c>
      <c r="AW202" s="13" t="s">
        <v>33</v>
      </c>
      <c r="AX202" s="13" t="s">
        <v>76</v>
      </c>
      <c r="AY202" s="217" t="s">
        <v>139</v>
      </c>
    </row>
    <row r="203" spans="1:65" s="16" customFormat="1" ht="11.25">
      <c r="B203" s="254"/>
      <c r="C203" s="255"/>
      <c r="D203" s="202" t="s">
        <v>153</v>
      </c>
      <c r="E203" s="256" t="s">
        <v>1</v>
      </c>
      <c r="F203" s="257" t="s">
        <v>525</v>
      </c>
      <c r="G203" s="255"/>
      <c r="H203" s="258">
        <v>-61.92</v>
      </c>
      <c r="I203" s="259"/>
      <c r="J203" s="255"/>
      <c r="K203" s="255"/>
      <c r="L203" s="260"/>
      <c r="M203" s="261"/>
      <c r="N203" s="262"/>
      <c r="O203" s="262"/>
      <c r="P203" s="262"/>
      <c r="Q203" s="262"/>
      <c r="R203" s="262"/>
      <c r="S203" s="262"/>
      <c r="T203" s="263"/>
      <c r="AT203" s="264" t="s">
        <v>153</v>
      </c>
      <c r="AU203" s="264" t="s">
        <v>86</v>
      </c>
      <c r="AV203" s="16" t="s">
        <v>157</v>
      </c>
      <c r="AW203" s="16" t="s">
        <v>33</v>
      </c>
      <c r="AX203" s="16" t="s">
        <v>76</v>
      </c>
      <c r="AY203" s="264" t="s">
        <v>139</v>
      </c>
    </row>
    <row r="204" spans="1:65" s="14" customFormat="1" ht="11.25">
      <c r="B204" s="218"/>
      <c r="C204" s="219"/>
      <c r="D204" s="202" t="s">
        <v>153</v>
      </c>
      <c r="E204" s="220" t="s">
        <v>1</v>
      </c>
      <c r="F204" s="221" t="s">
        <v>156</v>
      </c>
      <c r="G204" s="219"/>
      <c r="H204" s="222">
        <v>107.024</v>
      </c>
      <c r="I204" s="223"/>
      <c r="J204" s="219"/>
      <c r="K204" s="219"/>
      <c r="L204" s="224"/>
      <c r="M204" s="225"/>
      <c r="N204" s="226"/>
      <c r="O204" s="226"/>
      <c r="P204" s="226"/>
      <c r="Q204" s="226"/>
      <c r="R204" s="226"/>
      <c r="S204" s="226"/>
      <c r="T204" s="227"/>
      <c r="AT204" s="228" t="s">
        <v>153</v>
      </c>
      <c r="AU204" s="228" t="s">
        <v>86</v>
      </c>
      <c r="AV204" s="14" t="s">
        <v>146</v>
      </c>
      <c r="AW204" s="14" t="s">
        <v>33</v>
      </c>
      <c r="AX204" s="14" t="s">
        <v>84</v>
      </c>
      <c r="AY204" s="228" t="s">
        <v>139</v>
      </c>
    </row>
    <row r="205" spans="1:65" s="2" customFormat="1" ht="24.2" customHeight="1">
      <c r="A205" s="35"/>
      <c r="B205" s="36"/>
      <c r="C205" s="188" t="s">
        <v>363</v>
      </c>
      <c r="D205" s="188" t="s">
        <v>142</v>
      </c>
      <c r="E205" s="189" t="s">
        <v>527</v>
      </c>
      <c r="F205" s="190" t="s">
        <v>528</v>
      </c>
      <c r="G205" s="191" t="s">
        <v>145</v>
      </c>
      <c r="H205" s="192">
        <v>107.024</v>
      </c>
      <c r="I205" s="193"/>
      <c r="J205" s="194">
        <f>ROUND(I205*H205,2)</f>
        <v>0</v>
      </c>
      <c r="K205" s="195"/>
      <c r="L205" s="40"/>
      <c r="M205" s="196" t="s">
        <v>1</v>
      </c>
      <c r="N205" s="197" t="s">
        <v>41</v>
      </c>
      <c r="O205" s="72"/>
      <c r="P205" s="198">
        <f>O205*H205</f>
        <v>0</v>
      </c>
      <c r="Q205" s="198">
        <v>2.9999999999999997E-4</v>
      </c>
      <c r="R205" s="198">
        <f>Q205*H205</f>
        <v>3.2107199999999995E-2</v>
      </c>
      <c r="S205" s="198">
        <v>0</v>
      </c>
      <c r="T205" s="199">
        <f>S205*H205</f>
        <v>0</v>
      </c>
      <c r="U205" s="35"/>
      <c r="V205" s="35"/>
      <c r="W205" s="35"/>
      <c r="X205" s="35"/>
      <c r="Y205" s="35"/>
      <c r="Z205" s="35"/>
      <c r="AA205" s="35"/>
      <c r="AB205" s="35"/>
      <c r="AC205" s="35"/>
      <c r="AD205" s="35"/>
      <c r="AE205" s="35"/>
      <c r="AR205" s="200" t="s">
        <v>238</v>
      </c>
      <c r="AT205" s="200" t="s">
        <v>142</v>
      </c>
      <c r="AU205" s="200" t="s">
        <v>86</v>
      </c>
      <c r="AY205" s="18" t="s">
        <v>139</v>
      </c>
      <c r="BE205" s="201">
        <f>IF(N205="základní",J205,0)</f>
        <v>0</v>
      </c>
      <c r="BF205" s="201">
        <f>IF(N205="snížená",J205,0)</f>
        <v>0</v>
      </c>
      <c r="BG205" s="201">
        <f>IF(N205="zákl. přenesená",J205,0)</f>
        <v>0</v>
      </c>
      <c r="BH205" s="201">
        <f>IF(N205="sníž. přenesená",J205,0)</f>
        <v>0</v>
      </c>
      <c r="BI205" s="201">
        <f>IF(N205="nulová",J205,0)</f>
        <v>0</v>
      </c>
      <c r="BJ205" s="18" t="s">
        <v>84</v>
      </c>
      <c r="BK205" s="201">
        <f>ROUND(I205*H205,2)</f>
        <v>0</v>
      </c>
      <c r="BL205" s="18" t="s">
        <v>238</v>
      </c>
      <c r="BM205" s="200" t="s">
        <v>529</v>
      </c>
    </row>
    <row r="206" spans="1:65" s="2" customFormat="1" ht="24.2" customHeight="1">
      <c r="A206" s="35"/>
      <c r="B206" s="36"/>
      <c r="C206" s="188" t="s">
        <v>530</v>
      </c>
      <c r="D206" s="188" t="s">
        <v>142</v>
      </c>
      <c r="E206" s="189" t="s">
        <v>531</v>
      </c>
      <c r="F206" s="190" t="s">
        <v>532</v>
      </c>
      <c r="G206" s="191" t="s">
        <v>145</v>
      </c>
      <c r="H206" s="192">
        <v>107.024</v>
      </c>
      <c r="I206" s="193"/>
      <c r="J206" s="194">
        <f>ROUND(I206*H206,2)</f>
        <v>0</v>
      </c>
      <c r="K206" s="195"/>
      <c r="L206" s="40"/>
      <c r="M206" s="196" t="s">
        <v>1</v>
      </c>
      <c r="N206" s="197" t="s">
        <v>41</v>
      </c>
      <c r="O206" s="72"/>
      <c r="P206" s="198">
        <f>O206*H206</f>
        <v>0</v>
      </c>
      <c r="Q206" s="198">
        <v>1.5E-3</v>
      </c>
      <c r="R206" s="198">
        <f>Q206*H206</f>
        <v>0.16053600000000001</v>
      </c>
      <c r="S206" s="198">
        <v>0</v>
      </c>
      <c r="T206" s="199">
        <f>S206*H206</f>
        <v>0</v>
      </c>
      <c r="U206" s="35"/>
      <c r="V206" s="35"/>
      <c r="W206" s="35"/>
      <c r="X206" s="35"/>
      <c r="Y206" s="35"/>
      <c r="Z206" s="35"/>
      <c r="AA206" s="35"/>
      <c r="AB206" s="35"/>
      <c r="AC206" s="35"/>
      <c r="AD206" s="35"/>
      <c r="AE206" s="35"/>
      <c r="AR206" s="200" t="s">
        <v>238</v>
      </c>
      <c r="AT206" s="200" t="s">
        <v>142</v>
      </c>
      <c r="AU206" s="200" t="s">
        <v>86</v>
      </c>
      <c r="AY206" s="18" t="s">
        <v>139</v>
      </c>
      <c r="BE206" s="201">
        <f>IF(N206="základní",J206,0)</f>
        <v>0</v>
      </c>
      <c r="BF206" s="201">
        <f>IF(N206="snížená",J206,0)</f>
        <v>0</v>
      </c>
      <c r="BG206" s="201">
        <f>IF(N206="zákl. přenesená",J206,0)</f>
        <v>0</v>
      </c>
      <c r="BH206" s="201">
        <f>IF(N206="sníž. přenesená",J206,0)</f>
        <v>0</v>
      </c>
      <c r="BI206" s="201">
        <f>IF(N206="nulová",J206,0)</f>
        <v>0</v>
      </c>
      <c r="BJ206" s="18" t="s">
        <v>84</v>
      </c>
      <c r="BK206" s="201">
        <f>ROUND(I206*H206,2)</f>
        <v>0</v>
      </c>
      <c r="BL206" s="18" t="s">
        <v>238</v>
      </c>
      <c r="BM206" s="200" t="s">
        <v>533</v>
      </c>
    </row>
    <row r="207" spans="1:65" s="2" customFormat="1" ht="37.9" customHeight="1">
      <c r="A207" s="35"/>
      <c r="B207" s="36"/>
      <c r="C207" s="188" t="s">
        <v>534</v>
      </c>
      <c r="D207" s="188" t="s">
        <v>142</v>
      </c>
      <c r="E207" s="189" t="s">
        <v>535</v>
      </c>
      <c r="F207" s="190" t="s">
        <v>536</v>
      </c>
      <c r="G207" s="191" t="s">
        <v>297</v>
      </c>
      <c r="H207" s="192">
        <v>10</v>
      </c>
      <c r="I207" s="193"/>
      <c r="J207" s="194">
        <f>ROUND(I207*H207,2)</f>
        <v>0</v>
      </c>
      <c r="K207" s="195"/>
      <c r="L207" s="40"/>
      <c r="M207" s="196" t="s">
        <v>1</v>
      </c>
      <c r="N207" s="197" t="s">
        <v>41</v>
      </c>
      <c r="O207" s="72"/>
      <c r="P207" s="198">
        <f>O207*H207</f>
        <v>0</v>
      </c>
      <c r="Q207" s="198">
        <v>4.4000000000000002E-4</v>
      </c>
      <c r="R207" s="198">
        <f>Q207*H207</f>
        <v>4.4000000000000003E-3</v>
      </c>
      <c r="S207" s="198">
        <v>0</v>
      </c>
      <c r="T207" s="199">
        <f>S207*H207</f>
        <v>0</v>
      </c>
      <c r="U207" s="35"/>
      <c r="V207" s="35"/>
      <c r="W207" s="35"/>
      <c r="X207" s="35"/>
      <c r="Y207" s="35"/>
      <c r="Z207" s="35"/>
      <c r="AA207" s="35"/>
      <c r="AB207" s="35"/>
      <c r="AC207" s="35"/>
      <c r="AD207" s="35"/>
      <c r="AE207" s="35"/>
      <c r="AR207" s="200" t="s">
        <v>238</v>
      </c>
      <c r="AT207" s="200" t="s">
        <v>142</v>
      </c>
      <c r="AU207" s="200" t="s">
        <v>86</v>
      </c>
      <c r="AY207" s="18" t="s">
        <v>139</v>
      </c>
      <c r="BE207" s="201">
        <f>IF(N207="základní",J207,0)</f>
        <v>0</v>
      </c>
      <c r="BF207" s="201">
        <f>IF(N207="snížená",J207,0)</f>
        <v>0</v>
      </c>
      <c r="BG207" s="201">
        <f>IF(N207="zákl. přenesená",J207,0)</f>
        <v>0</v>
      </c>
      <c r="BH207" s="201">
        <f>IF(N207="sníž. přenesená",J207,0)</f>
        <v>0</v>
      </c>
      <c r="BI207" s="201">
        <f>IF(N207="nulová",J207,0)</f>
        <v>0</v>
      </c>
      <c r="BJ207" s="18" t="s">
        <v>84</v>
      </c>
      <c r="BK207" s="201">
        <f>ROUND(I207*H207,2)</f>
        <v>0</v>
      </c>
      <c r="BL207" s="18" t="s">
        <v>238</v>
      </c>
      <c r="BM207" s="200" t="s">
        <v>537</v>
      </c>
    </row>
    <row r="208" spans="1:65" s="2" customFormat="1" ht="37.9" customHeight="1">
      <c r="A208" s="35"/>
      <c r="B208" s="36"/>
      <c r="C208" s="188" t="s">
        <v>538</v>
      </c>
      <c r="D208" s="188" t="s">
        <v>142</v>
      </c>
      <c r="E208" s="189" t="s">
        <v>539</v>
      </c>
      <c r="F208" s="190" t="s">
        <v>540</v>
      </c>
      <c r="G208" s="191" t="s">
        <v>145</v>
      </c>
      <c r="H208" s="192">
        <v>107.024</v>
      </c>
      <c r="I208" s="193"/>
      <c r="J208" s="194">
        <f>ROUND(I208*H208,2)</f>
        <v>0</v>
      </c>
      <c r="K208" s="195"/>
      <c r="L208" s="40"/>
      <c r="M208" s="196" t="s">
        <v>1</v>
      </c>
      <c r="N208" s="197" t="s">
        <v>41</v>
      </c>
      <c r="O208" s="72"/>
      <c r="P208" s="198">
        <f>O208*H208</f>
        <v>0</v>
      </c>
      <c r="Q208" s="198">
        <v>5.3800000000000002E-3</v>
      </c>
      <c r="R208" s="198">
        <f>Q208*H208</f>
        <v>0.57578912000000004</v>
      </c>
      <c r="S208" s="198">
        <v>0</v>
      </c>
      <c r="T208" s="199">
        <f>S208*H208</f>
        <v>0</v>
      </c>
      <c r="U208" s="35"/>
      <c r="V208" s="35"/>
      <c r="W208" s="35"/>
      <c r="X208" s="35"/>
      <c r="Y208" s="35"/>
      <c r="Z208" s="35"/>
      <c r="AA208" s="35"/>
      <c r="AB208" s="35"/>
      <c r="AC208" s="35"/>
      <c r="AD208" s="35"/>
      <c r="AE208" s="35"/>
      <c r="AR208" s="200" t="s">
        <v>238</v>
      </c>
      <c r="AT208" s="200" t="s">
        <v>142</v>
      </c>
      <c r="AU208" s="200" t="s">
        <v>86</v>
      </c>
      <c r="AY208" s="18" t="s">
        <v>139</v>
      </c>
      <c r="BE208" s="201">
        <f>IF(N208="základní",J208,0)</f>
        <v>0</v>
      </c>
      <c r="BF208" s="201">
        <f>IF(N208="snížená",J208,0)</f>
        <v>0</v>
      </c>
      <c r="BG208" s="201">
        <f>IF(N208="zákl. přenesená",J208,0)</f>
        <v>0</v>
      </c>
      <c r="BH208" s="201">
        <f>IF(N208="sníž. přenesená",J208,0)</f>
        <v>0</v>
      </c>
      <c r="BI208" s="201">
        <f>IF(N208="nulová",J208,0)</f>
        <v>0</v>
      </c>
      <c r="BJ208" s="18" t="s">
        <v>84</v>
      </c>
      <c r="BK208" s="201">
        <f>ROUND(I208*H208,2)</f>
        <v>0</v>
      </c>
      <c r="BL208" s="18" t="s">
        <v>238</v>
      </c>
      <c r="BM208" s="200" t="s">
        <v>541</v>
      </c>
    </row>
    <row r="209" spans="1:65" s="2" customFormat="1" ht="16.5" customHeight="1">
      <c r="A209" s="35"/>
      <c r="B209" s="36"/>
      <c r="C209" s="243" t="s">
        <v>542</v>
      </c>
      <c r="D209" s="243" t="s">
        <v>431</v>
      </c>
      <c r="E209" s="244" t="s">
        <v>543</v>
      </c>
      <c r="F209" s="245" t="s">
        <v>544</v>
      </c>
      <c r="G209" s="246" t="s">
        <v>145</v>
      </c>
      <c r="H209" s="247">
        <v>123.078</v>
      </c>
      <c r="I209" s="248"/>
      <c r="J209" s="249">
        <f>ROUND(I209*H209,2)</f>
        <v>0</v>
      </c>
      <c r="K209" s="250"/>
      <c r="L209" s="251"/>
      <c r="M209" s="252" t="s">
        <v>1</v>
      </c>
      <c r="N209" s="253" t="s">
        <v>41</v>
      </c>
      <c r="O209" s="72"/>
      <c r="P209" s="198">
        <f>O209*H209</f>
        <v>0</v>
      </c>
      <c r="Q209" s="198">
        <v>0</v>
      </c>
      <c r="R209" s="198">
        <f>Q209*H209</f>
        <v>0</v>
      </c>
      <c r="S209" s="198">
        <v>0</v>
      </c>
      <c r="T209" s="199">
        <f>S209*H209</f>
        <v>0</v>
      </c>
      <c r="U209" s="35"/>
      <c r="V209" s="35"/>
      <c r="W209" s="35"/>
      <c r="X209" s="35"/>
      <c r="Y209" s="35"/>
      <c r="Z209" s="35"/>
      <c r="AA209" s="35"/>
      <c r="AB209" s="35"/>
      <c r="AC209" s="35"/>
      <c r="AD209" s="35"/>
      <c r="AE209" s="35"/>
      <c r="AR209" s="200" t="s">
        <v>324</v>
      </c>
      <c r="AT209" s="200" t="s">
        <v>431</v>
      </c>
      <c r="AU209" s="200" t="s">
        <v>86</v>
      </c>
      <c r="AY209" s="18" t="s">
        <v>139</v>
      </c>
      <c r="BE209" s="201">
        <f>IF(N209="základní",J209,0)</f>
        <v>0</v>
      </c>
      <c r="BF209" s="201">
        <f>IF(N209="snížená",J209,0)</f>
        <v>0</v>
      </c>
      <c r="BG209" s="201">
        <f>IF(N209="zákl. přenesená",J209,0)</f>
        <v>0</v>
      </c>
      <c r="BH209" s="201">
        <f>IF(N209="sníž. přenesená",J209,0)</f>
        <v>0</v>
      </c>
      <c r="BI209" s="201">
        <f>IF(N209="nulová",J209,0)</f>
        <v>0</v>
      </c>
      <c r="BJ209" s="18" t="s">
        <v>84</v>
      </c>
      <c r="BK209" s="201">
        <f>ROUND(I209*H209,2)</f>
        <v>0</v>
      </c>
      <c r="BL209" s="18" t="s">
        <v>238</v>
      </c>
      <c r="BM209" s="200" t="s">
        <v>545</v>
      </c>
    </row>
    <row r="210" spans="1:65" s="2" customFormat="1" ht="29.25">
      <c r="A210" s="35"/>
      <c r="B210" s="36"/>
      <c r="C210" s="37"/>
      <c r="D210" s="202" t="s">
        <v>148</v>
      </c>
      <c r="E210" s="37"/>
      <c r="F210" s="203" t="s">
        <v>546</v>
      </c>
      <c r="G210" s="37"/>
      <c r="H210" s="37"/>
      <c r="I210" s="204"/>
      <c r="J210" s="37"/>
      <c r="K210" s="37"/>
      <c r="L210" s="40"/>
      <c r="M210" s="205"/>
      <c r="N210" s="206"/>
      <c r="O210" s="72"/>
      <c r="P210" s="72"/>
      <c r="Q210" s="72"/>
      <c r="R210" s="72"/>
      <c r="S210" s="72"/>
      <c r="T210" s="73"/>
      <c r="U210" s="35"/>
      <c r="V210" s="35"/>
      <c r="W210" s="35"/>
      <c r="X210" s="35"/>
      <c r="Y210" s="35"/>
      <c r="Z210" s="35"/>
      <c r="AA210" s="35"/>
      <c r="AB210" s="35"/>
      <c r="AC210" s="35"/>
      <c r="AD210" s="35"/>
      <c r="AE210" s="35"/>
      <c r="AT210" s="18" t="s">
        <v>148</v>
      </c>
      <c r="AU210" s="18" t="s">
        <v>86</v>
      </c>
    </row>
    <row r="211" spans="1:65" s="13" customFormat="1" ht="11.25">
      <c r="B211" s="207"/>
      <c r="C211" s="208"/>
      <c r="D211" s="202" t="s">
        <v>153</v>
      </c>
      <c r="E211" s="208"/>
      <c r="F211" s="210" t="s">
        <v>547</v>
      </c>
      <c r="G211" s="208"/>
      <c r="H211" s="211">
        <v>123.078</v>
      </c>
      <c r="I211" s="212"/>
      <c r="J211" s="208"/>
      <c r="K211" s="208"/>
      <c r="L211" s="213"/>
      <c r="M211" s="214"/>
      <c r="N211" s="215"/>
      <c r="O211" s="215"/>
      <c r="P211" s="215"/>
      <c r="Q211" s="215"/>
      <c r="R211" s="215"/>
      <c r="S211" s="215"/>
      <c r="T211" s="216"/>
      <c r="AT211" s="217" t="s">
        <v>153</v>
      </c>
      <c r="AU211" s="217" t="s">
        <v>86</v>
      </c>
      <c r="AV211" s="13" t="s">
        <v>86</v>
      </c>
      <c r="AW211" s="13" t="s">
        <v>4</v>
      </c>
      <c r="AX211" s="13" t="s">
        <v>84</v>
      </c>
      <c r="AY211" s="217" t="s">
        <v>139</v>
      </c>
    </row>
    <row r="212" spans="1:65" s="2" customFormat="1" ht="33" customHeight="1">
      <c r="A212" s="35"/>
      <c r="B212" s="36"/>
      <c r="C212" s="188" t="s">
        <v>548</v>
      </c>
      <c r="D212" s="188" t="s">
        <v>142</v>
      </c>
      <c r="E212" s="189" t="s">
        <v>549</v>
      </c>
      <c r="F212" s="190" t="s">
        <v>550</v>
      </c>
      <c r="G212" s="191" t="s">
        <v>145</v>
      </c>
      <c r="H212" s="192">
        <v>107.024</v>
      </c>
      <c r="I212" s="193"/>
      <c r="J212" s="194">
        <f>ROUND(I212*H212,2)</f>
        <v>0</v>
      </c>
      <c r="K212" s="195"/>
      <c r="L212" s="40"/>
      <c r="M212" s="196" t="s">
        <v>1</v>
      </c>
      <c r="N212" s="197" t="s">
        <v>41</v>
      </c>
      <c r="O212" s="72"/>
      <c r="P212" s="198">
        <f>O212*H212</f>
        <v>0</v>
      </c>
      <c r="Q212" s="198">
        <v>0</v>
      </c>
      <c r="R212" s="198">
        <f>Q212*H212</f>
        <v>0</v>
      </c>
      <c r="S212" s="198">
        <v>0</v>
      </c>
      <c r="T212" s="199">
        <f>S212*H212</f>
        <v>0</v>
      </c>
      <c r="U212" s="35"/>
      <c r="V212" s="35"/>
      <c r="W212" s="35"/>
      <c r="X212" s="35"/>
      <c r="Y212" s="35"/>
      <c r="Z212" s="35"/>
      <c r="AA212" s="35"/>
      <c r="AB212" s="35"/>
      <c r="AC212" s="35"/>
      <c r="AD212" s="35"/>
      <c r="AE212" s="35"/>
      <c r="AR212" s="200" t="s">
        <v>238</v>
      </c>
      <c r="AT212" s="200" t="s">
        <v>142</v>
      </c>
      <c r="AU212" s="200" t="s">
        <v>86</v>
      </c>
      <c r="AY212" s="18" t="s">
        <v>139</v>
      </c>
      <c r="BE212" s="201">
        <f>IF(N212="základní",J212,0)</f>
        <v>0</v>
      </c>
      <c r="BF212" s="201">
        <f>IF(N212="snížená",J212,0)</f>
        <v>0</v>
      </c>
      <c r="BG212" s="201">
        <f>IF(N212="zákl. přenesená",J212,0)</f>
        <v>0</v>
      </c>
      <c r="BH212" s="201">
        <f>IF(N212="sníž. přenesená",J212,0)</f>
        <v>0</v>
      </c>
      <c r="BI212" s="201">
        <f>IF(N212="nulová",J212,0)</f>
        <v>0</v>
      </c>
      <c r="BJ212" s="18" t="s">
        <v>84</v>
      </c>
      <c r="BK212" s="201">
        <f>ROUND(I212*H212,2)</f>
        <v>0</v>
      </c>
      <c r="BL212" s="18" t="s">
        <v>238</v>
      </c>
      <c r="BM212" s="200" t="s">
        <v>551</v>
      </c>
    </row>
    <row r="213" spans="1:65" s="2" customFormat="1" ht="68.25">
      <c r="A213" s="35"/>
      <c r="B213" s="36"/>
      <c r="C213" s="37"/>
      <c r="D213" s="202" t="s">
        <v>148</v>
      </c>
      <c r="E213" s="37"/>
      <c r="F213" s="203" t="s">
        <v>552</v>
      </c>
      <c r="G213" s="37"/>
      <c r="H213" s="37"/>
      <c r="I213" s="204"/>
      <c r="J213" s="37"/>
      <c r="K213" s="37"/>
      <c r="L213" s="40"/>
      <c r="M213" s="205"/>
      <c r="N213" s="206"/>
      <c r="O213" s="72"/>
      <c r="P213" s="72"/>
      <c r="Q213" s="72"/>
      <c r="R213" s="72"/>
      <c r="S213" s="72"/>
      <c r="T213" s="73"/>
      <c r="U213" s="35"/>
      <c r="V213" s="35"/>
      <c r="W213" s="35"/>
      <c r="X213" s="35"/>
      <c r="Y213" s="35"/>
      <c r="Z213" s="35"/>
      <c r="AA213" s="35"/>
      <c r="AB213" s="35"/>
      <c r="AC213" s="35"/>
      <c r="AD213" s="35"/>
      <c r="AE213" s="35"/>
      <c r="AT213" s="18" t="s">
        <v>148</v>
      </c>
      <c r="AU213" s="18" t="s">
        <v>86</v>
      </c>
    </row>
    <row r="214" spans="1:65" s="15" customFormat="1" ht="11.25">
      <c r="B214" s="229"/>
      <c r="C214" s="230"/>
      <c r="D214" s="202" t="s">
        <v>153</v>
      </c>
      <c r="E214" s="231" t="s">
        <v>1</v>
      </c>
      <c r="F214" s="232" t="s">
        <v>553</v>
      </c>
      <c r="G214" s="230"/>
      <c r="H214" s="231" t="s">
        <v>1</v>
      </c>
      <c r="I214" s="233"/>
      <c r="J214" s="230"/>
      <c r="K214" s="230"/>
      <c r="L214" s="234"/>
      <c r="M214" s="235"/>
      <c r="N214" s="236"/>
      <c r="O214" s="236"/>
      <c r="P214" s="236"/>
      <c r="Q214" s="236"/>
      <c r="R214" s="236"/>
      <c r="S214" s="236"/>
      <c r="T214" s="237"/>
      <c r="AT214" s="238" t="s">
        <v>153</v>
      </c>
      <c r="AU214" s="238" t="s">
        <v>86</v>
      </c>
      <c r="AV214" s="15" t="s">
        <v>84</v>
      </c>
      <c r="AW214" s="15" t="s">
        <v>33</v>
      </c>
      <c r="AX214" s="15" t="s">
        <v>76</v>
      </c>
      <c r="AY214" s="238" t="s">
        <v>139</v>
      </c>
    </row>
    <row r="215" spans="1:65" s="15" customFormat="1" ht="11.25">
      <c r="B215" s="229"/>
      <c r="C215" s="230"/>
      <c r="D215" s="202" t="s">
        <v>153</v>
      </c>
      <c r="E215" s="231" t="s">
        <v>1</v>
      </c>
      <c r="F215" s="232" t="s">
        <v>554</v>
      </c>
      <c r="G215" s="230"/>
      <c r="H215" s="231" t="s">
        <v>1</v>
      </c>
      <c r="I215" s="233"/>
      <c r="J215" s="230"/>
      <c r="K215" s="230"/>
      <c r="L215" s="234"/>
      <c r="M215" s="235"/>
      <c r="N215" s="236"/>
      <c r="O215" s="236"/>
      <c r="P215" s="236"/>
      <c r="Q215" s="236"/>
      <c r="R215" s="236"/>
      <c r="S215" s="236"/>
      <c r="T215" s="237"/>
      <c r="AT215" s="238" t="s">
        <v>153</v>
      </c>
      <c r="AU215" s="238" t="s">
        <v>86</v>
      </c>
      <c r="AV215" s="15" t="s">
        <v>84</v>
      </c>
      <c r="AW215" s="15" t="s">
        <v>33</v>
      </c>
      <c r="AX215" s="15" t="s">
        <v>76</v>
      </c>
      <c r="AY215" s="238" t="s">
        <v>139</v>
      </c>
    </row>
    <row r="216" spans="1:65" s="13" customFormat="1" ht="11.25">
      <c r="B216" s="207"/>
      <c r="C216" s="208"/>
      <c r="D216" s="202" t="s">
        <v>153</v>
      </c>
      <c r="E216" s="209" t="s">
        <v>1</v>
      </c>
      <c r="F216" s="210" t="s">
        <v>555</v>
      </c>
      <c r="G216" s="208"/>
      <c r="H216" s="211">
        <v>107.024</v>
      </c>
      <c r="I216" s="212"/>
      <c r="J216" s="208"/>
      <c r="K216" s="208"/>
      <c r="L216" s="213"/>
      <c r="M216" s="214"/>
      <c r="N216" s="215"/>
      <c r="O216" s="215"/>
      <c r="P216" s="215"/>
      <c r="Q216" s="215"/>
      <c r="R216" s="215"/>
      <c r="S216" s="215"/>
      <c r="T216" s="216"/>
      <c r="AT216" s="217" t="s">
        <v>153</v>
      </c>
      <c r="AU216" s="217" t="s">
        <v>86</v>
      </c>
      <c r="AV216" s="13" t="s">
        <v>86</v>
      </c>
      <c r="AW216" s="13" t="s">
        <v>33</v>
      </c>
      <c r="AX216" s="13" t="s">
        <v>84</v>
      </c>
      <c r="AY216" s="217" t="s">
        <v>139</v>
      </c>
    </row>
    <row r="217" spans="1:65" s="2" customFormat="1" ht="24.2" customHeight="1">
      <c r="A217" s="35"/>
      <c r="B217" s="36"/>
      <c r="C217" s="188" t="s">
        <v>556</v>
      </c>
      <c r="D217" s="188" t="s">
        <v>142</v>
      </c>
      <c r="E217" s="189" t="s">
        <v>557</v>
      </c>
      <c r="F217" s="190" t="s">
        <v>558</v>
      </c>
      <c r="G217" s="191" t="s">
        <v>145</v>
      </c>
      <c r="H217" s="192">
        <v>107.024</v>
      </c>
      <c r="I217" s="193"/>
      <c r="J217" s="194">
        <f>ROUND(I217*H217,2)</f>
        <v>0</v>
      </c>
      <c r="K217" s="195"/>
      <c r="L217" s="40"/>
      <c r="M217" s="196" t="s">
        <v>1</v>
      </c>
      <c r="N217" s="197" t="s">
        <v>41</v>
      </c>
      <c r="O217" s="72"/>
      <c r="P217" s="198">
        <f>O217*H217</f>
        <v>0</v>
      </c>
      <c r="Q217" s="198">
        <v>5.0000000000000002E-5</v>
      </c>
      <c r="R217" s="198">
        <f>Q217*H217</f>
        <v>5.3512000000000004E-3</v>
      </c>
      <c r="S217" s="198">
        <v>0</v>
      </c>
      <c r="T217" s="199">
        <f>S217*H217</f>
        <v>0</v>
      </c>
      <c r="U217" s="35"/>
      <c r="V217" s="35"/>
      <c r="W217" s="35"/>
      <c r="X217" s="35"/>
      <c r="Y217" s="35"/>
      <c r="Z217" s="35"/>
      <c r="AA217" s="35"/>
      <c r="AB217" s="35"/>
      <c r="AC217" s="35"/>
      <c r="AD217" s="35"/>
      <c r="AE217" s="35"/>
      <c r="AR217" s="200" t="s">
        <v>238</v>
      </c>
      <c r="AT217" s="200" t="s">
        <v>142</v>
      </c>
      <c r="AU217" s="200" t="s">
        <v>86</v>
      </c>
      <c r="AY217" s="18" t="s">
        <v>139</v>
      </c>
      <c r="BE217" s="201">
        <f>IF(N217="základní",J217,0)</f>
        <v>0</v>
      </c>
      <c r="BF217" s="201">
        <f>IF(N217="snížená",J217,0)</f>
        <v>0</v>
      </c>
      <c r="BG217" s="201">
        <f>IF(N217="zákl. přenesená",J217,0)</f>
        <v>0</v>
      </c>
      <c r="BH217" s="201">
        <f>IF(N217="sníž. přenesená",J217,0)</f>
        <v>0</v>
      </c>
      <c r="BI217" s="201">
        <f>IF(N217="nulová",J217,0)</f>
        <v>0</v>
      </c>
      <c r="BJ217" s="18" t="s">
        <v>84</v>
      </c>
      <c r="BK217" s="201">
        <f>ROUND(I217*H217,2)</f>
        <v>0</v>
      </c>
      <c r="BL217" s="18" t="s">
        <v>238</v>
      </c>
      <c r="BM217" s="200" t="s">
        <v>559</v>
      </c>
    </row>
    <row r="218" spans="1:65" s="2" customFormat="1" ht="24.2" customHeight="1">
      <c r="A218" s="35"/>
      <c r="B218" s="36"/>
      <c r="C218" s="188" t="s">
        <v>560</v>
      </c>
      <c r="D218" s="188" t="s">
        <v>142</v>
      </c>
      <c r="E218" s="189" t="s">
        <v>561</v>
      </c>
      <c r="F218" s="190" t="s">
        <v>562</v>
      </c>
      <c r="G218" s="191" t="s">
        <v>202</v>
      </c>
      <c r="H218" s="192">
        <v>2.911</v>
      </c>
      <c r="I218" s="193"/>
      <c r="J218" s="194">
        <f>ROUND(I218*H218,2)</f>
        <v>0</v>
      </c>
      <c r="K218" s="195"/>
      <c r="L218" s="40"/>
      <c r="M218" s="196" t="s">
        <v>1</v>
      </c>
      <c r="N218" s="197" t="s">
        <v>41</v>
      </c>
      <c r="O218" s="72"/>
      <c r="P218" s="198">
        <f>O218*H218</f>
        <v>0</v>
      </c>
      <c r="Q218" s="198">
        <v>0</v>
      </c>
      <c r="R218" s="198">
        <f>Q218*H218</f>
        <v>0</v>
      </c>
      <c r="S218" s="198">
        <v>0</v>
      </c>
      <c r="T218" s="199">
        <f>S218*H218</f>
        <v>0</v>
      </c>
      <c r="U218" s="35"/>
      <c r="V218" s="35"/>
      <c r="W218" s="35"/>
      <c r="X218" s="35"/>
      <c r="Y218" s="35"/>
      <c r="Z218" s="35"/>
      <c r="AA218" s="35"/>
      <c r="AB218" s="35"/>
      <c r="AC218" s="35"/>
      <c r="AD218" s="35"/>
      <c r="AE218" s="35"/>
      <c r="AR218" s="200" t="s">
        <v>238</v>
      </c>
      <c r="AT218" s="200" t="s">
        <v>142</v>
      </c>
      <c r="AU218" s="200" t="s">
        <v>86</v>
      </c>
      <c r="AY218" s="18" t="s">
        <v>139</v>
      </c>
      <c r="BE218" s="201">
        <f>IF(N218="základní",J218,0)</f>
        <v>0</v>
      </c>
      <c r="BF218" s="201">
        <f>IF(N218="snížená",J218,0)</f>
        <v>0</v>
      </c>
      <c r="BG218" s="201">
        <f>IF(N218="zákl. přenesená",J218,0)</f>
        <v>0</v>
      </c>
      <c r="BH218" s="201">
        <f>IF(N218="sníž. přenesená",J218,0)</f>
        <v>0</v>
      </c>
      <c r="BI218" s="201">
        <f>IF(N218="nulová",J218,0)</f>
        <v>0</v>
      </c>
      <c r="BJ218" s="18" t="s">
        <v>84</v>
      </c>
      <c r="BK218" s="201">
        <f>ROUND(I218*H218,2)</f>
        <v>0</v>
      </c>
      <c r="BL218" s="18" t="s">
        <v>238</v>
      </c>
      <c r="BM218" s="200" t="s">
        <v>563</v>
      </c>
    </row>
    <row r="219" spans="1:65" s="12" customFormat="1" ht="22.9" customHeight="1">
      <c r="B219" s="172"/>
      <c r="C219" s="173"/>
      <c r="D219" s="174" t="s">
        <v>75</v>
      </c>
      <c r="E219" s="186" t="s">
        <v>351</v>
      </c>
      <c r="F219" s="186" t="s">
        <v>352</v>
      </c>
      <c r="G219" s="173"/>
      <c r="H219" s="173"/>
      <c r="I219" s="176"/>
      <c r="J219" s="187">
        <f>BK219</f>
        <v>0</v>
      </c>
      <c r="K219" s="173"/>
      <c r="L219" s="178"/>
      <c r="M219" s="179"/>
      <c r="N219" s="180"/>
      <c r="O219" s="180"/>
      <c r="P219" s="181">
        <f>SUM(P220:P242)</f>
        <v>0</v>
      </c>
      <c r="Q219" s="180"/>
      <c r="R219" s="181">
        <f>SUM(R220:R242)</f>
        <v>1.38057501</v>
      </c>
      <c r="S219" s="180"/>
      <c r="T219" s="182">
        <f>SUM(T220:T242)</f>
        <v>0.24476385000000001</v>
      </c>
      <c r="AR219" s="183" t="s">
        <v>86</v>
      </c>
      <c r="AT219" s="184" t="s">
        <v>75</v>
      </c>
      <c r="AU219" s="184" t="s">
        <v>84</v>
      </c>
      <c r="AY219" s="183" t="s">
        <v>139</v>
      </c>
      <c r="BK219" s="185">
        <f>SUM(BK220:BK242)</f>
        <v>0</v>
      </c>
    </row>
    <row r="220" spans="1:65" s="2" customFormat="1" ht="24.2" customHeight="1">
      <c r="A220" s="35"/>
      <c r="B220" s="36"/>
      <c r="C220" s="188" t="s">
        <v>564</v>
      </c>
      <c r="D220" s="188" t="s">
        <v>142</v>
      </c>
      <c r="E220" s="189" t="s">
        <v>565</v>
      </c>
      <c r="F220" s="190" t="s">
        <v>566</v>
      </c>
      <c r="G220" s="191" t="s">
        <v>145</v>
      </c>
      <c r="H220" s="192">
        <v>1521.759</v>
      </c>
      <c r="I220" s="193"/>
      <c r="J220" s="194">
        <f>ROUND(I220*H220,2)</f>
        <v>0</v>
      </c>
      <c r="K220" s="195"/>
      <c r="L220" s="40"/>
      <c r="M220" s="196" t="s">
        <v>1</v>
      </c>
      <c r="N220" s="197" t="s">
        <v>41</v>
      </c>
      <c r="O220" s="72"/>
      <c r="P220" s="198">
        <f>O220*H220</f>
        <v>0</v>
      </c>
      <c r="Q220" s="198">
        <v>0</v>
      </c>
      <c r="R220" s="198">
        <f>Q220*H220</f>
        <v>0</v>
      </c>
      <c r="S220" s="198">
        <v>0</v>
      </c>
      <c r="T220" s="199">
        <f>S220*H220</f>
        <v>0</v>
      </c>
      <c r="U220" s="35"/>
      <c r="V220" s="35"/>
      <c r="W220" s="35"/>
      <c r="X220" s="35"/>
      <c r="Y220" s="35"/>
      <c r="Z220" s="35"/>
      <c r="AA220" s="35"/>
      <c r="AB220" s="35"/>
      <c r="AC220" s="35"/>
      <c r="AD220" s="35"/>
      <c r="AE220" s="35"/>
      <c r="AR220" s="200" t="s">
        <v>238</v>
      </c>
      <c r="AT220" s="200" t="s">
        <v>142</v>
      </c>
      <c r="AU220" s="200" t="s">
        <v>86</v>
      </c>
      <c r="AY220" s="18" t="s">
        <v>139</v>
      </c>
      <c r="BE220" s="201">
        <f>IF(N220="základní",J220,0)</f>
        <v>0</v>
      </c>
      <c r="BF220" s="201">
        <f>IF(N220="snížená",J220,0)</f>
        <v>0</v>
      </c>
      <c r="BG220" s="201">
        <f>IF(N220="zákl. přenesená",J220,0)</f>
        <v>0</v>
      </c>
      <c r="BH220" s="201">
        <f>IF(N220="sníž. přenesená",J220,0)</f>
        <v>0</v>
      </c>
      <c r="BI220" s="201">
        <f>IF(N220="nulová",J220,0)</f>
        <v>0</v>
      </c>
      <c r="BJ220" s="18" t="s">
        <v>84</v>
      </c>
      <c r="BK220" s="201">
        <f>ROUND(I220*H220,2)</f>
        <v>0</v>
      </c>
      <c r="BL220" s="18" t="s">
        <v>238</v>
      </c>
      <c r="BM220" s="200" t="s">
        <v>567</v>
      </c>
    </row>
    <row r="221" spans="1:65" s="13" customFormat="1" ht="11.25">
      <c r="B221" s="207"/>
      <c r="C221" s="208"/>
      <c r="D221" s="202" t="s">
        <v>153</v>
      </c>
      <c r="E221" s="209" t="s">
        <v>1</v>
      </c>
      <c r="F221" s="210" t="s">
        <v>568</v>
      </c>
      <c r="G221" s="208"/>
      <c r="H221" s="211">
        <v>428.65</v>
      </c>
      <c r="I221" s="212"/>
      <c r="J221" s="208"/>
      <c r="K221" s="208"/>
      <c r="L221" s="213"/>
      <c r="M221" s="214"/>
      <c r="N221" s="215"/>
      <c r="O221" s="215"/>
      <c r="P221" s="215"/>
      <c r="Q221" s="215"/>
      <c r="R221" s="215"/>
      <c r="S221" s="215"/>
      <c r="T221" s="216"/>
      <c r="AT221" s="217" t="s">
        <v>153</v>
      </c>
      <c r="AU221" s="217" t="s">
        <v>86</v>
      </c>
      <c r="AV221" s="13" t="s">
        <v>86</v>
      </c>
      <c r="AW221" s="13" t="s">
        <v>33</v>
      </c>
      <c r="AX221" s="13" t="s">
        <v>76</v>
      </c>
      <c r="AY221" s="217" t="s">
        <v>139</v>
      </c>
    </row>
    <row r="222" spans="1:65" s="13" customFormat="1" ht="11.25">
      <c r="B222" s="207"/>
      <c r="C222" s="208"/>
      <c r="D222" s="202" t="s">
        <v>153</v>
      </c>
      <c r="E222" s="209" t="s">
        <v>1</v>
      </c>
      <c r="F222" s="210" t="s">
        <v>569</v>
      </c>
      <c r="G222" s="208"/>
      <c r="H222" s="211">
        <v>133.85</v>
      </c>
      <c r="I222" s="212"/>
      <c r="J222" s="208"/>
      <c r="K222" s="208"/>
      <c r="L222" s="213"/>
      <c r="M222" s="214"/>
      <c r="N222" s="215"/>
      <c r="O222" s="215"/>
      <c r="P222" s="215"/>
      <c r="Q222" s="215"/>
      <c r="R222" s="215"/>
      <c r="S222" s="215"/>
      <c r="T222" s="216"/>
      <c r="AT222" s="217" t="s">
        <v>153</v>
      </c>
      <c r="AU222" s="217" t="s">
        <v>86</v>
      </c>
      <c r="AV222" s="13" t="s">
        <v>86</v>
      </c>
      <c r="AW222" s="13" t="s">
        <v>33</v>
      </c>
      <c r="AX222" s="13" t="s">
        <v>76</v>
      </c>
      <c r="AY222" s="217" t="s">
        <v>139</v>
      </c>
    </row>
    <row r="223" spans="1:65" s="13" customFormat="1" ht="11.25">
      <c r="B223" s="207"/>
      <c r="C223" s="208"/>
      <c r="D223" s="202" t="s">
        <v>153</v>
      </c>
      <c r="E223" s="209" t="s">
        <v>1</v>
      </c>
      <c r="F223" s="210" t="s">
        <v>570</v>
      </c>
      <c r="G223" s="208"/>
      <c r="H223" s="211">
        <v>930.15300000000002</v>
      </c>
      <c r="I223" s="212"/>
      <c r="J223" s="208"/>
      <c r="K223" s="208"/>
      <c r="L223" s="213"/>
      <c r="M223" s="214"/>
      <c r="N223" s="215"/>
      <c r="O223" s="215"/>
      <c r="P223" s="215"/>
      <c r="Q223" s="215"/>
      <c r="R223" s="215"/>
      <c r="S223" s="215"/>
      <c r="T223" s="216"/>
      <c r="AT223" s="217" t="s">
        <v>153</v>
      </c>
      <c r="AU223" s="217" t="s">
        <v>86</v>
      </c>
      <c r="AV223" s="13" t="s">
        <v>86</v>
      </c>
      <c r="AW223" s="13" t="s">
        <v>33</v>
      </c>
      <c r="AX223" s="13" t="s">
        <v>76</v>
      </c>
      <c r="AY223" s="217" t="s">
        <v>139</v>
      </c>
    </row>
    <row r="224" spans="1:65" s="13" customFormat="1" ht="11.25">
      <c r="B224" s="207"/>
      <c r="C224" s="208"/>
      <c r="D224" s="202" t="s">
        <v>153</v>
      </c>
      <c r="E224" s="209" t="s">
        <v>1</v>
      </c>
      <c r="F224" s="210" t="s">
        <v>571</v>
      </c>
      <c r="G224" s="208"/>
      <c r="H224" s="211">
        <v>29.106000000000002</v>
      </c>
      <c r="I224" s="212"/>
      <c r="J224" s="208"/>
      <c r="K224" s="208"/>
      <c r="L224" s="213"/>
      <c r="M224" s="214"/>
      <c r="N224" s="215"/>
      <c r="O224" s="215"/>
      <c r="P224" s="215"/>
      <c r="Q224" s="215"/>
      <c r="R224" s="215"/>
      <c r="S224" s="215"/>
      <c r="T224" s="216"/>
      <c r="AT224" s="217" t="s">
        <v>153</v>
      </c>
      <c r="AU224" s="217" t="s">
        <v>86</v>
      </c>
      <c r="AV224" s="13" t="s">
        <v>86</v>
      </c>
      <c r="AW224" s="13" t="s">
        <v>33</v>
      </c>
      <c r="AX224" s="13" t="s">
        <v>76</v>
      </c>
      <c r="AY224" s="217" t="s">
        <v>139</v>
      </c>
    </row>
    <row r="225" spans="1:65" s="14" customFormat="1" ht="11.25">
      <c r="B225" s="218"/>
      <c r="C225" s="219"/>
      <c r="D225" s="202" t="s">
        <v>153</v>
      </c>
      <c r="E225" s="220" t="s">
        <v>1</v>
      </c>
      <c r="F225" s="221" t="s">
        <v>156</v>
      </c>
      <c r="G225" s="219"/>
      <c r="H225" s="222">
        <v>1521.759</v>
      </c>
      <c r="I225" s="223"/>
      <c r="J225" s="219"/>
      <c r="K225" s="219"/>
      <c r="L225" s="224"/>
      <c r="M225" s="225"/>
      <c r="N225" s="226"/>
      <c r="O225" s="226"/>
      <c r="P225" s="226"/>
      <c r="Q225" s="226"/>
      <c r="R225" s="226"/>
      <c r="S225" s="226"/>
      <c r="T225" s="227"/>
      <c r="AT225" s="228" t="s">
        <v>153</v>
      </c>
      <c r="AU225" s="228" t="s">
        <v>86</v>
      </c>
      <c r="AV225" s="14" t="s">
        <v>146</v>
      </c>
      <c r="AW225" s="14" t="s">
        <v>33</v>
      </c>
      <c r="AX225" s="14" t="s">
        <v>84</v>
      </c>
      <c r="AY225" s="228" t="s">
        <v>139</v>
      </c>
    </row>
    <row r="226" spans="1:65" s="2" customFormat="1" ht="24.2" customHeight="1">
      <c r="A226" s="35"/>
      <c r="B226" s="36"/>
      <c r="C226" s="188" t="s">
        <v>572</v>
      </c>
      <c r="D226" s="188" t="s">
        <v>142</v>
      </c>
      <c r="E226" s="189" t="s">
        <v>573</v>
      </c>
      <c r="F226" s="190" t="s">
        <v>574</v>
      </c>
      <c r="G226" s="191" t="s">
        <v>145</v>
      </c>
      <c r="H226" s="192">
        <v>1521.759</v>
      </c>
      <c r="I226" s="193"/>
      <c r="J226" s="194">
        <f>ROUND(I226*H226,2)</f>
        <v>0</v>
      </c>
      <c r="K226" s="195"/>
      <c r="L226" s="40"/>
      <c r="M226" s="196" t="s">
        <v>1</v>
      </c>
      <c r="N226" s="197" t="s">
        <v>41</v>
      </c>
      <c r="O226" s="72"/>
      <c r="P226" s="198">
        <f>O226*H226</f>
        <v>0</v>
      </c>
      <c r="Q226" s="198">
        <v>0</v>
      </c>
      <c r="R226" s="198">
        <f>Q226*H226</f>
        <v>0</v>
      </c>
      <c r="S226" s="198">
        <v>1.4999999999999999E-4</v>
      </c>
      <c r="T226" s="199">
        <f>S226*H226</f>
        <v>0.22826384999999999</v>
      </c>
      <c r="U226" s="35"/>
      <c r="V226" s="35"/>
      <c r="W226" s="35"/>
      <c r="X226" s="35"/>
      <c r="Y226" s="35"/>
      <c r="Z226" s="35"/>
      <c r="AA226" s="35"/>
      <c r="AB226" s="35"/>
      <c r="AC226" s="35"/>
      <c r="AD226" s="35"/>
      <c r="AE226" s="35"/>
      <c r="AR226" s="200" t="s">
        <v>238</v>
      </c>
      <c r="AT226" s="200" t="s">
        <v>142</v>
      </c>
      <c r="AU226" s="200" t="s">
        <v>86</v>
      </c>
      <c r="AY226" s="18" t="s">
        <v>139</v>
      </c>
      <c r="BE226" s="201">
        <f>IF(N226="základní",J226,0)</f>
        <v>0</v>
      </c>
      <c r="BF226" s="201">
        <f>IF(N226="snížená",J226,0)</f>
        <v>0</v>
      </c>
      <c r="BG226" s="201">
        <f>IF(N226="zákl. přenesená",J226,0)</f>
        <v>0</v>
      </c>
      <c r="BH226" s="201">
        <f>IF(N226="sníž. přenesená",J226,0)</f>
        <v>0</v>
      </c>
      <c r="BI226" s="201">
        <f>IF(N226="nulová",J226,0)</f>
        <v>0</v>
      </c>
      <c r="BJ226" s="18" t="s">
        <v>84</v>
      </c>
      <c r="BK226" s="201">
        <f>ROUND(I226*H226,2)</f>
        <v>0</v>
      </c>
      <c r="BL226" s="18" t="s">
        <v>238</v>
      </c>
      <c r="BM226" s="200" t="s">
        <v>575</v>
      </c>
    </row>
    <row r="227" spans="1:65" s="2" customFormat="1" ht="24.2" customHeight="1">
      <c r="A227" s="35"/>
      <c r="B227" s="36"/>
      <c r="C227" s="188" t="s">
        <v>576</v>
      </c>
      <c r="D227" s="188" t="s">
        <v>142</v>
      </c>
      <c r="E227" s="189" t="s">
        <v>358</v>
      </c>
      <c r="F227" s="190" t="s">
        <v>359</v>
      </c>
      <c r="G227" s="191" t="s">
        <v>145</v>
      </c>
      <c r="H227" s="192">
        <v>1521.759</v>
      </c>
      <c r="I227" s="193"/>
      <c r="J227" s="194">
        <f>ROUND(I227*H227,2)</f>
        <v>0</v>
      </c>
      <c r="K227" s="195"/>
      <c r="L227" s="40"/>
      <c r="M227" s="196" t="s">
        <v>1</v>
      </c>
      <c r="N227" s="197" t="s">
        <v>41</v>
      </c>
      <c r="O227" s="72"/>
      <c r="P227" s="198">
        <f>O227*H227</f>
        <v>0</v>
      </c>
      <c r="Q227" s="198">
        <v>0</v>
      </c>
      <c r="R227" s="198">
        <f>Q227*H227</f>
        <v>0</v>
      </c>
      <c r="S227" s="198">
        <v>0</v>
      </c>
      <c r="T227" s="199">
        <f>S227*H227</f>
        <v>0</v>
      </c>
      <c r="U227" s="35"/>
      <c r="V227" s="35"/>
      <c r="W227" s="35"/>
      <c r="X227" s="35"/>
      <c r="Y227" s="35"/>
      <c r="Z227" s="35"/>
      <c r="AA227" s="35"/>
      <c r="AB227" s="35"/>
      <c r="AC227" s="35"/>
      <c r="AD227" s="35"/>
      <c r="AE227" s="35"/>
      <c r="AR227" s="200" t="s">
        <v>238</v>
      </c>
      <c r="AT227" s="200" t="s">
        <v>142</v>
      </c>
      <c r="AU227" s="200" t="s">
        <v>86</v>
      </c>
      <c r="AY227" s="18" t="s">
        <v>139</v>
      </c>
      <c r="BE227" s="201">
        <f>IF(N227="základní",J227,0)</f>
        <v>0</v>
      </c>
      <c r="BF227" s="201">
        <f>IF(N227="snížená",J227,0)</f>
        <v>0</v>
      </c>
      <c r="BG227" s="201">
        <f>IF(N227="zákl. přenesená",J227,0)</f>
        <v>0</v>
      </c>
      <c r="BH227" s="201">
        <f>IF(N227="sníž. přenesená",J227,0)</f>
        <v>0</v>
      </c>
      <c r="BI227" s="201">
        <f>IF(N227="nulová",J227,0)</f>
        <v>0</v>
      </c>
      <c r="BJ227" s="18" t="s">
        <v>84</v>
      </c>
      <c r="BK227" s="201">
        <f>ROUND(I227*H227,2)</f>
        <v>0</v>
      </c>
      <c r="BL227" s="18" t="s">
        <v>238</v>
      </c>
      <c r="BM227" s="200" t="s">
        <v>577</v>
      </c>
    </row>
    <row r="228" spans="1:65" s="2" customFormat="1" ht="37.9" customHeight="1">
      <c r="A228" s="35"/>
      <c r="B228" s="36"/>
      <c r="C228" s="188" t="s">
        <v>578</v>
      </c>
      <c r="D228" s="188" t="s">
        <v>142</v>
      </c>
      <c r="E228" s="189" t="s">
        <v>579</v>
      </c>
      <c r="F228" s="190" t="s">
        <v>580</v>
      </c>
      <c r="G228" s="191" t="s">
        <v>297</v>
      </c>
      <c r="H228" s="192">
        <v>30</v>
      </c>
      <c r="I228" s="193"/>
      <c r="J228" s="194">
        <f>ROUND(I228*H228,2)</f>
        <v>0</v>
      </c>
      <c r="K228" s="195"/>
      <c r="L228" s="40"/>
      <c r="M228" s="196" t="s">
        <v>1</v>
      </c>
      <c r="N228" s="197" t="s">
        <v>41</v>
      </c>
      <c r="O228" s="72"/>
      <c r="P228" s="198">
        <f>O228*H228</f>
        <v>0</v>
      </c>
      <c r="Q228" s="198">
        <v>4.8000000000000001E-4</v>
      </c>
      <c r="R228" s="198">
        <f>Q228*H228</f>
        <v>1.44E-2</v>
      </c>
      <c r="S228" s="198">
        <v>0</v>
      </c>
      <c r="T228" s="199">
        <f>S228*H228</f>
        <v>0</v>
      </c>
      <c r="U228" s="35"/>
      <c r="V228" s="35"/>
      <c r="W228" s="35"/>
      <c r="X228" s="35"/>
      <c r="Y228" s="35"/>
      <c r="Z228" s="35"/>
      <c r="AA228" s="35"/>
      <c r="AB228" s="35"/>
      <c r="AC228" s="35"/>
      <c r="AD228" s="35"/>
      <c r="AE228" s="35"/>
      <c r="AR228" s="200" t="s">
        <v>238</v>
      </c>
      <c r="AT228" s="200" t="s">
        <v>142</v>
      </c>
      <c r="AU228" s="200" t="s">
        <v>86</v>
      </c>
      <c r="AY228" s="18" t="s">
        <v>139</v>
      </c>
      <c r="BE228" s="201">
        <f>IF(N228="základní",J228,0)</f>
        <v>0</v>
      </c>
      <c r="BF228" s="201">
        <f>IF(N228="snížená",J228,0)</f>
        <v>0</v>
      </c>
      <c r="BG228" s="201">
        <f>IF(N228="zákl. přenesená",J228,0)</f>
        <v>0</v>
      </c>
      <c r="BH228" s="201">
        <f>IF(N228="sníž. přenesená",J228,0)</f>
        <v>0</v>
      </c>
      <c r="BI228" s="201">
        <f>IF(N228="nulová",J228,0)</f>
        <v>0</v>
      </c>
      <c r="BJ228" s="18" t="s">
        <v>84</v>
      </c>
      <c r="BK228" s="201">
        <f>ROUND(I228*H228,2)</f>
        <v>0</v>
      </c>
      <c r="BL228" s="18" t="s">
        <v>238</v>
      </c>
      <c r="BM228" s="200" t="s">
        <v>581</v>
      </c>
    </row>
    <row r="229" spans="1:65" s="2" customFormat="1" ht="24.2" customHeight="1">
      <c r="A229" s="35"/>
      <c r="B229" s="36"/>
      <c r="C229" s="188" t="s">
        <v>582</v>
      </c>
      <c r="D229" s="188" t="s">
        <v>142</v>
      </c>
      <c r="E229" s="189" t="s">
        <v>583</v>
      </c>
      <c r="F229" s="190" t="s">
        <v>584</v>
      </c>
      <c r="G229" s="191" t="s">
        <v>145</v>
      </c>
      <c r="H229" s="192">
        <v>400</v>
      </c>
      <c r="I229" s="193"/>
      <c r="J229" s="194">
        <f>ROUND(I229*H229,2)</f>
        <v>0</v>
      </c>
      <c r="K229" s="195"/>
      <c r="L229" s="40"/>
      <c r="M229" s="196" t="s">
        <v>1</v>
      </c>
      <c r="N229" s="197" t="s">
        <v>41</v>
      </c>
      <c r="O229" s="72"/>
      <c r="P229" s="198">
        <f>O229*H229</f>
        <v>0</v>
      </c>
      <c r="Q229" s="198">
        <v>0</v>
      </c>
      <c r="R229" s="198">
        <f>Q229*H229</f>
        <v>0</v>
      </c>
      <c r="S229" s="198">
        <v>3.0000000000000001E-5</v>
      </c>
      <c r="T229" s="199">
        <f>S229*H229</f>
        <v>1.2E-2</v>
      </c>
      <c r="U229" s="35"/>
      <c r="V229" s="35"/>
      <c r="W229" s="35"/>
      <c r="X229" s="35"/>
      <c r="Y229" s="35"/>
      <c r="Z229" s="35"/>
      <c r="AA229" s="35"/>
      <c r="AB229" s="35"/>
      <c r="AC229" s="35"/>
      <c r="AD229" s="35"/>
      <c r="AE229" s="35"/>
      <c r="AR229" s="200" t="s">
        <v>238</v>
      </c>
      <c r="AT229" s="200" t="s">
        <v>142</v>
      </c>
      <c r="AU229" s="200" t="s">
        <v>86</v>
      </c>
      <c r="AY229" s="18" t="s">
        <v>139</v>
      </c>
      <c r="BE229" s="201">
        <f>IF(N229="základní",J229,0)</f>
        <v>0</v>
      </c>
      <c r="BF229" s="201">
        <f>IF(N229="snížená",J229,0)</f>
        <v>0</v>
      </c>
      <c r="BG229" s="201">
        <f>IF(N229="zákl. přenesená",J229,0)</f>
        <v>0</v>
      </c>
      <c r="BH229" s="201">
        <f>IF(N229="sníž. přenesená",J229,0)</f>
        <v>0</v>
      </c>
      <c r="BI229" s="201">
        <f>IF(N229="nulová",J229,0)</f>
        <v>0</v>
      </c>
      <c r="BJ229" s="18" t="s">
        <v>84</v>
      </c>
      <c r="BK229" s="201">
        <f>ROUND(I229*H229,2)</f>
        <v>0</v>
      </c>
      <c r="BL229" s="18" t="s">
        <v>238</v>
      </c>
      <c r="BM229" s="200" t="s">
        <v>585</v>
      </c>
    </row>
    <row r="230" spans="1:65" s="2" customFormat="1" ht="16.5" customHeight="1">
      <c r="A230" s="35"/>
      <c r="B230" s="36"/>
      <c r="C230" s="243" t="s">
        <v>586</v>
      </c>
      <c r="D230" s="243" t="s">
        <v>431</v>
      </c>
      <c r="E230" s="244" t="s">
        <v>587</v>
      </c>
      <c r="F230" s="245" t="s">
        <v>588</v>
      </c>
      <c r="G230" s="246" t="s">
        <v>145</v>
      </c>
      <c r="H230" s="247">
        <v>460</v>
      </c>
      <c r="I230" s="248"/>
      <c r="J230" s="249">
        <f>ROUND(I230*H230,2)</f>
        <v>0</v>
      </c>
      <c r="K230" s="250"/>
      <c r="L230" s="251"/>
      <c r="M230" s="252" t="s">
        <v>1</v>
      </c>
      <c r="N230" s="253" t="s">
        <v>41</v>
      </c>
      <c r="O230" s="72"/>
      <c r="P230" s="198">
        <f>O230*H230</f>
        <v>0</v>
      </c>
      <c r="Q230" s="198">
        <v>1.0000000000000001E-5</v>
      </c>
      <c r="R230" s="198">
        <f>Q230*H230</f>
        <v>4.6000000000000008E-3</v>
      </c>
      <c r="S230" s="198">
        <v>0</v>
      </c>
      <c r="T230" s="199">
        <f>S230*H230</f>
        <v>0</v>
      </c>
      <c r="U230" s="35"/>
      <c r="V230" s="35"/>
      <c r="W230" s="35"/>
      <c r="X230" s="35"/>
      <c r="Y230" s="35"/>
      <c r="Z230" s="35"/>
      <c r="AA230" s="35"/>
      <c r="AB230" s="35"/>
      <c r="AC230" s="35"/>
      <c r="AD230" s="35"/>
      <c r="AE230" s="35"/>
      <c r="AR230" s="200" t="s">
        <v>324</v>
      </c>
      <c r="AT230" s="200" t="s">
        <v>431</v>
      </c>
      <c r="AU230" s="200" t="s">
        <v>86</v>
      </c>
      <c r="AY230" s="18" t="s">
        <v>139</v>
      </c>
      <c r="BE230" s="201">
        <f>IF(N230="základní",J230,0)</f>
        <v>0</v>
      </c>
      <c r="BF230" s="201">
        <f>IF(N230="snížená",J230,0)</f>
        <v>0</v>
      </c>
      <c r="BG230" s="201">
        <f>IF(N230="zákl. přenesená",J230,0)</f>
        <v>0</v>
      </c>
      <c r="BH230" s="201">
        <f>IF(N230="sníž. přenesená",J230,0)</f>
        <v>0</v>
      </c>
      <c r="BI230" s="201">
        <f>IF(N230="nulová",J230,0)</f>
        <v>0</v>
      </c>
      <c r="BJ230" s="18" t="s">
        <v>84</v>
      </c>
      <c r="BK230" s="201">
        <f>ROUND(I230*H230,2)</f>
        <v>0</v>
      </c>
      <c r="BL230" s="18" t="s">
        <v>238</v>
      </c>
      <c r="BM230" s="200" t="s">
        <v>589</v>
      </c>
    </row>
    <row r="231" spans="1:65" s="13" customFormat="1" ht="11.25">
      <c r="B231" s="207"/>
      <c r="C231" s="208"/>
      <c r="D231" s="202" t="s">
        <v>153</v>
      </c>
      <c r="E231" s="208"/>
      <c r="F231" s="210" t="s">
        <v>590</v>
      </c>
      <c r="G231" s="208"/>
      <c r="H231" s="211">
        <v>460</v>
      </c>
      <c r="I231" s="212"/>
      <c r="J231" s="208"/>
      <c r="K231" s="208"/>
      <c r="L231" s="213"/>
      <c r="M231" s="214"/>
      <c r="N231" s="215"/>
      <c r="O231" s="215"/>
      <c r="P231" s="215"/>
      <c r="Q231" s="215"/>
      <c r="R231" s="215"/>
      <c r="S231" s="215"/>
      <c r="T231" s="216"/>
      <c r="AT231" s="217" t="s">
        <v>153</v>
      </c>
      <c r="AU231" s="217" t="s">
        <v>86</v>
      </c>
      <c r="AV231" s="13" t="s">
        <v>86</v>
      </c>
      <c r="AW231" s="13" t="s">
        <v>4</v>
      </c>
      <c r="AX231" s="13" t="s">
        <v>84</v>
      </c>
      <c r="AY231" s="217" t="s">
        <v>139</v>
      </c>
    </row>
    <row r="232" spans="1:65" s="2" customFormat="1" ht="44.25" customHeight="1">
      <c r="A232" s="35"/>
      <c r="B232" s="36"/>
      <c r="C232" s="188" t="s">
        <v>591</v>
      </c>
      <c r="D232" s="188" t="s">
        <v>142</v>
      </c>
      <c r="E232" s="189" t="s">
        <v>592</v>
      </c>
      <c r="F232" s="190" t="s">
        <v>593</v>
      </c>
      <c r="G232" s="191" t="s">
        <v>145</v>
      </c>
      <c r="H232" s="192">
        <v>150</v>
      </c>
      <c r="I232" s="193"/>
      <c r="J232" s="194">
        <f>ROUND(I232*H232,2)</f>
        <v>0</v>
      </c>
      <c r="K232" s="195"/>
      <c r="L232" s="40"/>
      <c r="M232" s="196" t="s">
        <v>1</v>
      </c>
      <c r="N232" s="197" t="s">
        <v>41</v>
      </c>
      <c r="O232" s="72"/>
      <c r="P232" s="198">
        <f>O232*H232</f>
        <v>0</v>
      </c>
      <c r="Q232" s="198">
        <v>0</v>
      </c>
      <c r="R232" s="198">
        <f>Q232*H232</f>
        <v>0</v>
      </c>
      <c r="S232" s="198">
        <v>3.0000000000000001E-5</v>
      </c>
      <c r="T232" s="199">
        <f>S232*H232</f>
        <v>4.5000000000000005E-3</v>
      </c>
      <c r="U232" s="35"/>
      <c r="V232" s="35"/>
      <c r="W232" s="35"/>
      <c r="X232" s="35"/>
      <c r="Y232" s="35"/>
      <c r="Z232" s="35"/>
      <c r="AA232" s="35"/>
      <c r="AB232" s="35"/>
      <c r="AC232" s="35"/>
      <c r="AD232" s="35"/>
      <c r="AE232" s="35"/>
      <c r="AR232" s="200" t="s">
        <v>238</v>
      </c>
      <c r="AT232" s="200" t="s">
        <v>142</v>
      </c>
      <c r="AU232" s="200" t="s">
        <v>86</v>
      </c>
      <c r="AY232" s="18" t="s">
        <v>139</v>
      </c>
      <c r="BE232" s="201">
        <f>IF(N232="základní",J232,0)</f>
        <v>0</v>
      </c>
      <c r="BF232" s="201">
        <f>IF(N232="snížená",J232,0)</f>
        <v>0</v>
      </c>
      <c r="BG232" s="201">
        <f>IF(N232="zákl. přenesená",J232,0)</f>
        <v>0</v>
      </c>
      <c r="BH232" s="201">
        <f>IF(N232="sníž. přenesená",J232,0)</f>
        <v>0</v>
      </c>
      <c r="BI232" s="201">
        <f>IF(N232="nulová",J232,0)</f>
        <v>0</v>
      </c>
      <c r="BJ232" s="18" t="s">
        <v>84</v>
      </c>
      <c r="BK232" s="201">
        <f>ROUND(I232*H232,2)</f>
        <v>0</v>
      </c>
      <c r="BL232" s="18" t="s">
        <v>238</v>
      </c>
      <c r="BM232" s="200" t="s">
        <v>594</v>
      </c>
    </row>
    <row r="233" spans="1:65" s="2" customFormat="1" ht="16.5" customHeight="1">
      <c r="A233" s="35"/>
      <c r="B233" s="36"/>
      <c r="C233" s="243" t="s">
        <v>595</v>
      </c>
      <c r="D233" s="243" t="s">
        <v>431</v>
      </c>
      <c r="E233" s="244" t="s">
        <v>587</v>
      </c>
      <c r="F233" s="245" t="s">
        <v>588</v>
      </c>
      <c r="G233" s="246" t="s">
        <v>145</v>
      </c>
      <c r="H233" s="247">
        <v>172.5</v>
      </c>
      <c r="I233" s="248"/>
      <c r="J233" s="249">
        <f>ROUND(I233*H233,2)</f>
        <v>0</v>
      </c>
      <c r="K233" s="250"/>
      <c r="L233" s="251"/>
      <c r="M233" s="252" t="s">
        <v>1</v>
      </c>
      <c r="N233" s="253" t="s">
        <v>41</v>
      </c>
      <c r="O233" s="72"/>
      <c r="P233" s="198">
        <f>O233*H233</f>
        <v>0</v>
      </c>
      <c r="Q233" s="198">
        <v>1.0000000000000001E-5</v>
      </c>
      <c r="R233" s="198">
        <f>Q233*H233</f>
        <v>1.7250000000000002E-3</v>
      </c>
      <c r="S233" s="198">
        <v>0</v>
      </c>
      <c r="T233" s="199">
        <f>S233*H233</f>
        <v>0</v>
      </c>
      <c r="U233" s="35"/>
      <c r="V233" s="35"/>
      <c r="W233" s="35"/>
      <c r="X233" s="35"/>
      <c r="Y233" s="35"/>
      <c r="Z233" s="35"/>
      <c r="AA233" s="35"/>
      <c r="AB233" s="35"/>
      <c r="AC233" s="35"/>
      <c r="AD233" s="35"/>
      <c r="AE233" s="35"/>
      <c r="AR233" s="200" t="s">
        <v>324</v>
      </c>
      <c r="AT233" s="200" t="s">
        <v>431</v>
      </c>
      <c r="AU233" s="200" t="s">
        <v>86</v>
      </c>
      <c r="AY233" s="18" t="s">
        <v>139</v>
      </c>
      <c r="BE233" s="201">
        <f>IF(N233="základní",J233,0)</f>
        <v>0</v>
      </c>
      <c r="BF233" s="201">
        <f>IF(N233="snížená",J233,0)</f>
        <v>0</v>
      </c>
      <c r="BG233" s="201">
        <f>IF(N233="zákl. přenesená",J233,0)</f>
        <v>0</v>
      </c>
      <c r="BH233" s="201">
        <f>IF(N233="sníž. přenesená",J233,0)</f>
        <v>0</v>
      </c>
      <c r="BI233" s="201">
        <f>IF(N233="nulová",J233,0)</f>
        <v>0</v>
      </c>
      <c r="BJ233" s="18" t="s">
        <v>84</v>
      </c>
      <c r="BK233" s="201">
        <f>ROUND(I233*H233,2)</f>
        <v>0</v>
      </c>
      <c r="BL233" s="18" t="s">
        <v>238</v>
      </c>
      <c r="BM233" s="200" t="s">
        <v>596</v>
      </c>
    </row>
    <row r="234" spans="1:65" s="13" customFormat="1" ht="11.25">
      <c r="B234" s="207"/>
      <c r="C234" s="208"/>
      <c r="D234" s="202" t="s">
        <v>153</v>
      </c>
      <c r="E234" s="208"/>
      <c r="F234" s="210" t="s">
        <v>597</v>
      </c>
      <c r="G234" s="208"/>
      <c r="H234" s="211">
        <v>172.5</v>
      </c>
      <c r="I234" s="212"/>
      <c r="J234" s="208"/>
      <c r="K234" s="208"/>
      <c r="L234" s="213"/>
      <c r="M234" s="214"/>
      <c r="N234" s="215"/>
      <c r="O234" s="215"/>
      <c r="P234" s="215"/>
      <c r="Q234" s="215"/>
      <c r="R234" s="215"/>
      <c r="S234" s="215"/>
      <c r="T234" s="216"/>
      <c r="AT234" s="217" t="s">
        <v>153</v>
      </c>
      <c r="AU234" s="217" t="s">
        <v>86</v>
      </c>
      <c r="AV234" s="13" t="s">
        <v>86</v>
      </c>
      <c r="AW234" s="13" t="s">
        <v>4</v>
      </c>
      <c r="AX234" s="13" t="s">
        <v>84</v>
      </c>
      <c r="AY234" s="217" t="s">
        <v>139</v>
      </c>
    </row>
    <row r="235" spans="1:65" s="2" customFormat="1" ht="33" customHeight="1">
      <c r="A235" s="35"/>
      <c r="B235" s="36"/>
      <c r="C235" s="188" t="s">
        <v>598</v>
      </c>
      <c r="D235" s="188" t="s">
        <v>142</v>
      </c>
      <c r="E235" s="189" t="s">
        <v>599</v>
      </c>
      <c r="F235" s="190" t="s">
        <v>600</v>
      </c>
      <c r="G235" s="191" t="s">
        <v>145</v>
      </c>
      <c r="H235" s="192">
        <v>4565.277</v>
      </c>
      <c r="I235" s="193"/>
      <c r="J235" s="194">
        <f>ROUND(I235*H235,2)</f>
        <v>0</v>
      </c>
      <c r="K235" s="195"/>
      <c r="L235" s="40"/>
      <c r="M235" s="196" t="s">
        <v>1</v>
      </c>
      <c r="N235" s="197" t="s">
        <v>41</v>
      </c>
      <c r="O235" s="72"/>
      <c r="P235" s="198">
        <f>O235*H235</f>
        <v>0</v>
      </c>
      <c r="Q235" s="198">
        <v>2.0000000000000001E-4</v>
      </c>
      <c r="R235" s="198">
        <f>Q235*H235</f>
        <v>0.91305540000000007</v>
      </c>
      <c r="S235" s="198">
        <v>0</v>
      </c>
      <c r="T235" s="199">
        <f>S235*H235</f>
        <v>0</v>
      </c>
      <c r="U235" s="35"/>
      <c r="V235" s="35"/>
      <c r="W235" s="35"/>
      <c r="X235" s="35"/>
      <c r="Y235" s="35"/>
      <c r="Z235" s="35"/>
      <c r="AA235" s="35"/>
      <c r="AB235" s="35"/>
      <c r="AC235" s="35"/>
      <c r="AD235" s="35"/>
      <c r="AE235" s="35"/>
      <c r="AR235" s="200" t="s">
        <v>238</v>
      </c>
      <c r="AT235" s="200" t="s">
        <v>142</v>
      </c>
      <c r="AU235" s="200" t="s">
        <v>86</v>
      </c>
      <c r="AY235" s="18" t="s">
        <v>139</v>
      </c>
      <c r="BE235" s="201">
        <f>IF(N235="základní",J235,0)</f>
        <v>0</v>
      </c>
      <c r="BF235" s="201">
        <f>IF(N235="snížená",J235,0)</f>
        <v>0</v>
      </c>
      <c r="BG235" s="201">
        <f>IF(N235="zákl. přenesená",J235,0)</f>
        <v>0</v>
      </c>
      <c r="BH235" s="201">
        <f>IF(N235="sníž. přenesená",J235,0)</f>
        <v>0</v>
      </c>
      <c r="BI235" s="201">
        <f>IF(N235="nulová",J235,0)</f>
        <v>0</v>
      </c>
      <c r="BJ235" s="18" t="s">
        <v>84</v>
      </c>
      <c r="BK235" s="201">
        <f>ROUND(I235*H235,2)</f>
        <v>0</v>
      </c>
      <c r="BL235" s="18" t="s">
        <v>238</v>
      </c>
      <c r="BM235" s="200" t="s">
        <v>601</v>
      </c>
    </row>
    <row r="236" spans="1:65" s="13" customFormat="1" ht="11.25">
      <c r="B236" s="207"/>
      <c r="C236" s="208"/>
      <c r="D236" s="202" t="s">
        <v>153</v>
      </c>
      <c r="E236" s="209" t="s">
        <v>1</v>
      </c>
      <c r="F236" s="210" t="s">
        <v>602</v>
      </c>
      <c r="G236" s="208"/>
      <c r="H236" s="211">
        <v>1521.759</v>
      </c>
      <c r="I236" s="212"/>
      <c r="J236" s="208"/>
      <c r="K236" s="208"/>
      <c r="L236" s="213"/>
      <c r="M236" s="214"/>
      <c r="N236" s="215"/>
      <c r="O236" s="215"/>
      <c r="P236" s="215"/>
      <c r="Q236" s="215"/>
      <c r="R236" s="215"/>
      <c r="S236" s="215"/>
      <c r="T236" s="216"/>
      <c r="AT236" s="217" t="s">
        <v>153</v>
      </c>
      <c r="AU236" s="217" t="s">
        <v>86</v>
      </c>
      <c r="AV236" s="13" t="s">
        <v>86</v>
      </c>
      <c r="AW236" s="13" t="s">
        <v>33</v>
      </c>
      <c r="AX236" s="13" t="s">
        <v>76</v>
      </c>
      <c r="AY236" s="217" t="s">
        <v>139</v>
      </c>
    </row>
    <row r="237" spans="1:65" s="13" customFormat="1" ht="11.25">
      <c r="B237" s="207"/>
      <c r="C237" s="208"/>
      <c r="D237" s="202" t="s">
        <v>153</v>
      </c>
      <c r="E237" s="209" t="s">
        <v>1</v>
      </c>
      <c r="F237" s="210" t="s">
        <v>603</v>
      </c>
      <c r="G237" s="208"/>
      <c r="H237" s="211">
        <v>1521.759</v>
      </c>
      <c r="I237" s="212"/>
      <c r="J237" s="208"/>
      <c r="K237" s="208"/>
      <c r="L237" s="213"/>
      <c r="M237" s="214"/>
      <c r="N237" s="215"/>
      <c r="O237" s="215"/>
      <c r="P237" s="215"/>
      <c r="Q237" s="215"/>
      <c r="R237" s="215"/>
      <c r="S237" s="215"/>
      <c r="T237" s="216"/>
      <c r="AT237" s="217" t="s">
        <v>153</v>
      </c>
      <c r="AU237" s="217" t="s">
        <v>86</v>
      </c>
      <c r="AV237" s="13" t="s">
        <v>86</v>
      </c>
      <c r="AW237" s="13" t="s">
        <v>33</v>
      </c>
      <c r="AX237" s="13" t="s">
        <v>76</v>
      </c>
      <c r="AY237" s="217" t="s">
        <v>139</v>
      </c>
    </row>
    <row r="238" spans="1:65" s="13" customFormat="1" ht="11.25">
      <c r="B238" s="207"/>
      <c r="C238" s="208"/>
      <c r="D238" s="202" t="s">
        <v>153</v>
      </c>
      <c r="E238" s="209" t="s">
        <v>1</v>
      </c>
      <c r="F238" s="210" t="s">
        <v>604</v>
      </c>
      <c r="G238" s="208"/>
      <c r="H238" s="211">
        <v>1521.759</v>
      </c>
      <c r="I238" s="212"/>
      <c r="J238" s="208"/>
      <c r="K238" s="208"/>
      <c r="L238" s="213"/>
      <c r="M238" s="214"/>
      <c r="N238" s="215"/>
      <c r="O238" s="215"/>
      <c r="P238" s="215"/>
      <c r="Q238" s="215"/>
      <c r="R238" s="215"/>
      <c r="S238" s="215"/>
      <c r="T238" s="216"/>
      <c r="AT238" s="217" t="s">
        <v>153</v>
      </c>
      <c r="AU238" s="217" t="s">
        <v>86</v>
      </c>
      <c r="AV238" s="13" t="s">
        <v>86</v>
      </c>
      <c r="AW238" s="13" t="s">
        <v>33</v>
      </c>
      <c r="AX238" s="13" t="s">
        <v>76</v>
      </c>
      <c r="AY238" s="217" t="s">
        <v>139</v>
      </c>
    </row>
    <row r="239" spans="1:65" s="14" customFormat="1" ht="11.25">
      <c r="B239" s="218"/>
      <c r="C239" s="219"/>
      <c r="D239" s="202" t="s">
        <v>153</v>
      </c>
      <c r="E239" s="220" t="s">
        <v>1</v>
      </c>
      <c r="F239" s="221" t="s">
        <v>156</v>
      </c>
      <c r="G239" s="219"/>
      <c r="H239" s="222">
        <v>4565.277</v>
      </c>
      <c r="I239" s="223"/>
      <c r="J239" s="219"/>
      <c r="K239" s="219"/>
      <c r="L239" s="224"/>
      <c r="M239" s="225"/>
      <c r="N239" s="226"/>
      <c r="O239" s="226"/>
      <c r="P239" s="226"/>
      <c r="Q239" s="226"/>
      <c r="R239" s="226"/>
      <c r="S239" s="226"/>
      <c r="T239" s="227"/>
      <c r="AT239" s="228" t="s">
        <v>153</v>
      </c>
      <c r="AU239" s="228" t="s">
        <v>86</v>
      </c>
      <c r="AV239" s="14" t="s">
        <v>146</v>
      </c>
      <c r="AW239" s="14" t="s">
        <v>33</v>
      </c>
      <c r="AX239" s="14" t="s">
        <v>84</v>
      </c>
      <c r="AY239" s="228" t="s">
        <v>139</v>
      </c>
    </row>
    <row r="240" spans="1:65" s="2" customFormat="1" ht="24.2" customHeight="1">
      <c r="A240" s="35"/>
      <c r="B240" s="36"/>
      <c r="C240" s="188" t="s">
        <v>605</v>
      </c>
      <c r="D240" s="188" t="s">
        <v>142</v>
      </c>
      <c r="E240" s="189" t="s">
        <v>606</v>
      </c>
      <c r="F240" s="190" t="s">
        <v>607</v>
      </c>
      <c r="G240" s="191" t="s">
        <v>145</v>
      </c>
      <c r="H240" s="192">
        <v>548.45000000000005</v>
      </c>
      <c r="I240" s="193"/>
      <c r="J240" s="194">
        <f>ROUND(I240*H240,2)</f>
        <v>0</v>
      </c>
      <c r="K240" s="195"/>
      <c r="L240" s="40"/>
      <c r="M240" s="196" t="s">
        <v>1</v>
      </c>
      <c r="N240" s="197" t="s">
        <v>41</v>
      </c>
      <c r="O240" s="72"/>
      <c r="P240" s="198">
        <f>O240*H240</f>
        <v>0</v>
      </c>
      <c r="Q240" s="198">
        <v>1.0000000000000001E-5</v>
      </c>
      <c r="R240" s="198">
        <f>Q240*H240</f>
        <v>5.4845000000000007E-3</v>
      </c>
      <c r="S240" s="198">
        <v>0</v>
      </c>
      <c r="T240" s="199">
        <f>S240*H240</f>
        <v>0</v>
      </c>
      <c r="U240" s="35"/>
      <c r="V240" s="35"/>
      <c r="W240" s="35"/>
      <c r="X240" s="35"/>
      <c r="Y240" s="35"/>
      <c r="Z240" s="35"/>
      <c r="AA240" s="35"/>
      <c r="AB240" s="35"/>
      <c r="AC240" s="35"/>
      <c r="AD240" s="35"/>
      <c r="AE240" s="35"/>
      <c r="AR240" s="200" t="s">
        <v>238</v>
      </c>
      <c r="AT240" s="200" t="s">
        <v>142</v>
      </c>
      <c r="AU240" s="200" t="s">
        <v>86</v>
      </c>
      <c r="AY240" s="18" t="s">
        <v>139</v>
      </c>
      <c r="BE240" s="201">
        <f>IF(N240="základní",J240,0)</f>
        <v>0</v>
      </c>
      <c r="BF240" s="201">
        <f>IF(N240="snížená",J240,0)</f>
        <v>0</v>
      </c>
      <c r="BG240" s="201">
        <f>IF(N240="zákl. přenesená",J240,0)</f>
        <v>0</v>
      </c>
      <c r="BH240" s="201">
        <f>IF(N240="sníž. přenesená",J240,0)</f>
        <v>0</v>
      </c>
      <c r="BI240" s="201">
        <f>IF(N240="nulová",J240,0)</f>
        <v>0</v>
      </c>
      <c r="BJ240" s="18" t="s">
        <v>84</v>
      </c>
      <c r="BK240" s="201">
        <f>ROUND(I240*H240,2)</f>
        <v>0</v>
      </c>
      <c r="BL240" s="18" t="s">
        <v>238</v>
      </c>
      <c r="BM240" s="200" t="s">
        <v>608</v>
      </c>
    </row>
    <row r="241" spans="1:65" s="13" customFormat="1" ht="11.25">
      <c r="B241" s="207"/>
      <c r="C241" s="208"/>
      <c r="D241" s="202" t="s">
        <v>153</v>
      </c>
      <c r="E241" s="209" t="s">
        <v>1</v>
      </c>
      <c r="F241" s="210" t="s">
        <v>370</v>
      </c>
      <c r="G241" s="208"/>
      <c r="H241" s="211">
        <v>548.45000000000005</v>
      </c>
      <c r="I241" s="212"/>
      <c r="J241" s="208"/>
      <c r="K241" s="208"/>
      <c r="L241" s="213"/>
      <c r="M241" s="214"/>
      <c r="N241" s="215"/>
      <c r="O241" s="215"/>
      <c r="P241" s="215"/>
      <c r="Q241" s="215"/>
      <c r="R241" s="215"/>
      <c r="S241" s="215"/>
      <c r="T241" s="216"/>
      <c r="AT241" s="217" t="s">
        <v>153</v>
      </c>
      <c r="AU241" s="217" t="s">
        <v>86</v>
      </c>
      <c r="AV241" s="13" t="s">
        <v>86</v>
      </c>
      <c r="AW241" s="13" t="s">
        <v>33</v>
      </c>
      <c r="AX241" s="13" t="s">
        <v>84</v>
      </c>
      <c r="AY241" s="217" t="s">
        <v>139</v>
      </c>
    </row>
    <row r="242" spans="1:65" s="2" customFormat="1" ht="37.9" customHeight="1">
      <c r="A242" s="35"/>
      <c r="B242" s="36"/>
      <c r="C242" s="188" t="s">
        <v>609</v>
      </c>
      <c r="D242" s="188" t="s">
        <v>142</v>
      </c>
      <c r="E242" s="189" t="s">
        <v>610</v>
      </c>
      <c r="F242" s="190" t="s">
        <v>611</v>
      </c>
      <c r="G242" s="191" t="s">
        <v>145</v>
      </c>
      <c r="H242" s="192">
        <v>1521.759</v>
      </c>
      <c r="I242" s="193"/>
      <c r="J242" s="194">
        <f>ROUND(I242*H242,2)</f>
        <v>0</v>
      </c>
      <c r="K242" s="195"/>
      <c r="L242" s="40"/>
      <c r="M242" s="265" t="s">
        <v>1</v>
      </c>
      <c r="N242" s="266" t="s">
        <v>41</v>
      </c>
      <c r="O242" s="267"/>
      <c r="P242" s="268">
        <f>O242*H242</f>
        <v>0</v>
      </c>
      <c r="Q242" s="268">
        <v>2.9E-4</v>
      </c>
      <c r="R242" s="268">
        <f>Q242*H242</f>
        <v>0.44131011000000003</v>
      </c>
      <c r="S242" s="268">
        <v>0</v>
      </c>
      <c r="T242" s="269">
        <f>S242*H242</f>
        <v>0</v>
      </c>
      <c r="U242" s="35"/>
      <c r="V242" s="35"/>
      <c r="W242" s="35"/>
      <c r="X242" s="35"/>
      <c r="Y242" s="35"/>
      <c r="Z242" s="35"/>
      <c r="AA242" s="35"/>
      <c r="AB242" s="35"/>
      <c r="AC242" s="35"/>
      <c r="AD242" s="35"/>
      <c r="AE242" s="35"/>
      <c r="AR242" s="200" t="s">
        <v>238</v>
      </c>
      <c r="AT242" s="200" t="s">
        <v>142</v>
      </c>
      <c r="AU242" s="200" t="s">
        <v>86</v>
      </c>
      <c r="AY242" s="18" t="s">
        <v>139</v>
      </c>
      <c r="BE242" s="201">
        <f>IF(N242="základní",J242,0)</f>
        <v>0</v>
      </c>
      <c r="BF242" s="201">
        <f>IF(N242="snížená",J242,0)</f>
        <v>0</v>
      </c>
      <c r="BG242" s="201">
        <f>IF(N242="zákl. přenesená",J242,0)</f>
        <v>0</v>
      </c>
      <c r="BH242" s="201">
        <f>IF(N242="sníž. přenesená",J242,0)</f>
        <v>0</v>
      </c>
      <c r="BI242" s="201">
        <f>IF(N242="nulová",J242,0)</f>
        <v>0</v>
      </c>
      <c r="BJ242" s="18" t="s">
        <v>84</v>
      </c>
      <c r="BK242" s="201">
        <f>ROUND(I242*H242,2)</f>
        <v>0</v>
      </c>
      <c r="BL242" s="18" t="s">
        <v>238</v>
      </c>
      <c r="BM242" s="200" t="s">
        <v>612</v>
      </c>
    </row>
    <row r="243" spans="1:65" s="2" customFormat="1" ht="6.95" customHeight="1">
      <c r="A243" s="35"/>
      <c r="B243" s="55"/>
      <c r="C243" s="56"/>
      <c r="D243" s="56"/>
      <c r="E243" s="56"/>
      <c r="F243" s="56"/>
      <c r="G243" s="56"/>
      <c r="H243" s="56"/>
      <c r="I243" s="56"/>
      <c r="J243" s="56"/>
      <c r="K243" s="56"/>
      <c r="L243" s="40"/>
      <c r="M243" s="35"/>
      <c r="O243" s="35"/>
      <c r="P243" s="35"/>
      <c r="Q243" s="35"/>
      <c r="R243" s="35"/>
      <c r="S243" s="35"/>
      <c r="T243" s="35"/>
      <c r="U243" s="35"/>
      <c r="V243" s="35"/>
      <c r="W243" s="35"/>
      <c r="X243" s="35"/>
      <c r="Y243" s="35"/>
      <c r="Z243" s="35"/>
      <c r="AA243" s="35"/>
      <c r="AB243" s="35"/>
      <c r="AC243" s="35"/>
      <c r="AD243" s="35"/>
      <c r="AE243" s="35"/>
    </row>
  </sheetData>
  <sheetProtection algorithmName="SHA-512" hashValue="exAXT6zsmw7TldR+iLoHR3GctNeuWC0tp3AQ85ww6GYoTmUazfcEVnZ1s/pZflFU4cjS0Yrpgt4y1/NwwKP+MA==" saltValue="9Lw83qMZLBu13u0Ju+mt9KmAPLPxG9bxFnRwzi9GsMX+Djcjf2AMy4bjXlyxgxnZnjkMmp4ozLCq1x+i7WJLKw==" spinCount="100000" sheet="1" objects="1" scenarios="1" formatColumns="0" formatRows="0" autoFilter="0"/>
  <autoFilter ref="C126:K242"/>
  <mergeCells count="9">
    <mergeCell ref="E87:H87"/>
    <mergeCell ref="E117:H117"/>
    <mergeCell ref="E119:H119"/>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40"/>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25"/>
      <c r="M2" s="325"/>
      <c r="N2" s="325"/>
      <c r="O2" s="325"/>
      <c r="P2" s="325"/>
      <c r="Q2" s="325"/>
      <c r="R2" s="325"/>
      <c r="S2" s="325"/>
      <c r="T2" s="325"/>
      <c r="U2" s="325"/>
      <c r="V2" s="325"/>
      <c r="AT2" s="18" t="s">
        <v>92</v>
      </c>
    </row>
    <row r="3" spans="1:46" s="1" customFormat="1" ht="6.95" customHeight="1">
      <c r="B3" s="109"/>
      <c r="C3" s="110"/>
      <c r="D3" s="110"/>
      <c r="E3" s="110"/>
      <c r="F3" s="110"/>
      <c r="G3" s="110"/>
      <c r="H3" s="110"/>
      <c r="I3" s="110"/>
      <c r="J3" s="110"/>
      <c r="K3" s="110"/>
      <c r="L3" s="21"/>
      <c r="AT3" s="18" t="s">
        <v>86</v>
      </c>
    </row>
    <row r="4" spans="1:46" s="1" customFormat="1" ht="24.95" customHeight="1">
      <c r="B4" s="21"/>
      <c r="D4" s="111" t="s">
        <v>104</v>
      </c>
      <c r="L4" s="21"/>
      <c r="M4" s="112" t="s">
        <v>10</v>
      </c>
      <c r="AT4" s="18" t="s">
        <v>4</v>
      </c>
    </row>
    <row r="5" spans="1:46" s="1" customFormat="1" ht="6.95" customHeight="1">
      <c r="B5" s="21"/>
      <c r="L5" s="21"/>
    </row>
    <row r="6" spans="1:46" s="1" customFormat="1" ht="12" customHeight="1">
      <c r="B6" s="21"/>
      <c r="D6" s="113" t="s">
        <v>16</v>
      </c>
      <c r="L6" s="21"/>
    </row>
    <row r="7" spans="1:46" s="1" customFormat="1" ht="26.25" customHeight="1">
      <c r="B7" s="21"/>
      <c r="E7" s="326" t="str">
        <f>'Rekapitulace stavby'!K6</f>
        <v>Rekonstrukce oddělení urologie nemocnice Most - budova B, 4. patro - revize 25/9 2025</v>
      </c>
      <c r="F7" s="327"/>
      <c r="G7" s="327"/>
      <c r="H7" s="327"/>
      <c r="L7" s="21"/>
    </row>
    <row r="8" spans="1:46" s="2" customFormat="1" ht="12" customHeight="1">
      <c r="A8" s="35"/>
      <c r="B8" s="40"/>
      <c r="C8" s="35"/>
      <c r="D8" s="113" t="s">
        <v>105</v>
      </c>
      <c r="E8" s="35"/>
      <c r="F8" s="35"/>
      <c r="G8" s="35"/>
      <c r="H8" s="35"/>
      <c r="I8" s="35"/>
      <c r="J8" s="35"/>
      <c r="K8" s="35"/>
      <c r="L8" s="52"/>
      <c r="S8" s="35"/>
      <c r="T8" s="35"/>
      <c r="U8" s="35"/>
      <c r="V8" s="35"/>
      <c r="W8" s="35"/>
      <c r="X8" s="35"/>
      <c r="Y8" s="35"/>
      <c r="Z8" s="35"/>
      <c r="AA8" s="35"/>
      <c r="AB8" s="35"/>
      <c r="AC8" s="35"/>
      <c r="AD8" s="35"/>
      <c r="AE8" s="35"/>
    </row>
    <row r="9" spans="1:46" s="2" customFormat="1" ht="16.5" customHeight="1">
      <c r="A9" s="35"/>
      <c r="B9" s="40"/>
      <c r="C9" s="35"/>
      <c r="D9" s="35"/>
      <c r="E9" s="328" t="s">
        <v>613</v>
      </c>
      <c r="F9" s="329"/>
      <c r="G9" s="329"/>
      <c r="H9" s="329"/>
      <c r="I9" s="35"/>
      <c r="J9" s="35"/>
      <c r="K9" s="35"/>
      <c r="L9" s="52"/>
      <c r="S9" s="35"/>
      <c r="T9" s="35"/>
      <c r="U9" s="35"/>
      <c r="V9" s="35"/>
      <c r="W9" s="35"/>
      <c r="X9" s="35"/>
      <c r="Y9" s="35"/>
      <c r="Z9" s="35"/>
      <c r="AA9" s="35"/>
      <c r="AB9" s="35"/>
      <c r="AC9" s="35"/>
      <c r="AD9" s="35"/>
      <c r="AE9" s="35"/>
    </row>
    <row r="10" spans="1:46" s="2" customFormat="1" ht="11.25">
      <c r="A10" s="35"/>
      <c r="B10" s="40"/>
      <c r="C10" s="35"/>
      <c r="D10" s="35"/>
      <c r="E10" s="35"/>
      <c r="F10" s="35"/>
      <c r="G10" s="35"/>
      <c r="H10" s="35"/>
      <c r="I10" s="35"/>
      <c r="J10" s="35"/>
      <c r="K10" s="35"/>
      <c r="L10" s="52"/>
      <c r="S10" s="35"/>
      <c r="T10" s="35"/>
      <c r="U10" s="35"/>
      <c r="V10" s="35"/>
      <c r="W10" s="35"/>
      <c r="X10" s="35"/>
      <c r="Y10" s="35"/>
      <c r="Z10" s="35"/>
      <c r="AA10" s="35"/>
      <c r="AB10" s="35"/>
      <c r="AC10" s="35"/>
      <c r="AD10" s="35"/>
      <c r="AE10" s="35"/>
    </row>
    <row r="11" spans="1:46" s="2" customFormat="1" ht="12" customHeight="1">
      <c r="A11" s="35"/>
      <c r="B11" s="40"/>
      <c r="C11" s="35"/>
      <c r="D11" s="113" t="s">
        <v>18</v>
      </c>
      <c r="E11" s="35"/>
      <c r="F11" s="114" t="s">
        <v>1</v>
      </c>
      <c r="G11" s="35"/>
      <c r="H11" s="35"/>
      <c r="I11" s="113" t="s">
        <v>19</v>
      </c>
      <c r="J11" s="114" t="s">
        <v>1</v>
      </c>
      <c r="K11" s="35"/>
      <c r="L11" s="52"/>
      <c r="S11" s="35"/>
      <c r="T11" s="35"/>
      <c r="U11" s="35"/>
      <c r="V11" s="35"/>
      <c r="W11" s="35"/>
      <c r="X11" s="35"/>
      <c r="Y11" s="35"/>
      <c r="Z11" s="35"/>
      <c r="AA11" s="35"/>
      <c r="AB11" s="35"/>
      <c r="AC11" s="35"/>
      <c r="AD11" s="35"/>
      <c r="AE11" s="35"/>
    </row>
    <row r="12" spans="1:46" s="2" customFormat="1" ht="12" customHeight="1">
      <c r="A12" s="35"/>
      <c r="B12" s="40"/>
      <c r="C12" s="35"/>
      <c r="D12" s="113" t="s">
        <v>20</v>
      </c>
      <c r="E12" s="35"/>
      <c r="F12" s="114" t="s">
        <v>21</v>
      </c>
      <c r="G12" s="35"/>
      <c r="H12" s="35"/>
      <c r="I12" s="113" t="s">
        <v>22</v>
      </c>
      <c r="J12" s="115">
        <f>'Rekapitulace stavby'!AN8</f>
        <v>0</v>
      </c>
      <c r="K12" s="35"/>
      <c r="L12" s="52"/>
      <c r="S12" s="35"/>
      <c r="T12" s="35"/>
      <c r="U12" s="35"/>
      <c r="V12" s="35"/>
      <c r="W12" s="35"/>
      <c r="X12" s="35"/>
      <c r="Y12" s="35"/>
      <c r="Z12" s="35"/>
      <c r="AA12" s="35"/>
      <c r="AB12" s="35"/>
      <c r="AC12" s="35"/>
      <c r="AD12" s="35"/>
      <c r="AE12" s="35"/>
    </row>
    <row r="13" spans="1:46" s="2" customFormat="1" ht="10.9" customHeight="1">
      <c r="A13" s="35"/>
      <c r="B13" s="40"/>
      <c r="C13" s="35"/>
      <c r="D13" s="35"/>
      <c r="E13" s="35"/>
      <c r="F13" s="35"/>
      <c r="G13" s="35"/>
      <c r="H13" s="35"/>
      <c r="I13" s="35"/>
      <c r="J13" s="35"/>
      <c r="K13" s="35"/>
      <c r="L13" s="52"/>
      <c r="S13" s="35"/>
      <c r="T13" s="35"/>
      <c r="U13" s="35"/>
      <c r="V13" s="35"/>
      <c r="W13" s="35"/>
      <c r="X13" s="35"/>
      <c r="Y13" s="35"/>
      <c r="Z13" s="35"/>
      <c r="AA13" s="35"/>
      <c r="AB13" s="35"/>
      <c r="AC13" s="35"/>
      <c r="AD13" s="35"/>
      <c r="AE13" s="35"/>
    </row>
    <row r="14" spans="1:46" s="2" customFormat="1" ht="12" customHeight="1">
      <c r="A14" s="35"/>
      <c r="B14" s="40"/>
      <c r="C14" s="35"/>
      <c r="D14" s="113" t="s">
        <v>23</v>
      </c>
      <c r="E14" s="35"/>
      <c r="F14" s="35"/>
      <c r="G14" s="35"/>
      <c r="H14" s="35"/>
      <c r="I14" s="113" t="s">
        <v>24</v>
      </c>
      <c r="J14" s="114" t="s">
        <v>25</v>
      </c>
      <c r="K14" s="35"/>
      <c r="L14" s="52"/>
      <c r="S14" s="35"/>
      <c r="T14" s="35"/>
      <c r="U14" s="35"/>
      <c r="V14" s="35"/>
      <c r="W14" s="35"/>
      <c r="X14" s="35"/>
      <c r="Y14" s="35"/>
      <c r="Z14" s="35"/>
      <c r="AA14" s="35"/>
      <c r="AB14" s="35"/>
      <c r="AC14" s="35"/>
      <c r="AD14" s="35"/>
      <c r="AE14" s="35"/>
    </row>
    <row r="15" spans="1:46" s="2" customFormat="1" ht="18" customHeight="1">
      <c r="A15" s="35"/>
      <c r="B15" s="40"/>
      <c r="C15" s="35"/>
      <c r="D15" s="35"/>
      <c r="E15" s="114" t="s">
        <v>26</v>
      </c>
      <c r="F15" s="35"/>
      <c r="G15" s="35"/>
      <c r="H15" s="35"/>
      <c r="I15" s="113" t="s">
        <v>27</v>
      </c>
      <c r="J15" s="114" t="s">
        <v>28</v>
      </c>
      <c r="K15" s="35"/>
      <c r="L15" s="52"/>
      <c r="S15" s="35"/>
      <c r="T15" s="35"/>
      <c r="U15" s="35"/>
      <c r="V15" s="35"/>
      <c r="W15" s="35"/>
      <c r="X15" s="35"/>
      <c r="Y15" s="35"/>
      <c r="Z15" s="35"/>
      <c r="AA15" s="35"/>
      <c r="AB15" s="35"/>
      <c r="AC15" s="35"/>
      <c r="AD15" s="35"/>
      <c r="AE15" s="35"/>
    </row>
    <row r="16" spans="1:46" s="2" customFormat="1" ht="6.95" customHeight="1">
      <c r="A16" s="35"/>
      <c r="B16" s="40"/>
      <c r="C16" s="35"/>
      <c r="D16" s="35"/>
      <c r="E16" s="35"/>
      <c r="F16" s="35"/>
      <c r="G16" s="35"/>
      <c r="H16" s="35"/>
      <c r="I16" s="35"/>
      <c r="J16" s="35"/>
      <c r="K16" s="35"/>
      <c r="L16" s="52"/>
      <c r="S16" s="35"/>
      <c r="T16" s="35"/>
      <c r="U16" s="35"/>
      <c r="V16" s="35"/>
      <c r="W16" s="35"/>
      <c r="X16" s="35"/>
      <c r="Y16" s="35"/>
      <c r="Z16" s="35"/>
      <c r="AA16" s="35"/>
      <c r="AB16" s="35"/>
      <c r="AC16" s="35"/>
      <c r="AD16" s="35"/>
      <c r="AE16" s="35"/>
    </row>
    <row r="17" spans="1:31" s="2" customFormat="1" ht="12" customHeight="1">
      <c r="A17" s="35"/>
      <c r="B17" s="40"/>
      <c r="C17" s="35"/>
      <c r="D17" s="113" t="s">
        <v>29</v>
      </c>
      <c r="E17" s="35"/>
      <c r="F17" s="35"/>
      <c r="G17" s="35"/>
      <c r="H17" s="35"/>
      <c r="I17" s="113" t="s">
        <v>24</v>
      </c>
      <c r="J17" s="31" t="str">
        <f>'Rekapitulace stavby'!AN13</f>
        <v>Vyplň údaj</v>
      </c>
      <c r="K17" s="35"/>
      <c r="L17" s="52"/>
      <c r="S17" s="35"/>
      <c r="T17" s="35"/>
      <c r="U17" s="35"/>
      <c r="V17" s="35"/>
      <c r="W17" s="35"/>
      <c r="X17" s="35"/>
      <c r="Y17" s="35"/>
      <c r="Z17" s="35"/>
      <c r="AA17" s="35"/>
      <c r="AB17" s="35"/>
      <c r="AC17" s="35"/>
      <c r="AD17" s="35"/>
      <c r="AE17" s="35"/>
    </row>
    <row r="18" spans="1:31" s="2" customFormat="1" ht="18" customHeight="1">
      <c r="A18" s="35"/>
      <c r="B18" s="40"/>
      <c r="C18" s="35"/>
      <c r="D18" s="35"/>
      <c r="E18" s="330" t="str">
        <f>'Rekapitulace stavby'!E14</f>
        <v>Vyplň údaj</v>
      </c>
      <c r="F18" s="331"/>
      <c r="G18" s="331"/>
      <c r="H18" s="331"/>
      <c r="I18" s="113" t="s">
        <v>27</v>
      </c>
      <c r="J18" s="31" t="str">
        <f>'Rekapitulace stavby'!AN14</f>
        <v>Vyplň údaj</v>
      </c>
      <c r="K18" s="35"/>
      <c r="L18" s="52"/>
      <c r="S18" s="35"/>
      <c r="T18" s="35"/>
      <c r="U18" s="35"/>
      <c r="V18" s="35"/>
      <c r="W18" s="35"/>
      <c r="X18" s="35"/>
      <c r="Y18" s="35"/>
      <c r="Z18" s="35"/>
      <c r="AA18" s="35"/>
      <c r="AB18" s="35"/>
      <c r="AC18" s="35"/>
      <c r="AD18" s="35"/>
      <c r="AE18" s="35"/>
    </row>
    <row r="19" spans="1:31" s="2" customFormat="1" ht="6.95" customHeight="1">
      <c r="A19" s="35"/>
      <c r="B19" s="40"/>
      <c r="C19" s="35"/>
      <c r="D19" s="35"/>
      <c r="E19" s="35"/>
      <c r="F19" s="35"/>
      <c r="G19" s="35"/>
      <c r="H19" s="35"/>
      <c r="I19" s="35"/>
      <c r="J19" s="35"/>
      <c r="K19" s="35"/>
      <c r="L19" s="52"/>
      <c r="S19" s="35"/>
      <c r="T19" s="35"/>
      <c r="U19" s="35"/>
      <c r="V19" s="35"/>
      <c r="W19" s="35"/>
      <c r="X19" s="35"/>
      <c r="Y19" s="35"/>
      <c r="Z19" s="35"/>
      <c r="AA19" s="35"/>
      <c r="AB19" s="35"/>
      <c r="AC19" s="35"/>
      <c r="AD19" s="35"/>
      <c r="AE19" s="35"/>
    </row>
    <row r="20" spans="1:31" s="2" customFormat="1" ht="12" customHeight="1">
      <c r="A20" s="35"/>
      <c r="B20" s="40"/>
      <c r="C20" s="35"/>
      <c r="D20" s="113" t="s">
        <v>31</v>
      </c>
      <c r="E20" s="35"/>
      <c r="F20" s="35"/>
      <c r="G20" s="35"/>
      <c r="H20" s="35"/>
      <c r="I20" s="113" t="s">
        <v>24</v>
      </c>
      <c r="J20" s="114" t="str">
        <f>IF('Rekapitulace stavby'!AN16="","",'Rekapitulace stavby'!AN16)</f>
        <v/>
      </c>
      <c r="K20" s="35"/>
      <c r="L20" s="52"/>
      <c r="S20" s="35"/>
      <c r="T20" s="35"/>
      <c r="U20" s="35"/>
      <c r="V20" s="35"/>
      <c r="W20" s="35"/>
      <c r="X20" s="35"/>
      <c r="Y20" s="35"/>
      <c r="Z20" s="35"/>
      <c r="AA20" s="35"/>
      <c r="AB20" s="35"/>
      <c r="AC20" s="35"/>
      <c r="AD20" s="35"/>
      <c r="AE20" s="35"/>
    </row>
    <row r="21" spans="1:31" s="2" customFormat="1" ht="18" customHeight="1">
      <c r="A21" s="35"/>
      <c r="B21" s="40"/>
      <c r="C21" s="35"/>
      <c r="D21" s="35"/>
      <c r="E21" s="114" t="str">
        <f>IF('Rekapitulace stavby'!E17="","",'Rekapitulace stavby'!E17)</f>
        <v xml:space="preserve"> </v>
      </c>
      <c r="F21" s="35"/>
      <c r="G21" s="35"/>
      <c r="H21" s="35"/>
      <c r="I21" s="113" t="s">
        <v>27</v>
      </c>
      <c r="J21" s="114" t="str">
        <f>IF('Rekapitulace stavby'!AN17="","",'Rekapitulace stavby'!AN17)</f>
        <v/>
      </c>
      <c r="K21" s="35"/>
      <c r="L21" s="52"/>
      <c r="S21" s="35"/>
      <c r="T21" s="35"/>
      <c r="U21" s="35"/>
      <c r="V21" s="35"/>
      <c r="W21" s="35"/>
      <c r="X21" s="35"/>
      <c r="Y21" s="35"/>
      <c r="Z21" s="35"/>
      <c r="AA21" s="35"/>
      <c r="AB21" s="35"/>
      <c r="AC21" s="35"/>
      <c r="AD21" s="35"/>
      <c r="AE21" s="35"/>
    </row>
    <row r="22" spans="1:31" s="2" customFormat="1" ht="6.95" customHeight="1">
      <c r="A22" s="35"/>
      <c r="B22" s="40"/>
      <c r="C22" s="35"/>
      <c r="D22" s="35"/>
      <c r="E22" s="35"/>
      <c r="F22" s="35"/>
      <c r="G22" s="35"/>
      <c r="H22" s="35"/>
      <c r="I22" s="35"/>
      <c r="J22" s="35"/>
      <c r="K22" s="35"/>
      <c r="L22" s="52"/>
      <c r="S22" s="35"/>
      <c r="T22" s="35"/>
      <c r="U22" s="35"/>
      <c r="V22" s="35"/>
      <c r="W22" s="35"/>
      <c r="X22" s="35"/>
      <c r="Y22" s="35"/>
      <c r="Z22" s="35"/>
      <c r="AA22" s="35"/>
      <c r="AB22" s="35"/>
      <c r="AC22" s="35"/>
      <c r="AD22" s="35"/>
      <c r="AE22" s="35"/>
    </row>
    <row r="23" spans="1:31" s="2" customFormat="1" ht="12" customHeight="1">
      <c r="A23" s="35"/>
      <c r="B23" s="40"/>
      <c r="C23" s="35"/>
      <c r="D23" s="113" t="s">
        <v>34</v>
      </c>
      <c r="E23" s="35"/>
      <c r="F23" s="35"/>
      <c r="G23" s="35"/>
      <c r="H23" s="35"/>
      <c r="I23" s="113" t="s">
        <v>24</v>
      </c>
      <c r="J23" s="114" t="str">
        <f>IF('Rekapitulace stavby'!AN19="","",'Rekapitulace stavby'!AN19)</f>
        <v/>
      </c>
      <c r="K23" s="35"/>
      <c r="L23" s="52"/>
      <c r="S23" s="35"/>
      <c r="T23" s="35"/>
      <c r="U23" s="35"/>
      <c r="V23" s="35"/>
      <c r="W23" s="35"/>
      <c r="X23" s="35"/>
      <c r="Y23" s="35"/>
      <c r="Z23" s="35"/>
      <c r="AA23" s="35"/>
      <c r="AB23" s="35"/>
      <c r="AC23" s="35"/>
      <c r="AD23" s="35"/>
      <c r="AE23" s="35"/>
    </row>
    <row r="24" spans="1:31" s="2" customFormat="1" ht="18" customHeight="1">
      <c r="A24" s="35"/>
      <c r="B24" s="40"/>
      <c r="C24" s="35"/>
      <c r="D24" s="35"/>
      <c r="E24" s="114" t="str">
        <f>IF('Rekapitulace stavby'!E20="","",'Rekapitulace stavby'!E20)</f>
        <v xml:space="preserve"> </v>
      </c>
      <c r="F24" s="35"/>
      <c r="G24" s="35"/>
      <c r="H24" s="35"/>
      <c r="I24" s="113" t="s">
        <v>27</v>
      </c>
      <c r="J24" s="114" t="str">
        <f>IF('Rekapitulace stavby'!AN20="","",'Rekapitulace stavby'!AN20)</f>
        <v/>
      </c>
      <c r="K24" s="35"/>
      <c r="L24" s="52"/>
      <c r="S24" s="35"/>
      <c r="T24" s="35"/>
      <c r="U24" s="35"/>
      <c r="V24" s="35"/>
      <c r="W24" s="35"/>
      <c r="X24" s="35"/>
      <c r="Y24" s="35"/>
      <c r="Z24" s="35"/>
      <c r="AA24" s="35"/>
      <c r="AB24" s="35"/>
      <c r="AC24" s="35"/>
      <c r="AD24" s="35"/>
      <c r="AE24" s="35"/>
    </row>
    <row r="25" spans="1:31" s="2" customFormat="1" ht="6.95" customHeight="1">
      <c r="A25" s="35"/>
      <c r="B25" s="40"/>
      <c r="C25" s="35"/>
      <c r="D25" s="35"/>
      <c r="E25" s="35"/>
      <c r="F25" s="35"/>
      <c r="G25" s="35"/>
      <c r="H25" s="35"/>
      <c r="I25" s="35"/>
      <c r="J25" s="35"/>
      <c r="K25" s="35"/>
      <c r="L25" s="52"/>
      <c r="S25" s="35"/>
      <c r="T25" s="35"/>
      <c r="U25" s="35"/>
      <c r="V25" s="35"/>
      <c r="W25" s="35"/>
      <c r="X25" s="35"/>
      <c r="Y25" s="35"/>
      <c r="Z25" s="35"/>
      <c r="AA25" s="35"/>
      <c r="AB25" s="35"/>
      <c r="AC25" s="35"/>
      <c r="AD25" s="35"/>
      <c r="AE25" s="35"/>
    </row>
    <row r="26" spans="1:31" s="2" customFormat="1" ht="12" customHeight="1">
      <c r="A26" s="35"/>
      <c r="B26" s="40"/>
      <c r="C26" s="35"/>
      <c r="D26" s="113" t="s">
        <v>35</v>
      </c>
      <c r="E26" s="35"/>
      <c r="F26" s="35"/>
      <c r="G26" s="35"/>
      <c r="H26" s="35"/>
      <c r="I26" s="35"/>
      <c r="J26" s="35"/>
      <c r="K26" s="35"/>
      <c r="L26" s="52"/>
      <c r="S26" s="35"/>
      <c r="T26" s="35"/>
      <c r="U26" s="35"/>
      <c r="V26" s="35"/>
      <c r="W26" s="35"/>
      <c r="X26" s="35"/>
      <c r="Y26" s="35"/>
      <c r="Z26" s="35"/>
      <c r="AA26" s="35"/>
      <c r="AB26" s="35"/>
      <c r="AC26" s="35"/>
      <c r="AD26" s="35"/>
      <c r="AE26" s="35"/>
    </row>
    <row r="27" spans="1:31" s="8" customFormat="1" ht="16.5" customHeight="1">
      <c r="A27" s="116"/>
      <c r="B27" s="117"/>
      <c r="C27" s="116"/>
      <c r="D27" s="116"/>
      <c r="E27" s="332" t="s">
        <v>1</v>
      </c>
      <c r="F27" s="332"/>
      <c r="G27" s="332"/>
      <c r="H27" s="332"/>
      <c r="I27" s="116"/>
      <c r="J27" s="116"/>
      <c r="K27" s="116"/>
      <c r="L27" s="118"/>
      <c r="S27" s="116"/>
      <c r="T27" s="116"/>
      <c r="U27" s="116"/>
      <c r="V27" s="116"/>
      <c r="W27" s="116"/>
      <c r="X27" s="116"/>
      <c r="Y27" s="116"/>
      <c r="Z27" s="116"/>
      <c r="AA27" s="116"/>
      <c r="AB27" s="116"/>
      <c r="AC27" s="116"/>
      <c r="AD27" s="116"/>
      <c r="AE27" s="116"/>
    </row>
    <row r="28" spans="1:31" s="2" customFormat="1" ht="6.95" customHeight="1">
      <c r="A28" s="35"/>
      <c r="B28" s="40"/>
      <c r="C28" s="35"/>
      <c r="D28" s="35"/>
      <c r="E28" s="35"/>
      <c r="F28" s="35"/>
      <c r="G28" s="35"/>
      <c r="H28" s="35"/>
      <c r="I28" s="35"/>
      <c r="J28" s="35"/>
      <c r="K28" s="35"/>
      <c r="L28" s="52"/>
      <c r="S28" s="35"/>
      <c r="T28" s="35"/>
      <c r="U28" s="35"/>
      <c r="V28" s="35"/>
      <c r="W28" s="35"/>
      <c r="X28" s="35"/>
      <c r="Y28" s="35"/>
      <c r="Z28" s="35"/>
      <c r="AA28" s="35"/>
      <c r="AB28" s="35"/>
      <c r="AC28" s="35"/>
      <c r="AD28" s="35"/>
      <c r="AE28" s="35"/>
    </row>
    <row r="29" spans="1:31" s="2" customFormat="1" ht="6.95" customHeight="1">
      <c r="A29" s="35"/>
      <c r="B29" s="40"/>
      <c r="C29" s="35"/>
      <c r="D29" s="119"/>
      <c r="E29" s="119"/>
      <c r="F29" s="119"/>
      <c r="G29" s="119"/>
      <c r="H29" s="119"/>
      <c r="I29" s="119"/>
      <c r="J29" s="119"/>
      <c r="K29" s="119"/>
      <c r="L29" s="52"/>
      <c r="S29" s="35"/>
      <c r="T29" s="35"/>
      <c r="U29" s="35"/>
      <c r="V29" s="35"/>
      <c r="W29" s="35"/>
      <c r="X29" s="35"/>
      <c r="Y29" s="35"/>
      <c r="Z29" s="35"/>
      <c r="AA29" s="35"/>
      <c r="AB29" s="35"/>
      <c r="AC29" s="35"/>
      <c r="AD29" s="35"/>
      <c r="AE29" s="35"/>
    </row>
    <row r="30" spans="1:31" s="2" customFormat="1" ht="25.35" customHeight="1">
      <c r="A30" s="35"/>
      <c r="B30" s="40"/>
      <c r="C30" s="35"/>
      <c r="D30" s="120" t="s">
        <v>36</v>
      </c>
      <c r="E30" s="35"/>
      <c r="F30" s="35"/>
      <c r="G30" s="35"/>
      <c r="H30" s="35"/>
      <c r="I30" s="35"/>
      <c r="J30" s="121">
        <f>ROUND(J121, 2)</f>
        <v>0</v>
      </c>
      <c r="K30" s="35"/>
      <c r="L30" s="52"/>
      <c r="S30" s="35"/>
      <c r="T30" s="35"/>
      <c r="U30" s="35"/>
      <c r="V30" s="35"/>
      <c r="W30" s="35"/>
      <c r="X30" s="35"/>
      <c r="Y30" s="35"/>
      <c r="Z30" s="35"/>
      <c r="AA30" s="35"/>
      <c r="AB30" s="35"/>
      <c r="AC30" s="35"/>
      <c r="AD30" s="35"/>
      <c r="AE30" s="35"/>
    </row>
    <row r="31" spans="1:31" s="2" customFormat="1" ht="6.95" customHeight="1">
      <c r="A31" s="35"/>
      <c r="B31" s="40"/>
      <c r="C31" s="35"/>
      <c r="D31" s="119"/>
      <c r="E31" s="119"/>
      <c r="F31" s="119"/>
      <c r="G31" s="119"/>
      <c r="H31" s="119"/>
      <c r="I31" s="119"/>
      <c r="J31" s="119"/>
      <c r="K31" s="119"/>
      <c r="L31" s="52"/>
      <c r="S31" s="35"/>
      <c r="T31" s="35"/>
      <c r="U31" s="35"/>
      <c r="V31" s="35"/>
      <c r="W31" s="35"/>
      <c r="X31" s="35"/>
      <c r="Y31" s="35"/>
      <c r="Z31" s="35"/>
      <c r="AA31" s="35"/>
      <c r="AB31" s="35"/>
      <c r="AC31" s="35"/>
      <c r="AD31" s="35"/>
      <c r="AE31" s="35"/>
    </row>
    <row r="32" spans="1:31" s="2" customFormat="1" ht="14.45" customHeight="1">
      <c r="A32" s="35"/>
      <c r="B32" s="40"/>
      <c r="C32" s="35"/>
      <c r="D32" s="35"/>
      <c r="E32" s="35"/>
      <c r="F32" s="122" t="s">
        <v>38</v>
      </c>
      <c r="G32" s="35"/>
      <c r="H32" s="35"/>
      <c r="I32" s="122" t="s">
        <v>37</v>
      </c>
      <c r="J32" s="122" t="s">
        <v>39</v>
      </c>
      <c r="K32" s="35"/>
      <c r="L32" s="52"/>
      <c r="S32" s="35"/>
      <c r="T32" s="35"/>
      <c r="U32" s="35"/>
      <c r="V32" s="35"/>
      <c r="W32" s="35"/>
      <c r="X32" s="35"/>
      <c r="Y32" s="35"/>
      <c r="Z32" s="35"/>
      <c r="AA32" s="35"/>
      <c r="AB32" s="35"/>
      <c r="AC32" s="35"/>
      <c r="AD32" s="35"/>
      <c r="AE32" s="35"/>
    </row>
    <row r="33" spans="1:31" s="2" customFormat="1" ht="14.45" customHeight="1">
      <c r="A33" s="35"/>
      <c r="B33" s="40"/>
      <c r="C33" s="35"/>
      <c r="D33" s="123" t="s">
        <v>40</v>
      </c>
      <c r="E33" s="113" t="s">
        <v>41</v>
      </c>
      <c r="F33" s="124">
        <f>ROUND((SUM(BE121:BE139)),  2)</f>
        <v>0</v>
      </c>
      <c r="G33" s="35"/>
      <c r="H33" s="35"/>
      <c r="I33" s="125">
        <v>0.21</v>
      </c>
      <c r="J33" s="124">
        <f>ROUND(((SUM(BE121:BE139))*I33),  2)</f>
        <v>0</v>
      </c>
      <c r="K33" s="35"/>
      <c r="L33" s="52"/>
      <c r="S33" s="35"/>
      <c r="T33" s="35"/>
      <c r="U33" s="35"/>
      <c r="V33" s="35"/>
      <c r="W33" s="35"/>
      <c r="X33" s="35"/>
      <c r="Y33" s="35"/>
      <c r="Z33" s="35"/>
      <c r="AA33" s="35"/>
      <c r="AB33" s="35"/>
      <c r="AC33" s="35"/>
      <c r="AD33" s="35"/>
      <c r="AE33" s="35"/>
    </row>
    <row r="34" spans="1:31" s="2" customFormat="1" ht="14.45" customHeight="1">
      <c r="A34" s="35"/>
      <c r="B34" s="40"/>
      <c r="C34" s="35"/>
      <c r="D34" s="35"/>
      <c r="E34" s="113" t="s">
        <v>42</v>
      </c>
      <c r="F34" s="124">
        <f>ROUND((SUM(BF121:BF139)),  2)</f>
        <v>0</v>
      </c>
      <c r="G34" s="35"/>
      <c r="H34" s="35"/>
      <c r="I34" s="125">
        <v>0.12</v>
      </c>
      <c r="J34" s="124">
        <f>ROUND(((SUM(BF121:BF139))*I34),  2)</f>
        <v>0</v>
      </c>
      <c r="K34" s="35"/>
      <c r="L34" s="52"/>
      <c r="S34" s="35"/>
      <c r="T34" s="35"/>
      <c r="U34" s="35"/>
      <c r="V34" s="35"/>
      <c r="W34" s="35"/>
      <c r="X34" s="35"/>
      <c r="Y34" s="35"/>
      <c r="Z34" s="35"/>
      <c r="AA34" s="35"/>
      <c r="AB34" s="35"/>
      <c r="AC34" s="35"/>
      <c r="AD34" s="35"/>
      <c r="AE34" s="35"/>
    </row>
    <row r="35" spans="1:31" s="2" customFormat="1" ht="14.45" hidden="1" customHeight="1">
      <c r="A35" s="35"/>
      <c r="B35" s="40"/>
      <c r="C35" s="35"/>
      <c r="D35" s="35"/>
      <c r="E35" s="113" t="s">
        <v>43</v>
      </c>
      <c r="F35" s="124">
        <f>ROUND((SUM(BG121:BG139)),  2)</f>
        <v>0</v>
      </c>
      <c r="G35" s="35"/>
      <c r="H35" s="35"/>
      <c r="I35" s="125">
        <v>0.21</v>
      </c>
      <c r="J35" s="124">
        <f>0</f>
        <v>0</v>
      </c>
      <c r="K35" s="35"/>
      <c r="L35" s="52"/>
      <c r="S35" s="35"/>
      <c r="T35" s="35"/>
      <c r="U35" s="35"/>
      <c r="V35" s="35"/>
      <c r="W35" s="35"/>
      <c r="X35" s="35"/>
      <c r="Y35" s="35"/>
      <c r="Z35" s="35"/>
      <c r="AA35" s="35"/>
      <c r="AB35" s="35"/>
      <c r="AC35" s="35"/>
      <c r="AD35" s="35"/>
      <c r="AE35" s="35"/>
    </row>
    <row r="36" spans="1:31" s="2" customFormat="1" ht="14.45" hidden="1" customHeight="1">
      <c r="A36" s="35"/>
      <c r="B36" s="40"/>
      <c r="C36" s="35"/>
      <c r="D36" s="35"/>
      <c r="E36" s="113" t="s">
        <v>44</v>
      </c>
      <c r="F36" s="124">
        <f>ROUND((SUM(BH121:BH139)),  2)</f>
        <v>0</v>
      </c>
      <c r="G36" s="35"/>
      <c r="H36" s="35"/>
      <c r="I36" s="125">
        <v>0.12</v>
      </c>
      <c r="J36" s="124">
        <f>0</f>
        <v>0</v>
      </c>
      <c r="K36" s="35"/>
      <c r="L36" s="52"/>
      <c r="S36" s="35"/>
      <c r="T36" s="35"/>
      <c r="U36" s="35"/>
      <c r="V36" s="35"/>
      <c r="W36" s="35"/>
      <c r="X36" s="35"/>
      <c r="Y36" s="35"/>
      <c r="Z36" s="35"/>
      <c r="AA36" s="35"/>
      <c r="AB36" s="35"/>
      <c r="AC36" s="35"/>
      <c r="AD36" s="35"/>
      <c r="AE36" s="35"/>
    </row>
    <row r="37" spans="1:31" s="2" customFormat="1" ht="14.45" hidden="1" customHeight="1">
      <c r="A37" s="35"/>
      <c r="B37" s="40"/>
      <c r="C37" s="35"/>
      <c r="D37" s="35"/>
      <c r="E37" s="113" t="s">
        <v>45</v>
      </c>
      <c r="F37" s="124">
        <f>ROUND((SUM(BI121:BI139)),  2)</f>
        <v>0</v>
      </c>
      <c r="G37" s="35"/>
      <c r="H37" s="35"/>
      <c r="I37" s="125">
        <v>0</v>
      </c>
      <c r="J37" s="124">
        <f>0</f>
        <v>0</v>
      </c>
      <c r="K37" s="35"/>
      <c r="L37" s="52"/>
      <c r="S37" s="35"/>
      <c r="T37" s="35"/>
      <c r="U37" s="35"/>
      <c r="V37" s="35"/>
      <c r="W37" s="35"/>
      <c r="X37" s="35"/>
      <c r="Y37" s="35"/>
      <c r="Z37" s="35"/>
      <c r="AA37" s="35"/>
      <c r="AB37" s="35"/>
      <c r="AC37" s="35"/>
      <c r="AD37" s="35"/>
      <c r="AE37" s="35"/>
    </row>
    <row r="38" spans="1:31" s="2" customFormat="1" ht="6.95" customHeight="1">
      <c r="A38" s="35"/>
      <c r="B38" s="40"/>
      <c r="C38" s="35"/>
      <c r="D38" s="35"/>
      <c r="E38" s="35"/>
      <c r="F38" s="35"/>
      <c r="G38" s="35"/>
      <c r="H38" s="35"/>
      <c r="I38" s="35"/>
      <c r="J38" s="35"/>
      <c r="K38" s="35"/>
      <c r="L38" s="52"/>
      <c r="S38" s="35"/>
      <c r="T38" s="35"/>
      <c r="U38" s="35"/>
      <c r="V38" s="35"/>
      <c r="W38" s="35"/>
      <c r="X38" s="35"/>
      <c r="Y38" s="35"/>
      <c r="Z38" s="35"/>
      <c r="AA38" s="35"/>
      <c r="AB38" s="35"/>
      <c r="AC38" s="35"/>
      <c r="AD38" s="35"/>
      <c r="AE38" s="35"/>
    </row>
    <row r="39" spans="1:31" s="2" customFormat="1" ht="25.35" customHeight="1">
      <c r="A39" s="35"/>
      <c r="B39" s="40"/>
      <c r="C39" s="126"/>
      <c r="D39" s="127" t="s">
        <v>46</v>
      </c>
      <c r="E39" s="128"/>
      <c r="F39" s="128"/>
      <c r="G39" s="129" t="s">
        <v>47</v>
      </c>
      <c r="H39" s="130" t="s">
        <v>48</v>
      </c>
      <c r="I39" s="128"/>
      <c r="J39" s="131">
        <f>SUM(J30:J37)</f>
        <v>0</v>
      </c>
      <c r="K39" s="132"/>
      <c r="L39" s="52"/>
      <c r="S39" s="35"/>
      <c r="T39" s="35"/>
      <c r="U39" s="35"/>
      <c r="V39" s="35"/>
      <c r="W39" s="35"/>
      <c r="X39" s="35"/>
      <c r="Y39" s="35"/>
      <c r="Z39" s="35"/>
      <c r="AA39" s="35"/>
      <c r="AB39" s="35"/>
      <c r="AC39" s="35"/>
      <c r="AD39" s="35"/>
      <c r="AE39" s="35"/>
    </row>
    <row r="40" spans="1:31" s="2" customFormat="1" ht="14.45" customHeight="1">
      <c r="A40" s="35"/>
      <c r="B40" s="40"/>
      <c r="C40" s="35"/>
      <c r="D40" s="35"/>
      <c r="E40" s="35"/>
      <c r="F40" s="35"/>
      <c r="G40" s="35"/>
      <c r="H40" s="35"/>
      <c r="I40" s="35"/>
      <c r="J40" s="35"/>
      <c r="K40" s="35"/>
      <c r="L40" s="52"/>
      <c r="S40" s="35"/>
      <c r="T40" s="35"/>
      <c r="U40" s="35"/>
      <c r="V40" s="35"/>
      <c r="W40" s="35"/>
      <c r="X40" s="35"/>
      <c r="Y40" s="35"/>
      <c r="Z40" s="35"/>
      <c r="AA40" s="35"/>
      <c r="AB40" s="35"/>
      <c r="AC40" s="35"/>
      <c r="AD40" s="35"/>
      <c r="AE40" s="35"/>
    </row>
    <row r="41" spans="1:31" s="1" customFormat="1" ht="14.45" customHeight="1">
      <c r="B41" s="21"/>
      <c r="L41" s="21"/>
    </row>
    <row r="42" spans="1:31" s="1" customFormat="1" ht="14.45" customHeight="1">
      <c r="B42" s="21"/>
      <c r="L42" s="21"/>
    </row>
    <row r="43" spans="1:31" s="1" customFormat="1" ht="14.45" customHeight="1">
      <c r="B43" s="21"/>
      <c r="L43" s="21"/>
    </row>
    <row r="44" spans="1:31" s="1" customFormat="1" ht="14.45" customHeight="1">
      <c r="B44" s="21"/>
      <c r="L44" s="21"/>
    </row>
    <row r="45" spans="1:31" s="1" customFormat="1" ht="14.45" customHeight="1">
      <c r="B45" s="21"/>
      <c r="L45" s="21"/>
    </row>
    <row r="46" spans="1:31" s="1" customFormat="1" ht="14.45" customHeight="1">
      <c r="B46" s="21"/>
      <c r="L46" s="21"/>
    </row>
    <row r="47" spans="1:31" s="1" customFormat="1" ht="14.45" customHeight="1">
      <c r="B47" s="21"/>
      <c r="L47" s="21"/>
    </row>
    <row r="48" spans="1:31" s="1" customFormat="1" ht="14.45" customHeight="1">
      <c r="B48" s="21"/>
      <c r="L48" s="21"/>
    </row>
    <row r="49" spans="1:31" s="1" customFormat="1" ht="14.45" customHeight="1">
      <c r="B49" s="21"/>
      <c r="L49" s="21"/>
    </row>
    <row r="50" spans="1:31" s="2" customFormat="1" ht="14.45" customHeight="1">
      <c r="B50" s="52"/>
      <c r="D50" s="133" t="s">
        <v>49</v>
      </c>
      <c r="E50" s="134"/>
      <c r="F50" s="134"/>
      <c r="G50" s="133" t="s">
        <v>50</v>
      </c>
      <c r="H50" s="134"/>
      <c r="I50" s="134"/>
      <c r="J50" s="134"/>
      <c r="K50" s="134"/>
      <c r="L50" s="52"/>
    </row>
    <row r="51" spans="1:31" ht="11.25">
      <c r="B51" s="21"/>
      <c r="L51" s="21"/>
    </row>
    <row r="52" spans="1:31" ht="11.25">
      <c r="B52" s="21"/>
      <c r="L52" s="21"/>
    </row>
    <row r="53" spans="1:31" ht="11.25">
      <c r="B53" s="21"/>
      <c r="L53" s="21"/>
    </row>
    <row r="54" spans="1:31" ht="11.25">
      <c r="B54" s="21"/>
      <c r="L54" s="21"/>
    </row>
    <row r="55" spans="1:31" ht="11.25">
      <c r="B55" s="21"/>
      <c r="L55" s="21"/>
    </row>
    <row r="56" spans="1:31" ht="11.25">
      <c r="B56" s="21"/>
      <c r="L56" s="21"/>
    </row>
    <row r="57" spans="1:31" ht="11.25">
      <c r="B57" s="21"/>
      <c r="L57" s="21"/>
    </row>
    <row r="58" spans="1:31" ht="11.25">
      <c r="B58" s="21"/>
      <c r="L58" s="21"/>
    </row>
    <row r="59" spans="1:31" ht="11.25">
      <c r="B59" s="21"/>
      <c r="L59" s="21"/>
    </row>
    <row r="60" spans="1:31" ht="11.25">
      <c r="B60" s="21"/>
      <c r="L60" s="21"/>
    </row>
    <row r="61" spans="1:31" s="2" customFormat="1" ht="12.75">
      <c r="A61" s="35"/>
      <c r="B61" s="40"/>
      <c r="C61" s="35"/>
      <c r="D61" s="135" t="s">
        <v>51</v>
      </c>
      <c r="E61" s="136"/>
      <c r="F61" s="137" t="s">
        <v>52</v>
      </c>
      <c r="G61" s="135" t="s">
        <v>51</v>
      </c>
      <c r="H61" s="136"/>
      <c r="I61" s="136"/>
      <c r="J61" s="138" t="s">
        <v>52</v>
      </c>
      <c r="K61" s="136"/>
      <c r="L61" s="52"/>
      <c r="S61" s="35"/>
      <c r="T61" s="35"/>
      <c r="U61" s="35"/>
      <c r="V61" s="35"/>
      <c r="W61" s="35"/>
      <c r="X61" s="35"/>
      <c r="Y61" s="35"/>
      <c r="Z61" s="35"/>
      <c r="AA61" s="35"/>
      <c r="AB61" s="35"/>
      <c r="AC61" s="35"/>
      <c r="AD61" s="35"/>
      <c r="AE61" s="35"/>
    </row>
    <row r="62" spans="1:31" ht="11.25">
      <c r="B62" s="21"/>
      <c r="L62" s="21"/>
    </row>
    <row r="63" spans="1:31" ht="11.25">
      <c r="B63" s="21"/>
      <c r="L63" s="21"/>
    </row>
    <row r="64" spans="1:31" ht="11.25">
      <c r="B64" s="21"/>
      <c r="L64" s="21"/>
    </row>
    <row r="65" spans="1:31" s="2" customFormat="1" ht="12.75">
      <c r="A65" s="35"/>
      <c r="B65" s="40"/>
      <c r="C65" s="35"/>
      <c r="D65" s="133" t="s">
        <v>53</v>
      </c>
      <c r="E65" s="139"/>
      <c r="F65" s="139"/>
      <c r="G65" s="133" t="s">
        <v>54</v>
      </c>
      <c r="H65" s="139"/>
      <c r="I65" s="139"/>
      <c r="J65" s="139"/>
      <c r="K65" s="139"/>
      <c r="L65" s="52"/>
      <c r="S65" s="35"/>
      <c r="T65" s="35"/>
      <c r="U65" s="35"/>
      <c r="V65" s="35"/>
      <c r="W65" s="35"/>
      <c r="X65" s="35"/>
      <c r="Y65" s="35"/>
      <c r="Z65" s="35"/>
      <c r="AA65" s="35"/>
      <c r="AB65" s="35"/>
      <c r="AC65" s="35"/>
      <c r="AD65" s="35"/>
      <c r="AE65" s="35"/>
    </row>
    <row r="66" spans="1:31" ht="11.25">
      <c r="B66" s="21"/>
      <c r="L66" s="21"/>
    </row>
    <row r="67" spans="1:31" ht="11.25">
      <c r="B67" s="21"/>
      <c r="L67" s="21"/>
    </row>
    <row r="68" spans="1:31" ht="11.25">
      <c r="B68" s="21"/>
      <c r="L68" s="21"/>
    </row>
    <row r="69" spans="1:31" ht="11.25">
      <c r="B69" s="21"/>
      <c r="L69" s="21"/>
    </row>
    <row r="70" spans="1:31" ht="11.25">
      <c r="B70" s="21"/>
      <c r="L70" s="21"/>
    </row>
    <row r="71" spans="1:31" ht="11.25">
      <c r="B71" s="21"/>
      <c r="L71" s="21"/>
    </row>
    <row r="72" spans="1:31" ht="11.25">
      <c r="B72" s="21"/>
      <c r="L72" s="21"/>
    </row>
    <row r="73" spans="1:31" ht="11.25">
      <c r="B73" s="21"/>
      <c r="L73" s="21"/>
    </row>
    <row r="74" spans="1:31" ht="11.25">
      <c r="B74" s="21"/>
      <c r="L74" s="21"/>
    </row>
    <row r="75" spans="1:31" ht="11.25">
      <c r="B75" s="21"/>
      <c r="L75" s="21"/>
    </row>
    <row r="76" spans="1:31" s="2" customFormat="1" ht="12.75">
      <c r="A76" s="35"/>
      <c r="B76" s="40"/>
      <c r="C76" s="35"/>
      <c r="D76" s="135" t="s">
        <v>51</v>
      </c>
      <c r="E76" s="136"/>
      <c r="F76" s="137" t="s">
        <v>52</v>
      </c>
      <c r="G76" s="135" t="s">
        <v>51</v>
      </c>
      <c r="H76" s="136"/>
      <c r="I76" s="136"/>
      <c r="J76" s="138" t="s">
        <v>52</v>
      </c>
      <c r="K76" s="136"/>
      <c r="L76" s="52"/>
      <c r="S76" s="35"/>
      <c r="T76" s="35"/>
      <c r="U76" s="35"/>
      <c r="V76" s="35"/>
      <c r="W76" s="35"/>
      <c r="X76" s="35"/>
      <c r="Y76" s="35"/>
      <c r="Z76" s="35"/>
      <c r="AA76" s="35"/>
      <c r="AB76" s="35"/>
      <c r="AC76" s="35"/>
      <c r="AD76" s="35"/>
      <c r="AE76" s="35"/>
    </row>
    <row r="77" spans="1:31" s="2" customFormat="1" ht="14.45" customHeight="1">
      <c r="A77" s="35"/>
      <c r="B77" s="140"/>
      <c r="C77" s="141"/>
      <c r="D77" s="141"/>
      <c r="E77" s="141"/>
      <c r="F77" s="141"/>
      <c r="G77" s="141"/>
      <c r="H77" s="141"/>
      <c r="I77" s="141"/>
      <c r="J77" s="141"/>
      <c r="K77" s="141"/>
      <c r="L77" s="52"/>
      <c r="S77" s="35"/>
      <c r="T77" s="35"/>
      <c r="U77" s="35"/>
      <c r="V77" s="35"/>
      <c r="W77" s="35"/>
      <c r="X77" s="35"/>
      <c r="Y77" s="35"/>
      <c r="Z77" s="35"/>
      <c r="AA77" s="35"/>
      <c r="AB77" s="35"/>
      <c r="AC77" s="35"/>
      <c r="AD77" s="35"/>
      <c r="AE77" s="35"/>
    </row>
    <row r="81" spans="1:47" s="2" customFormat="1" ht="6.95" customHeight="1">
      <c r="A81" s="35"/>
      <c r="B81" s="142"/>
      <c r="C81" s="143"/>
      <c r="D81" s="143"/>
      <c r="E81" s="143"/>
      <c r="F81" s="143"/>
      <c r="G81" s="143"/>
      <c r="H81" s="143"/>
      <c r="I81" s="143"/>
      <c r="J81" s="143"/>
      <c r="K81" s="143"/>
      <c r="L81" s="52"/>
      <c r="S81" s="35"/>
      <c r="T81" s="35"/>
      <c r="U81" s="35"/>
      <c r="V81" s="35"/>
      <c r="W81" s="35"/>
      <c r="X81" s="35"/>
      <c r="Y81" s="35"/>
      <c r="Z81" s="35"/>
      <c r="AA81" s="35"/>
      <c r="AB81" s="35"/>
      <c r="AC81" s="35"/>
      <c r="AD81" s="35"/>
      <c r="AE81" s="35"/>
    </row>
    <row r="82" spans="1:47" s="2" customFormat="1" ht="24.95" customHeight="1">
      <c r="A82" s="35"/>
      <c r="B82" s="36"/>
      <c r="C82" s="24" t="s">
        <v>107</v>
      </c>
      <c r="D82" s="37"/>
      <c r="E82" s="37"/>
      <c r="F82" s="37"/>
      <c r="G82" s="37"/>
      <c r="H82" s="37"/>
      <c r="I82" s="37"/>
      <c r="J82" s="37"/>
      <c r="K82" s="37"/>
      <c r="L82" s="52"/>
      <c r="S82" s="35"/>
      <c r="T82" s="35"/>
      <c r="U82" s="35"/>
      <c r="V82" s="35"/>
      <c r="W82" s="35"/>
      <c r="X82" s="35"/>
      <c r="Y82" s="35"/>
      <c r="Z82" s="35"/>
      <c r="AA82" s="35"/>
      <c r="AB82" s="35"/>
      <c r="AC82" s="35"/>
      <c r="AD82" s="35"/>
      <c r="AE82" s="35"/>
    </row>
    <row r="83" spans="1:47" s="2" customFormat="1" ht="6.95" customHeight="1">
      <c r="A83" s="35"/>
      <c r="B83" s="36"/>
      <c r="C83" s="37"/>
      <c r="D83" s="37"/>
      <c r="E83" s="37"/>
      <c r="F83" s="37"/>
      <c r="G83" s="37"/>
      <c r="H83" s="37"/>
      <c r="I83" s="37"/>
      <c r="J83" s="37"/>
      <c r="K83" s="37"/>
      <c r="L83" s="52"/>
      <c r="S83" s="35"/>
      <c r="T83" s="35"/>
      <c r="U83" s="35"/>
      <c r="V83" s="35"/>
      <c r="W83" s="35"/>
      <c r="X83" s="35"/>
      <c r="Y83" s="35"/>
      <c r="Z83" s="35"/>
      <c r="AA83" s="35"/>
      <c r="AB83" s="35"/>
      <c r="AC83" s="35"/>
      <c r="AD83" s="35"/>
      <c r="AE83" s="35"/>
    </row>
    <row r="84" spans="1:47" s="2" customFormat="1" ht="12" customHeight="1">
      <c r="A84" s="35"/>
      <c r="B84" s="36"/>
      <c r="C84" s="30" t="s">
        <v>16</v>
      </c>
      <c r="D84" s="37"/>
      <c r="E84" s="37"/>
      <c r="F84" s="37"/>
      <c r="G84" s="37"/>
      <c r="H84" s="37"/>
      <c r="I84" s="37"/>
      <c r="J84" s="37"/>
      <c r="K84" s="37"/>
      <c r="L84" s="52"/>
      <c r="S84" s="35"/>
      <c r="T84" s="35"/>
      <c r="U84" s="35"/>
      <c r="V84" s="35"/>
      <c r="W84" s="35"/>
      <c r="X84" s="35"/>
      <c r="Y84" s="35"/>
      <c r="Z84" s="35"/>
      <c r="AA84" s="35"/>
      <c r="AB84" s="35"/>
      <c r="AC84" s="35"/>
      <c r="AD84" s="35"/>
      <c r="AE84" s="35"/>
    </row>
    <row r="85" spans="1:47" s="2" customFormat="1" ht="26.25" customHeight="1">
      <c r="A85" s="35"/>
      <c r="B85" s="36"/>
      <c r="C85" s="37"/>
      <c r="D85" s="37"/>
      <c r="E85" s="333" t="str">
        <f>E7</f>
        <v>Rekonstrukce oddělení urologie nemocnice Most - budova B, 4. patro - revize 25/9 2025</v>
      </c>
      <c r="F85" s="334"/>
      <c r="G85" s="334"/>
      <c r="H85" s="334"/>
      <c r="I85" s="37"/>
      <c r="J85" s="37"/>
      <c r="K85" s="37"/>
      <c r="L85" s="52"/>
      <c r="S85" s="35"/>
      <c r="T85" s="35"/>
      <c r="U85" s="35"/>
      <c r="V85" s="35"/>
      <c r="W85" s="35"/>
      <c r="X85" s="35"/>
      <c r="Y85" s="35"/>
      <c r="Z85" s="35"/>
      <c r="AA85" s="35"/>
      <c r="AB85" s="35"/>
      <c r="AC85" s="35"/>
      <c r="AD85" s="35"/>
      <c r="AE85" s="35"/>
    </row>
    <row r="86" spans="1:47" s="2" customFormat="1" ht="12" customHeight="1">
      <c r="A86" s="35"/>
      <c r="B86" s="36"/>
      <c r="C86" s="30" t="s">
        <v>105</v>
      </c>
      <c r="D86" s="37"/>
      <c r="E86" s="37"/>
      <c r="F86" s="37"/>
      <c r="G86" s="37"/>
      <c r="H86" s="37"/>
      <c r="I86" s="37"/>
      <c r="J86" s="37"/>
      <c r="K86" s="37"/>
      <c r="L86" s="52"/>
      <c r="S86" s="35"/>
      <c r="T86" s="35"/>
      <c r="U86" s="35"/>
      <c r="V86" s="35"/>
      <c r="W86" s="35"/>
      <c r="X86" s="35"/>
      <c r="Y86" s="35"/>
      <c r="Z86" s="35"/>
      <c r="AA86" s="35"/>
      <c r="AB86" s="35"/>
      <c r="AC86" s="35"/>
      <c r="AD86" s="35"/>
      <c r="AE86" s="35"/>
    </row>
    <row r="87" spans="1:47" s="2" customFormat="1" ht="16.5" customHeight="1">
      <c r="A87" s="35"/>
      <c r="B87" s="36"/>
      <c r="C87" s="37"/>
      <c r="D87" s="37"/>
      <c r="E87" s="285" t="str">
        <f>E9</f>
        <v>C - Požárně bezpečnostní řešení</v>
      </c>
      <c r="F87" s="335"/>
      <c r="G87" s="335"/>
      <c r="H87" s="335"/>
      <c r="I87" s="37"/>
      <c r="J87" s="37"/>
      <c r="K87" s="37"/>
      <c r="L87" s="52"/>
      <c r="S87" s="35"/>
      <c r="T87" s="35"/>
      <c r="U87" s="35"/>
      <c r="V87" s="35"/>
      <c r="W87" s="35"/>
      <c r="X87" s="35"/>
      <c r="Y87" s="35"/>
      <c r="Z87" s="35"/>
      <c r="AA87" s="35"/>
      <c r="AB87" s="35"/>
      <c r="AC87" s="35"/>
      <c r="AD87" s="35"/>
      <c r="AE87" s="35"/>
    </row>
    <row r="88" spans="1:47" s="2" customFormat="1" ht="6.95" customHeight="1">
      <c r="A88" s="35"/>
      <c r="B88" s="36"/>
      <c r="C88" s="37"/>
      <c r="D88" s="37"/>
      <c r="E88" s="37"/>
      <c r="F88" s="37"/>
      <c r="G88" s="37"/>
      <c r="H88" s="37"/>
      <c r="I88" s="37"/>
      <c r="J88" s="37"/>
      <c r="K88" s="37"/>
      <c r="L88" s="52"/>
      <c r="S88" s="35"/>
      <c r="T88" s="35"/>
      <c r="U88" s="35"/>
      <c r="V88" s="35"/>
      <c r="W88" s="35"/>
      <c r="X88" s="35"/>
      <c r="Y88" s="35"/>
      <c r="Z88" s="35"/>
      <c r="AA88" s="35"/>
      <c r="AB88" s="35"/>
      <c r="AC88" s="35"/>
      <c r="AD88" s="35"/>
      <c r="AE88" s="35"/>
    </row>
    <row r="89" spans="1:47" s="2" customFormat="1" ht="12" customHeight="1">
      <c r="A89" s="35"/>
      <c r="B89" s="36"/>
      <c r="C89" s="30" t="s">
        <v>20</v>
      </c>
      <c r="D89" s="37"/>
      <c r="E89" s="37"/>
      <c r="F89" s="28" t="str">
        <f>F12</f>
        <v>J. E. Purkyně 270, 434 64 Most</v>
      </c>
      <c r="G89" s="37"/>
      <c r="H89" s="37"/>
      <c r="I89" s="30" t="s">
        <v>22</v>
      </c>
      <c r="J89" s="67">
        <f>IF(J12="","",J12)</f>
        <v>0</v>
      </c>
      <c r="K89" s="37"/>
      <c r="L89" s="52"/>
      <c r="S89" s="35"/>
      <c r="T89" s="35"/>
      <c r="U89" s="35"/>
      <c r="V89" s="35"/>
      <c r="W89" s="35"/>
      <c r="X89" s="35"/>
      <c r="Y89" s="35"/>
      <c r="Z89" s="35"/>
      <c r="AA89" s="35"/>
      <c r="AB89" s="35"/>
      <c r="AC89" s="35"/>
      <c r="AD89" s="35"/>
      <c r="AE89" s="35"/>
    </row>
    <row r="90" spans="1:47" s="2" customFormat="1" ht="6.95" customHeight="1">
      <c r="A90" s="35"/>
      <c r="B90" s="36"/>
      <c r="C90" s="37"/>
      <c r="D90" s="37"/>
      <c r="E90" s="37"/>
      <c r="F90" s="37"/>
      <c r="G90" s="37"/>
      <c r="H90" s="37"/>
      <c r="I90" s="37"/>
      <c r="J90" s="37"/>
      <c r="K90" s="37"/>
      <c r="L90" s="52"/>
      <c r="S90" s="35"/>
      <c r="T90" s="35"/>
      <c r="U90" s="35"/>
      <c r="V90" s="35"/>
      <c r="W90" s="35"/>
      <c r="X90" s="35"/>
      <c r="Y90" s="35"/>
      <c r="Z90" s="35"/>
      <c r="AA90" s="35"/>
      <c r="AB90" s="35"/>
      <c r="AC90" s="35"/>
      <c r="AD90" s="35"/>
      <c r="AE90" s="35"/>
    </row>
    <row r="91" spans="1:47" s="2" customFormat="1" ht="15.2" customHeight="1">
      <c r="A91" s="35"/>
      <c r="B91" s="36"/>
      <c r="C91" s="30" t="s">
        <v>23</v>
      </c>
      <c r="D91" s="37"/>
      <c r="E91" s="37"/>
      <c r="F91" s="28" t="str">
        <f>E15</f>
        <v>Krajská zdravotní, a.s. - Nemocnice Most, o.z.</v>
      </c>
      <c r="G91" s="37"/>
      <c r="H91" s="37"/>
      <c r="I91" s="30" t="s">
        <v>31</v>
      </c>
      <c r="J91" s="33" t="str">
        <f>E21</f>
        <v xml:space="preserve"> </v>
      </c>
      <c r="K91" s="37"/>
      <c r="L91" s="52"/>
      <c r="S91" s="35"/>
      <c r="T91" s="35"/>
      <c r="U91" s="35"/>
      <c r="V91" s="35"/>
      <c r="W91" s="35"/>
      <c r="X91" s="35"/>
      <c r="Y91" s="35"/>
      <c r="Z91" s="35"/>
      <c r="AA91" s="35"/>
      <c r="AB91" s="35"/>
      <c r="AC91" s="35"/>
      <c r="AD91" s="35"/>
      <c r="AE91" s="35"/>
    </row>
    <row r="92" spans="1:47" s="2" customFormat="1" ht="15.2" customHeight="1">
      <c r="A92" s="35"/>
      <c r="B92" s="36"/>
      <c r="C92" s="30" t="s">
        <v>29</v>
      </c>
      <c r="D92" s="37"/>
      <c r="E92" s="37"/>
      <c r="F92" s="28" t="str">
        <f>IF(E18="","",E18)</f>
        <v>Vyplň údaj</v>
      </c>
      <c r="G92" s="37"/>
      <c r="H92" s="37"/>
      <c r="I92" s="30" t="s">
        <v>34</v>
      </c>
      <c r="J92" s="33" t="str">
        <f>E24</f>
        <v xml:space="preserve"> </v>
      </c>
      <c r="K92" s="37"/>
      <c r="L92" s="52"/>
      <c r="S92" s="35"/>
      <c r="T92" s="35"/>
      <c r="U92" s="35"/>
      <c r="V92" s="35"/>
      <c r="W92" s="35"/>
      <c r="X92" s="35"/>
      <c r="Y92" s="35"/>
      <c r="Z92" s="35"/>
      <c r="AA92" s="35"/>
      <c r="AB92" s="35"/>
      <c r="AC92" s="35"/>
      <c r="AD92" s="35"/>
      <c r="AE92" s="35"/>
    </row>
    <row r="93" spans="1:47" s="2" customFormat="1" ht="10.35" customHeight="1">
      <c r="A93" s="35"/>
      <c r="B93" s="36"/>
      <c r="C93" s="37"/>
      <c r="D93" s="37"/>
      <c r="E93" s="37"/>
      <c r="F93" s="37"/>
      <c r="G93" s="37"/>
      <c r="H93" s="37"/>
      <c r="I93" s="37"/>
      <c r="J93" s="37"/>
      <c r="K93" s="37"/>
      <c r="L93" s="52"/>
      <c r="S93" s="35"/>
      <c r="T93" s="35"/>
      <c r="U93" s="35"/>
      <c r="V93" s="35"/>
      <c r="W93" s="35"/>
      <c r="X93" s="35"/>
      <c r="Y93" s="35"/>
      <c r="Z93" s="35"/>
      <c r="AA93" s="35"/>
      <c r="AB93" s="35"/>
      <c r="AC93" s="35"/>
      <c r="AD93" s="35"/>
      <c r="AE93" s="35"/>
    </row>
    <row r="94" spans="1:47" s="2" customFormat="1" ht="29.25" customHeight="1">
      <c r="A94" s="35"/>
      <c r="B94" s="36"/>
      <c r="C94" s="144" t="s">
        <v>108</v>
      </c>
      <c r="D94" s="145"/>
      <c r="E94" s="145"/>
      <c r="F94" s="145"/>
      <c r="G94" s="145"/>
      <c r="H94" s="145"/>
      <c r="I94" s="145"/>
      <c r="J94" s="146" t="s">
        <v>109</v>
      </c>
      <c r="K94" s="145"/>
      <c r="L94" s="52"/>
      <c r="S94" s="35"/>
      <c r="T94" s="35"/>
      <c r="U94" s="35"/>
      <c r="V94" s="35"/>
      <c r="W94" s="35"/>
      <c r="X94" s="35"/>
      <c r="Y94" s="35"/>
      <c r="Z94" s="35"/>
      <c r="AA94" s="35"/>
      <c r="AB94" s="35"/>
      <c r="AC94" s="35"/>
      <c r="AD94" s="35"/>
      <c r="AE94" s="35"/>
    </row>
    <row r="95" spans="1:47" s="2" customFormat="1" ht="10.35" customHeight="1">
      <c r="A95" s="35"/>
      <c r="B95" s="36"/>
      <c r="C95" s="37"/>
      <c r="D95" s="37"/>
      <c r="E95" s="37"/>
      <c r="F95" s="37"/>
      <c r="G95" s="37"/>
      <c r="H95" s="37"/>
      <c r="I95" s="37"/>
      <c r="J95" s="37"/>
      <c r="K95" s="37"/>
      <c r="L95" s="52"/>
      <c r="S95" s="35"/>
      <c r="T95" s="35"/>
      <c r="U95" s="35"/>
      <c r="V95" s="35"/>
      <c r="W95" s="35"/>
      <c r="X95" s="35"/>
      <c r="Y95" s="35"/>
      <c r="Z95" s="35"/>
      <c r="AA95" s="35"/>
      <c r="AB95" s="35"/>
      <c r="AC95" s="35"/>
      <c r="AD95" s="35"/>
      <c r="AE95" s="35"/>
    </row>
    <row r="96" spans="1:47" s="2" customFormat="1" ht="22.9" customHeight="1">
      <c r="A96" s="35"/>
      <c r="B96" s="36"/>
      <c r="C96" s="147" t="s">
        <v>110</v>
      </c>
      <c r="D96" s="37"/>
      <c r="E96" s="37"/>
      <c r="F96" s="37"/>
      <c r="G96" s="37"/>
      <c r="H96" s="37"/>
      <c r="I96" s="37"/>
      <c r="J96" s="85">
        <f>J121</f>
        <v>0</v>
      </c>
      <c r="K96" s="37"/>
      <c r="L96" s="52"/>
      <c r="S96" s="35"/>
      <c r="T96" s="35"/>
      <c r="U96" s="35"/>
      <c r="V96" s="35"/>
      <c r="W96" s="35"/>
      <c r="X96" s="35"/>
      <c r="Y96" s="35"/>
      <c r="Z96" s="35"/>
      <c r="AA96" s="35"/>
      <c r="AB96" s="35"/>
      <c r="AC96" s="35"/>
      <c r="AD96" s="35"/>
      <c r="AE96" s="35"/>
      <c r="AU96" s="18" t="s">
        <v>111</v>
      </c>
    </row>
    <row r="97" spans="1:31" s="9" customFormat="1" ht="24.95" customHeight="1">
      <c r="B97" s="148"/>
      <c r="C97" s="149"/>
      <c r="D97" s="150" t="s">
        <v>112</v>
      </c>
      <c r="E97" s="151"/>
      <c r="F97" s="151"/>
      <c r="G97" s="151"/>
      <c r="H97" s="151"/>
      <c r="I97" s="151"/>
      <c r="J97" s="152">
        <f>J122</f>
        <v>0</v>
      </c>
      <c r="K97" s="149"/>
      <c r="L97" s="153"/>
    </row>
    <row r="98" spans="1:31" s="10" customFormat="1" ht="19.899999999999999" customHeight="1">
      <c r="B98" s="154"/>
      <c r="C98" s="155"/>
      <c r="D98" s="156" t="s">
        <v>113</v>
      </c>
      <c r="E98" s="157"/>
      <c r="F98" s="157"/>
      <c r="G98" s="157"/>
      <c r="H98" s="157"/>
      <c r="I98" s="157"/>
      <c r="J98" s="158">
        <f>J123</f>
        <v>0</v>
      </c>
      <c r="K98" s="155"/>
      <c r="L98" s="159"/>
    </row>
    <row r="99" spans="1:31" s="9" customFormat="1" ht="24.95" customHeight="1">
      <c r="B99" s="148"/>
      <c r="C99" s="149"/>
      <c r="D99" s="150" t="s">
        <v>115</v>
      </c>
      <c r="E99" s="151"/>
      <c r="F99" s="151"/>
      <c r="G99" s="151"/>
      <c r="H99" s="151"/>
      <c r="I99" s="151"/>
      <c r="J99" s="152">
        <f>J127</f>
        <v>0</v>
      </c>
      <c r="K99" s="149"/>
      <c r="L99" s="153"/>
    </row>
    <row r="100" spans="1:31" s="10" customFormat="1" ht="19.899999999999999" customHeight="1">
      <c r="B100" s="154"/>
      <c r="C100" s="155"/>
      <c r="D100" s="156" t="s">
        <v>614</v>
      </c>
      <c r="E100" s="157"/>
      <c r="F100" s="157"/>
      <c r="G100" s="157"/>
      <c r="H100" s="157"/>
      <c r="I100" s="157"/>
      <c r="J100" s="158">
        <f>J128</f>
        <v>0</v>
      </c>
      <c r="K100" s="155"/>
      <c r="L100" s="159"/>
    </row>
    <row r="101" spans="1:31" s="10" customFormat="1" ht="19.899999999999999" customHeight="1">
      <c r="B101" s="154"/>
      <c r="C101" s="155"/>
      <c r="D101" s="156" t="s">
        <v>615</v>
      </c>
      <c r="E101" s="157"/>
      <c r="F101" s="157"/>
      <c r="G101" s="157"/>
      <c r="H101" s="157"/>
      <c r="I101" s="157"/>
      <c r="J101" s="158">
        <f>J135</f>
        <v>0</v>
      </c>
      <c r="K101" s="155"/>
      <c r="L101" s="159"/>
    </row>
    <row r="102" spans="1:31" s="2" customFormat="1" ht="21.75" customHeight="1">
      <c r="A102" s="35"/>
      <c r="B102" s="36"/>
      <c r="C102" s="37"/>
      <c r="D102" s="37"/>
      <c r="E102" s="37"/>
      <c r="F102" s="37"/>
      <c r="G102" s="37"/>
      <c r="H102" s="37"/>
      <c r="I102" s="37"/>
      <c r="J102" s="37"/>
      <c r="K102" s="37"/>
      <c r="L102" s="52"/>
      <c r="S102" s="35"/>
      <c r="T102" s="35"/>
      <c r="U102" s="35"/>
      <c r="V102" s="35"/>
      <c r="W102" s="35"/>
      <c r="X102" s="35"/>
      <c r="Y102" s="35"/>
      <c r="Z102" s="35"/>
      <c r="AA102" s="35"/>
      <c r="AB102" s="35"/>
      <c r="AC102" s="35"/>
      <c r="AD102" s="35"/>
      <c r="AE102" s="35"/>
    </row>
    <row r="103" spans="1:31" s="2" customFormat="1" ht="6.95" customHeight="1">
      <c r="A103" s="35"/>
      <c r="B103" s="55"/>
      <c r="C103" s="56"/>
      <c r="D103" s="56"/>
      <c r="E103" s="56"/>
      <c r="F103" s="56"/>
      <c r="G103" s="56"/>
      <c r="H103" s="56"/>
      <c r="I103" s="56"/>
      <c r="J103" s="56"/>
      <c r="K103" s="56"/>
      <c r="L103" s="52"/>
      <c r="S103" s="35"/>
      <c r="T103" s="35"/>
      <c r="U103" s="35"/>
      <c r="V103" s="35"/>
      <c r="W103" s="35"/>
      <c r="X103" s="35"/>
      <c r="Y103" s="35"/>
      <c r="Z103" s="35"/>
      <c r="AA103" s="35"/>
      <c r="AB103" s="35"/>
      <c r="AC103" s="35"/>
      <c r="AD103" s="35"/>
      <c r="AE103" s="35"/>
    </row>
    <row r="107" spans="1:31" s="2" customFormat="1" ht="6.95" customHeight="1">
      <c r="A107" s="35"/>
      <c r="B107" s="57"/>
      <c r="C107" s="58"/>
      <c r="D107" s="58"/>
      <c r="E107" s="58"/>
      <c r="F107" s="58"/>
      <c r="G107" s="58"/>
      <c r="H107" s="58"/>
      <c r="I107" s="58"/>
      <c r="J107" s="58"/>
      <c r="K107" s="58"/>
      <c r="L107" s="52"/>
      <c r="S107" s="35"/>
      <c r="T107" s="35"/>
      <c r="U107" s="35"/>
      <c r="V107" s="35"/>
      <c r="W107" s="35"/>
      <c r="X107" s="35"/>
      <c r="Y107" s="35"/>
      <c r="Z107" s="35"/>
      <c r="AA107" s="35"/>
      <c r="AB107" s="35"/>
      <c r="AC107" s="35"/>
      <c r="AD107" s="35"/>
      <c r="AE107" s="35"/>
    </row>
    <row r="108" spans="1:31" s="2" customFormat="1" ht="24.95" customHeight="1">
      <c r="A108" s="35"/>
      <c r="B108" s="36"/>
      <c r="C108" s="24" t="s">
        <v>124</v>
      </c>
      <c r="D108" s="37"/>
      <c r="E108" s="37"/>
      <c r="F108" s="37"/>
      <c r="G108" s="37"/>
      <c r="H108" s="37"/>
      <c r="I108" s="37"/>
      <c r="J108" s="37"/>
      <c r="K108" s="37"/>
      <c r="L108" s="52"/>
      <c r="S108" s="35"/>
      <c r="T108" s="35"/>
      <c r="U108" s="35"/>
      <c r="V108" s="35"/>
      <c r="W108" s="35"/>
      <c r="X108" s="35"/>
      <c r="Y108" s="35"/>
      <c r="Z108" s="35"/>
      <c r="AA108" s="35"/>
      <c r="AB108" s="35"/>
      <c r="AC108" s="35"/>
      <c r="AD108" s="35"/>
      <c r="AE108" s="35"/>
    </row>
    <row r="109" spans="1:31" s="2" customFormat="1" ht="6.95" customHeight="1">
      <c r="A109" s="35"/>
      <c r="B109" s="36"/>
      <c r="C109" s="37"/>
      <c r="D109" s="37"/>
      <c r="E109" s="37"/>
      <c r="F109" s="37"/>
      <c r="G109" s="37"/>
      <c r="H109" s="37"/>
      <c r="I109" s="37"/>
      <c r="J109" s="37"/>
      <c r="K109" s="37"/>
      <c r="L109" s="52"/>
      <c r="S109" s="35"/>
      <c r="T109" s="35"/>
      <c r="U109" s="35"/>
      <c r="V109" s="35"/>
      <c r="W109" s="35"/>
      <c r="X109" s="35"/>
      <c r="Y109" s="35"/>
      <c r="Z109" s="35"/>
      <c r="AA109" s="35"/>
      <c r="AB109" s="35"/>
      <c r="AC109" s="35"/>
      <c r="AD109" s="35"/>
      <c r="AE109" s="35"/>
    </row>
    <row r="110" spans="1:31" s="2" customFormat="1" ht="12" customHeight="1">
      <c r="A110" s="35"/>
      <c r="B110" s="36"/>
      <c r="C110" s="30" t="s">
        <v>16</v>
      </c>
      <c r="D110" s="37"/>
      <c r="E110" s="37"/>
      <c r="F110" s="37"/>
      <c r="G110" s="37"/>
      <c r="H110" s="37"/>
      <c r="I110" s="37"/>
      <c r="J110" s="37"/>
      <c r="K110" s="37"/>
      <c r="L110" s="52"/>
      <c r="S110" s="35"/>
      <c r="T110" s="35"/>
      <c r="U110" s="35"/>
      <c r="V110" s="35"/>
      <c r="W110" s="35"/>
      <c r="X110" s="35"/>
      <c r="Y110" s="35"/>
      <c r="Z110" s="35"/>
      <c r="AA110" s="35"/>
      <c r="AB110" s="35"/>
      <c r="AC110" s="35"/>
      <c r="AD110" s="35"/>
      <c r="AE110" s="35"/>
    </row>
    <row r="111" spans="1:31" s="2" customFormat="1" ht="26.25" customHeight="1">
      <c r="A111" s="35"/>
      <c r="B111" s="36"/>
      <c r="C111" s="37"/>
      <c r="D111" s="37"/>
      <c r="E111" s="333" t="str">
        <f>E7</f>
        <v>Rekonstrukce oddělení urologie nemocnice Most - budova B, 4. patro - revize 25/9 2025</v>
      </c>
      <c r="F111" s="334"/>
      <c r="G111" s="334"/>
      <c r="H111" s="334"/>
      <c r="I111" s="37"/>
      <c r="J111" s="37"/>
      <c r="K111" s="37"/>
      <c r="L111" s="52"/>
      <c r="S111" s="35"/>
      <c r="T111" s="35"/>
      <c r="U111" s="35"/>
      <c r="V111" s="35"/>
      <c r="W111" s="35"/>
      <c r="X111" s="35"/>
      <c r="Y111" s="35"/>
      <c r="Z111" s="35"/>
      <c r="AA111" s="35"/>
      <c r="AB111" s="35"/>
      <c r="AC111" s="35"/>
      <c r="AD111" s="35"/>
      <c r="AE111" s="35"/>
    </row>
    <row r="112" spans="1:31" s="2" customFormat="1" ht="12" customHeight="1">
      <c r="A112" s="35"/>
      <c r="B112" s="36"/>
      <c r="C112" s="30" t="s">
        <v>105</v>
      </c>
      <c r="D112" s="37"/>
      <c r="E112" s="37"/>
      <c r="F112" s="37"/>
      <c r="G112" s="37"/>
      <c r="H112" s="37"/>
      <c r="I112" s="37"/>
      <c r="J112" s="37"/>
      <c r="K112" s="37"/>
      <c r="L112" s="52"/>
      <c r="S112" s="35"/>
      <c r="T112" s="35"/>
      <c r="U112" s="35"/>
      <c r="V112" s="35"/>
      <c r="W112" s="35"/>
      <c r="X112" s="35"/>
      <c r="Y112" s="35"/>
      <c r="Z112" s="35"/>
      <c r="AA112" s="35"/>
      <c r="AB112" s="35"/>
      <c r="AC112" s="35"/>
      <c r="AD112" s="35"/>
      <c r="AE112" s="35"/>
    </row>
    <row r="113" spans="1:65" s="2" customFormat="1" ht="16.5" customHeight="1">
      <c r="A113" s="35"/>
      <c r="B113" s="36"/>
      <c r="C113" s="37"/>
      <c r="D113" s="37"/>
      <c r="E113" s="285" t="str">
        <f>E9</f>
        <v>C - Požárně bezpečnostní řešení</v>
      </c>
      <c r="F113" s="335"/>
      <c r="G113" s="335"/>
      <c r="H113" s="335"/>
      <c r="I113" s="37"/>
      <c r="J113" s="37"/>
      <c r="K113" s="37"/>
      <c r="L113" s="52"/>
      <c r="S113" s="35"/>
      <c r="T113" s="35"/>
      <c r="U113" s="35"/>
      <c r="V113" s="35"/>
      <c r="W113" s="35"/>
      <c r="X113" s="35"/>
      <c r="Y113" s="35"/>
      <c r="Z113" s="35"/>
      <c r="AA113" s="35"/>
      <c r="AB113" s="35"/>
      <c r="AC113" s="35"/>
      <c r="AD113" s="35"/>
      <c r="AE113" s="35"/>
    </row>
    <row r="114" spans="1:65" s="2" customFormat="1" ht="6.95" customHeight="1">
      <c r="A114" s="35"/>
      <c r="B114" s="36"/>
      <c r="C114" s="37"/>
      <c r="D114" s="37"/>
      <c r="E114" s="37"/>
      <c r="F114" s="37"/>
      <c r="G114" s="37"/>
      <c r="H114" s="37"/>
      <c r="I114" s="37"/>
      <c r="J114" s="37"/>
      <c r="K114" s="37"/>
      <c r="L114" s="52"/>
      <c r="S114" s="35"/>
      <c r="T114" s="35"/>
      <c r="U114" s="35"/>
      <c r="V114" s="35"/>
      <c r="W114" s="35"/>
      <c r="X114" s="35"/>
      <c r="Y114" s="35"/>
      <c r="Z114" s="35"/>
      <c r="AA114" s="35"/>
      <c r="AB114" s="35"/>
      <c r="AC114" s="35"/>
      <c r="AD114" s="35"/>
      <c r="AE114" s="35"/>
    </row>
    <row r="115" spans="1:65" s="2" customFormat="1" ht="12" customHeight="1">
      <c r="A115" s="35"/>
      <c r="B115" s="36"/>
      <c r="C115" s="30" t="s">
        <v>20</v>
      </c>
      <c r="D115" s="37"/>
      <c r="E115" s="37"/>
      <c r="F115" s="28" t="str">
        <f>F12</f>
        <v>J. E. Purkyně 270, 434 64 Most</v>
      </c>
      <c r="G115" s="37"/>
      <c r="H115" s="37"/>
      <c r="I115" s="30" t="s">
        <v>22</v>
      </c>
      <c r="J115" s="67">
        <f>IF(J12="","",J12)</f>
        <v>0</v>
      </c>
      <c r="K115" s="37"/>
      <c r="L115" s="52"/>
      <c r="S115" s="35"/>
      <c r="T115" s="35"/>
      <c r="U115" s="35"/>
      <c r="V115" s="35"/>
      <c r="W115" s="35"/>
      <c r="X115" s="35"/>
      <c r="Y115" s="35"/>
      <c r="Z115" s="35"/>
      <c r="AA115" s="35"/>
      <c r="AB115" s="35"/>
      <c r="AC115" s="35"/>
      <c r="AD115" s="35"/>
      <c r="AE115" s="35"/>
    </row>
    <row r="116" spans="1:65" s="2" customFormat="1" ht="6.95" customHeight="1">
      <c r="A116" s="35"/>
      <c r="B116" s="36"/>
      <c r="C116" s="37"/>
      <c r="D116" s="37"/>
      <c r="E116" s="37"/>
      <c r="F116" s="37"/>
      <c r="G116" s="37"/>
      <c r="H116" s="37"/>
      <c r="I116" s="37"/>
      <c r="J116" s="37"/>
      <c r="K116" s="37"/>
      <c r="L116" s="52"/>
      <c r="S116" s="35"/>
      <c r="T116" s="35"/>
      <c r="U116" s="35"/>
      <c r="V116" s="35"/>
      <c r="W116" s="35"/>
      <c r="X116" s="35"/>
      <c r="Y116" s="35"/>
      <c r="Z116" s="35"/>
      <c r="AA116" s="35"/>
      <c r="AB116" s="35"/>
      <c r="AC116" s="35"/>
      <c r="AD116" s="35"/>
      <c r="AE116" s="35"/>
    </row>
    <row r="117" spans="1:65" s="2" customFormat="1" ht="15.2" customHeight="1">
      <c r="A117" s="35"/>
      <c r="B117" s="36"/>
      <c r="C117" s="30" t="s">
        <v>23</v>
      </c>
      <c r="D117" s="37"/>
      <c r="E117" s="37"/>
      <c r="F117" s="28" t="str">
        <f>E15</f>
        <v>Krajská zdravotní, a.s. - Nemocnice Most, o.z.</v>
      </c>
      <c r="G117" s="37"/>
      <c r="H117" s="37"/>
      <c r="I117" s="30" t="s">
        <v>31</v>
      </c>
      <c r="J117" s="33" t="str">
        <f>E21</f>
        <v xml:space="preserve"> </v>
      </c>
      <c r="K117" s="37"/>
      <c r="L117" s="52"/>
      <c r="S117" s="35"/>
      <c r="T117" s="35"/>
      <c r="U117" s="35"/>
      <c r="V117" s="35"/>
      <c r="W117" s="35"/>
      <c r="X117" s="35"/>
      <c r="Y117" s="35"/>
      <c r="Z117" s="35"/>
      <c r="AA117" s="35"/>
      <c r="AB117" s="35"/>
      <c r="AC117" s="35"/>
      <c r="AD117" s="35"/>
      <c r="AE117" s="35"/>
    </row>
    <row r="118" spans="1:65" s="2" customFormat="1" ht="15.2" customHeight="1">
      <c r="A118" s="35"/>
      <c r="B118" s="36"/>
      <c r="C118" s="30" t="s">
        <v>29</v>
      </c>
      <c r="D118" s="37"/>
      <c r="E118" s="37"/>
      <c r="F118" s="28" t="str">
        <f>IF(E18="","",E18)</f>
        <v>Vyplň údaj</v>
      </c>
      <c r="G118" s="37"/>
      <c r="H118" s="37"/>
      <c r="I118" s="30" t="s">
        <v>34</v>
      </c>
      <c r="J118" s="33" t="str">
        <f>E24</f>
        <v xml:space="preserve"> </v>
      </c>
      <c r="K118" s="37"/>
      <c r="L118" s="52"/>
      <c r="S118" s="35"/>
      <c r="T118" s="35"/>
      <c r="U118" s="35"/>
      <c r="V118" s="35"/>
      <c r="W118" s="35"/>
      <c r="X118" s="35"/>
      <c r="Y118" s="35"/>
      <c r="Z118" s="35"/>
      <c r="AA118" s="35"/>
      <c r="AB118" s="35"/>
      <c r="AC118" s="35"/>
      <c r="AD118" s="35"/>
      <c r="AE118" s="35"/>
    </row>
    <row r="119" spans="1:65" s="2" customFormat="1" ht="10.35" customHeight="1">
      <c r="A119" s="35"/>
      <c r="B119" s="36"/>
      <c r="C119" s="37"/>
      <c r="D119" s="37"/>
      <c r="E119" s="37"/>
      <c r="F119" s="37"/>
      <c r="G119" s="37"/>
      <c r="H119" s="37"/>
      <c r="I119" s="37"/>
      <c r="J119" s="37"/>
      <c r="K119" s="37"/>
      <c r="L119" s="52"/>
      <c r="S119" s="35"/>
      <c r="T119" s="35"/>
      <c r="U119" s="35"/>
      <c r="V119" s="35"/>
      <c r="W119" s="35"/>
      <c r="X119" s="35"/>
      <c r="Y119" s="35"/>
      <c r="Z119" s="35"/>
      <c r="AA119" s="35"/>
      <c r="AB119" s="35"/>
      <c r="AC119" s="35"/>
      <c r="AD119" s="35"/>
      <c r="AE119" s="35"/>
    </row>
    <row r="120" spans="1:65" s="11" customFormat="1" ht="29.25" customHeight="1">
      <c r="A120" s="160"/>
      <c r="B120" s="161"/>
      <c r="C120" s="162" t="s">
        <v>125</v>
      </c>
      <c r="D120" s="163" t="s">
        <v>61</v>
      </c>
      <c r="E120" s="163" t="s">
        <v>57</v>
      </c>
      <c r="F120" s="163" t="s">
        <v>58</v>
      </c>
      <c r="G120" s="163" t="s">
        <v>126</v>
      </c>
      <c r="H120" s="163" t="s">
        <v>127</v>
      </c>
      <c r="I120" s="163" t="s">
        <v>128</v>
      </c>
      <c r="J120" s="164" t="s">
        <v>109</v>
      </c>
      <c r="K120" s="165" t="s">
        <v>129</v>
      </c>
      <c r="L120" s="166"/>
      <c r="M120" s="76" t="s">
        <v>1</v>
      </c>
      <c r="N120" s="77" t="s">
        <v>40</v>
      </c>
      <c r="O120" s="77" t="s">
        <v>130</v>
      </c>
      <c r="P120" s="77" t="s">
        <v>131</v>
      </c>
      <c r="Q120" s="77" t="s">
        <v>132</v>
      </c>
      <c r="R120" s="77" t="s">
        <v>133</v>
      </c>
      <c r="S120" s="77" t="s">
        <v>134</v>
      </c>
      <c r="T120" s="78" t="s">
        <v>135</v>
      </c>
      <c r="U120" s="160"/>
      <c r="V120" s="160"/>
      <c r="W120" s="160"/>
      <c r="X120" s="160"/>
      <c r="Y120" s="160"/>
      <c r="Z120" s="160"/>
      <c r="AA120" s="160"/>
      <c r="AB120" s="160"/>
      <c r="AC120" s="160"/>
      <c r="AD120" s="160"/>
      <c r="AE120" s="160"/>
    </row>
    <row r="121" spans="1:65" s="2" customFormat="1" ht="22.9" customHeight="1">
      <c r="A121" s="35"/>
      <c r="B121" s="36"/>
      <c r="C121" s="83" t="s">
        <v>136</v>
      </c>
      <c r="D121" s="37"/>
      <c r="E121" s="37"/>
      <c r="F121" s="37"/>
      <c r="G121" s="37"/>
      <c r="H121" s="37"/>
      <c r="I121" s="37"/>
      <c r="J121" s="167">
        <f>BK121</f>
        <v>0</v>
      </c>
      <c r="K121" s="37"/>
      <c r="L121" s="40"/>
      <c r="M121" s="79"/>
      <c r="N121" s="168"/>
      <c r="O121" s="80"/>
      <c r="P121" s="169">
        <f>P122+P127</f>
        <v>0</v>
      </c>
      <c r="Q121" s="80"/>
      <c r="R121" s="169">
        <f>R122+R127</f>
        <v>6.8010000000000015E-2</v>
      </c>
      <c r="S121" s="80"/>
      <c r="T121" s="170">
        <f>T122+T127</f>
        <v>0</v>
      </c>
      <c r="U121" s="35"/>
      <c r="V121" s="35"/>
      <c r="W121" s="35"/>
      <c r="X121" s="35"/>
      <c r="Y121" s="35"/>
      <c r="Z121" s="35"/>
      <c r="AA121" s="35"/>
      <c r="AB121" s="35"/>
      <c r="AC121" s="35"/>
      <c r="AD121" s="35"/>
      <c r="AE121" s="35"/>
      <c r="AT121" s="18" t="s">
        <v>75</v>
      </c>
      <c r="AU121" s="18" t="s">
        <v>111</v>
      </c>
      <c r="BK121" s="171">
        <f>BK122+BK127</f>
        <v>0</v>
      </c>
    </row>
    <row r="122" spans="1:65" s="12" customFormat="1" ht="25.9" customHeight="1">
      <c r="B122" s="172"/>
      <c r="C122" s="173"/>
      <c r="D122" s="174" t="s">
        <v>75</v>
      </c>
      <c r="E122" s="175" t="s">
        <v>137</v>
      </c>
      <c r="F122" s="175" t="s">
        <v>138</v>
      </c>
      <c r="G122" s="173"/>
      <c r="H122" s="173"/>
      <c r="I122" s="176"/>
      <c r="J122" s="177">
        <f>BK122</f>
        <v>0</v>
      </c>
      <c r="K122" s="173"/>
      <c r="L122" s="178"/>
      <c r="M122" s="179"/>
      <c r="N122" s="180"/>
      <c r="O122" s="180"/>
      <c r="P122" s="181">
        <f>P123</f>
        <v>0</v>
      </c>
      <c r="Q122" s="180"/>
      <c r="R122" s="181">
        <f>R123</f>
        <v>4.1550000000000004E-2</v>
      </c>
      <c r="S122" s="180"/>
      <c r="T122" s="182">
        <f>T123</f>
        <v>0</v>
      </c>
      <c r="AR122" s="183" t="s">
        <v>84</v>
      </c>
      <c r="AT122" s="184" t="s">
        <v>75</v>
      </c>
      <c r="AU122" s="184" t="s">
        <v>76</v>
      </c>
      <c r="AY122" s="183" t="s">
        <v>139</v>
      </c>
      <c r="BK122" s="185">
        <f>BK123</f>
        <v>0</v>
      </c>
    </row>
    <row r="123" spans="1:65" s="12" customFormat="1" ht="22.9" customHeight="1">
      <c r="B123" s="172"/>
      <c r="C123" s="173"/>
      <c r="D123" s="174" t="s">
        <v>75</v>
      </c>
      <c r="E123" s="186" t="s">
        <v>140</v>
      </c>
      <c r="F123" s="186" t="s">
        <v>141</v>
      </c>
      <c r="G123" s="173"/>
      <c r="H123" s="173"/>
      <c r="I123" s="176"/>
      <c r="J123" s="187">
        <f>BK123</f>
        <v>0</v>
      </c>
      <c r="K123" s="173"/>
      <c r="L123" s="178"/>
      <c r="M123" s="179"/>
      <c r="N123" s="180"/>
      <c r="O123" s="180"/>
      <c r="P123" s="181">
        <f>SUM(P124:P126)</f>
        <v>0</v>
      </c>
      <c r="Q123" s="180"/>
      <c r="R123" s="181">
        <f>SUM(R124:R126)</f>
        <v>4.1550000000000004E-2</v>
      </c>
      <c r="S123" s="180"/>
      <c r="T123" s="182">
        <f>SUM(T124:T126)</f>
        <v>0</v>
      </c>
      <c r="AR123" s="183" t="s">
        <v>84</v>
      </c>
      <c r="AT123" s="184" t="s">
        <v>75</v>
      </c>
      <c r="AU123" s="184" t="s">
        <v>84</v>
      </c>
      <c r="AY123" s="183" t="s">
        <v>139</v>
      </c>
      <c r="BK123" s="185">
        <f>SUM(BK124:BK126)</f>
        <v>0</v>
      </c>
    </row>
    <row r="124" spans="1:65" s="2" customFormat="1" ht="16.5" customHeight="1">
      <c r="A124" s="35"/>
      <c r="B124" s="36"/>
      <c r="C124" s="188" t="s">
        <v>84</v>
      </c>
      <c r="D124" s="188" t="s">
        <v>142</v>
      </c>
      <c r="E124" s="189" t="s">
        <v>616</v>
      </c>
      <c r="F124" s="190" t="s">
        <v>617</v>
      </c>
      <c r="G124" s="191" t="s">
        <v>297</v>
      </c>
      <c r="H124" s="192">
        <v>5</v>
      </c>
      <c r="I124" s="193"/>
      <c r="J124" s="194">
        <f>ROUND(I124*H124,2)</f>
        <v>0</v>
      </c>
      <c r="K124" s="195"/>
      <c r="L124" s="40"/>
      <c r="M124" s="196" t="s">
        <v>1</v>
      </c>
      <c r="N124" s="197" t="s">
        <v>41</v>
      </c>
      <c r="O124" s="72"/>
      <c r="P124" s="198">
        <f>O124*H124</f>
        <v>0</v>
      </c>
      <c r="Q124" s="198">
        <v>1.1E-4</v>
      </c>
      <c r="R124" s="198">
        <f>Q124*H124</f>
        <v>5.5000000000000003E-4</v>
      </c>
      <c r="S124" s="198">
        <v>0</v>
      </c>
      <c r="T124" s="199">
        <f>S124*H124</f>
        <v>0</v>
      </c>
      <c r="U124" s="35"/>
      <c r="V124" s="35"/>
      <c r="W124" s="35"/>
      <c r="X124" s="35"/>
      <c r="Y124" s="35"/>
      <c r="Z124" s="35"/>
      <c r="AA124" s="35"/>
      <c r="AB124" s="35"/>
      <c r="AC124" s="35"/>
      <c r="AD124" s="35"/>
      <c r="AE124" s="35"/>
      <c r="AR124" s="200" t="s">
        <v>146</v>
      </c>
      <c r="AT124" s="200" t="s">
        <v>142</v>
      </c>
      <c r="AU124" s="200" t="s">
        <v>86</v>
      </c>
      <c r="AY124" s="18" t="s">
        <v>139</v>
      </c>
      <c r="BE124" s="201">
        <f>IF(N124="základní",J124,0)</f>
        <v>0</v>
      </c>
      <c r="BF124" s="201">
        <f>IF(N124="snížená",J124,0)</f>
        <v>0</v>
      </c>
      <c r="BG124" s="201">
        <f>IF(N124="zákl. přenesená",J124,0)</f>
        <v>0</v>
      </c>
      <c r="BH124" s="201">
        <f>IF(N124="sníž. přenesená",J124,0)</f>
        <v>0</v>
      </c>
      <c r="BI124" s="201">
        <f>IF(N124="nulová",J124,0)</f>
        <v>0</v>
      </c>
      <c r="BJ124" s="18" t="s">
        <v>84</v>
      </c>
      <c r="BK124" s="201">
        <f>ROUND(I124*H124,2)</f>
        <v>0</v>
      </c>
      <c r="BL124" s="18" t="s">
        <v>146</v>
      </c>
      <c r="BM124" s="200" t="s">
        <v>618</v>
      </c>
    </row>
    <row r="125" spans="1:65" s="2" customFormat="1" ht="16.5" customHeight="1">
      <c r="A125" s="35"/>
      <c r="B125" s="36"/>
      <c r="C125" s="243" t="s">
        <v>86</v>
      </c>
      <c r="D125" s="243" t="s">
        <v>431</v>
      </c>
      <c r="E125" s="244" t="s">
        <v>619</v>
      </c>
      <c r="F125" s="245" t="s">
        <v>620</v>
      </c>
      <c r="G125" s="246" t="s">
        <v>297</v>
      </c>
      <c r="H125" s="247">
        <v>4</v>
      </c>
      <c r="I125" s="248"/>
      <c r="J125" s="249">
        <f>ROUND(I125*H125,2)</f>
        <v>0</v>
      </c>
      <c r="K125" s="250"/>
      <c r="L125" s="251"/>
      <c r="M125" s="252" t="s">
        <v>1</v>
      </c>
      <c r="N125" s="253" t="s">
        <v>41</v>
      </c>
      <c r="O125" s="72"/>
      <c r="P125" s="198">
        <f>O125*H125</f>
        <v>0</v>
      </c>
      <c r="Q125" s="198">
        <v>8.0000000000000002E-3</v>
      </c>
      <c r="R125" s="198">
        <f>Q125*H125</f>
        <v>3.2000000000000001E-2</v>
      </c>
      <c r="S125" s="198">
        <v>0</v>
      </c>
      <c r="T125" s="199">
        <f>S125*H125</f>
        <v>0</v>
      </c>
      <c r="U125" s="35"/>
      <c r="V125" s="35"/>
      <c r="W125" s="35"/>
      <c r="X125" s="35"/>
      <c r="Y125" s="35"/>
      <c r="Z125" s="35"/>
      <c r="AA125" s="35"/>
      <c r="AB125" s="35"/>
      <c r="AC125" s="35"/>
      <c r="AD125" s="35"/>
      <c r="AE125" s="35"/>
      <c r="AR125" s="200" t="s">
        <v>185</v>
      </c>
      <c r="AT125" s="200" t="s">
        <v>431</v>
      </c>
      <c r="AU125" s="200" t="s">
        <v>86</v>
      </c>
      <c r="AY125" s="18" t="s">
        <v>139</v>
      </c>
      <c r="BE125" s="201">
        <f>IF(N125="základní",J125,0)</f>
        <v>0</v>
      </c>
      <c r="BF125" s="201">
        <f>IF(N125="snížená",J125,0)</f>
        <v>0</v>
      </c>
      <c r="BG125" s="201">
        <f>IF(N125="zákl. přenesená",J125,0)</f>
        <v>0</v>
      </c>
      <c r="BH125" s="201">
        <f>IF(N125="sníž. přenesená",J125,0)</f>
        <v>0</v>
      </c>
      <c r="BI125" s="201">
        <f>IF(N125="nulová",J125,0)</f>
        <v>0</v>
      </c>
      <c r="BJ125" s="18" t="s">
        <v>84</v>
      </c>
      <c r="BK125" s="201">
        <f>ROUND(I125*H125,2)</f>
        <v>0</v>
      </c>
      <c r="BL125" s="18" t="s">
        <v>146</v>
      </c>
      <c r="BM125" s="200" t="s">
        <v>621</v>
      </c>
    </row>
    <row r="126" spans="1:65" s="2" customFormat="1" ht="16.5" customHeight="1">
      <c r="A126" s="35"/>
      <c r="B126" s="36"/>
      <c r="C126" s="243" t="s">
        <v>157</v>
      </c>
      <c r="D126" s="243" t="s">
        <v>431</v>
      </c>
      <c r="E126" s="244" t="s">
        <v>622</v>
      </c>
      <c r="F126" s="245" t="s">
        <v>623</v>
      </c>
      <c r="G126" s="246" t="s">
        <v>297</v>
      </c>
      <c r="H126" s="247">
        <v>1</v>
      </c>
      <c r="I126" s="248"/>
      <c r="J126" s="249">
        <f>ROUND(I126*H126,2)</f>
        <v>0</v>
      </c>
      <c r="K126" s="250"/>
      <c r="L126" s="251"/>
      <c r="M126" s="252" t="s">
        <v>1</v>
      </c>
      <c r="N126" s="253" t="s">
        <v>41</v>
      </c>
      <c r="O126" s="72"/>
      <c r="P126" s="198">
        <f>O126*H126</f>
        <v>0</v>
      </c>
      <c r="Q126" s="198">
        <v>8.9999999999999993E-3</v>
      </c>
      <c r="R126" s="198">
        <f>Q126*H126</f>
        <v>8.9999999999999993E-3</v>
      </c>
      <c r="S126" s="198">
        <v>0</v>
      </c>
      <c r="T126" s="199">
        <f>S126*H126</f>
        <v>0</v>
      </c>
      <c r="U126" s="35"/>
      <c r="V126" s="35"/>
      <c r="W126" s="35"/>
      <c r="X126" s="35"/>
      <c r="Y126" s="35"/>
      <c r="Z126" s="35"/>
      <c r="AA126" s="35"/>
      <c r="AB126" s="35"/>
      <c r="AC126" s="35"/>
      <c r="AD126" s="35"/>
      <c r="AE126" s="35"/>
      <c r="AR126" s="200" t="s">
        <v>185</v>
      </c>
      <c r="AT126" s="200" t="s">
        <v>431</v>
      </c>
      <c r="AU126" s="200" t="s">
        <v>86</v>
      </c>
      <c r="AY126" s="18" t="s">
        <v>139</v>
      </c>
      <c r="BE126" s="201">
        <f>IF(N126="základní",J126,0)</f>
        <v>0</v>
      </c>
      <c r="BF126" s="201">
        <f>IF(N126="snížená",J126,0)</f>
        <v>0</v>
      </c>
      <c r="BG126" s="201">
        <f>IF(N126="zákl. přenesená",J126,0)</f>
        <v>0</v>
      </c>
      <c r="BH126" s="201">
        <f>IF(N126="sníž. přenesená",J126,0)</f>
        <v>0</v>
      </c>
      <c r="BI126" s="201">
        <f>IF(N126="nulová",J126,0)</f>
        <v>0</v>
      </c>
      <c r="BJ126" s="18" t="s">
        <v>84</v>
      </c>
      <c r="BK126" s="201">
        <f>ROUND(I126*H126,2)</f>
        <v>0</v>
      </c>
      <c r="BL126" s="18" t="s">
        <v>146</v>
      </c>
      <c r="BM126" s="200" t="s">
        <v>624</v>
      </c>
    </row>
    <row r="127" spans="1:65" s="12" customFormat="1" ht="25.9" customHeight="1">
      <c r="B127" s="172"/>
      <c r="C127" s="173"/>
      <c r="D127" s="174" t="s">
        <v>75</v>
      </c>
      <c r="E127" s="175" t="s">
        <v>266</v>
      </c>
      <c r="F127" s="175" t="s">
        <v>267</v>
      </c>
      <c r="G127" s="173"/>
      <c r="H127" s="173"/>
      <c r="I127" s="176"/>
      <c r="J127" s="177">
        <f>BK127</f>
        <v>0</v>
      </c>
      <c r="K127" s="173"/>
      <c r="L127" s="178"/>
      <c r="M127" s="179"/>
      <c r="N127" s="180"/>
      <c r="O127" s="180"/>
      <c r="P127" s="181">
        <f>P128+P135</f>
        <v>0</v>
      </c>
      <c r="Q127" s="180"/>
      <c r="R127" s="181">
        <f>R128+R135</f>
        <v>2.6460000000000004E-2</v>
      </c>
      <c r="S127" s="180"/>
      <c r="T127" s="182">
        <f>T128+T135</f>
        <v>0</v>
      </c>
      <c r="AR127" s="183" t="s">
        <v>86</v>
      </c>
      <c r="AT127" s="184" t="s">
        <v>75</v>
      </c>
      <c r="AU127" s="184" t="s">
        <v>76</v>
      </c>
      <c r="AY127" s="183" t="s">
        <v>139</v>
      </c>
      <c r="BK127" s="185">
        <f>BK128+BK135</f>
        <v>0</v>
      </c>
    </row>
    <row r="128" spans="1:65" s="12" customFormat="1" ht="22.9" customHeight="1">
      <c r="B128" s="172"/>
      <c r="C128" s="173"/>
      <c r="D128" s="174" t="s">
        <v>75</v>
      </c>
      <c r="E128" s="186" t="s">
        <v>625</v>
      </c>
      <c r="F128" s="186" t="s">
        <v>626</v>
      </c>
      <c r="G128" s="173"/>
      <c r="H128" s="173"/>
      <c r="I128" s="176"/>
      <c r="J128" s="187">
        <f>BK128</f>
        <v>0</v>
      </c>
      <c r="K128" s="173"/>
      <c r="L128" s="178"/>
      <c r="M128" s="179"/>
      <c r="N128" s="180"/>
      <c r="O128" s="180"/>
      <c r="P128" s="181">
        <f>SUM(P129:P134)</f>
        <v>0</v>
      </c>
      <c r="Q128" s="180"/>
      <c r="R128" s="181">
        <f>SUM(R129:R134)</f>
        <v>8.4600000000000005E-3</v>
      </c>
      <c r="S128" s="180"/>
      <c r="T128" s="182">
        <f>SUM(T129:T134)</f>
        <v>0</v>
      </c>
      <c r="AR128" s="183" t="s">
        <v>86</v>
      </c>
      <c r="AT128" s="184" t="s">
        <v>75</v>
      </c>
      <c r="AU128" s="184" t="s">
        <v>84</v>
      </c>
      <c r="AY128" s="183" t="s">
        <v>139</v>
      </c>
      <c r="BK128" s="185">
        <f>SUM(BK129:BK134)</f>
        <v>0</v>
      </c>
    </row>
    <row r="129" spans="1:65" s="2" customFormat="1" ht="33" customHeight="1">
      <c r="A129" s="35"/>
      <c r="B129" s="36"/>
      <c r="C129" s="188" t="s">
        <v>146</v>
      </c>
      <c r="D129" s="188" t="s">
        <v>142</v>
      </c>
      <c r="E129" s="189" t="s">
        <v>627</v>
      </c>
      <c r="F129" s="190" t="s">
        <v>628</v>
      </c>
      <c r="G129" s="191" t="s">
        <v>297</v>
      </c>
      <c r="H129" s="192">
        <v>10</v>
      </c>
      <c r="I129" s="193"/>
      <c r="J129" s="194">
        <f>ROUND(I129*H129,2)</f>
        <v>0</v>
      </c>
      <c r="K129" s="195"/>
      <c r="L129" s="40"/>
      <c r="M129" s="196" t="s">
        <v>1</v>
      </c>
      <c r="N129" s="197" t="s">
        <v>41</v>
      </c>
      <c r="O129" s="72"/>
      <c r="P129" s="198">
        <f>O129*H129</f>
        <v>0</v>
      </c>
      <c r="Q129" s="198">
        <v>2.1000000000000001E-4</v>
      </c>
      <c r="R129" s="198">
        <f>Q129*H129</f>
        <v>2.1000000000000003E-3</v>
      </c>
      <c r="S129" s="198">
        <v>0</v>
      </c>
      <c r="T129" s="199">
        <f>S129*H129</f>
        <v>0</v>
      </c>
      <c r="U129" s="35"/>
      <c r="V129" s="35"/>
      <c r="W129" s="35"/>
      <c r="X129" s="35"/>
      <c r="Y129" s="35"/>
      <c r="Z129" s="35"/>
      <c r="AA129" s="35"/>
      <c r="AB129" s="35"/>
      <c r="AC129" s="35"/>
      <c r="AD129" s="35"/>
      <c r="AE129" s="35"/>
      <c r="AR129" s="200" t="s">
        <v>238</v>
      </c>
      <c r="AT129" s="200" t="s">
        <v>142</v>
      </c>
      <c r="AU129" s="200" t="s">
        <v>86</v>
      </c>
      <c r="AY129" s="18" t="s">
        <v>139</v>
      </c>
      <c r="BE129" s="201">
        <f>IF(N129="základní",J129,0)</f>
        <v>0</v>
      </c>
      <c r="BF129" s="201">
        <f>IF(N129="snížená",J129,0)</f>
        <v>0</v>
      </c>
      <c r="BG129" s="201">
        <f>IF(N129="zákl. přenesená",J129,0)</f>
        <v>0</v>
      </c>
      <c r="BH129" s="201">
        <f>IF(N129="sníž. přenesená",J129,0)</f>
        <v>0</v>
      </c>
      <c r="BI129" s="201">
        <f>IF(N129="nulová",J129,0)</f>
        <v>0</v>
      </c>
      <c r="BJ129" s="18" t="s">
        <v>84</v>
      </c>
      <c r="BK129" s="201">
        <f>ROUND(I129*H129,2)</f>
        <v>0</v>
      </c>
      <c r="BL129" s="18" t="s">
        <v>238</v>
      </c>
      <c r="BM129" s="200" t="s">
        <v>629</v>
      </c>
    </row>
    <row r="130" spans="1:65" s="2" customFormat="1" ht="37.9" customHeight="1">
      <c r="A130" s="35"/>
      <c r="B130" s="36"/>
      <c r="C130" s="188" t="s">
        <v>170</v>
      </c>
      <c r="D130" s="188" t="s">
        <v>142</v>
      </c>
      <c r="E130" s="189" t="s">
        <v>630</v>
      </c>
      <c r="F130" s="190" t="s">
        <v>631</v>
      </c>
      <c r="G130" s="191" t="s">
        <v>297</v>
      </c>
      <c r="H130" s="192">
        <v>10</v>
      </c>
      <c r="I130" s="193"/>
      <c r="J130" s="194">
        <f>ROUND(I130*H130,2)</f>
        <v>0</v>
      </c>
      <c r="K130" s="195"/>
      <c r="L130" s="40"/>
      <c r="M130" s="196" t="s">
        <v>1</v>
      </c>
      <c r="N130" s="197" t="s">
        <v>41</v>
      </c>
      <c r="O130" s="72"/>
      <c r="P130" s="198">
        <f>O130*H130</f>
        <v>0</v>
      </c>
      <c r="Q130" s="198">
        <v>5.1000000000000004E-4</v>
      </c>
      <c r="R130" s="198">
        <f>Q130*H130</f>
        <v>5.1000000000000004E-3</v>
      </c>
      <c r="S130" s="198">
        <v>0</v>
      </c>
      <c r="T130" s="199">
        <f>S130*H130</f>
        <v>0</v>
      </c>
      <c r="U130" s="35"/>
      <c r="V130" s="35"/>
      <c r="W130" s="35"/>
      <c r="X130" s="35"/>
      <c r="Y130" s="35"/>
      <c r="Z130" s="35"/>
      <c r="AA130" s="35"/>
      <c r="AB130" s="35"/>
      <c r="AC130" s="35"/>
      <c r="AD130" s="35"/>
      <c r="AE130" s="35"/>
      <c r="AR130" s="200" t="s">
        <v>238</v>
      </c>
      <c r="AT130" s="200" t="s">
        <v>142</v>
      </c>
      <c r="AU130" s="200" t="s">
        <v>86</v>
      </c>
      <c r="AY130" s="18" t="s">
        <v>139</v>
      </c>
      <c r="BE130" s="201">
        <f>IF(N130="základní",J130,0)</f>
        <v>0</v>
      </c>
      <c r="BF130" s="201">
        <f>IF(N130="snížená",J130,0)</f>
        <v>0</v>
      </c>
      <c r="BG130" s="201">
        <f>IF(N130="zákl. přenesená",J130,0)</f>
        <v>0</v>
      </c>
      <c r="BH130" s="201">
        <f>IF(N130="sníž. přenesená",J130,0)</f>
        <v>0</v>
      </c>
      <c r="BI130" s="201">
        <f>IF(N130="nulová",J130,0)</f>
        <v>0</v>
      </c>
      <c r="BJ130" s="18" t="s">
        <v>84</v>
      </c>
      <c r="BK130" s="201">
        <f>ROUND(I130*H130,2)</f>
        <v>0</v>
      </c>
      <c r="BL130" s="18" t="s">
        <v>238</v>
      </c>
      <c r="BM130" s="200" t="s">
        <v>632</v>
      </c>
    </row>
    <row r="131" spans="1:65" s="2" customFormat="1" ht="24.2" customHeight="1">
      <c r="A131" s="35"/>
      <c r="B131" s="36"/>
      <c r="C131" s="188" t="s">
        <v>175</v>
      </c>
      <c r="D131" s="188" t="s">
        <v>142</v>
      </c>
      <c r="E131" s="189" t="s">
        <v>633</v>
      </c>
      <c r="F131" s="190" t="s">
        <v>634</v>
      </c>
      <c r="G131" s="191" t="s">
        <v>635</v>
      </c>
      <c r="H131" s="192">
        <v>18</v>
      </c>
      <c r="I131" s="193"/>
      <c r="J131" s="194">
        <f>ROUND(I131*H131,2)</f>
        <v>0</v>
      </c>
      <c r="K131" s="195"/>
      <c r="L131" s="40"/>
      <c r="M131" s="196" t="s">
        <v>1</v>
      </c>
      <c r="N131" s="197" t="s">
        <v>41</v>
      </c>
      <c r="O131" s="72"/>
      <c r="P131" s="198">
        <f>O131*H131</f>
        <v>0</v>
      </c>
      <c r="Q131" s="198">
        <v>0</v>
      </c>
      <c r="R131" s="198">
        <f>Q131*H131</f>
        <v>0</v>
      </c>
      <c r="S131" s="198">
        <v>0</v>
      </c>
      <c r="T131" s="199">
        <f>S131*H131</f>
        <v>0</v>
      </c>
      <c r="U131" s="35"/>
      <c r="V131" s="35"/>
      <c r="W131" s="35"/>
      <c r="X131" s="35"/>
      <c r="Y131" s="35"/>
      <c r="Z131" s="35"/>
      <c r="AA131" s="35"/>
      <c r="AB131" s="35"/>
      <c r="AC131" s="35"/>
      <c r="AD131" s="35"/>
      <c r="AE131" s="35"/>
      <c r="AR131" s="200" t="s">
        <v>146</v>
      </c>
      <c r="AT131" s="200" t="s">
        <v>142</v>
      </c>
      <c r="AU131" s="200" t="s">
        <v>86</v>
      </c>
      <c r="AY131" s="18" t="s">
        <v>139</v>
      </c>
      <c r="BE131" s="201">
        <f>IF(N131="základní",J131,0)</f>
        <v>0</v>
      </c>
      <c r="BF131" s="201">
        <f>IF(N131="snížená",J131,0)</f>
        <v>0</v>
      </c>
      <c r="BG131" s="201">
        <f>IF(N131="zákl. přenesená",J131,0)</f>
        <v>0</v>
      </c>
      <c r="BH131" s="201">
        <f>IF(N131="sníž. přenesená",J131,0)</f>
        <v>0</v>
      </c>
      <c r="BI131" s="201">
        <f>IF(N131="nulová",J131,0)</f>
        <v>0</v>
      </c>
      <c r="BJ131" s="18" t="s">
        <v>84</v>
      </c>
      <c r="BK131" s="201">
        <f>ROUND(I131*H131,2)</f>
        <v>0</v>
      </c>
      <c r="BL131" s="18" t="s">
        <v>146</v>
      </c>
      <c r="BM131" s="200" t="s">
        <v>636</v>
      </c>
    </row>
    <row r="132" spans="1:65" s="2" customFormat="1" ht="33" customHeight="1">
      <c r="A132" s="35"/>
      <c r="B132" s="36"/>
      <c r="C132" s="188" t="s">
        <v>181</v>
      </c>
      <c r="D132" s="188" t="s">
        <v>142</v>
      </c>
      <c r="E132" s="189" t="s">
        <v>637</v>
      </c>
      <c r="F132" s="190" t="s">
        <v>638</v>
      </c>
      <c r="G132" s="191" t="s">
        <v>297</v>
      </c>
      <c r="H132" s="192">
        <v>3</v>
      </c>
      <c r="I132" s="193"/>
      <c r="J132" s="194">
        <f>ROUND(I132*H132,2)</f>
        <v>0</v>
      </c>
      <c r="K132" s="195"/>
      <c r="L132" s="40"/>
      <c r="M132" s="196" t="s">
        <v>1</v>
      </c>
      <c r="N132" s="197" t="s">
        <v>41</v>
      </c>
      <c r="O132" s="72"/>
      <c r="P132" s="198">
        <f>O132*H132</f>
        <v>0</v>
      </c>
      <c r="Q132" s="198">
        <v>4.2000000000000002E-4</v>
      </c>
      <c r="R132" s="198">
        <f>Q132*H132</f>
        <v>1.2600000000000001E-3</v>
      </c>
      <c r="S132" s="198">
        <v>0</v>
      </c>
      <c r="T132" s="199">
        <f>S132*H132</f>
        <v>0</v>
      </c>
      <c r="U132" s="35"/>
      <c r="V132" s="35"/>
      <c r="W132" s="35"/>
      <c r="X132" s="35"/>
      <c r="Y132" s="35"/>
      <c r="Z132" s="35"/>
      <c r="AA132" s="35"/>
      <c r="AB132" s="35"/>
      <c r="AC132" s="35"/>
      <c r="AD132" s="35"/>
      <c r="AE132" s="35"/>
      <c r="AR132" s="200" t="s">
        <v>238</v>
      </c>
      <c r="AT132" s="200" t="s">
        <v>142</v>
      </c>
      <c r="AU132" s="200" t="s">
        <v>86</v>
      </c>
      <c r="AY132" s="18" t="s">
        <v>139</v>
      </c>
      <c r="BE132" s="201">
        <f>IF(N132="základní",J132,0)</f>
        <v>0</v>
      </c>
      <c r="BF132" s="201">
        <f>IF(N132="snížená",J132,0)</f>
        <v>0</v>
      </c>
      <c r="BG132" s="201">
        <f>IF(N132="zákl. přenesená",J132,0)</f>
        <v>0</v>
      </c>
      <c r="BH132" s="201">
        <f>IF(N132="sníž. přenesená",J132,0)</f>
        <v>0</v>
      </c>
      <c r="BI132" s="201">
        <f>IF(N132="nulová",J132,0)</f>
        <v>0</v>
      </c>
      <c r="BJ132" s="18" t="s">
        <v>84</v>
      </c>
      <c r="BK132" s="201">
        <f>ROUND(I132*H132,2)</f>
        <v>0</v>
      </c>
      <c r="BL132" s="18" t="s">
        <v>238</v>
      </c>
      <c r="BM132" s="200" t="s">
        <v>639</v>
      </c>
    </row>
    <row r="133" spans="1:65" s="13" customFormat="1" ht="11.25">
      <c r="B133" s="207"/>
      <c r="C133" s="208"/>
      <c r="D133" s="202" t="s">
        <v>153</v>
      </c>
      <c r="E133" s="209" t="s">
        <v>1</v>
      </c>
      <c r="F133" s="210" t="s">
        <v>640</v>
      </c>
      <c r="G133" s="208"/>
      <c r="H133" s="211">
        <v>3</v>
      </c>
      <c r="I133" s="212"/>
      <c r="J133" s="208"/>
      <c r="K133" s="208"/>
      <c r="L133" s="213"/>
      <c r="M133" s="214"/>
      <c r="N133" s="215"/>
      <c r="O133" s="215"/>
      <c r="P133" s="215"/>
      <c r="Q133" s="215"/>
      <c r="R133" s="215"/>
      <c r="S133" s="215"/>
      <c r="T133" s="216"/>
      <c r="AT133" s="217" t="s">
        <v>153</v>
      </c>
      <c r="AU133" s="217" t="s">
        <v>86</v>
      </c>
      <c r="AV133" s="13" t="s">
        <v>86</v>
      </c>
      <c r="AW133" s="13" t="s">
        <v>33</v>
      </c>
      <c r="AX133" s="13" t="s">
        <v>76</v>
      </c>
      <c r="AY133" s="217" t="s">
        <v>139</v>
      </c>
    </row>
    <row r="134" spans="1:65" s="14" customFormat="1" ht="11.25">
      <c r="B134" s="218"/>
      <c r="C134" s="219"/>
      <c r="D134" s="202" t="s">
        <v>153</v>
      </c>
      <c r="E134" s="220" t="s">
        <v>1</v>
      </c>
      <c r="F134" s="221" t="s">
        <v>156</v>
      </c>
      <c r="G134" s="219"/>
      <c r="H134" s="222">
        <v>3</v>
      </c>
      <c r="I134" s="223"/>
      <c r="J134" s="219"/>
      <c r="K134" s="219"/>
      <c r="L134" s="224"/>
      <c r="M134" s="225"/>
      <c r="N134" s="226"/>
      <c r="O134" s="226"/>
      <c r="P134" s="226"/>
      <c r="Q134" s="226"/>
      <c r="R134" s="226"/>
      <c r="S134" s="226"/>
      <c r="T134" s="227"/>
      <c r="AT134" s="228" t="s">
        <v>153</v>
      </c>
      <c r="AU134" s="228" t="s">
        <v>86</v>
      </c>
      <c r="AV134" s="14" t="s">
        <v>146</v>
      </c>
      <c r="AW134" s="14" t="s">
        <v>33</v>
      </c>
      <c r="AX134" s="14" t="s">
        <v>84</v>
      </c>
      <c r="AY134" s="228" t="s">
        <v>139</v>
      </c>
    </row>
    <row r="135" spans="1:65" s="12" customFormat="1" ht="22.9" customHeight="1">
      <c r="B135" s="172"/>
      <c r="C135" s="173"/>
      <c r="D135" s="174" t="s">
        <v>75</v>
      </c>
      <c r="E135" s="186" t="s">
        <v>641</v>
      </c>
      <c r="F135" s="186" t="s">
        <v>642</v>
      </c>
      <c r="G135" s="173"/>
      <c r="H135" s="173"/>
      <c r="I135" s="176"/>
      <c r="J135" s="187">
        <f>BK135</f>
        <v>0</v>
      </c>
      <c r="K135" s="173"/>
      <c r="L135" s="178"/>
      <c r="M135" s="179"/>
      <c r="N135" s="180"/>
      <c r="O135" s="180"/>
      <c r="P135" s="181">
        <f>SUM(P136:P139)</f>
        <v>0</v>
      </c>
      <c r="Q135" s="180"/>
      <c r="R135" s="181">
        <f>SUM(R136:R139)</f>
        <v>1.8000000000000002E-2</v>
      </c>
      <c r="S135" s="180"/>
      <c r="T135" s="182">
        <f>SUM(T136:T139)</f>
        <v>0</v>
      </c>
      <c r="AR135" s="183" t="s">
        <v>86</v>
      </c>
      <c r="AT135" s="184" t="s">
        <v>75</v>
      </c>
      <c r="AU135" s="184" t="s">
        <v>84</v>
      </c>
      <c r="AY135" s="183" t="s">
        <v>139</v>
      </c>
      <c r="BK135" s="185">
        <f>SUM(BK136:BK139)</f>
        <v>0</v>
      </c>
    </row>
    <row r="136" spans="1:65" s="2" customFormat="1" ht="37.9" customHeight="1">
      <c r="A136" s="35"/>
      <c r="B136" s="36"/>
      <c r="C136" s="188" t="s">
        <v>185</v>
      </c>
      <c r="D136" s="188" t="s">
        <v>142</v>
      </c>
      <c r="E136" s="189" t="s">
        <v>643</v>
      </c>
      <c r="F136" s="190" t="s">
        <v>644</v>
      </c>
      <c r="G136" s="191" t="s">
        <v>297</v>
      </c>
      <c r="H136" s="192">
        <v>6</v>
      </c>
      <c r="I136" s="193"/>
      <c r="J136" s="194">
        <f>ROUND(I136*H136,2)</f>
        <v>0</v>
      </c>
      <c r="K136" s="195"/>
      <c r="L136" s="40"/>
      <c r="M136" s="196" t="s">
        <v>1</v>
      </c>
      <c r="N136" s="197" t="s">
        <v>41</v>
      </c>
      <c r="O136" s="72"/>
      <c r="P136" s="198">
        <f>O136*H136</f>
        <v>0</v>
      </c>
      <c r="Q136" s="198">
        <v>3.0000000000000001E-3</v>
      </c>
      <c r="R136" s="198">
        <f>Q136*H136</f>
        <v>1.8000000000000002E-2</v>
      </c>
      <c r="S136" s="198">
        <v>0</v>
      </c>
      <c r="T136" s="199">
        <f>S136*H136</f>
        <v>0</v>
      </c>
      <c r="U136" s="35"/>
      <c r="V136" s="35"/>
      <c r="W136" s="35"/>
      <c r="X136" s="35"/>
      <c r="Y136" s="35"/>
      <c r="Z136" s="35"/>
      <c r="AA136" s="35"/>
      <c r="AB136" s="35"/>
      <c r="AC136" s="35"/>
      <c r="AD136" s="35"/>
      <c r="AE136" s="35"/>
      <c r="AR136" s="200" t="s">
        <v>238</v>
      </c>
      <c r="AT136" s="200" t="s">
        <v>142</v>
      </c>
      <c r="AU136" s="200" t="s">
        <v>86</v>
      </c>
      <c r="AY136" s="18" t="s">
        <v>139</v>
      </c>
      <c r="BE136" s="201">
        <f>IF(N136="základní",J136,0)</f>
        <v>0</v>
      </c>
      <c r="BF136" s="201">
        <f>IF(N136="snížená",J136,0)</f>
        <v>0</v>
      </c>
      <c r="BG136" s="201">
        <f>IF(N136="zákl. přenesená",J136,0)</f>
        <v>0</v>
      </c>
      <c r="BH136" s="201">
        <f>IF(N136="sníž. přenesená",J136,0)</f>
        <v>0</v>
      </c>
      <c r="BI136" s="201">
        <f>IF(N136="nulová",J136,0)</f>
        <v>0</v>
      </c>
      <c r="BJ136" s="18" t="s">
        <v>84</v>
      </c>
      <c r="BK136" s="201">
        <f>ROUND(I136*H136,2)</f>
        <v>0</v>
      </c>
      <c r="BL136" s="18" t="s">
        <v>238</v>
      </c>
      <c r="BM136" s="200" t="s">
        <v>645</v>
      </c>
    </row>
    <row r="137" spans="1:65" s="13" customFormat="1" ht="11.25">
      <c r="B137" s="207"/>
      <c r="C137" s="208"/>
      <c r="D137" s="202" t="s">
        <v>153</v>
      </c>
      <c r="E137" s="209" t="s">
        <v>1</v>
      </c>
      <c r="F137" s="210" t="s">
        <v>646</v>
      </c>
      <c r="G137" s="208"/>
      <c r="H137" s="211">
        <v>3</v>
      </c>
      <c r="I137" s="212"/>
      <c r="J137" s="208"/>
      <c r="K137" s="208"/>
      <c r="L137" s="213"/>
      <c r="M137" s="214"/>
      <c r="N137" s="215"/>
      <c r="O137" s="215"/>
      <c r="P137" s="215"/>
      <c r="Q137" s="215"/>
      <c r="R137" s="215"/>
      <c r="S137" s="215"/>
      <c r="T137" s="216"/>
      <c r="AT137" s="217" t="s">
        <v>153</v>
      </c>
      <c r="AU137" s="217" t="s">
        <v>86</v>
      </c>
      <c r="AV137" s="13" t="s">
        <v>86</v>
      </c>
      <c r="AW137" s="13" t="s">
        <v>33</v>
      </c>
      <c r="AX137" s="13" t="s">
        <v>76</v>
      </c>
      <c r="AY137" s="217" t="s">
        <v>139</v>
      </c>
    </row>
    <row r="138" spans="1:65" s="13" customFormat="1" ht="11.25">
      <c r="B138" s="207"/>
      <c r="C138" s="208"/>
      <c r="D138" s="202" t="s">
        <v>153</v>
      </c>
      <c r="E138" s="209" t="s">
        <v>1</v>
      </c>
      <c r="F138" s="210" t="s">
        <v>647</v>
      </c>
      <c r="G138" s="208"/>
      <c r="H138" s="211">
        <v>3</v>
      </c>
      <c r="I138" s="212"/>
      <c r="J138" s="208"/>
      <c r="K138" s="208"/>
      <c r="L138" s="213"/>
      <c r="M138" s="214"/>
      <c r="N138" s="215"/>
      <c r="O138" s="215"/>
      <c r="P138" s="215"/>
      <c r="Q138" s="215"/>
      <c r="R138" s="215"/>
      <c r="S138" s="215"/>
      <c r="T138" s="216"/>
      <c r="AT138" s="217" t="s">
        <v>153</v>
      </c>
      <c r="AU138" s="217" t="s">
        <v>86</v>
      </c>
      <c r="AV138" s="13" t="s">
        <v>86</v>
      </c>
      <c r="AW138" s="13" t="s">
        <v>33</v>
      </c>
      <c r="AX138" s="13" t="s">
        <v>76</v>
      </c>
      <c r="AY138" s="217" t="s">
        <v>139</v>
      </c>
    </row>
    <row r="139" spans="1:65" s="14" customFormat="1" ht="11.25">
      <c r="B139" s="218"/>
      <c r="C139" s="219"/>
      <c r="D139" s="202" t="s">
        <v>153</v>
      </c>
      <c r="E139" s="220" t="s">
        <v>1</v>
      </c>
      <c r="F139" s="221" t="s">
        <v>156</v>
      </c>
      <c r="G139" s="219"/>
      <c r="H139" s="222">
        <v>6</v>
      </c>
      <c r="I139" s="223"/>
      <c r="J139" s="219"/>
      <c r="K139" s="219"/>
      <c r="L139" s="224"/>
      <c r="M139" s="239"/>
      <c r="N139" s="240"/>
      <c r="O139" s="240"/>
      <c r="P139" s="240"/>
      <c r="Q139" s="240"/>
      <c r="R139" s="240"/>
      <c r="S139" s="240"/>
      <c r="T139" s="241"/>
      <c r="AT139" s="228" t="s">
        <v>153</v>
      </c>
      <c r="AU139" s="228" t="s">
        <v>86</v>
      </c>
      <c r="AV139" s="14" t="s">
        <v>146</v>
      </c>
      <c r="AW139" s="14" t="s">
        <v>33</v>
      </c>
      <c r="AX139" s="14" t="s">
        <v>84</v>
      </c>
      <c r="AY139" s="228" t="s">
        <v>139</v>
      </c>
    </row>
    <row r="140" spans="1:65" s="2" customFormat="1" ht="6.95" customHeight="1">
      <c r="A140" s="35"/>
      <c r="B140" s="55"/>
      <c r="C140" s="56"/>
      <c r="D140" s="56"/>
      <c r="E140" s="56"/>
      <c r="F140" s="56"/>
      <c r="G140" s="56"/>
      <c r="H140" s="56"/>
      <c r="I140" s="56"/>
      <c r="J140" s="56"/>
      <c r="K140" s="56"/>
      <c r="L140" s="40"/>
      <c r="M140" s="35"/>
      <c r="O140" s="35"/>
      <c r="P140" s="35"/>
      <c r="Q140" s="35"/>
      <c r="R140" s="35"/>
      <c r="S140" s="35"/>
      <c r="T140" s="35"/>
      <c r="U140" s="35"/>
      <c r="V140" s="35"/>
      <c r="W140" s="35"/>
      <c r="X140" s="35"/>
      <c r="Y140" s="35"/>
      <c r="Z140" s="35"/>
      <c r="AA140" s="35"/>
      <c r="AB140" s="35"/>
      <c r="AC140" s="35"/>
      <c r="AD140" s="35"/>
      <c r="AE140" s="35"/>
    </row>
  </sheetData>
  <sheetProtection algorithmName="SHA-512" hashValue="Na2lascY5bKIkviT7N0rmcxoR0p2f3q5508r4IgUPnmg8RI4bqu58nEdDdNZBNKHNr/ii9TJQQN7q//givZAXg==" saltValue="DhJNrFBqY29VH51ZrvbcTmqaDnEgbQrBBYITzWPLW90r0CIDsg5ok7Pe3hcdBUUpY1gB6TCiAvXbrCGFUXKNQA==" spinCount="100000" sheet="1" objects="1" scenarios="1" formatColumns="0" formatRows="0" autoFilter="0"/>
  <autoFilter ref="C120:K139"/>
  <mergeCells count="9">
    <mergeCell ref="E87:H87"/>
    <mergeCell ref="E111:H111"/>
    <mergeCell ref="E113:H113"/>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83"/>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25"/>
      <c r="M2" s="325"/>
      <c r="N2" s="325"/>
      <c r="O2" s="325"/>
      <c r="P2" s="325"/>
      <c r="Q2" s="325"/>
      <c r="R2" s="325"/>
      <c r="S2" s="325"/>
      <c r="T2" s="325"/>
      <c r="U2" s="325"/>
      <c r="V2" s="325"/>
      <c r="AT2" s="18" t="s">
        <v>94</v>
      </c>
    </row>
    <row r="3" spans="1:46" s="1" customFormat="1" ht="6.95" customHeight="1">
      <c r="B3" s="109"/>
      <c r="C3" s="110"/>
      <c r="D3" s="110"/>
      <c r="E3" s="110"/>
      <c r="F3" s="110"/>
      <c r="G3" s="110"/>
      <c r="H3" s="110"/>
      <c r="I3" s="110"/>
      <c r="J3" s="110"/>
      <c r="K3" s="110"/>
      <c r="L3" s="21"/>
      <c r="AT3" s="18" t="s">
        <v>86</v>
      </c>
    </row>
    <row r="4" spans="1:46" s="1" customFormat="1" ht="24.95" customHeight="1">
      <c r="B4" s="21"/>
      <c r="D4" s="111" t="s">
        <v>104</v>
      </c>
      <c r="L4" s="21"/>
      <c r="M4" s="112" t="s">
        <v>10</v>
      </c>
      <c r="AT4" s="18" t="s">
        <v>4</v>
      </c>
    </row>
    <row r="5" spans="1:46" s="1" customFormat="1" ht="6.95" customHeight="1">
      <c r="B5" s="21"/>
      <c r="L5" s="21"/>
    </row>
    <row r="6" spans="1:46" s="1" customFormat="1" ht="12" customHeight="1">
      <c r="B6" s="21"/>
      <c r="D6" s="113" t="s">
        <v>16</v>
      </c>
      <c r="L6" s="21"/>
    </row>
    <row r="7" spans="1:46" s="1" customFormat="1" ht="26.25" customHeight="1">
      <c r="B7" s="21"/>
      <c r="E7" s="326" t="str">
        <f>'Rekapitulace stavby'!K6</f>
        <v>Rekonstrukce oddělení urologie nemocnice Most - budova B, 4. patro - revize 25/9 2025</v>
      </c>
      <c r="F7" s="327"/>
      <c r="G7" s="327"/>
      <c r="H7" s="327"/>
      <c r="L7" s="21"/>
    </row>
    <row r="8" spans="1:46" s="2" customFormat="1" ht="12" customHeight="1">
      <c r="A8" s="35"/>
      <c r="B8" s="40"/>
      <c r="C8" s="35"/>
      <c r="D8" s="113" t="s">
        <v>105</v>
      </c>
      <c r="E8" s="35"/>
      <c r="F8" s="35"/>
      <c r="G8" s="35"/>
      <c r="H8" s="35"/>
      <c r="I8" s="35"/>
      <c r="J8" s="35"/>
      <c r="K8" s="35"/>
      <c r="L8" s="52"/>
      <c r="S8" s="35"/>
      <c r="T8" s="35"/>
      <c r="U8" s="35"/>
      <c r="V8" s="35"/>
      <c r="W8" s="35"/>
      <c r="X8" s="35"/>
      <c r="Y8" s="35"/>
      <c r="Z8" s="35"/>
      <c r="AA8" s="35"/>
      <c r="AB8" s="35"/>
      <c r="AC8" s="35"/>
      <c r="AD8" s="35"/>
      <c r="AE8" s="35"/>
    </row>
    <row r="9" spans="1:46" s="2" customFormat="1" ht="16.5" customHeight="1">
      <c r="A9" s="35"/>
      <c r="B9" s="40"/>
      <c r="C9" s="35"/>
      <c r="D9" s="35"/>
      <c r="E9" s="328" t="s">
        <v>648</v>
      </c>
      <c r="F9" s="329"/>
      <c r="G9" s="329"/>
      <c r="H9" s="329"/>
      <c r="I9" s="35"/>
      <c r="J9" s="35"/>
      <c r="K9" s="35"/>
      <c r="L9" s="52"/>
      <c r="S9" s="35"/>
      <c r="T9" s="35"/>
      <c r="U9" s="35"/>
      <c r="V9" s="35"/>
      <c r="W9" s="35"/>
      <c r="X9" s="35"/>
      <c r="Y9" s="35"/>
      <c r="Z9" s="35"/>
      <c r="AA9" s="35"/>
      <c r="AB9" s="35"/>
      <c r="AC9" s="35"/>
      <c r="AD9" s="35"/>
      <c r="AE9" s="35"/>
    </row>
    <row r="10" spans="1:46" s="2" customFormat="1" ht="11.25">
      <c r="A10" s="35"/>
      <c r="B10" s="40"/>
      <c r="C10" s="35"/>
      <c r="D10" s="35"/>
      <c r="E10" s="35"/>
      <c r="F10" s="35"/>
      <c r="G10" s="35"/>
      <c r="H10" s="35"/>
      <c r="I10" s="35"/>
      <c r="J10" s="35"/>
      <c r="K10" s="35"/>
      <c r="L10" s="52"/>
      <c r="S10" s="35"/>
      <c r="T10" s="35"/>
      <c r="U10" s="35"/>
      <c r="V10" s="35"/>
      <c r="W10" s="35"/>
      <c r="X10" s="35"/>
      <c r="Y10" s="35"/>
      <c r="Z10" s="35"/>
      <c r="AA10" s="35"/>
      <c r="AB10" s="35"/>
      <c r="AC10" s="35"/>
      <c r="AD10" s="35"/>
      <c r="AE10" s="35"/>
    </row>
    <row r="11" spans="1:46" s="2" customFormat="1" ht="12" customHeight="1">
      <c r="A11" s="35"/>
      <c r="B11" s="40"/>
      <c r="C11" s="35"/>
      <c r="D11" s="113" t="s">
        <v>18</v>
      </c>
      <c r="E11" s="35"/>
      <c r="F11" s="114" t="s">
        <v>1</v>
      </c>
      <c r="G11" s="35"/>
      <c r="H11" s="35"/>
      <c r="I11" s="113" t="s">
        <v>19</v>
      </c>
      <c r="J11" s="114" t="s">
        <v>1</v>
      </c>
      <c r="K11" s="35"/>
      <c r="L11" s="52"/>
      <c r="S11" s="35"/>
      <c r="T11" s="35"/>
      <c r="U11" s="35"/>
      <c r="V11" s="35"/>
      <c r="W11" s="35"/>
      <c r="X11" s="35"/>
      <c r="Y11" s="35"/>
      <c r="Z11" s="35"/>
      <c r="AA11" s="35"/>
      <c r="AB11" s="35"/>
      <c r="AC11" s="35"/>
      <c r="AD11" s="35"/>
      <c r="AE11" s="35"/>
    </row>
    <row r="12" spans="1:46" s="2" customFormat="1" ht="12" customHeight="1">
      <c r="A12" s="35"/>
      <c r="B12" s="40"/>
      <c r="C12" s="35"/>
      <c r="D12" s="113" t="s">
        <v>20</v>
      </c>
      <c r="E12" s="35"/>
      <c r="F12" s="114" t="s">
        <v>21</v>
      </c>
      <c r="G12" s="35"/>
      <c r="H12" s="35"/>
      <c r="I12" s="113" t="s">
        <v>22</v>
      </c>
      <c r="J12" s="115">
        <f>'Rekapitulace stavby'!AN8</f>
        <v>0</v>
      </c>
      <c r="K12" s="35"/>
      <c r="L12" s="52"/>
      <c r="S12" s="35"/>
      <c r="T12" s="35"/>
      <c r="U12" s="35"/>
      <c r="V12" s="35"/>
      <c r="W12" s="35"/>
      <c r="X12" s="35"/>
      <c r="Y12" s="35"/>
      <c r="Z12" s="35"/>
      <c r="AA12" s="35"/>
      <c r="AB12" s="35"/>
      <c r="AC12" s="35"/>
      <c r="AD12" s="35"/>
      <c r="AE12" s="35"/>
    </row>
    <row r="13" spans="1:46" s="2" customFormat="1" ht="10.9" customHeight="1">
      <c r="A13" s="35"/>
      <c r="B13" s="40"/>
      <c r="C13" s="35"/>
      <c r="D13" s="35"/>
      <c r="E13" s="35"/>
      <c r="F13" s="35"/>
      <c r="G13" s="35"/>
      <c r="H13" s="35"/>
      <c r="I13" s="35"/>
      <c r="J13" s="35"/>
      <c r="K13" s="35"/>
      <c r="L13" s="52"/>
      <c r="S13" s="35"/>
      <c r="T13" s="35"/>
      <c r="U13" s="35"/>
      <c r="V13" s="35"/>
      <c r="W13" s="35"/>
      <c r="X13" s="35"/>
      <c r="Y13" s="35"/>
      <c r="Z13" s="35"/>
      <c r="AA13" s="35"/>
      <c r="AB13" s="35"/>
      <c r="AC13" s="35"/>
      <c r="AD13" s="35"/>
      <c r="AE13" s="35"/>
    </row>
    <row r="14" spans="1:46" s="2" customFormat="1" ht="12" customHeight="1">
      <c r="A14" s="35"/>
      <c r="B14" s="40"/>
      <c r="C14" s="35"/>
      <c r="D14" s="113" t="s">
        <v>23</v>
      </c>
      <c r="E14" s="35"/>
      <c r="F14" s="35"/>
      <c r="G14" s="35"/>
      <c r="H14" s="35"/>
      <c r="I14" s="113" t="s">
        <v>24</v>
      </c>
      <c r="J14" s="114" t="s">
        <v>25</v>
      </c>
      <c r="K14" s="35"/>
      <c r="L14" s="52"/>
      <c r="S14" s="35"/>
      <c r="T14" s="35"/>
      <c r="U14" s="35"/>
      <c r="V14" s="35"/>
      <c r="W14" s="35"/>
      <c r="X14" s="35"/>
      <c r="Y14" s="35"/>
      <c r="Z14" s="35"/>
      <c r="AA14" s="35"/>
      <c r="AB14" s="35"/>
      <c r="AC14" s="35"/>
      <c r="AD14" s="35"/>
      <c r="AE14" s="35"/>
    </row>
    <row r="15" spans="1:46" s="2" customFormat="1" ht="18" customHeight="1">
      <c r="A15" s="35"/>
      <c r="B15" s="40"/>
      <c r="C15" s="35"/>
      <c r="D15" s="35"/>
      <c r="E15" s="114" t="s">
        <v>26</v>
      </c>
      <c r="F15" s="35"/>
      <c r="G15" s="35"/>
      <c r="H15" s="35"/>
      <c r="I15" s="113" t="s">
        <v>27</v>
      </c>
      <c r="J15" s="114" t="s">
        <v>28</v>
      </c>
      <c r="K15" s="35"/>
      <c r="L15" s="52"/>
      <c r="S15" s="35"/>
      <c r="T15" s="35"/>
      <c r="U15" s="35"/>
      <c r="V15" s="35"/>
      <c r="W15" s="35"/>
      <c r="X15" s="35"/>
      <c r="Y15" s="35"/>
      <c r="Z15" s="35"/>
      <c r="AA15" s="35"/>
      <c r="AB15" s="35"/>
      <c r="AC15" s="35"/>
      <c r="AD15" s="35"/>
      <c r="AE15" s="35"/>
    </row>
    <row r="16" spans="1:46" s="2" customFormat="1" ht="6.95" customHeight="1">
      <c r="A16" s="35"/>
      <c r="B16" s="40"/>
      <c r="C16" s="35"/>
      <c r="D16" s="35"/>
      <c r="E16" s="35"/>
      <c r="F16" s="35"/>
      <c r="G16" s="35"/>
      <c r="H16" s="35"/>
      <c r="I16" s="35"/>
      <c r="J16" s="35"/>
      <c r="K16" s="35"/>
      <c r="L16" s="52"/>
      <c r="S16" s="35"/>
      <c r="T16" s="35"/>
      <c r="U16" s="35"/>
      <c r="V16" s="35"/>
      <c r="W16" s="35"/>
      <c r="X16" s="35"/>
      <c r="Y16" s="35"/>
      <c r="Z16" s="35"/>
      <c r="AA16" s="35"/>
      <c r="AB16" s="35"/>
      <c r="AC16" s="35"/>
      <c r="AD16" s="35"/>
      <c r="AE16" s="35"/>
    </row>
    <row r="17" spans="1:31" s="2" customFormat="1" ht="12" customHeight="1">
      <c r="A17" s="35"/>
      <c r="B17" s="40"/>
      <c r="C17" s="35"/>
      <c r="D17" s="113" t="s">
        <v>29</v>
      </c>
      <c r="E17" s="35"/>
      <c r="F17" s="35"/>
      <c r="G17" s="35"/>
      <c r="H17" s="35"/>
      <c r="I17" s="113" t="s">
        <v>24</v>
      </c>
      <c r="J17" s="31" t="str">
        <f>'Rekapitulace stavby'!AN13</f>
        <v>Vyplň údaj</v>
      </c>
      <c r="K17" s="35"/>
      <c r="L17" s="52"/>
      <c r="S17" s="35"/>
      <c r="T17" s="35"/>
      <c r="U17" s="35"/>
      <c r="V17" s="35"/>
      <c r="W17" s="35"/>
      <c r="X17" s="35"/>
      <c r="Y17" s="35"/>
      <c r="Z17" s="35"/>
      <c r="AA17" s="35"/>
      <c r="AB17" s="35"/>
      <c r="AC17" s="35"/>
      <c r="AD17" s="35"/>
      <c r="AE17" s="35"/>
    </row>
    <row r="18" spans="1:31" s="2" customFormat="1" ht="18" customHeight="1">
      <c r="A18" s="35"/>
      <c r="B18" s="40"/>
      <c r="C18" s="35"/>
      <c r="D18" s="35"/>
      <c r="E18" s="330" t="str">
        <f>'Rekapitulace stavby'!E14</f>
        <v>Vyplň údaj</v>
      </c>
      <c r="F18" s="331"/>
      <c r="G18" s="331"/>
      <c r="H18" s="331"/>
      <c r="I18" s="113" t="s">
        <v>27</v>
      </c>
      <c r="J18" s="31" t="str">
        <f>'Rekapitulace stavby'!AN14</f>
        <v>Vyplň údaj</v>
      </c>
      <c r="K18" s="35"/>
      <c r="L18" s="52"/>
      <c r="S18" s="35"/>
      <c r="T18" s="35"/>
      <c r="U18" s="35"/>
      <c r="V18" s="35"/>
      <c r="W18" s="35"/>
      <c r="X18" s="35"/>
      <c r="Y18" s="35"/>
      <c r="Z18" s="35"/>
      <c r="AA18" s="35"/>
      <c r="AB18" s="35"/>
      <c r="AC18" s="35"/>
      <c r="AD18" s="35"/>
      <c r="AE18" s="35"/>
    </row>
    <row r="19" spans="1:31" s="2" customFormat="1" ht="6.95" customHeight="1">
      <c r="A19" s="35"/>
      <c r="B19" s="40"/>
      <c r="C19" s="35"/>
      <c r="D19" s="35"/>
      <c r="E19" s="35"/>
      <c r="F19" s="35"/>
      <c r="G19" s="35"/>
      <c r="H19" s="35"/>
      <c r="I19" s="35"/>
      <c r="J19" s="35"/>
      <c r="K19" s="35"/>
      <c r="L19" s="52"/>
      <c r="S19" s="35"/>
      <c r="T19" s="35"/>
      <c r="U19" s="35"/>
      <c r="V19" s="35"/>
      <c r="W19" s="35"/>
      <c r="X19" s="35"/>
      <c r="Y19" s="35"/>
      <c r="Z19" s="35"/>
      <c r="AA19" s="35"/>
      <c r="AB19" s="35"/>
      <c r="AC19" s="35"/>
      <c r="AD19" s="35"/>
      <c r="AE19" s="35"/>
    </row>
    <row r="20" spans="1:31" s="2" customFormat="1" ht="12" customHeight="1">
      <c r="A20" s="35"/>
      <c r="B20" s="40"/>
      <c r="C20" s="35"/>
      <c r="D20" s="113" t="s">
        <v>31</v>
      </c>
      <c r="E20" s="35"/>
      <c r="F20" s="35"/>
      <c r="G20" s="35"/>
      <c r="H20" s="35"/>
      <c r="I20" s="113" t="s">
        <v>24</v>
      </c>
      <c r="J20" s="114" t="str">
        <f>IF('Rekapitulace stavby'!AN16="","",'Rekapitulace stavby'!AN16)</f>
        <v/>
      </c>
      <c r="K20" s="35"/>
      <c r="L20" s="52"/>
      <c r="S20" s="35"/>
      <c r="T20" s="35"/>
      <c r="U20" s="35"/>
      <c r="V20" s="35"/>
      <c r="W20" s="35"/>
      <c r="X20" s="35"/>
      <c r="Y20" s="35"/>
      <c r="Z20" s="35"/>
      <c r="AA20" s="35"/>
      <c r="AB20" s="35"/>
      <c r="AC20" s="35"/>
      <c r="AD20" s="35"/>
      <c r="AE20" s="35"/>
    </row>
    <row r="21" spans="1:31" s="2" customFormat="1" ht="18" customHeight="1">
      <c r="A21" s="35"/>
      <c r="B21" s="40"/>
      <c r="C21" s="35"/>
      <c r="D21" s="35"/>
      <c r="E21" s="114" t="str">
        <f>IF('Rekapitulace stavby'!E17="","",'Rekapitulace stavby'!E17)</f>
        <v xml:space="preserve"> </v>
      </c>
      <c r="F21" s="35"/>
      <c r="G21" s="35"/>
      <c r="H21" s="35"/>
      <c r="I21" s="113" t="s">
        <v>27</v>
      </c>
      <c r="J21" s="114" t="str">
        <f>IF('Rekapitulace stavby'!AN17="","",'Rekapitulace stavby'!AN17)</f>
        <v/>
      </c>
      <c r="K21" s="35"/>
      <c r="L21" s="52"/>
      <c r="S21" s="35"/>
      <c r="T21" s="35"/>
      <c r="U21" s="35"/>
      <c r="V21" s="35"/>
      <c r="W21" s="35"/>
      <c r="X21" s="35"/>
      <c r="Y21" s="35"/>
      <c r="Z21" s="35"/>
      <c r="AA21" s="35"/>
      <c r="AB21" s="35"/>
      <c r="AC21" s="35"/>
      <c r="AD21" s="35"/>
      <c r="AE21" s="35"/>
    </row>
    <row r="22" spans="1:31" s="2" customFormat="1" ht="6.95" customHeight="1">
      <c r="A22" s="35"/>
      <c r="B22" s="40"/>
      <c r="C22" s="35"/>
      <c r="D22" s="35"/>
      <c r="E22" s="35"/>
      <c r="F22" s="35"/>
      <c r="G22" s="35"/>
      <c r="H22" s="35"/>
      <c r="I22" s="35"/>
      <c r="J22" s="35"/>
      <c r="K22" s="35"/>
      <c r="L22" s="52"/>
      <c r="S22" s="35"/>
      <c r="T22" s="35"/>
      <c r="U22" s="35"/>
      <c r="V22" s="35"/>
      <c r="W22" s="35"/>
      <c r="X22" s="35"/>
      <c r="Y22" s="35"/>
      <c r="Z22" s="35"/>
      <c r="AA22" s="35"/>
      <c r="AB22" s="35"/>
      <c r="AC22" s="35"/>
      <c r="AD22" s="35"/>
      <c r="AE22" s="35"/>
    </row>
    <row r="23" spans="1:31" s="2" customFormat="1" ht="12" customHeight="1">
      <c r="A23" s="35"/>
      <c r="B23" s="40"/>
      <c r="C23" s="35"/>
      <c r="D23" s="113" t="s">
        <v>34</v>
      </c>
      <c r="E23" s="35"/>
      <c r="F23" s="35"/>
      <c r="G23" s="35"/>
      <c r="H23" s="35"/>
      <c r="I23" s="113" t="s">
        <v>24</v>
      </c>
      <c r="J23" s="114" t="str">
        <f>IF('Rekapitulace stavby'!AN19="","",'Rekapitulace stavby'!AN19)</f>
        <v/>
      </c>
      <c r="K23" s="35"/>
      <c r="L23" s="52"/>
      <c r="S23" s="35"/>
      <c r="T23" s="35"/>
      <c r="U23" s="35"/>
      <c r="V23" s="35"/>
      <c r="W23" s="35"/>
      <c r="X23" s="35"/>
      <c r="Y23" s="35"/>
      <c r="Z23" s="35"/>
      <c r="AA23" s="35"/>
      <c r="AB23" s="35"/>
      <c r="AC23" s="35"/>
      <c r="AD23" s="35"/>
      <c r="AE23" s="35"/>
    </row>
    <row r="24" spans="1:31" s="2" customFormat="1" ht="18" customHeight="1">
      <c r="A24" s="35"/>
      <c r="B24" s="40"/>
      <c r="C24" s="35"/>
      <c r="D24" s="35"/>
      <c r="E24" s="114" t="str">
        <f>IF('Rekapitulace stavby'!E20="","",'Rekapitulace stavby'!E20)</f>
        <v xml:space="preserve"> </v>
      </c>
      <c r="F24" s="35"/>
      <c r="G24" s="35"/>
      <c r="H24" s="35"/>
      <c r="I24" s="113" t="s">
        <v>27</v>
      </c>
      <c r="J24" s="114" t="str">
        <f>IF('Rekapitulace stavby'!AN20="","",'Rekapitulace stavby'!AN20)</f>
        <v/>
      </c>
      <c r="K24" s="35"/>
      <c r="L24" s="52"/>
      <c r="S24" s="35"/>
      <c r="T24" s="35"/>
      <c r="U24" s="35"/>
      <c r="V24" s="35"/>
      <c r="W24" s="35"/>
      <c r="X24" s="35"/>
      <c r="Y24" s="35"/>
      <c r="Z24" s="35"/>
      <c r="AA24" s="35"/>
      <c r="AB24" s="35"/>
      <c r="AC24" s="35"/>
      <c r="AD24" s="35"/>
      <c r="AE24" s="35"/>
    </row>
    <row r="25" spans="1:31" s="2" customFormat="1" ht="6.95" customHeight="1">
      <c r="A25" s="35"/>
      <c r="B25" s="40"/>
      <c r="C25" s="35"/>
      <c r="D25" s="35"/>
      <c r="E25" s="35"/>
      <c r="F25" s="35"/>
      <c r="G25" s="35"/>
      <c r="H25" s="35"/>
      <c r="I25" s="35"/>
      <c r="J25" s="35"/>
      <c r="K25" s="35"/>
      <c r="L25" s="52"/>
      <c r="S25" s="35"/>
      <c r="T25" s="35"/>
      <c r="U25" s="35"/>
      <c r="V25" s="35"/>
      <c r="W25" s="35"/>
      <c r="X25" s="35"/>
      <c r="Y25" s="35"/>
      <c r="Z25" s="35"/>
      <c r="AA25" s="35"/>
      <c r="AB25" s="35"/>
      <c r="AC25" s="35"/>
      <c r="AD25" s="35"/>
      <c r="AE25" s="35"/>
    </row>
    <row r="26" spans="1:31" s="2" customFormat="1" ht="12" customHeight="1">
      <c r="A26" s="35"/>
      <c r="B26" s="40"/>
      <c r="C26" s="35"/>
      <c r="D26" s="113" t="s">
        <v>35</v>
      </c>
      <c r="E26" s="35"/>
      <c r="F26" s="35"/>
      <c r="G26" s="35"/>
      <c r="H26" s="35"/>
      <c r="I26" s="35"/>
      <c r="J26" s="35"/>
      <c r="K26" s="35"/>
      <c r="L26" s="52"/>
      <c r="S26" s="35"/>
      <c r="T26" s="35"/>
      <c r="U26" s="35"/>
      <c r="V26" s="35"/>
      <c r="W26" s="35"/>
      <c r="X26" s="35"/>
      <c r="Y26" s="35"/>
      <c r="Z26" s="35"/>
      <c r="AA26" s="35"/>
      <c r="AB26" s="35"/>
      <c r="AC26" s="35"/>
      <c r="AD26" s="35"/>
      <c r="AE26" s="35"/>
    </row>
    <row r="27" spans="1:31" s="8" customFormat="1" ht="16.5" customHeight="1">
      <c r="A27" s="116"/>
      <c r="B27" s="117"/>
      <c r="C27" s="116"/>
      <c r="D27" s="116"/>
      <c r="E27" s="332" t="s">
        <v>1</v>
      </c>
      <c r="F27" s="332"/>
      <c r="G27" s="332"/>
      <c r="H27" s="332"/>
      <c r="I27" s="116"/>
      <c r="J27" s="116"/>
      <c r="K27" s="116"/>
      <c r="L27" s="118"/>
      <c r="S27" s="116"/>
      <c r="T27" s="116"/>
      <c r="U27" s="116"/>
      <c r="V27" s="116"/>
      <c r="W27" s="116"/>
      <c r="X27" s="116"/>
      <c r="Y27" s="116"/>
      <c r="Z27" s="116"/>
      <c r="AA27" s="116"/>
      <c r="AB27" s="116"/>
      <c r="AC27" s="116"/>
      <c r="AD27" s="116"/>
      <c r="AE27" s="116"/>
    </row>
    <row r="28" spans="1:31" s="2" customFormat="1" ht="6.95" customHeight="1">
      <c r="A28" s="35"/>
      <c r="B28" s="40"/>
      <c r="C28" s="35"/>
      <c r="D28" s="35"/>
      <c r="E28" s="35"/>
      <c r="F28" s="35"/>
      <c r="G28" s="35"/>
      <c r="H28" s="35"/>
      <c r="I28" s="35"/>
      <c r="J28" s="35"/>
      <c r="K28" s="35"/>
      <c r="L28" s="52"/>
      <c r="S28" s="35"/>
      <c r="T28" s="35"/>
      <c r="U28" s="35"/>
      <c r="V28" s="35"/>
      <c r="W28" s="35"/>
      <c r="X28" s="35"/>
      <c r="Y28" s="35"/>
      <c r="Z28" s="35"/>
      <c r="AA28" s="35"/>
      <c r="AB28" s="35"/>
      <c r="AC28" s="35"/>
      <c r="AD28" s="35"/>
      <c r="AE28" s="35"/>
    </row>
    <row r="29" spans="1:31" s="2" customFormat="1" ht="6.95" customHeight="1">
      <c r="A29" s="35"/>
      <c r="B29" s="40"/>
      <c r="C29" s="35"/>
      <c r="D29" s="119"/>
      <c r="E29" s="119"/>
      <c r="F29" s="119"/>
      <c r="G29" s="119"/>
      <c r="H29" s="119"/>
      <c r="I29" s="119"/>
      <c r="J29" s="119"/>
      <c r="K29" s="119"/>
      <c r="L29" s="52"/>
      <c r="S29" s="35"/>
      <c r="T29" s="35"/>
      <c r="U29" s="35"/>
      <c r="V29" s="35"/>
      <c r="W29" s="35"/>
      <c r="X29" s="35"/>
      <c r="Y29" s="35"/>
      <c r="Z29" s="35"/>
      <c r="AA29" s="35"/>
      <c r="AB29" s="35"/>
      <c r="AC29" s="35"/>
      <c r="AD29" s="35"/>
      <c r="AE29" s="35"/>
    </row>
    <row r="30" spans="1:31" s="2" customFormat="1" ht="25.35" customHeight="1">
      <c r="A30" s="35"/>
      <c r="B30" s="40"/>
      <c r="C30" s="35"/>
      <c r="D30" s="120" t="s">
        <v>36</v>
      </c>
      <c r="E30" s="35"/>
      <c r="F30" s="35"/>
      <c r="G30" s="35"/>
      <c r="H30" s="35"/>
      <c r="I30" s="35"/>
      <c r="J30" s="121">
        <f>ROUND(J122, 2)</f>
        <v>0</v>
      </c>
      <c r="K30" s="35"/>
      <c r="L30" s="52"/>
      <c r="S30" s="35"/>
      <c r="T30" s="35"/>
      <c r="U30" s="35"/>
      <c r="V30" s="35"/>
      <c r="W30" s="35"/>
      <c r="X30" s="35"/>
      <c r="Y30" s="35"/>
      <c r="Z30" s="35"/>
      <c r="AA30" s="35"/>
      <c r="AB30" s="35"/>
      <c r="AC30" s="35"/>
      <c r="AD30" s="35"/>
      <c r="AE30" s="35"/>
    </row>
    <row r="31" spans="1:31" s="2" customFormat="1" ht="6.95" customHeight="1">
      <c r="A31" s="35"/>
      <c r="B31" s="40"/>
      <c r="C31" s="35"/>
      <c r="D31" s="119"/>
      <c r="E31" s="119"/>
      <c r="F31" s="119"/>
      <c r="G31" s="119"/>
      <c r="H31" s="119"/>
      <c r="I31" s="119"/>
      <c r="J31" s="119"/>
      <c r="K31" s="119"/>
      <c r="L31" s="52"/>
      <c r="S31" s="35"/>
      <c r="T31" s="35"/>
      <c r="U31" s="35"/>
      <c r="V31" s="35"/>
      <c r="W31" s="35"/>
      <c r="X31" s="35"/>
      <c r="Y31" s="35"/>
      <c r="Z31" s="35"/>
      <c r="AA31" s="35"/>
      <c r="AB31" s="35"/>
      <c r="AC31" s="35"/>
      <c r="AD31" s="35"/>
      <c r="AE31" s="35"/>
    </row>
    <row r="32" spans="1:31" s="2" customFormat="1" ht="14.45" customHeight="1">
      <c r="A32" s="35"/>
      <c r="B32" s="40"/>
      <c r="C32" s="35"/>
      <c r="D32" s="35"/>
      <c r="E32" s="35"/>
      <c r="F32" s="122" t="s">
        <v>38</v>
      </c>
      <c r="G32" s="35"/>
      <c r="H32" s="35"/>
      <c r="I32" s="122" t="s">
        <v>37</v>
      </c>
      <c r="J32" s="122" t="s">
        <v>39</v>
      </c>
      <c r="K32" s="35"/>
      <c r="L32" s="52"/>
      <c r="S32" s="35"/>
      <c r="T32" s="35"/>
      <c r="U32" s="35"/>
      <c r="V32" s="35"/>
      <c r="W32" s="35"/>
      <c r="X32" s="35"/>
      <c r="Y32" s="35"/>
      <c r="Z32" s="35"/>
      <c r="AA32" s="35"/>
      <c r="AB32" s="35"/>
      <c r="AC32" s="35"/>
      <c r="AD32" s="35"/>
      <c r="AE32" s="35"/>
    </row>
    <row r="33" spans="1:31" s="2" customFormat="1" ht="14.45" customHeight="1">
      <c r="A33" s="35"/>
      <c r="B33" s="40"/>
      <c r="C33" s="35"/>
      <c r="D33" s="123" t="s">
        <v>40</v>
      </c>
      <c r="E33" s="113" t="s">
        <v>41</v>
      </c>
      <c r="F33" s="124">
        <f>ROUND((SUM(BE122:BE182)),  2)</f>
        <v>0</v>
      </c>
      <c r="G33" s="35"/>
      <c r="H33" s="35"/>
      <c r="I33" s="125">
        <v>0.21</v>
      </c>
      <c r="J33" s="124">
        <f>ROUND(((SUM(BE122:BE182))*I33),  2)</f>
        <v>0</v>
      </c>
      <c r="K33" s="35"/>
      <c r="L33" s="52"/>
      <c r="S33" s="35"/>
      <c r="T33" s="35"/>
      <c r="U33" s="35"/>
      <c r="V33" s="35"/>
      <c r="W33" s="35"/>
      <c r="X33" s="35"/>
      <c r="Y33" s="35"/>
      <c r="Z33" s="35"/>
      <c r="AA33" s="35"/>
      <c r="AB33" s="35"/>
      <c r="AC33" s="35"/>
      <c r="AD33" s="35"/>
      <c r="AE33" s="35"/>
    </row>
    <row r="34" spans="1:31" s="2" customFormat="1" ht="14.45" customHeight="1">
      <c r="A34" s="35"/>
      <c r="B34" s="40"/>
      <c r="C34" s="35"/>
      <c r="D34" s="35"/>
      <c r="E34" s="113" t="s">
        <v>42</v>
      </c>
      <c r="F34" s="124">
        <f>ROUND((SUM(BF122:BF182)),  2)</f>
        <v>0</v>
      </c>
      <c r="G34" s="35"/>
      <c r="H34" s="35"/>
      <c r="I34" s="125">
        <v>0.12</v>
      </c>
      <c r="J34" s="124">
        <f>ROUND(((SUM(BF122:BF182))*I34),  2)</f>
        <v>0</v>
      </c>
      <c r="K34" s="35"/>
      <c r="L34" s="52"/>
      <c r="S34" s="35"/>
      <c r="T34" s="35"/>
      <c r="U34" s="35"/>
      <c r="V34" s="35"/>
      <c r="W34" s="35"/>
      <c r="X34" s="35"/>
      <c r="Y34" s="35"/>
      <c r="Z34" s="35"/>
      <c r="AA34" s="35"/>
      <c r="AB34" s="35"/>
      <c r="AC34" s="35"/>
      <c r="AD34" s="35"/>
      <c r="AE34" s="35"/>
    </row>
    <row r="35" spans="1:31" s="2" customFormat="1" ht="14.45" hidden="1" customHeight="1">
      <c r="A35" s="35"/>
      <c r="B35" s="40"/>
      <c r="C35" s="35"/>
      <c r="D35" s="35"/>
      <c r="E35" s="113" t="s">
        <v>43</v>
      </c>
      <c r="F35" s="124">
        <f>ROUND((SUM(BG122:BG182)),  2)</f>
        <v>0</v>
      </c>
      <c r="G35" s="35"/>
      <c r="H35" s="35"/>
      <c r="I35" s="125">
        <v>0.21</v>
      </c>
      <c r="J35" s="124">
        <f>0</f>
        <v>0</v>
      </c>
      <c r="K35" s="35"/>
      <c r="L35" s="52"/>
      <c r="S35" s="35"/>
      <c r="T35" s="35"/>
      <c r="U35" s="35"/>
      <c r="V35" s="35"/>
      <c r="W35" s="35"/>
      <c r="X35" s="35"/>
      <c r="Y35" s="35"/>
      <c r="Z35" s="35"/>
      <c r="AA35" s="35"/>
      <c r="AB35" s="35"/>
      <c r="AC35" s="35"/>
      <c r="AD35" s="35"/>
      <c r="AE35" s="35"/>
    </row>
    <row r="36" spans="1:31" s="2" customFormat="1" ht="14.45" hidden="1" customHeight="1">
      <c r="A36" s="35"/>
      <c r="B36" s="40"/>
      <c r="C36" s="35"/>
      <c r="D36" s="35"/>
      <c r="E36" s="113" t="s">
        <v>44</v>
      </c>
      <c r="F36" s="124">
        <f>ROUND((SUM(BH122:BH182)),  2)</f>
        <v>0</v>
      </c>
      <c r="G36" s="35"/>
      <c r="H36" s="35"/>
      <c r="I36" s="125">
        <v>0.12</v>
      </c>
      <c r="J36" s="124">
        <f>0</f>
        <v>0</v>
      </c>
      <c r="K36" s="35"/>
      <c r="L36" s="52"/>
      <c r="S36" s="35"/>
      <c r="T36" s="35"/>
      <c r="U36" s="35"/>
      <c r="V36" s="35"/>
      <c r="W36" s="35"/>
      <c r="X36" s="35"/>
      <c r="Y36" s="35"/>
      <c r="Z36" s="35"/>
      <c r="AA36" s="35"/>
      <c r="AB36" s="35"/>
      <c r="AC36" s="35"/>
      <c r="AD36" s="35"/>
      <c r="AE36" s="35"/>
    </row>
    <row r="37" spans="1:31" s="2" customFormat="1" ht="14.45" hidden="1" customHeight="1">
      <c r="A37" s="35"/>
      <c r="B37" s="40"/>
      <c r="C37" s="35"/>
      <c r="D37" s="35"/>
      <c r="E37" s="113" t="s">
        <v>45</v>
      </c>
      <c r="F37" s="124">
        <f>ROUND((SUM(BI122:BI182)),  2)</f>
        <v>0</v>
      </c>
      <c r="G37" s="35"/>
      <c r="H37" s="35"/>
      <c r="I37" s="125">
        <v>0</v>
      </c>
      <c r="J37" s="124">
        <f>0</f>
        <v>0</v>
      </c>
      <c r="K37" s="35"/>
      <c r="L37" s="52"/>
      <c r="S37" s="35"/>
      <c r="T37" s="35"/>
      <c r="U37" s="35"/>
      <c r="V37" s="35"/>
      <c r="W37" s="35"/>
      <c r="X37" s="35"/>
      <c r="Y37" s="35"/>
      <c r="Z37" s="35"/>
      <c r="AA37" s="35"/>
      <c r="AB37" s="35"/>
      <c r="AC37" s="35"/>
      <c r="AD37" s="35"/>
      <c r="AE37" s="35"/>
    </row>
    <row r="38" spans="1:31" s="2" customFormat="1" ht="6.95" customHeight="1">
      <c r="A38" s="35"/>
      <c r="B38" s="40"/>
      <c r="C38" s="35"/>
      <c r="D38" s="35"/>
      <c r="E38" s="35"/>
      <c r="F38" s="35"/>
      <c r="G38" s="35"/>
      <c r="H38" s="35"/>
      <c r="I38" s="35"/>
      <c r="J38" s="35"/>
      <c r="K38" s="35"/>
      <c r="L38" s="52"/>
      <c r="S38" s="35"/>
      <c r="T38" s="35"/>
      <c r="U38" s="35"/>
      <c r="V38" s="35"/>
      <c r="W38" s="35"/>
      <c r="X38" s="35"/>
      <c r="Y38" s="35"/>
      <c r="Z38" s="35"/>
      <c r="AA38" s="35"/>
      <c r="AB38" s="35"/>
      <c r="AC38" s="35"/>
      <c r="AD38" s="35"/>
      <c r="AE38" s="35"/>
    </row>
    <row r="39" spans="1:31" s="2" customFormat="1" ht="25.35" customHeight="1">
      <c r="A39" s="35"/>
      <c r="B39" s="40"/>
      <c r="C39" s="126"/>
      <c r="D39" s="127" t="s">
        <v>46</v>
      </c>
      <c r="E39" s="128"/>
      <c r="F39" s="128"/>
      <c r="G39" s="129" t="s">
        <v>47</v>
      </c>
      <c r="H39" s="130" t="s">
        <v>48</v>
      </c>
      <c r="I39" s="128"/>
      <c r="J39" s="131">
        <f>SUM(J30:J37)</f>
        <v>0</v>
      </c>
      <c r="K39" s="132"/>
      <c r="L39" s="52"/>
      <c r="S39" s="35"/>
      <c r="T39" s="35"/>
      <c r="U39" s="35"/>
      <c r="V39" s="35"/>
      <c r="W39" s="35"/>
      <c r="X39" s="35"/>
      <c r="Y39" s="35"/>
      <c r="Z39" s="35"/>
      <c r="AA39" s="35"/>
      <c r="AB39" s="35"/>
      <c r="AC39" s="35"/>
      <c r="AD39" s="35"/>
      <c r="AE39" s="35"/>
    </row>
    <row r="40" spans="1:31" s="2" customFormat="1" ht="14.45" customHeight="1">
      <c r="A40" s="35"/>
      <c r="B40" s="40"/>
      <c r="C40" s="35"/>
      <c r="D40" s="35"/>
      <c r="E40" s="35"/>
      <c r="F40" s="35"/>
      <c r="G40" s="35"/>
      <c r="H40" s="35"/>
      <c r="I40" s="35"/>
      <c r="J40" s="35"/>
      <c r="K40" s="35"/>
      <c r="L40" s="52"/>
      <c r="S40" s="35"/>
      <c r="T40" s="35"/>
      <c r="U40" s="35"/>
      <c r="V40" s="35"/>
      <c r="W40" s="35"/>
      <c r="X40" s="35"/>
      <c r="Y40" s="35"/>
      <c r="Z40" s="35"/>
      <c r="AA40" s="35"/>
      <c r="AB40" s="35"/>
      <c r="AC40" s="35"/>
      <c r="AD40" s="35"/>
      <c r="AE40" s="35"/>
    </row>
    <row r="41" spans="1:31" s="1" customFormat="1" ht="14.45" customHeight="1">
      <c r="B41" s="21"/>
      <c r="L41" s="21"/>
    </row>
    <row r="42" spans="1:31" s="1" customFormat="1" ht="14.45" customHeight="1">
      <c r="B42" s="21"/>
      <c r="L42" s="21"/>
    </row>
    <row r="43" spans="1:31" s="1" customFormat="1" ht="14.45" customHeight="1">
      <c r="B43" s="21"/>
      <c r="L43" s="21"/>
    </row>
    <row r="44" spans="1:31" s="1" customFormat="1" ht="14.45" customHeight="1">
      <c r="B44" s="21"/>
      <c r="L44" s="21"/>
    </row>
    <row r="45" spans="1:31" s="1" customFormat="1" ht="14.45" customHeight="1">
      <c r="B45" s="21"/>
      <c r="L45" s="21"/>
    </row>
    <row r="46" spans="1:31" s="1" customFormat="1" ht="14.45" customHeight="1">
      <c r="B46" s="21"/>
      <c r="L46" s="21"/>
    </row>
    <row r="47" spans="1:31" s="1" customFormat="1" ht="14.45" customHeight="1">
      <c r="B47" s="21"/>
      <c r="L47" s="21"/>
    </row>
    <row r="48" spans="1:31" s="1" customFormat="1" ht="14.45" customHeight="1">
      <c r="B48" s="21"/>
      <c r="L48" s="21"/>
    </row>
    <row r="49" spans="1:31" s="1" customFormat="1" ht="14.45" customHeight="1">
      <c r="B49" s="21"/>
      <c r="L49" s="21"/>
    </row>
    <row r="50" spans="1:31" s="2" customFormat="1" ht="14.45" customHeight="1">
      <c r="B50" s="52"/>
      <c r="D50" s="133" t="s">
        <v>49</v>
      </c>
      <c r="E50" s="134"/>
      <c r="F50" s="134"/>
      <c r="G50" s="133" t="s">
        <v>50</v>
      </c>
      <c r="H50" s="134"/>
      <c r="I50" s="134"/>
      <c r="J50" s="134"/>
      <c r="K50" s="134"/>
      <c r="L50" s="52"/>
    </row>
    <row r="51" spans="1:31" ht="11.25">
      <c r="B51" s="21"/>
      <c r="L51" s="21"/>
    </row>
    <row r="52" spans="1:31" ht="11.25">
      <c r="B52" s="21"/>
      <c r="L52" s="21"/>
    </row>
    <row r="53" spans="1:31" ht="11.25">
      <c r="B53" s="21"/>
      <c r="L53" s="21"/>
    </row>
    <row r="54" spans="1:31" ht="11.25">
      <c r="B54" s="21"/>
      <c r="L54" s="21"/>
    </row>
    <row r="55" spans="1:31" ht="11.25">
      <c r="B55" s="21"/>
      <c r="L55" s="21"/>
    </row>
    <row r="56" spans="1:31" ht="11.25">
      <c r="B56" s="21"/>
      <c r="L56" s="21"/>
    </row>
    <row r="57" spans="1:31" ht="11.25">
      <c r="B57" s="21"/>
      <c r="L57" s="21"/>
    </row>
    <row r="58" spans="1:31" ht="11.25">
      <c r="B58" s="21"/>
      <c r="L58" s="21"/>
    </row>
    <row r="59" spans="1:31" ht="11.25">
      <c r="B59" s="21"/>
      <c r="L59" s="21"/>
    </row>
    <row r="60" spans="1:31" ht="11.25">
      <c r="B60" s="21"/>
      <c r="L60" s="21"/>
    </row>
    <row r="61" spans="1:31" s="2" customFormat="1" ht="12.75">
      <c r="A61" s="35"/>
      <c r="B61" s="40"/>
      <c r="C61" s="35"/>
      <c r="D61" s="135" t="s">
        <v>51</v>
      </c>
      <c r="E61" s="136"/>
      <c r="F61" s="137" t="s">
        <v>52</v>
      </c>
      <c r="G61" s="135" t="s">
        <v>51</v>
      </c>
      <c r="H61" s="136"/>
      <c r="I61" s="136"/>
      <c r="J61" s="138" t="s">
        <v>52</v>
      </c>
      <c r="K61" s="136"/>
      <c r="L61" s="52"/>
      <c r="S61" s="35"/>
      <c r="T61" s="35"/>
      <c r="U61" s="35"/>
      <c r="V61" s="35"/>
      <c r="W61" s="35"/>
      <c r="X61" s="35"/>
      <c r="Y61" s="35"/>
      <c r="Z61" s="35"/>
      <c r="AA61" s="35"/>
      <c r="AB61" s="35"/>
      <c r="AC61" s="35"/>
      <c r="AD61" s="35"/>
      <c r="AE61" s="35"/>
    </row>
    <row r="62" spans="1:31" ht="11.25">
      <c r="B62" s="21"/>
      <c r="L62" s="21"/>
    </row>
    <row r="63" spans="1:31" ht="11.25">
      <c r="B63" s="21"/>
      <c r="L63" s="21"/>
    </row>
    <row r="64" spans="1:31" ht="11.25">
      <c r="B64" s="21"/>
      <c r="L64" s="21"/>
    </row>
    <row r="65" spans="1:31" s="2" customFormat="1" ht="12.75">
      <c r="A65" s="35"/>
      <c r="B65" s="40"/>
      <c r="C65" s="35"/>
      <c r="D65" s="133" t="s">
        <v>53</v>
      </c>
      <c r="E65" s="139"/>
      <c r="F65" s="139"/>
      <c r="G65" s="133" t="s">
        <v>54</v>
      </c>
      <c r="H65" s="139"/>
      <c r="I65" s="139"/>
      <c r="J65" s="139"/>
      <c r="K65" s="139"/>
      <c r="L65" s="52"/>
      <c r="S65" s="35"/>
      <c r="T65" s="35"/>
      <c r="U65" s="35"/>
      <c r="V65" s="35"/>
      <c r="W65" s="35"/>
      <c r="X65" s="35"/>
      <c r="Y65" s="35"/>
      <c r="Z65" s="35"/>
      <c r="AA65" s="35"/>
      <c r="AB65" s="35"/>
      <c r="AC65" s="35"/>
      <c r="AD65" s="35"/>
      <c r="AE65" s="35"/>
    </row>
    <row r="66" spans="1:31" ht="11.25">
      <c r="B66" s="21"/>
      <c r="L66" s="21"/>
    </row>
    <row r="67" spans="1:31" ht="11.25">
      <c r="B67" s="21"/>
      <c r="L67" s="21"/>
    </row>
    <row r="68" spans="1:31" ht="11.25">
      <c r="B68" s="21"/>
      <c r="L68" s="21"/>
    </row>
    <row r="69" spans="1:31" ht="11.25">
      <c r="B69" s="21"/>
      <c r="L69" s="21"/>
    </row>
    <row r="70" spans="1:31" ht="11.25">
      <c r="B70" s="21"/>
      <c r="L70" s="21"/>
    </row>
    <row r="71" spans="1:31" ht="11.25">
      <c r="B71" s="21"/>
      <c r="L71" s="21"/>
    </row>
    <row r="72" spans="1:31" ht="11.25">
      <c r="B72" s="21"/>
      <c r="L72" s="21"/>
    </row>
    <row r="73" spans="1:31" ht="11.25">
      <c r="B73" s="21"/>
      <c r="L73" s="21"/>
    </row>
    <row r="74" spans="1:31" ht="11.25">
      <c r="B74" s="21"/>
      <c r="L74" s="21"/>
    </row>
    <row r="75" spans="1:31" ht="11.25">
      <c r="B75" s="21"/>
      <c r="L75" s="21"/>
    </row>
    <row r="76" spans="1:31" s="2" customFormat="1" ht="12.75">
      <c r="A76" s="35"/>
      <c r="B76" s="40"/>
      <c r="C76" s="35"/>
      <c r="D76" s="135" t="s">
        <v>51</v>
      </c>
      <c r="E76" s="136"/>
      <c r="F76" s="137" t="s">
        <v>52</v>
      </c>
      <c r="G76" s="135" t="s">
        <v>51</v>
      </c>
      <c r="H76" s="136"/>
      <c r="I76" s="136"/>
      <c r="J76" s="138" t="s">
        <v>52</v>
      </c>
      <c r="K76" s="136"/>
      <c r="L76" s="52"/>
      <c r="S76" s="35"/>
      <c r="T76" s="35"/>
      <c r="U76" s="35"/>
      <c r="V76" s="35"/>
      <c r="W76" s="35"/>
      <c r="X76" s="35"/>
      <c r="Y76" s="35"/>
      <c r="Z76" s="35"/>
      <c r="AA76" s="35"/>
      <c r="AB76" s="35"/>
      <c r="AC76" s="35"/>
      <c r="AD76" s="35"/>
      <c r="AE76" s="35"/>
    </row>
    <row r="77" spans="1:31" s="2" customFormat="1" ht="14.45" customHeight="1">
      <c r="A77" s="35"/>
      <c r="B77" s="140"/>
      <c r="C77" s="141"/>
      <c r="D77" s="141"/>
      <c r="E77" s="141"/>
      <c r="F77" s="141"/>
      <c r="G77" s="141"/>
      <c r="H77" s="141"/>
      <c r="I77" s="141"/>
      <c r="J77" s="141"/>
      <c r="K77" s="141"/>
      <c r="L77" s="52"/>
      <c r="S77" s="35"/>
      <c r="T77" s="35"/>
      <c r="U77" s="35"/>
      <c r="V77" s="35"/>
      <c r="W77" s="35"/>
      <c r="X77" s="35"/>
      <c r="Y77" s="35"/>
      <c r="Z77" s="35"/>
      <c r="AA77" s="35"/>
      <c r="AB77" s="35"/>
      <c r="AC77" s="35"/>
      <c r="AD77" s="35"/>
      <c r="AE77" s="35"/>
    </row>
    <row r="81" spans="1:47" s="2" customFormat="1" ht="6.95" customHeight="1">
      <c r="A81" s="35"/>
      <c r="B81" s="142"/>
      <c r="C81" s="143"/>
      <c r="D81" s="143"/>
      <c r="E81" s="143"/>
      <c r="F81" s="143"/>
      <c r="G81" s="143"/>
      <c r="H81" s="143"/>
      <c r="I81" s="143"/>
      <c r="J81" s="143"/>
      <c r="K81" s="143"/>
      <c r="L81" s="52"/>
      <c r="S81" s="35"/>
      <c r="T81" s="35"/>
      <c r="U81" s="35"/>
      <c r="V81" s="35"/>
      <c r="W81" s="35"/>
      <c r="X81" s="35"/>
      <c r="Y81" s="35"/>
      <c r="Z81" s="35"/>
      <c r="AA81" s="35"/>
      <c r="AB81" s="35"/>
      <c r="AC81" s="35"/>
      <c r="AD81" s="35"/>
      <c r="AE81" s="35"/>
    </row>
    <row r="82" spans="1:47" s="2" customFormat="1" ht="24.95" customHeight="1">
      <c r="A82" s="35"/>
      <c r="B82" s="36"/>
      <c r="C82" s="24" t="s">
        <v>107</v>
      </c>
      <c r="D82" s="37"/>
      <c r="E82" s="37"/>
      <c r="F82" s="37"/>
      <c r="G82" s="37"/>
      <c r="H82" s="37"/>
      <c r="I82" s="37"/>
      <c r="J82" s="37"/>
      <c r="K82" s="37"/>
      <c r="L82" s="52"/>
      <c r="S82" s="35"/>
      <c r="T82" s="35"/>
      <c r="U82" s="35"/>
      <c r="V82" s="35"/>
      <c r="W82" s="35"/>
      <c r="X82" s="35"/>
      <c r="Y82" s="35"/>
      <c r="Z82" s="35"/>
      <c r="AA82" s="35"/>
      <c r="AB82" s="35"/>
      <c r="AC82" s="35"/>
      <c r="AD82" s="35"/>
      <c r="AE82" s="35"/>
    </row>
    <row r="83" spans="1:47" s="2" customFormat="1" ht="6.95" customHeight="1">
      <c r="A83" s="35"/>
      <c r="B83" s="36"/>
      <c r="C83" s="37"/>
      <c r="D83" s="37"/>
      <c r="E83" s="37"/>
      <c r="F83" s="37"/>
      <c r="G83" s="37"/>
      <c r="H83" s="37"/>
      <c r="I83" s="37"/>
      <c r="J83" s="37"/>
      <c r="K83" s="37"/>
      <c r="L83" s="52"/>
      <c r="S83" s="35"/>
      <c r="T83" s="35"/>
      <c r="U83" s="35"/>
      <c r="V83" s="35"/>
      <c r="W83" s="35"/>
      <c r="X83" s="35"/>
      <c r="Y83" s="35"/>
      <c r="Z83" s="35"/>
      <c r="AA83" s="35"/>
      <c r="AB83" s="35"/>
      <c r="AC83" s="35"/>
      <c r="AD83" s="35"/>
      <c r="AE83" s="35"/>
    </row>
    <row r="84" spans="1:47" s="2" customFormat="1" ht="12" customHeight="1">
      <c r="A84" s="35"/>
      <c r="B84" s="36"/>
      <c r="C84" s="30" t="s">
        <v>16</v>
      </c>
      <c r="D84" s="37"/>
      <c r="E84" s="37"/>
      <c r="F84" s="37"/>
      <c r="G84" s="37"/>
      <c r="H84" s="37"/>
      <c r="I84" s="37"/>
      <c r="J84" s="37"/>
      <c r="K84" s="37"/>
      <c r="L84" s="52"/>
      <c r="S84" s="35"/>
      <c r="T84" s="35"/>
      <c r="U84" s="35"/>
      <c r="V84" s="35"/>
      <c r="W84" s="35"/>
      <c r="X84" s="35"/>
      <c r="Y84" s="35"/>
      <c r="Z84" s="35"/>
      <c r="AA84" s="35"/>
      <c r="AB84" s="35"/>
      <c r="AC84" s="35"/>
      <c r="AD84" s="35"/>
      <c r="AE84" s="35"/>
    </row>
    <row r="85" spans="1:47" s="2" customFormat="1" ht="26.25" customHeight="1">
      <c r="A85" s="35"/>
      <c r="B85" s="36"/>
      <c r="C85" s="37"/>
      <c r="D85" s="37"/>
      <c r="E85" s="333" t="str">
        <f>E7</f>
        <v>Rekonstrukce oddělení urologie nemocnice Most - budova B, 4. patro - revize 25/9 2025</v>
      </c>
      <c r="F85" s="334"/>
      <c r="G85" s="334"/>
      <c r="H85" s="334"/>
      <c r="I85" s="37"/>
      <c r="J85" s="37"/>
      <c r="K85" s="37"/>
      <c r="L85" s="52"/>
      <c r="S85" s="35"/>
      <c r="T85" s="35"/>
      <c r="U85" s="35"/>
      <c r="V85" s="35"/>
      <c r="W85" s="35"/>
      <c r="X85" s="35"/>
      <c r="Y85" s="35"/>
      <c r="Z85" s="35"/>
      <c r="AA85" s="35"/>
      <c r="AB85" s="35"/>
      <c r="AC85" s="35"/>
      <c r="AD85" s="35"/>
      <c r="AE85" s="35"/>
    </row>
    <row r="86" spans="1:47" s="2" customFormat="1" ht="12" customHeight="1">
      <c r="A86" s="35"/>
      <c r="B86" s="36"/>
      <c r="C86" s="30" t="s">
        <v>105</v>
      </c>
      <c r="D86" s="37"/>
      <c r="E86" s="37"/>
      <c r="F86" s="37"/>
      <c r="G86" s="37"/>
      <c r="H86" s="37"/>
      <c r="I86" s="37"/>
      <c r="J86" s="37"/>
      <c r="K86" s="37"/>
      <c r="L86" s="52"/>
      <c r="S86" s="35"/>
      <c r="T86" s="35"/>
      <c r="U86" s="35"/>
      <c r="V86" s="35"/>
      <c r="W86" s="35"/>
      <c r="X86" s="35"/>
      <c r="Y86" s="35"/>
      <c r="Z86" s="35"/>
      <c r="AA86" s="35"/>
      <c r="AB86" s="35"/>
      <c r="AC86" s="35"/>
      <c r="AD86" s="35"/>
      <c r="AE86" s="35"/>
    </row>
    <row r="87" spans="1:47" s="2" customFormat="1" ht="16.5" customHeight="1">
      <c r="A87" s="35"/>
      <c r="B87" s="36"/>
      <c r="C87" s="37"/>
      <c r="D87" s="37"/>
      <c r="E87" s="285" t="str">
        <f>E9</f>
        <v>D - Zdravotně technické instalace</v>
      </c>
      <c r="F87" s="335"/>
      <c r="G87" s="335"/>
      <c r="H87" s="335"/>
      <c r="I87" s="37"/>
      <c r="J87" s="37"/>
      <c r="K87" s="37"/>
      <c r="L87" s="52"/>
      <c r="S87" s="35"/>
      <c r="T87" s="35"/>
      <c r="U87" s="35"/>
      <c r="V87" s="35"/>
      <c r="W87" s="35"/>
      <c r="X87" s="35"/>
      <c r="Y87" s="35"/>
      <c r="Z87" s="35"/>
      <c r="AA87" s="35"/>
      <c r="AB87" s="35"/>
      <c r="AC87" s="35"/>
      <c r="AD87" s="35"/>
      <c r="AE87" s="35"/>
    </row>
    <row r="88" spans="1:47" s="2" customFormat="1" ht="6.95" customHeight="1">
      <c r="A88" s="35"/>
      <c r="B88" s="36"/>
      <c r="C88" s="37"/>
      <c r="D88" s="37"/>
      <c r="E88" s="37"/>
      <c r="F88" s="37"/>
      <c r="G88" s="37"/>
      <c r="H88" s="37"/>
      <c r="I88" s="37"/>
      <c r="J88" s="37"/>
      <c r="K88" s="37"/>
      <c r="L88" s="52"/>
      <c r="S88" s="35"/>
      <c r="T88" s="35"/>
      <c r="U88" s="35"/>
      <c r="V88" s="35"/>
      <c r="W88" s="35"/>
      <c r="X88" s="35"/>
      <c r="Y88" s="35"/>
      <c r="Z88" s="35"/>
      <c r="AA88" s="35"/>
      <c r="AB88" s="35"/>
      <c r="AC88" s="35"/>
      <c r="AD88" s="35"/>
      <c r="AE88" s="35"/>
    </row>
    <row r="89" spans="1:47" s="2" customFormat="1" ht="12" customHeight="1">
      <c r="A89" s="35"/>
      <c r="B89" s="36"/>
      <c r="C89" s="30" t="s">
        <v>20</v>
      </c>
      <c r="D89" s="37"/>
      <c r="E89" s="37"/>
      <c r="F89" s="28" t="str">
        <f>F12</f>
        <v>J. E. Purkyně 270, 434 64 Most</v>
      </c>
      <c r="G89" s="37"/>
      <c r="H89" s="37"/>
      <c r="I89" s="30" t="s">
        <v>22</v>
      </c>
      <c r="J89" s="67">
        <f>IF(J12="","",J12)</f>
        <v>0</v>
      </c>
      <c r="K89" s="37"/>
      <c r="L89" s="52"/>
      <c r="S89" s="35"/>
      <c r="T89" s="35"/>
      <c r="U89" s="35"/>
      <c r="V89" s="35"/>
      <c r="W89" s="35"/>
      <c r="X89" s="35"/>
      <c r="Y89" s="35"/>
      <c r="Z89" s="35"/>
      <c r="AA89" s="35"/>
      <c r="AB89" s="35"/>
      <c r="AC89" s="35"/>
      <c r="AD89" s="35"/>
      <c r="AE89" s="35"/>
    </row>
    <row r="90" spans="1:47" s="2" customFormat="1" ht="6.95" customHeight="1">
      <c r="A90" s="35"/>
      <c r="B90" s="36"/>
      <c r="C90" s="37"/>
      <c r="D90" s="37"/>
      <c r="E90" s="37"/>
      <c r="F90" s="37"/>
      <c r="G90" s="37"/>
      <c r="H90" s="37"/>
      <c r="I90" s="37"/>
      <c r="J90" s="37"/>
      <c r="K90" s="37"/>
      <c r="L90" s="52"/>
      <c r="S90" s="35"/>
      <c r="T90" s="35"/>
      <c r="U90" s="35"/>
      <c r="V90" s="35"/>
      <c r="W90" s="35"/>
      <c r="X90" s="35"/>
      <c r="Y90" s="35"/>
      <c r="Z90" s="35"/>
      <c r="AA90" s="35"/>
      <c r="AB90" s="35"/>
      <c r="AC90" s="35"/>
      <c r="AD90" s="35"/>
      <c r="AE90" s="35"/>
    </row>
    <row r="91" spans="1:47" s="2" customFormat="1" ht="15.2" customHeight="1">
      <c r="A91" s="35"/>
      <c r="B91" s="36"/>
      <c r="C91" s="30" t="s">
        <v>23</v>
      </c>
      <c r="D91" s="37"/>
      <c r="E91" s="37"/>
      <c r="F91" s="28" t="str">
        <f>E15</f>
        <v>Krajská zdravotní, a.s. - Nemocnice Most, o.z.</v>
      </c>
      <c r="G91" s="37"/>
      <c r="H91" s="37"/>
      <c r="I91" s="30" t="s">
        <v>31</v>
      </c>
      <c r="J91" s="33" t="str">
        <f>E21</f>
        <v xml:space="preserve"> </v>
      </c>
      <c r="K91" s="37"/>
      <c r="L91" s="52"/>
      <c r="S91" s="35"/>
      <c r="T91" s="35"/>
      <c r="U91" s="35"/>
      <c r="V91" s="35"/>
      <c r="W91" s="35"/>
      <c r="X91" s="35"/>
      <c r="Y91" s="35"/>
      <c r="Z91" s="35"/>
      <c r="AA91" s="35"/>
      <c r="AB91" s="35"/>
      <c r="AC91" s="35"/>
      <c r="AD91" s="35"/>
      <c r="AE91" s="35"/>
    </row>
    <row r="92" spans="1:47" s="2" customFormat="1" ht="15.2" customHeight="1">
      <c r="A92" s="35"/>
      <c r="B92" s="36"/>
      <c r="C92" s="30" t="s">
        <v>29</v>
      </c>
      <c r="D92" s="37"/>
      <c r="E92" s="37"/>
      <c r="F92" s="28" t="str">
        <f>IF(E18="","",E18)</f>
        <v>Vyplň údaj</v>
      </c>
      <c r="G92" s="37"/>
      <c r="H92" s="37"/>
      <c r="I92" s="30" t="s">
        <v>34</v>
      </c>
      <c r="J92" s="33" t="str">
        <f>E24</f>
        <v xml:space="preserve"> </v>
      </c>
      <c r="K92" s="37"/>
      <c r="L92" s="52"/>
      <c r="S92" s="35"/>
      <c r="T92" s="35"/>
      <c r="U92" s="35"/>
      <c r="V92" s="35"/>
      <c r="W92" s="35"/>
      <c r="X92" s="35"/>
      <c r="Y92" s="35"/>
      <c r="Z92" s="35"/>
      <c r="AA92" s="35"/>
      <c r="AB92" s="35"/>
      <c r="AC92" s="35"/>
      <c r="AD92" s="35"/>
      <c r="AE92" s="35"/>
    </row>
    <row r="93" spans="1:47" s="2" customFormat="1" ht="10.35" customHeight="1">
      <c r="A93" s="35"/>
      <c r="B93" s="36"/>
      <c r="C93" s="37"/>
      <c r="D93" s="37"/>
      <c r="E93" s="37"/>
      <c r="F93" s="37"/>
      <c r="G93" s="37"/>
      <c r="H93" s="37"/>
      <c r="I93" s="37"/>
      <c r="J93" s="37"/>
      <c r="K93" s="37"/>
      <c r="L93" s="52"/>
      <c r="S93" s="35"/>
      <c r="T93" s="35"/>
      <c r="U93" s="35"/>
      <c r="V93" s="35"/>
      <c r="W93" s="35"/>
      <c r="X93" s="35"/>
      <c r="Y93" s="35"/>
      <c r="Z93" s="35"/>
      <c r="AA93" s="35"/>
      <c r="AB93" s="35"/>
      <c r="AC93" s="35"/>
      <c r="AD93" s="35"/>
      <c r="AE93" s="35"/>
    </row>
    <row r="94" spans="1:47" s="2" customFormat="1" ht="29.25" customHeight="1">
      <c r="A94" s="35"/>
      <c r="B94" s="36"/>
      <c r="C94" s="144" t="s">
        <v>108</v>
      </c>
      <c r="D94" s="145"/>
      <c r="E94" s="145"/>
      <c r="F94" s="145"/>
      <c r="G94" s="145"/>
      <c r="H94" s="145"/>
      <c r="I94" s="145"/>
      <c r="J94" s="146" t="s">
        <v>109</v>
      </c>
      <c r="K94" s="145"/>
      <c r="L94" s="52"/>
      <c r="S94" s="35"/>
      <c r="T94" s="35"/>
      <c r="U94" s="35"/>
      <c r="V94" s="35"/>
      <c r="W94" s="35"/>
      <c r="X94" s="35"/>
      <c r="Y94" s="35"/>
      <c r="Z94" s="35"/>
      <c r="AA94" s="35"/>
      <c r="AB94" s="35"/>
      <c r="AC94" s="35"/>
      <c r="AD94" s="35"/>
      <c r="AE94" s="35"/>
    </row>
    <row r="95" spans="1:47" s="2" customFormat="1" ht="10.35" customHeight="1">
      <c r="A95" s="35"/>
      <c r="B95" s="36"/>
      <c r="C95" s="37"/>
      <c r="D95" s="37"/>
      <c r="E95" s="37"/>
      <c r="F95" s="37"/>
      <c r="G95" s="37"/>
      <c r="H95" s="37"/>
      <c r="I95" s="37"/>
      <c r="J95" s="37"/>
      <c r="K95" s="37"/>
      <c r="L95" s="52"/>
      <c r="S95" s="35"/>
      <c r="T95" s="35"/>
      <c r="U95" s="35"/>
      <c r="V95" s="35"/>
      <c r="W95" s="35"/>
      <c r="X95" s="35"/>
      <c r="Y95" s="35"/>
      <c r="Z95" s="35"/>
      <c r="AA95" s="35"/>
      <c r="AB95" s="35"/>
      <c r="AC95" s="35"/>
      <c r="AD95" s="35"/>
      <c r="AE95" s="35"/>
    </row>
    <row r="96" spans="1:47" s="2" customFormat="1" ht="22.9" customHeight="1">
      <c r="A96" s="35"/>
      <c r="B96" s="36"/>
      <c r="C96" s="147" t="s">
        <v>110</v>
      </c>
      <c r="D96" s="37"/>
      <c r="E96" s="37"/>
      <c r="F96" s="37"/>
      <c r="G96" s="37"/>
      <c r="H96" s="37"/>
      <c r="I96" s="37"/>
      <c r="J96" s="85">
        <f>J122</f>
        <v>0</v>
      </c>
      <c r="K96" s="37"/>
      <c r="L96" s="52"/>
      <c r="S96" s="35"/>
      <c r="T96" s="35"/>
      <c r="U96" s="35"/>
      <c r="V96" s="35"/>
      <c r="W96" s="35"/>
      <c r="X96" s="35"/>
      <c r="Y96" s="35"/>
      <c r="Z96" s="35"/>
      <c r="AA96" s="35"/>
      <c r="AB96" s="35"/>
      <c r="AC96" s="35"/>
      <c r="AD96" s="35"/>
      <c r="AE96" s="35"/>
      <c r="AU96" s="18" t="s">
        <v>111</v>
      </c>
    </row>
    <row r="97" spans="1:31" s="9" customFormat="1" ht="24.95" customHeight="1">
      <c r="B97" s="148"/>
      <c r="C97" s="149"/>
      <c r="D97" s="150" t="s">
        <v>115</v>
      </c>
      <c r="E97" s="151"/>
      <c r="F97" s="151"/>
      <c r="G97" s="151"/>
      <c r="H97" s="151"/>
      <c r="I97" s="151"/>
      <c r="J97" s="152">
        <f>J123</f>
        <v>0</v>
      </c>
      <c r="K97" s="149"/>
      <c r="L97" s="153"/>
    </row>
    <row r="98" spans="1:31" s="10" customFormat="1" ht="19.899999999999999" customHeight="1">
      <c r="B98" s="154"/>
      <c r="C98" s="155"/>
      <c r="D98" s="156" t="s">
        <v>649</v>
      </c>
      <c r="E98" s="157"/>
      <c r="F98" s="157"/>
      <c r="G98" s="157"/>
      <c r="H98" s="157"/>
      <c r="I98" s="157"/>
      <c r="J98" s="158">
        <f>J124</f>
        <v>0</v>
      </c>
      <c r="K98" s="155"/>
      <c r="L98" s="159"/>
    </row>
    <row r="99" spans="1:31" s="10" customFormat="1" ht="19.899999999999999" customHeight="1">
      <c r="B99" s="154"/>
      <c r="C99" s="155"/>
      <c r="D99" s="156" t="s">
        <v>650</v>
      </c>
      <c r="E99" s="157"/>
      <c r="F99" s="157"/>
      <c r="G99" s="157"/>
      <c r="H99" s="157"/>
      <c r="I99" s="157"/>
      <c r="J99" s="158">
        <f>J138</f>
        <v>0</v>
      </c>
      <c r="K99" s="155"/>
      <c r="L99" s="159"/>
    </row>
    <row r="100" spans="1:31" s="10" customFormat="1" ht="19.899999999999999" customHeight="1">
      <c r="B100" s="154"/>
      <c r="C100" s="155"/>
      <c r="D100" s="156" t="s">
        <v>116</v>
      </c>
      <c r="E100" s="157"/>
      <c r="F100" s="157"/>
      <c r="G100" s="157"/>
      <c r="H100" s="157"/>
      <c r="I100" s="157"/>
      <c r="J100" s="158">
        <f>J147</f>
        <v>0</v>
      </c>
      <c r="K100" s="155"/>
      <c r="L100" s="159"/>
    </row>
    <row r="101" spans="1:31" s="10" customFormat="1" ht="19.899999999999999" customHeight="1">
      <c r="B101" s="154"/>
      <c r="C101" s="155"/>
      <c r="D101" s="156" t="s">
        <v>651</v>
      </c>
      <c r="E101" s="157"/>
      <c r="F101" s="157"/>
      <c r="G101" s="157"/>
      <c r="H101" s="157"/>
      <c r="I101" s="157"/>
      <c r="J101" s="158">
        <f>J173</f>
        <v>0</v>
      </c>
      <c r="K101" s="155"/>
      <c r="L101" s="159"/>
    </row>
    <row r="102" spans="1:31" s="9" customFormat="1" ht="24.95" customHeight="1">
      <c r="B102" s="148"/>
      <c r="C102" s="149"/>
      <c r="D102" s="150" t="s">
        <v>652</v>
      </c>
      <c r="E102" s="151"/>
      <c r="F102" s="151"/>
      <c r="G102" s="151"/>
      <c r="H102" s="151"/>
      <c r="I102" s="151"/>
      <c r="J102" s="152">
        <f>J176</f>
        <v>0</v>
      </c>
      <c r="K102" s="149"/>
      <c r="L102" s="153"/>
    </row>
    <row r="103" spans="1:31" s="2" customFormat="1" ht="21.75" customHeight="1">
      <c r="A103" s="35"/>
      <c r="B103" s="36"/>
      <c r="C103" s="37"/>
      <c r="D103" s="37"/>
      <c r="E103" s="37"/>
      <c r="F103" s="37"/>
      <c r="G103" s="37"/>
      <c r="H103" s="37"/>
      <c r="I103" s="37"/>
      <c r="J103" s="37"/>
      <c r="K103" s="37"/>
      <c r="L103" s="52"/>
      <c r="S103" s="35"/>
      <c r="T103" s="35"/>
      <c r="U103" s="35"/>
      <c r="V103" s="35"/>
      <c r="W103" s="35"/>
      <c r="X103" s="35"/>
      <c r="Y103" s="35"/>
      <c r="Z103" s="35"/>
      <c r="AA103" s="35"/>
      <c r="AB103" s="35"/>
      <c r="AC103" s="35"/>
      <c r="AD103" s="35"/>
      <c r="AE103" s="35"/>
    </row>
    <row r="104" spans="1:31" s="2" customFormat="1" ht="6.95" customHeight="1">
      <c r="A104" s="35"/>
      <c r="B104" s="55"/>
      <c r="C104" s="56"/>
      <c r="D104" s="56"/>
      <c r="E104" s="56"/>
      <c r="F104" s="56"/>
      <c r="G104" s="56"/>
      <c r="H104" s="56"/>
      <c r="I104" s="56"/>
      <c r="J104" s="56"/>
      <c r="K104" s="56"/>
      <c r="L104" s="52"/>
      <c r="S104" s="35"/>
      <c r="T104" s="35"/>
      <c r="U104" s="35"/>
      <c r="V104" s="35"/>
      <c r="W104" s="35"/>
      <c r="X104" s="35"/>
      <c r="Y104" s="35"/>
      <c r="Z104" s="35"/>
      <c r="AA104" s="35"/>
      <c r="AB104" s="35"/>
      <c r="AC104" s="35"/>
      <c r="AD104" s="35"/>
      <c r="AE104" s="35"/>
    </row>
    <row r="108" spans="1:31" s="2" customFormat="1" ht="6.95" customHeight="1">
      <c r="A108" s="35"/>
      <c r="B108" s="57"/>
      <c r="C108" s="58"/>
      <c r="D108" s="58"/>
      <c r="E108" s="58"/>
      <c r="F108" s="58"/>
      <c r="G108" s="58"/>
      <c r="H108" s="58"/>
      <c r="I108" s="58"/>
      <c r="J108" s="58"/>
      <c r="K108" s="58"/>
      <c r="L108" s="52"/>
      <c r="S108" s="35"/>
      <c r="T108" s="35"/>
      <c r="U108" s="35"/>
      <c r="V108" s="35"/>
      <c r="W108" s="35"/>
      <c r="X108" s="35"/>
      <c r="Y108" s="35"/>
      <c r="Z108" s="35"/>
      <c r="AA108" s="35"/>
      <c r="AB108" s="35"/>
      <c r="AC108" s="35"/>
      <c r="AD108" s="35"/>
      <c r="AE108" s="35"/>
    </row>
    <row r="109" spans="1:31" s="2" customFormat="1" ht="24.95" customHeight="1">
      <c r="A109" s="35"/>
      <c r="B109" s="36"/>
      <c r="C109" s="24" t="s">
        <v>124</v>
      </c>
      <c r="D109" s="37"/>
      <c r="E109" s="37"/>
      <c r="F109" s="37"/>
      <c r="G109" s="37"/>
      <c r="H109" s="37"/>
      <c r="I109" s="37"/>
      <c r="J109" s="37"/>
      <c r="K109" s="37"/>
      <c r="L109" s="52"/>
      <c r="S109" s="35"/>
      <c r="T109" s="35"/>
      <c r="U109" s="35"/>
      <c r="V109" s="35"/>
      <c r="W109" s="35"/>
      <c r="X109" s="35"/>
      <c r="Y109" s="35"/>
      <c r="Z109" s="35"/>
      <c r="AA109" s="35"/>
      <c r="AB109" s="35"/>
      <c r="AC109" s="35"/>
      <c r="AD109" s="35"/>
      <c r="AE109" s="35"/>
    </row>
    <row r="110" spans="1:31" s="2" customFormat="1" ht="6.95" customHeight="1">
      <c r="A110" s="35"/>
      <c r="B110" s="36"/>
      <c r="C110" s="37"/>
      <c r="D110" s="37"/>
      <c r="E110" s="37"/>
      <c r="F110" s="37"/>
      <c r="G110" s="37"/>
      <c r="H110" s="37"/>
      <c r="I110" s="37"/>
      <c r="J110" s="37"/>
      <c r="K110" s="37"/>
      <c r="L110" s="52"/>
      <c r="S110" s="35"/>
      <c r="T110" s="35"/>
      <c r="U110" s="35"/>
      <c r="V110" s="35"/>
      <c r="W110" s="35"/>
      <c r="X110" s="35"/>
      <c r="Y110" s="35"/>
      <c r="Z110" s="35"/>
      <c r="AA110" s="35"/>
      <c r="AB110" s="35"/>
      <c r="AC110" s="35"/>
      <c r="AD110" s="35"/>
      <c r="AE110" s="35"/>
    </row>
    <row r="111" spans="1:31" s="2" customFormat="1" ht="12" customHeight="1">
      <c r="A111" s="35"/>
      <c r="B111" s="36"/>
      <c r="C111" s="30" t="s">
        <v>16</v>
      </c>
      <c r="D111" s="37"/>
      <c r="E111" s="37"/>
      <c r="F111" s="37"/>
      <c r="G111" s="37"/>
      <c r="H111" s="37"/>
      <c r="I111" s="37"/>
      <c r="J111" s="37"/>
      <c r="K111" s="37"/>
      <c r="L111" s="52"/>
      <c r="S111" s="35"/>
      <c r="T111" s="35"/>
      <c r="U111" s="35"/>
      <c r="V111" s="35"/>
      <c r="W111" s="35"/>
      <c r="X111" s="35"/>
      <c r="Y111" s="35"/>
      <c r="Z111" s="35"/>
      <c r="AA111" s="35"/>
      <c r="AB111" s="35"/>
      <c r="AC111" s="35"/>
      <c r="AD111" s="35"/>
      <c r="AE111" s="35"/>
    </row>
    <row r="112" spans="1:31" s="2" customFormat="1" ht="26.25" customHeight="1">
      <c r="A112" s="35"/>
      <c r="B112" s="36"/>
      <c r="C112" s="37"/>
      <c r="D112" s="37"/>
      <c r="E112" s="333" t="str">
        <f>E7</f>
        <v>Rekonstrukce oddělení urologie nemocnice Most - budova B, 4. patro - revize 25/9 2025</v>
      </c>
      <c r="F112" s="334"/>
      <c r="G112" s="334"/>
      <c r="H112" s="334"/>
      <c r="I112" s="37"/>
      <c r="J112" s="37"/>
      <c r="K112" s="37"/>
      <c r="L112" s="52"/>
      <c r="S112" s="35"/>
      <c r="T112" s="35"/>
      <c r="U112" s="35"/>
      <c r="V112" s="35"/>
      <c r="W112" s="35"/>
      <c r="X112" s="35"/>
      <c r="Y112" s="35"/>
      <c r="Z112" s="35"/>
      <c r="AA112" s="35"/>
      <c r="AB112" s="35"/>
      <c r="AC112" s="35"/>
      <c r="AD112" s="35"/>
      <c r="AE112" s="35"/>
    </row>
    <row r="113" spans="1:65" s="2" customFormat="1" ht="12" customHeight="1">
      <c r="A113" s="35"/>
      <c r="B113" s="36"/>
      <c r="C113" s="30" t="s">
        <v>105</v>
      </c>
      <c r="D113" s="37"/>
      <c r="E113" s="37"/>
      <c r="F113" s="37"/>
      <c r="G113" s="37"/>
      <c r="H113" s="37"/>
      <c r="I113" s="37"/>
      <c r="J113" s="37"/>
      <c r="K113" s="37"/>
      <c r="L113" s="52"/>
      <c r="S113" s="35"/>
      <c r="T113" s="35"/>
      <c r="U113" s="35"/>
      <c r="V113" s="35"/>
      <c r="W113" s="35"/>
      <c r="X113" s="35"/>
      <c r="Y113" s="35"/>
      <c r="Z113" s="35"/>
      <c r="AA113" s="35"/>
      <c r="AB113" s="35"/>
      <c r="AC113" s="35"/>
      <c r="AD113" s="35"/>
      <c r="AE113" s="35"/>
    </row>
    <row r="114" spans="1:65" s="2" customFormat="1" ht="16.5" customHeight="1">
      <c r="A114" s="35"/>
      <c r="B114" s="36"/>
      <c r="C114" s="37"/>
      <c r="D114" s="37"/>
      <c r="E114" s="285" t="str">
        <f>E9</f>
        <v>D - Zdravotně technické instalace</v>
      </c>
      <c r="F114" s="335"/>
      <c r="G114" s="335"/>
      <c r="H114" s="335"/>
      <c r="I114" s="37"/>
      <c r="J114" s="37"/>
      <c r="K114" s="37"/>
      <c r="L114" s="52"/>
      <c r="S114" s="35"/>
      <c r="T114" s="35"/>
      <c r="U114" s="35"/>
      <c r="V114" s="35"/>
      <c r="W114" s="35"/>
      <c r="X114" s="35"/>
      <c r="Y114" s="35"/>
      <c r="Z114" s="35"/>
      <c r="AA114" s="35"/>
      <c r="AB114" s="35"/>
      <c r="AC114" s="35"/>
      <c r="AD114" s="35"/>
      <c r="AE114" s="35"/>
    </row>
    <row r="115" spans="1:65" s="2" customFormat="1" ht="6.95" customHeight="1">
      <c r="A115" s="35"/>
      <c r="B115" s="36"/>
      <c r="C115" s="37"/>
      <c r="D115" s="37"/>
      <c r="E115" s="37"/>
      <c r="F115" s="37"/>
      <c r="G115" s="37"/>
      <c r="H115" s="37"/>
      <c r="I115" s="37"/>
      <c r="J115" s="37"/>
      <c r="K115" s="37"/>
      <c r="L115" s="52"/>
      <c r="S115" s="35"/>
      <c r="T115" s="35"/>
      <c r="U115" s="35"/>
      <c r="V115" s="35"/>
      <c r="W115" s="35"/>
      <c r="X115" s="35"/>
      <c r="Y115" s="35"/>
      <c r="Z115" s="35"/>
      <c r="AA115" s="35"/>
      <c r="AB115" s="35"/>
      <c r="AC115" s="35"/>
      <c r="AD115" s="35"/>
      <c r="AE115" s="35"/>
    </row>
    <row r="116" spans="1:65" s="2" customFormat="1" ht="12" customHeight="1">
      <c r="A116" s="35"/>
      <c r="B116" s="36"/>
      <c r="C116" s="30" t="s">
        <v>20</v>
      </c>
      <c r="D116" s="37"/>
      <c r="E116" s="37"/>
      <c r="F116" s="28" t="str">
        <f>F12</f>
        <v>J. E. Purkyně 270, 434 64 Most</v>
      </c>
      <c r="G116" s="37"/>
      <c r="H116" s="37"/>
      <c r="I116" s="30" t="s">
        <v>22</v>
      </c>
      <c r="J116" s="67">
        <f>IF(J12="","",J12)</f>
        <v>0</v>
      </c>
      <c r="K116" s="37"/>
      <c r="L116" s="52"/>
      <c r="S116" s="35"/>
      <c r="T116" s="35"/>
      <c r="U116" s="35"/>
      <c r="V116" s="35"/>
      <c r="W116" s="35"/>
      <c r="X116" s="35"/>
      <c r="Y116" s="35"/>
      <c r="Z116" s="35"/>
      <c r="AA116" s="35"/>
      <c r="AB116" s="35"/>
      <c r="AC116" s="35"/>
      <c r="AD116" s="35"/>
      <c r="AE116" s="35"/>
    </row>
    <row r="117" spans="1:65" s="2" customFormat="1" ht="6.95" customHeight="1">
      <c r="A117" s="35"/>
      <c r="B117" s="36"/>
      <c r="C117" s="37"/>
      <c r="D117" s="37"/>
      <c r="E117" s="37"/>
      <c r="F117" s="37"/>
      <c r="G117" s="37"/>
      <c r="H117" s="37"/>
      <c r="I117" s="37"/>
      <c r="J117" s="37"/>
      <c r="K117" s="37"/>
      <c r="L117" s="52"/>
      <c r="S117" s="35"/>
      <c r="T117" s="35"/>
      <c r="U117" s="35"/>
      <c r="V117" s="35"/>
      <c r="W117" s="35"/>
      <c r="X117" s="35"/>
      <c r="Y117" s="35"/>
      <c r="Z117" s="35"/>
      <c r="AA117" s="35"/>
      <c r="AB117" s="35"/>
      <c r="AC117" s="35"/>
      <c r="AD117" s="35"/>
      <c r="AE117" s="35"/>
    </row>
    <row r="118" spans="1:65" s="2" customFormat="1" ht="15.2" customHeight="1">
      <c r="A118" s="35"/>
      <c r="B118" s="36"/>
      <c r="C118" s="30" t="s">
        <v>23</v>
      </c>
      <c r="D118" s="37"/>
      <c r="E118" s="37"/>
      <c r="F118" s="28" t="str">
        <f>E15</f>
        <v>Krajská zdravotní, a.s. - Nemocnice Most, o.z.</v>
      </c>
      <c r="G118" s="37"/>
      <c r="H118" s="37"/>
      <c r="I118" s="30" t="s">
        <v>31</v>
      </c>
      <c r="J118" s="33" t="str">
        <f>E21</f>
        <v xml:space="preserve"> </v>
      </c>
      <c r="K118" s="37"/>
      <c r="L118" s="52"/>
      <c r="S118" s="35"/>
      <c r="T118" s="35"/>
      <c r="U118" s="35"/>
      <c r="V118" s="35"/>
      <c r="W118" s="35"/>
      <c r="X118" s="35"/>
      <c r="Y118" s="35"/>
      <c r="Z118" s="35"/>
      <c r="AA118" s="35"/>
      <c r="AB118" s="35"/>
      <c r="AC118" s="35"/>
      <c r="AD118" s="35"/>
      <c r="AE118" s="35"/>
    </row>
    <row r="119" spans="1:65" s="2" customFormat="1" ht="15.2" customHeight="1">
      <c r="A119" s="35"/>
      <c r="B119" s="36"/>
      <c r="C119" s="30" t="s">
        <v>29</v>
      </c>
      <c r="D119" s="37"/>
      <c r="E119" s="37"/>
      <c r="F119" s="28" t="str">
        <f>IF(E18="","",E18)</f>
        <v>Vyplň údaj</v>
      </c>
      <c r="G119" s="37"/>
      <c r="H119" s="37"/>
      <c r="I119" s="30" t="s">
        <v>34</v>
      </c>
      <c r="J119" s="33" t="str">
        <f>E24</f>
        <v xml:space="preserve"> </v>
      </c>
      <c r="K119" s="37"/>
      <c r="L119" s="52"/>
      <c r="S119" s="35"/>
      <c r="T119" s="35"/>
      <c r="U119" s="35"/>
      <c r="V119" s="35"/>
      <c r="W119" s="35"/>
      <c r="X119" s="35"/>
      <c r="Y119" s="35"/>
      <c r="Z119" s="35"/>
      <c r="AA119" s="35"/>
      <c r="AB119" s="35"/>
      <c r="AC119" s="35"/>
      <c r="AD119" s="35"/>
      <c r="AE119" s="35"/>
    </row>
    <row r="120" spans="1:65" s="2" customFormat="1" ht="10.35" customHeight="1">
      <c r="A120" s="35"/>
      <c r="B120" s="36"/>
      <c r="C120" s="37"/>
      <c r="D120" s="37"/>
      <c r="E120" s="37"/>
      <c r="F120" s="37"/>
      <c r="G120" s="37"/>
      <c r="H120" s="37"/>
      <c r="I120" s="37"/>
      <c r="J120" s="37"/>
      <c r="K120" s="37"/>
      <c r="L120" s="52"/>
      <c r="S120" s="35"/>
      <c r="T120" s="35"/>
      <c r="U120" s="35"/>
      <c r="V120" s="35"/>
      <c r="W120" s="35"/>
      <c r="X120" s="35"/>
      <c r="Y120" s="35"/>
      <c r="Z120" s="35"/>
      <c r="AA120" s="35"/>
      <c r="AB120" s="35"/>
      <c r="AC120" s="35"/>
      <c r="AD120" s="35"/>
      <c r="AE120" s="35"/>
    </row>
    <row r="121" spans="1:65" s="11" customFormat="1" ht="29.25" customHeight="1">
      <c r="A121" s="160"/>
      <c r="B121" s="161"/>
      <c r="C121" s="162" t="s">
        <v>125</v>
      </c>
      <c r="D121" s="163" t="s">
        <v>61</v>
      </c>
      <c r="E121" s="163" t="s">
        <v>57</v>
      </c>
      <c r="F121" s="163" t="s">
        <v>58</v>
      </c>
      <c r="G121" s="163" t="s">
        <v>126</v>
      </c>
      <c r="H121" s="163" t="s">
        <v>127</v>
      </c>
      <c r="I121" s="163" t="s">
        <v>128</v>
      </c>
      <c r="J121" s="164" t="s">
        <v>109</v>
      </c>
      <c r="K121" s="165" t="s">
        <v>129</v>
      </c>
      <c r="L121" s="166"/>
      <c r="M121" s="76" t="s">
        <v>1</v>
      </c>
      <c r="N121" s="77" t="s">
        <v>40</v>
      </c>
      <c r="O121" s="77" t="s">
        <v>130</v>
      </c>
      <c r="P121" s="77" t="s">
        <v>131</v>
      </c>
      <c r="Q121" s="77" t="s">
        <v>132</v>
      </c>
      <c r="R121" s="77" t="s">
        <v>133</v>
      </c>
      <c r="S121" s="77" t="s">
        <v>134</v>
      </c>
      <c r="T121" s="78" t="s">
        <v>135</v>
      </c>
      <c r="U121" s="160"/>
      <c r="V121" s="160"/>
      <c r="W121" s="160"/>
      <c r="X121" s="160"/>
      <c r="Y121" s="160"/>
      <c r="Z121" s="160"/>
      <c r="AA121" s="160"/>
      <c r="AB121" s="160"/>
      <c r="AC121" s="160"/>
      <c r="AD121" s="160"/>
      <c r="AE121" s="160"/>
    </row>
    <row r="122" spans="1:65" s="2" customFormat="1" ht="22.9" customHeight="1">
      <c r="A122" s="35"/>
      <c r="B122" s="36"/>
      <c r="C122" s="83" t="s">
        <v>136</v>
      </c>
      <c r="D122" s="37"/>
      <c r="E122" s="37"/>
      <c r="F122" s="37"/>
      <c r="G122" s="37"/>
      <c r="H122" s="37"/>
      <c r="I122" s="37"/>
      <c r="J122" s="167">
        <f>BK122</f>
        <v>0</v>
      </c>
      <c r="K122" s="37"/>
      <c r="L122" s="40"/>
      <c r="M122" s="79"/>
      <c r="N122" s="168"/>
      <c r="O122" s="80"/>
      <c r="P122" s="169">
        <f>P123+P176</f>
        <v>0</v>
      </c>
      <c r="Q122" s="80"/>
      <c r="R122" s="169">
        <f>R123+R176</f>
        <v>0.66283439999999982</v>
      </c>
      <c r="S122" s="80"/>
      <c r="T122" s="170">
        <f>T123+T176</f>
        <v>0</v>
      </c>
      <c r="U122" s="35"/>
      <c r="V122" s="35"/>
      <c r="W122" s="35"/>
      <c r="X122" s="35"/>
      <c r="Y122" s="35"/>
      <c r="Z122" s="35"/>
      <c r="AA122" s="35"/>
      <c r="AB122" s="35"/>
      <c r="AC122" s="35"/>
      <c r="AD122" s="35"/>
      <c r="AE122" s="35"/>
      <c r="AT122" s="18" t="s">
        <v>75</v>
      </c>
      <c r="AU122" s="18" t="s">
        <v>111</v>
      </c>
      <c r="BK122" s="171">
        <f>BK123+BK176</f>
        <v>0</v>
      </c>
    </row>
    <row r="123" spans="1:65" s="12" customFormat="1" ht="25.9" customHeight="1">
      <c r="B123" s="172"/>
      <c r="C123" s="173"/>
      <c r="D123" s="174" t="s">
        <v>75</v>
      </c>
      <c r="E123" s="175" t="s">
        <v>266</v>
      </c>
      <c r="F123" s="175" t="s">
        <v>267</v>
      </c>
      <c r="G123" s="173"/>
      <c r="H123" s="173"/>
      <c r="I123" s="176"/>
      <c r="J123" s="177">
        <f>BK123</f>
        <v>0</v>
      </c>
      <c r="K123" s="173"/>
      <c r="L123" s="178"/>
      <c r="M123" s="179"/>
      <c r="N123" s="180"/>
      <c r="O123" s="180"/>
      <c r="P123" s="181">
        <f>P124+P138+P147+P173</f>
        <v>0</v>
      </c>
      <c r="Q123" s="180"/>
      <c r="R123" s="181">
        <f>R124+R138+R147+R173</f>
        <v>0.66283439999999982</v>
      </c>
      <c r="S123" s="180"/>
      <c r="T123" s="182">
        <f>T124+T138+T147+T173</f>
        <v>0</v>
      </c>
      <c r="AR123" s="183" t="s">
        <v>86</v>
      </c>
      <c r="AT123" s="184" t="s">
        <v>75</v>
      </c>
      <c r="AU123" s="184" t="s">
        <v>76</v>
      </c>
      <c r="AY123" s="183" t="s">
        <v>139</v>
      </c>
      <c r="BK123" s="185">
        <f>BK124+BK138+BK147+BK173</f>
        <v>0</v>
      </c>
    </row>
    <row r="124" spans="1:65" s="12" customFormat="1" ht="22.9" customHeight="1">
      <c r="B124" s="172"/>
      <c r="C124" s="173"/>
      <c r="D124" s="174" t="s">
        <v>75</v>
      </c>
      <c r="E124" s="186" t="s">
        <v>653</v>
      </c>
      <c r="F124" s="186" t="s">
        <v>654</v>
      </c>
      <c r="G124" s="173"/>
      <c r="H124" s="173"/>
      <c r="I124" s="176"/>
      <c r="J124" s="187">
        <f>BK124</f>
        <v>0</v>
      </c>
      <c r="K124" s="173"/>
      <c r="L124" s="178"/>
      <c r="M124" s="179"/>
      <c r="N124" s="180"/>
      <c r="O124" s="180"/>
      <c r="P124" s="181">
        <f>SUM(P125:P137)</f>
        <v>0</v>
      </c>
      <c r="Q124" s="180"/>
      <c r="R124" s="181">
        <f>SUM(R125:R137)</f>
        <v>1.881E-2</v>
      </c>
      <c r="S124" s="180"/>
      <c r="T124" s="182">
        <f>SUM(T125:T137)</f>
        <v>0</v>
      </c>
      <c r="AR124" s="183" t="s">
        <v>86</v>
      </c>
      <c r="AT124" s="184" t="s">
        <v>75</v>
      </c>
      <c r="AU124" s="184" t="s">
        <v>84</v>
      </c>
      <c r="AY124" s="183" t="s">
        <v>139</v>
      </c>
      <c r="BK124" s="185">
        <f>SUM(BK125:BK137)</f>
        <v>0</v>
      </c>
    </row>
    <row r="125" spans="1:65" s="2" customFormat="1" ht="16.5" customHeight="1">
      <c r="A125" s="35"/>
      <c r="B125" s="36"/>
      <c r="C125" s="188" t="s">
        <v>84</v>
      </c>
      <c r="D125" s="188" t="s">
        <v>142</v>
      </c>
      <c r="E125" s="189" t="s">
        <v>655</v>
      </c>
      <c r="F125" s="190" t="s">
        <v>656</v>
      </c>
      <c r="G125" s="191" t="s">
        <v>297</v>
      </c>
      <c r="H125" s="192">
        <v>3</v>
      </c>
      <c r="I125" s="193"/>
      <c r="J125" s="194">
        <f>ROUND(I125*H125,2)</f>
        <v>0</v>
      </c>
      <c r="K125" s="195"/>
      <c r="L125" s="40"/>
      <c r="M125" s="196" t="s">
        <v>1</v>
      </c>
      <c r="N125" s="197" t="s">
        <v>41</v>
      </c>
      <c r="O125" s="72"/>
      <c r="P125" s="198">
        <f>O125*H125</f>
        <v>0</v>
      </c>
      <c r="Q125" s="198">
        <v>0</v>
      </c>
      <c r="R125" s="198">
        <f>Q125*H125</f>
        <v>0</v>
      </c>
      <c r="S125" s="198">
        <v>0</v>
      </c>
      <c r="T125" s="199">
        <f>S125*H125</f>
        <v>0</v>
      </c>
      <c r="U125" s="35"/>
      <c r="V125" s="35"/>
      <c r="W125" s="35"/>
      <c r="X125" s="35"/>
      <c r="Y125" s="35"/>
      <c r="Z125" s="35"/>
      <c r="AA125" s="35"/>
      <c r="AB125" s="35"/>
      <c r="AC125" s="35"/>
      <c r="AD125" s="35"/>
      <c r="AE125" s="35"/>
      <c r="AR125" s="200" t="s">
        <v>238</v>
      </c>
      <c r="AT125" s="200" t="s">
        <v>142</v>
      </c>
      <c r="AU125" s="200" t="s">
        <v>86</v>
      </c>
      <c r="AY125" s="18" t="s">
        <v>139</v>
      </c>
      <c r="BE125" s="201">
        <f>IF(N125="základní",J125,0)</f>
        <v>0</v>
      </c>
      <c r="BF125" s="201">
        <f>IF(N125="snížená",J125,0)</f>
        <v>0</v>
      </c>
      <c r="BG125" s="201">
        <f>IF(N125="zákl. přenesená",J125,0)</f>
        <v>0</v>
      </c>
      <c r="BH125" s="201">
        <f>IF(N125="sníž. přenesená",J125,0)</f>
        <v>0</v>
      </c>
      <c r="BI125" s="201">
        <f>IF(N125="nulová",J125,0)</f>
        <v>0</v>
      </c>
      <c r="BJ125" s="18" t="s">
        <v>84</v>
      </c>
      <c r="BK125" s="201">
        <f>ROUND(I125*H125,2)</f>
        <v>0</v>
      </c>
      <c r="BL125" s="18" t="s">
        <v>238</v>
      </c>
      <c r="BM125" s="200" t="s">
        <v>657</v>
      </c>
    </row>
    <row r="126" spans="1:65" s="2" customFormat="1" ht="16.5" customHeight="1">
      <c r="A126" s="35"/>
      <c r="B126" s="36"/>
      <c r="C126" s="188" t="s">
        <v>86</v>
      </c>
      <c r="D126" s="188" t="s">
        <v>142</v>
      </c>
      <c r="E126" s="189" t="s">
        <v>658</v>
      </c>
      <c r="F126" s="190" t="s">
        <v>659</v>
      </c>
      <c r="G126" s="191" t="s">
        <v>297</v>
      </c>
      <c r="H126" s="192">
        <v>3</v>
      </c>
      <c r="I126" s="193"/>
      <c r="J126" s="194">
        <f>ROUND(I126*H126,2)</f>
        <v>0</v>
      </c>
      <c r="K126" s="195"/>
      <c r="L126" s="40"/>
      <c r="M126" s="196" t="s">
        <v>1</v>
      </c>
      <c r="N126" s="197" t="s">
        <v>41</v>
      </c>
      <c r="O126" s="72"/>
      <c r="P126" s="198">
        <f>O126*H126</f>
        <v>0</v>
      </c>
      <c r="Q126" s="198">
        <v>0</v>
      </c>
      <c r="R126" s="198">
        <f>Q126*H126</f>
        <v>0</v>
      </c>
      <c r="S126" s="198">
        <v>0</v>
      </c>
      <c r="T126" s="199">
        <f>S126*H126</f>
        <v>0</v>
      </c>
      <c r="U126" s="35"/>
      <c r="V126" s="35"/>
      <c r="W126" s="35"/>
      <c r="X126" s="35"/>
      <c r="Y126" s="35"/>
      <c r="Z126" s="35"/>
      <c r="AA126" s="35"/>
      <c r="AB126" s="35"/>
      <c r="AC126" s="35"/>
      <c r="AD126" s="35"/>
      <c r="AE126" s="35"/>
      <c r="AR126" s="200" t="s">
        <v>238</v>
      </c>
      <c r="AT126" s="200" t="s">
        <v>142</v>
      </c>
      <c r="AU126" s="200" t="s">
        <v>86</v>
      </c>
      <c r="AY126" s="18" t="s">
        <v>139</v>
      </c>
      <c r="BE126" s="201">
        <f>IF(N126="základní",J126,0)</f>
        <v>0</v>
      </c>
      <c r="BF126" s="201">
        <f>IF(N126="snížená",J126,0)</f>
        <v>0</v>
      </c>
      <c r="BG126" s="201">
        <f>IF(N126="zákl. přenesená",J126,0)</f>
        <v>0</v>
      </c>
      <c r="BH126" s="201">
        <f>IF(N126="sníž. přenesená",J126,0)</f>
        <v>0</v>
      </c>
      <c r="BI126" s="201">
        <f>IF(N126="nulová",J126,0)</f>
        <v>0</v>
      </c>
      <c r="BJ126" s="18" t="s">
        <v>84</v>
      </c>
      <c r="BK126" s="201">
        <f>ROUND(I126*H126,2)</f>
        <v>0</v>
      </c>
      <c r="BL126" s="18" t="s">
        <v>238</v>
      </c>
      <c r="BM126" s="200" t="s">
        <v>660</v>
      </c>
    </row>
    <row r="127" spans="1:65" s="2" customFormat="1" ht="16.5" customHeight="1">
      <c r="A127" s="35"/>
      <c r="B127" s="36"/>
      <c r="C127" s="188" t="s">
        <v>157</v>
      </c>
      <c r="D127" s="188" t="s">
        <v>142</v>
      </c>
      <c r="E127" s="189" t="s">
        <v>661</v>
      </c>
      <c r="F127" s="190" t="s">
        <v>662</v>
      </c>
      <c r="G127" s="191" t="s">
        <v>297</v>
      </c>
      <c r="H127" s="192">
        <v>3</v>
      </c>
      <c r="I127" s="193"/>
      <c r="J127" s="194">
        <f>ROUND(I127*H127,2)</f>
        <v>0</v>
      </c>
      <c r="K127" s="195"/>
      <c r="L127" s="40"/>
      <c r="M127" s="196" t="s">
        <v>1</v>
      </c>
      <c r="N127" s="197" t="s">
        <v>41</v>
      </c>
      <c r="O127" s="72"/>
      <c r="P127" s="198">
        <f>O127*H127</f>
        <v>0</v>
      </c>
      <c r="Q127" s="198">
        <v>0</v>
      </c>
      <c r="R127" s="198">
        <f>Q127*H127</f>
        <v>0</v>
      </c>
      <c r="S127" s="198">
        <v>0</v>
      </c>
      <c r="T127" s="199">
        <f>S127*H127</f>
        <v>0</v>
      </c>
      <c r="U127" s="35"/>
      <c r="V127" s="35"/>
      <c r="W127" s="35"/>
      <c r="X127" s="35"/>
      <c r="Y127" s="35"/>
      <c r="Z127" s="35"/>
      <c r="AA127" s="35"/>
      <c r="AB127" s="35"/>
      <c r="AC127" s="35"/>
      <c r="AD127" s="35"/>
      <c r="AE127" s="35"/>
      <c r="AR127" s="200" t="s">
        <v>238</v>
      </c>
      <c r="AT127" s="200" t="s">
        <v>142</v>
      </c>
      <c r="AU127" s="200" t="s">
        <v>86</v>
      </c>
      <c r="AY127" s="18" t="s">
        <v>139</v>
      </c>
      <c r="BE127" s="201">
        <f>IF(N127="základní",J127,0)</f>
        <v>0</v>
      </c>
      <c r="BF127" s="201">
        <f>IF(N127="snížená",J127,0)</f>
        <v>0</v>
      </c>
      <c r="BG127" s="201">
        <f>IF(N127="zákl. přenesená",J127,0)</f>
        <v>0</v>
      </c>
      <c r="BH127" s="201">
        <f>IF(N127="sníž. přenesená",J127,0)</f>
        <v>0</v>
      </c>
      <c r="BI127" s="201">
        <f>IF(N127="nulová",J127,0)</f>
        <v>0</v>
      </c>
      <c r="BJ127" s="18" t="s">
        <v>84</v>
      </c>
      <c r="BK127" s="201">
        <f>ROUND(I127*H127,2)</f>
        <v>0</v>
      </c>
      <c r="BL127" s="18" t="s">
        <v>238</v>
      </c>
      <c r="BM127" s="200" t="s">
        <v>663</v>
      </c>
    </row>
    <row r="128" spans="1:65" s="2" customFormat="1" ht="21.75" customHeight="1">
      <c r="A128" s="35"/>
      <c r="B128" s="36"/>
      <c r="C128" s="188" t="s">
        <v>146</v>
      </c>
      <c r="D128" s="188" t="s">
        <v>142</v>
      </c>
      <c r="E128" s="189" t="s">
        <v>664</v>
      </c>
      <c r="F128" s="190" t="s">
        <v>665</v>
      </c>
      <c r="G128" s="191" t="s">
        <v>297</v>
      </c>
      <c r="H128" s="192">
        <v>3</v>
      </c>
      <c r="I128" s="193"/>
      <c r="J128" s="194">
        <f>ROUND(I128*H128,2)</f>
        <v>0</v>
      </c>
      <c r="K128" s="195"/>
      <c r="L128" s="40"/>
      <c r="M128" s="196" t="s">
        <v>1</v>
      </c>
      <c r="N128" s="197" t="s">
        <v>41</v>
      </c>
      <c r="O128" s="72"/>
      <c r="P128" s="198">
        <f>O128*H128</f>
        <v>0</v>
      </c>
      <c r="Q128" s="198">
        <v>0</v>
      </c>
      <c r="R128" s="198">
        <f>Q128*H128</f>
        <v>0</v>
      </c>
      <c r="S128" s="198">
        <v>0</v>
      </c>
      <c r="T128" s="199">
        <f>S128*H128</f>
        <v>0</v>
      </c>
      <c r="U128" s="35"/>
      <c r="V128" s="35"/>
      <c r="W128" s="35"/>
      <c r="X128" s="35"/>
      <c r="Y128" s="35"/>
      <c r="Z128" s="35"/>
      <c r="AA128" s="35"/>
      <c r="AB128" s="35"/>
      <c r="AC128" s="35"/>
      <c r="AD128" s="35"/>
      <c r="AE128" s="35"/>
      <c r="AR128" s="200" t="s">
        <v>238</v>
      </c>
      <c r="AT128" s="200" t="s">
        <v>142</v>
      </c>
      <c r="AU128" s="200" t="s">
        <v>86</v>
      </c>
      <c r="AY128" s="18" t="s">
        <v>139</v>
      </c>
      <c r="BE128" s="201">
        <f>IF(N128="základní",J128,0)</f>
        <v>0</v>
      </c>
      <c r="BF128" s="201">
        <f>IF(N128="snížená",J128,0)</f>
        <v>0</v>
      </c>
      <c r="BG128" s="201">
        <f>IF(N128="zákl. přenesená",J128,0)</f>
        <v>0</v>
      </c>
      <c r="BH128" s="201">
        <f>IF(N128="sníž. přenesená",J128,0)</f>
        <v>0</v>
      </c>
      <c r="BI128" s="201">
        <f>IF(N128="nulová",J128,0)</f>
        <v>0</v>
      </c>
      <c r="BJ128" s="18" t="s">
        <v>84</v>
      </c>
      <c r="BK128" s="201">
        <f>ROUND(I128*H128,2)</f>
        <v>0</v>
      </c>
      <c r="BL128" s="18" t="s">
        <v>238</v>
      </c>
      <c r="BM128" s="200" t="s">
        <v>666</v>
      </c>
    </row>
    <row r="129" spans="1:65" s="2" customFormat="1" ht="37.9" customHeight="1">
      <c r="A129" s="35"/>
      <c r="B129" s="36"/>
      <c r="C129" s="188" t="s">
        <v>170</v>
      </c>
      <c r="D129" s="188" t="s">
        <v>142</v>
      </c>
      <c r="E129" s="189" t="s">
        <v>667</v>
      </c>
      <c r="F129" s="190" t="s">
        <v>668</v>
      </c>
      <c r="G129" s="191" t="s">
        <v>669</v>
      </c>
      <c r="H129" s="192">
        <v>3</v>
      </c>
      <c r="I129" s="193"/>
      <c r="J129" s="194">
        <f>ROUND(I129*H129,2)</f>
        <v>0</v>
      </c>
      <c r="K129" s="195"/>
      <c r="L129" s="40"/>
      <c r="M129" s="196" t="s">
        <v>1</v>
      </c>
      <c r="N129" s="197" t="s">
        <v>41</v>
      </c>
      <c r="O129" s="72"/>
      <c r="P129" s="198">
        <f>O129*H129</f>
        <v>0</v>
      </c>
      <c r="Q129" s="198">
        <v>0</v>
      </c>
      <c r="R129" s="198">
        <f>Q129*H129</f>
        <v>0</v>
      </c>
      <c r="S129" s="198">
        <v>0</v>
      </c>
      <c r="T129" s="199">
        <f>S129*H129</f>
        <v>0</v>
      </c>
      <c r="U129" s="35"/>
      <c r="V129" s="35"/>
      <c r="W129" s="35"/>
      <c r="X129" s="35"/>
      <c r="Y129" s="35"/>
      <c r="Z129" s="35"/>
      <c r="AA129" s="35"/>
      <c r="AB129" s="35"/>
      <c r="AC129" s="35"/>
      <c r="AD129" s="35"/>
      <c r="AE129" s="35"/>
      <c r="AR129" s="200" t="s">
        <v>146</v>
      </c>
      <c r="AT129" s="200" t="s">
        <v>142</v>
      </c>
      <c r="AU129" s="200" t="s">
        <v>86</v>
      </c>
      <c r="AY129" s="18" t="s">
        <v>139</v>
      </c>
      <c r="BE129" s="201">
        <f>IF(N129="základní",J129,0)</f>
        <v>0</v>
      </c>
      <c r="BF129" s="201">
        <f>IF(N129="snížená",J129,0)</f>
        <v>0</v>
      </c>
      <c r="BG129" s="201">
        <f>IF(N129="zákl. přenesená",J129,0)</f>
        <v>0</v>
      </c>
      <c r="BH129" s="201">
        <f>IF(N129="sníž. přenesená",J129,0)</f>
        <v>0</v>
      </c>
      <c r="BI129" s="201">
        <f>IF(N129="nulová",J129,0)</f>
        <v>0</v>
      </c>
      <c r="BJ129" s="18" t="s">
        <v>84</v>
      </c>
      <c r="BK129" s="201">
        <f>ROUND(I129*H129,2)</f>
        <v>0</v>
      </c>
      <c r="BL129" s="18" t="s">
        <v>146</v>
      </c>
      <c r="BM129" s="200" t="s">
        <v>670</v>
      </c>
    </row>
    <row r="130" spans="1:65" s="13" customFormat="1" ht="11.25">
      <c r="B130" s="207"/>
      <c r="C130" s="208"/>
      <c r="D130" s="202" t="s">
        <v>153</v>
      </c>
      <c r="E130" s="209" t="s">
        <v>1</v>
      </c>
      <c r="F130" s="210" t="s">
        <v>157</v>
      </c>
      <c r="G130" s="208"/>
      <c r="H130" s="211">
        <v>3</v>
      </c>
      <c r="I130" s="212"/>
      <c r="J130" s="208"/>
      <c r="K130" s="208"/>
      <c r="L130" s="213"/>
      <c r="M130" s="214"/>
      <c r="N130" s="215"/>
      <c r="O130" s="215"/>
      <c r="P130" s="215"/>
      <c r="Q130" s="215"/>
      <c r="R130" s="215"/>
      <c r="S130" s="215"/>
      <c r="T130" s="216"/>
      <c r="AT130" s="217" t="s">
        <v>153</v>
      </c>
      <c r="AU130" s="217" t="s">
        <v>86</v>
      </c>
      <c r="AV130" s="13" t="s">
        <v>86</v>
      </c>
      <c r="AW130" s="13" t="s">
        <v>33</v>
      </c>
      <c r="AX130" s="13" t="s">
        <v>76</v>
      </c>
      <c r="AY130" s="217" t="s">
        <v>139</v>
      </c>
    </row>
    <row r="131" spans="1:65" s="14" customFormat="1" ht="11.25">
      <c r="B131" s="218"/>
      <c r="C131" s="219"/>
      <c r="D131" s="202" t="s">
        <v>153</v>
      </c>
      <c r="E131" s="220" t="s">
        <v>1</v>
      </c>
      <c r="F131" s="221" t="s">
        <v>156</v>
      </c>
      <c r="G131" s="219"/>
      <c r="H131" s="222">
        <v>3</v>
      </c>
      <c r="I131" s="223"/>
      <c r="J131" s="219"/>
      <c r="K131" s="219"/>
      <c r="L131" s="224"/>
      <c r="M131" s="225"/>
      <c r="N131" s="226"/>
      <c r="O131" s="226"/>
      <c r="P131" s="226"/>
      <c r="Q131" s="226"/>
      <c r="R131" s="226"/>
      <c r="S131" s="226"/>
      <c r="T131" s="227"/>
      <c r="AT131" s="228" t="s">
        <v>153</v>
      </c>
      <c r="AU131" s="228" t="s">
        <v>86</v>
      </c>
      <c r="AV131" s="14" t="s">
        <v>146</v>
      </c>
      <c r="AW131" s="14" t="s">
        <v>33</v>
      </c>
      <c r="AX131" s="14" t="s">
        <v>84</v>
      </c>
      <c r="AY131" s="228" t="s">
        <v>139</v>
      </c>
    </row>
    <row r="132" spans="1:65" s="2" customFormat="1" ht="24.2" customHeight="1">
      <c r="A132" s="35"/>
      <c r="B132" s="36"/>
      <c r="C132" s="188" t="s">
        <v>175</v>
      </c>
      <c r="D132" s="188" t="s">
        <v>142</v>
      </c>
      <c r="E132" s="189" t="s">
        <v>671</v>
      </c>
      <c r="F132" s="190" t="s">
        <v>672</v>
      </c>
      <c r="G132" s="191" t="s">
        <v>178</v>
      </c>
      <c r="H132" s="192">
        <v>20</v>
      </c>
      <c r="I132" s="193"/>
      <c r="J132" s="194">
        <f t="shared" ref="J132:J137" si="0">ROUND(I132*H132,2)</f>
        <v>0</v>
      </c>
      <c r="K132" s="195"/>
      <c r="L132" s="40"/>
      <c r="M132" s="196" t="s">
        <v>1</v>
      </c>
      <c r="N132" s="197" t="s">
        <v>41</v>
      </c>
      <c r="O132" s="72"/>
      <c r="P132" s="198">
        <f t="shared" ref="P132:P137" si="1">O132*H132</f>
        <v>0</v>
      </c>
      <c r="Q132" s="198">
        <v>4.0000000000000002E-4</v>
      </c>
      <c r="R132" s="198">
        <f t="shared" ref="R132:R137" si="2">Q132*H132</f>
        <v>8.0000000000000002E-3</v>
      </c>
      <c r="S132" s="198">
        <v>0</v>
      </c>
      <c r="T132" s="199">
        <f t="shared" ref="T132:T137" si="3">S132*H132</f>
        <v>0</v>
      </c>
      <c r="U132" s="35"/>
      <c r="V132" s="35"/>
      <c r="W132" s="35"/>
      <c r="X132" s="35"/>
      <c r="Y132" s="35"/>
      <c r="Z132" s="35"/>
      <c r="AA132" s="35"/>
      <c r="AB132" s="35"/>
      <c r="AC132" s="35"/>
      <c r="AD132" s="35"/>
      <c r="AE132" s="35"/>
      <c r="AR132" s="200" t="s">
        <v>238</v>
      </c>
      <c r="AT132" s="200" t="s">
        <v>142</v>
      </c>
      <c r="AU132" s="200" t="s">
        <v>86</v>
      </c>
      <c r="AY132" s="18" t="s">
        <v>139</v>
      </c>
      <c r="BE132" s="201">
        <f t="shared" ref="BE132:BE137" si="4">IF(N132="základní",J132,0)</f>
        <v>0</v>
      </c>
      <c r="BF132" s="201">
        <f t="shared" ref="BF132:BF137" si="5">IF(N132="snížená",J132,0)</f>
        <v>0</v>
      </c>
      <c r="BG132" s="201">
        <f t="shared" ref="BG132:BG137" si="6">IF(N132="zákl. přenesená",J132,0)</f>
        <v>0</v>
      </c>
      <c r="BH132" s="201">
        <f t="shared" ref="BH132:BH137" si="7">IF(N132="sníž. přenesená",J132,0)</f>
        <v>0</v>
      </c>
      <c r="BI132" s="201">
        <f t="shared" ref="BI132:BI137" si="8">IF(N132="nulová",J132,0)</f>
        <v>0</v>
      </c>
      <c r="BJ132" s="18" t="s">
        <v>84</v>
      </c>
      <c r="BK132" s="201">
        <f t="shared" ref="BK132:BK137" si="9">ROUND(I132*H132,2)</f>
        <v>0</v>
      </c>
      <c r="BL132" s="18" t="s">
        <v>238</v>
      </c>
      <c r="BM132" s="200" t="s">
        <v>673</v>
      </c>
    </row>
    <row r="133" spans="1:65" s="2" customFormat="1" ht="24.2" customHeight="1">
      <c r="A133" s="35"/>
      <c r="B133" s="36"/>
      <c r="C133" s="188" t="s">
        <v>181</v>
      </c>
      <c r="D133" s="188" t="s">
        <v>142</v>
      </c>
      <c r="E133" s="189" t="s">
        <v>674</v>
      </c>
      <c r="F133" s="190" t="s">
        <v>675</v>
      </c>
      <c r="G133" s="191" t="s">
        <v>178</v>
      </c>
      <c r="H133" s="192">
        <v>10</v>
      </c>
      <c r="I133" s="193"/>
      <c r="J133" s="194">
        <f t="shared" si="0"/>
        <v>0</v>
      </c>
      <c r="K133" s="195"/>
      <c r="L133" s="40"/>
      <c r="M133" s="196" t="s">
        <v>1</v>
      </c>
      <c r="N133" s="197" t="s">
        <v>41</v>
      </c>
      <c r="O133" s="72"/>
      <c r="P133" s="198">
        <f t="shared" si="1"/>
        <v>0</v>
      </c>
      <c r="Q133" s="198">
        <v>5.0000000000000001E-4</v>
      </c>
      <c r="R133" s="198">
        <f t="shared" si="2"/>
        <v>5.0000000000000001E-3</v>
      </c>
      <c r="S133" s="198">
        <v>0</v>
      </c>
      <c r="T133" s="199">
        <f t="shared" si="3"/>
        <v>0</v>
      </c>
      <c r="U133" s="35"/>
      <c r="V133" s="35"/>
      <c r="W133" s="35"/>
      <c r="X133" s="35"/>
      <c r="Y133" s="35"/>
      <c r="Z133" s="35"/>
      <c r="AA133" s="35"/>
      <c r="AB133" s="35"/>
      <c r="AC133" s="35"/>
      <c r="AD133" s="35"/>
      <c r="AE133" s="35"/>
      <c r="AR133" s="200" t="s">
        <v>238</v>
      </c>
      <c r="AT133" s="200" t="s">
        <v>142</v>
      </c>
      <c r="AU133" s="200" t="s">
        <v>86</v>
      </c>
      <c r="AY133" s="18" t="s">
        <v>139</v>
      </c>
      <c r="BE133" s="201">
        <f t="shared" si="4"/>
        <v>0</v>
      </c>
      <c r="BF133" s="201">
        <f t="shared" si="5"/>
        <v>0</v>
      </c>
      <c r="BG133" s="201">
        <f t="shared" si="6"/>
        <v>0</v>
      </c>
      <c r="BH133" s="201">
        <f t="shared" si="7"/>
        <v>0</v>
      </c>
      <c r="BI133" s="201">
        <f t="shared" si="8"/>
        <v>0</v>
      </c>
      <c r="BJ133" s="18" t="s">
        <v>84</v>
      </c>
      <c r="BK133" s="201">
        <f t="shared" si="9"/>
        <v>0</v>
      </c>
      <c r="BL133" s="18" t="s">
        <v>238</v>
      </c>
      <c r="BM133" s="200" t="s">
        <v>676</v>
      </c>
    </row>
    <row r="134" spans="1:65" s="2" customFormat="1" ht="24.2" customHeight="1">
      <c r="A134" s="35"/>
      <c r="B134" s="36"/>
      <c r="C134" s="188" t="s">
        <v>185</v>
      </c>
      <c r="D134" s="188" t="s">
        <v>142</v>
      </c>
      <c r="E134" s="189" t="s">
        <v>677</v>
      </c>
      <c r="F134" s="190" t="s">
        <v>678</v>
      </c>
      <c r="G134" s="191" t="s">
        <v>178</v>
      </c>
      <c r="H134" s="192">
        <v>3</v>
      </c>
      <c r="I134" s="193"/>
      <c r="J134" s="194">
        <f t="shared" si="0"/>
        <v>0</v>
      </c>
      <c r="K134" s="195"/>
      <c r="L134" s="40"/>
      <c r="M134" s="196" t="s">
        <v>1</v>
      </c>
      <c r="N134" s="197" t="s">
        <v>41</v>
      </c>
      <c r="O134" s="72"/>
      <c r="P134" s="198">
        <f t="shared" si="1"/>
        <v>0</v>
      </c>
      <c r="Q134" s="198">
        <v>1.4300000000000001E-3</v>
      </c>
      <c r="R134" s="198">
        <f t="shared" si="2"/>
        <v>4.2900000000000004E-3</v>
      </c>
      <c r="S134" s="198">
        <v>0</v>
      </c>
      <c r="T134" s="199">
        <f t="shared" si="3"/>
        <v>0</v>
      </c>
      <c r="U134" s="35"/>
      <c r="V134" s="35"/>
      <c r="W134" s="35"/>
      <c r="X134" s="35"/>
      <c r="Y134" s="35"/>
      <c r="Z134" s="35"/>
      <c r="AA134" s="35"/>
      <c r="AB134" s="35"/>
      <c r="AC134" s="35"/>
      <c r="AD134" s="35"/>
      <c r="AE134" s="35"/>
      <c r="AR134" s="200" t="s">
        <v>238</v>
      </c>
      <c r="AT134" s="200" t="s">
        <v>142</v>
      </c>
      <c r="AU134" s="200" t="s">
        <v>86</v>
      </c>
      <c r="AY134" s="18" t="s">
        <v>139</v>
      </c>
      <c r="BE134" s="201">
        <f t="shared" si="4"/>
        <v>0</v>
      </c>
      <c r="BF134" s="201">
        <f t="shared" si="5"/>
        <v>0</v>
      </c>
      <c r="BG134" s="201">
        <f t="shared" si="6"/>
        <v>0</v>
      </c>
      <c r="BH134" s="201">
        <f t="shared" si="7"/>
        <v>0</v>
      </c>
      <c r="BI134" s="201">
        <f t="shared" si="8"/>
        <v>0</v>
      </c>
      <c r="BJ134" s="18" t="s">
        <v>84</v>
      </c>
      <c r="BK134" s="201">
        <f t="shared" si="9"/>
        <v>0</v>
      </c>
      <c r="BL134" s="18" t="s">
        <v>238</v>
      </c>
      <c r="BM134" s="200" t="s">
        <v>679</v>
      </c>
    </row>
    <row r="135" spans="1:65" s="2" customFormat="1" ht="16.5" customHeight="1">
      <c r="A135" s="35"/>
      <c r="B135" s="36"/>
      <c r="C135" s="188" t="s">
        <v>140</v>
      </c>
      <c r="D135" s="188" t="s">
        <v>142</v>
      </c>
      <c r="E135" s="189" t="s">
        <v>680</v>
      </c>
      <c r="F135" s="190" t="s">
        <v>681</v>
      </c>
      <c r="G135" s="191" t="s">
        <v>297</v>
      </c>
      <c r="H135" s="192">
        <v>1</v>
      </c>
      <c r="I135" s="193"/>
      <c r="J135" s="194">
        <f t="shared" si="0"/>
        <v>0</v>
      </c>
      <c r="K135" s="195"/>
      <c r="L135" s="40"/>
      <c r="M135" s="196" t="s">
        <v>1</v>
      </c>
      <c r="N135" s="197" t="s">
        <v>41</v>
      </c>
      <c r="O135" s="72"/>
      <c r="P135" s="198">
        <f t="shared" si="1"/>
        <v>0</v>
      </c>
      <c r="Q135" s="198">
        <v>1.5200000000000001E-3</v>
      </c>
      <c r="R135" s="198">
        <f t="shared" si="2"/>
        <v>1.5200000000000001E-3</v>
      </c>
      <c r="S135" s="198">
        <v>0</v>
      </c>
      <c r="T135" s="199">
        <f t="shared" si="3"/>
        <v>0</v>
      </c>
      <c r="U135" s="35"/>
      <c r="V135" s="35"/>
      <c r="W135" s="35"/>
      <c r="X135" s="35"/>
      <c r="Y135" s="35"/>
      <c r="Z135" s="35"/>
      <c r="AA135" s="35"/>
      <c r="AB135" s="35"/>
      <c r="AC135" s="35"/>
      <c r="AD135" s="35"/>
      <c r="AE135" s="35"/>
      <c r="AR135" s="200" t="s">
        <v>238</v>
      </c>
      <c r="AT135" s="200" t="s">
        <v>142</v>
      </c>
      <c r="AU135" s="200" t="s">
        <v>86</v>
      </c>
      <c r="AY135" s="18" t="s">
        <v>139</v>
      </c>
      <c r="BE135" s="201">
        <f t="shared" si="4"/>
        <v>0</v>
      </c>
      <c r="BF135" s="201">
        <f t="shared" si="5"/>
        <v>0</v>
      </c>
      <c r="BG135" s="201">
        <f t="shared" si="6"/>
        <v>0</v>
      </c>
      <c r="BH135" s="201">
        <f t="shared" si="7"/>
        <v>0</v>
      </c>
      <c r="BI135" s="201">
        <f t="shared" si="8"/>
        <v>0</v>
      </c>
      <c r="BJ135" s="18" t="s">
        <v>84</v>
      </c>
      <c r="BK135" s="201">
        <f t="shared" si="9"/>
        <v>0</v>
      </c>
      <c r="BL135" s="18" t="s">
        <v>238</v>
      </c>
      <c r="BM135" s="200" t="s">
        <v>682</v>
      </c>
    </row>
    <row r="136" spans="1:65" s="2" customFormat="1" ht="21.75" customHeight="1">
      <c r="A136" s="35"/>
      <c r="B136" s="36"/>
      <c r="C136" s="188" t="s">
        <v>199</v>
      </c>
      <c r="D136" s="188" t="s">
        <v>142</v>
      </c>
      <c r="E136" s="189" t="s">
        <v>683</v>
      </c>
      <c r="F136" s="190" t="s">
        <v>684</v>
      </c>
      <c r="G136" s="191" t="s">
        <v>178</v>
      </c>
      <c r="H136" s="192">
        <v>33</v>
      </c>
      <c r="I136" s="193"/>
      <c r="J136" s="194">
        <f t="shared" si="0"/>
        <v>0</v>
      </c>
      <c r="K136" s="195"/>
      <c r="L136" s="40"/>
      <c r="M136" s="196" t="s">
        <v>1</v>
      </c>
      <c r="N136" s="197" t="s">
        <v>41</v>
      </c>
      <c r="O136" s="72"/>
      <c r="P136" s="198">
        <f t="shared" si="1"/>
        <v>0</v>
      </c>
      <c r="Q136" s="198">
        <v>0</v>
      </c>
      <c r="R136" s="198">
        <f t="shared" si="2"/>
        <v>0</v>
      </c>
      <c r="S136" s="198">
        <v>0</v>
      </c>
      <c r="T136" s="199">
        <f t="shared" si="3"/>
        <v>0</v>
      </c>
      <c r="U136" s="35"/>
      <c r="V136" s="35"/>
      <c r="W136" s="35"/>
      <c r="X136" s="35"/>
      <c r="Y136" s="35"/>
      <c r="Z136" s="35"/>
      <c r="AA136" s="35"/>
      <c r="AB136" s="35"/>
      <c r="AC136" s="35"/>
      <c r="AD136" s="35"/>
      <c r="AE136" s="35"/>
      <c r="AR136" s="200" t="s">
        <v>238</v>
      </c>
      <c r="AT136" s="200" t="s">
        <v>142</v>
      </c>
      <c r="AU136" s="200" t="s">
        <v>86</v>
      </c>
      <c r="AY136" s="18" t="s">
        <v>139</v>
      </c>
      <c r="BE136" s="201">
        <f t="shared" si="4"/>
        <v>0</v>
      </c>
      <c r="BF136" s="201">
        <f t="shared" si="5"/>
        <v>0</v>
      </c>
      <c r="BG136" s="201">
        <f t="shared" si="6"/>
        <v>0</v>
      </c>
      <c r="BH136" s="201">
        <f t="shared" si="7"/>
        <v>0</v>
      </c>
      <c r="BI136" s="201">
        <f t="shared" si="8"/>
        <v>0</v>
      </c>
      <c r="BJ136" s="18" t="s">
        <v>84</v>
      </c>
      <c r="BK136" s="201">
        <f t="shared" si="9"/>
        <v>0</v>
      </c>
      <c r="BL136" s="18" t="s">
        <v>238</v>
      </c>
      <c r="BM136" s="200" t="s">
        <v>685</v>
      </c>
    </row>
    <row r="137" spans="1:65" s="2" customFormat="1" ht="24.2" customHeight="1">
      <c r="A137" s="35"/>
      <c r="B137" s="36"/>
      <c r="C137" s="188" t="s">
        <v>204</v>
      </c>
      <c r="D137" s="188" t="s">
        <v>142</v>
      </c>
      <c r="E137" s="189" t="s">
        <v>686</v>
      </c>
      <c r="F137" s="190" t="s">
        <v>687</v>
      </c>
      <c r="G137" s="191" t="s">
        <v>202</v>
      </c>
      <c r="H137" s="192">
        <v>0.25600000000000001</v>
      </c>
      <c r="I137" s="193"/>
      <c r="J137" s="194">
        <f t="shared" si="0"/>
        <v>0</v>
      </c>
      <c r="K137" s="195"/>
      <c r="L137" s="40"/>
      <c r="M137" s="196" t="s">
        <v>1</v>
      </c>
      <c r="N137" s="197" t="s">
        <v>41</v>
      </c>
      <c r="O137" s="72"/>
      <c r="P137" s="198">
        <f t="shared" si="1"/>
        <v>0</v>
      </c>
      <c r="Q137" s="198">
        <v>0</v>
      </c>
      <c r="R137" s="198">
        <f t="shared" si="2"/>
        <v>0</v>
      </c>
      <c r="S137" s="198">
        <v>0</v>
      </c>
      <c r="T137" s="199">
        <f t="shared" si="3"/>
        <v>0</v>
      </c>
      <c r="U137" s="35"/>
      <c r="V137" s="35"/>
      <c r="W137" s="35"/>
      <c r="X137" s="35"/>
      <c r="Y137" s="35"/>
      <c r="Z137" s="35"/>
      <c r="AA137" s="35"/>
      <c r="AB137" s="35"/>
      <c r="AC137" s="35"/>
      <c r="AD137" s="35"/>
      <c r="AE137" s="35"/>
      <c r="AR137" s="200" t="s">
        <v>238</v>
      </c>
      <c r="AT137" s="200" t="s">
        <v>142</v>
      </c>
      <c r="AU137" s="200" t="s">
        <v>86</v>
      </c>
      <c r="AY137" s="18" t="s">
        <v>139</v>
      </c>
      <c r="BE137" s="201">
        <f t="shared" si="4"/>
        <v>0</v>
      </c>
      <c r="BF137" s="201">
        <f t="shared" si="5"/>
        <v>0</v>
      </c>
      <c r="BG137" s="201">
        <f t="shared" si="6"/>
        <v>0</v>
      </c>
      <c r="BH137" s="201">
        <f t="shared" si="7"/>
        <v>0</v>
      </c>
      <c r="BI137" s="201">
        <f t="shared" si="8"/>
        <v>0</v>
      </c>
      <c r="BJ137" s="18" t="s">
        <v>84</v>
      </c>
      <c r="BK137" s="201">
        <f t="shared" si="9"/>
        <v>0</v>
      </c>
      <c r="BL137" s="18" t="s">
        <v>238</v>
      </c>
      <c r="BM137" s="200" t="s">
        <v>688</v>
      </c>
    </row>
    <row r="138" spans="1:65" s="12" customFormat="1" ht="22.9" customHeight="1">
      <c r="B138" s="172"/>
      <c r="C138" s="173"/>
      <c r="D138" s="174" t="s">
        <v>75</v>
      </c>
      <c r="E138" s="186" t="s">
        <v>689</v>
      </c>
      <c r="F138" s="186" t="s">
        <v>690</v>
      </c>
      <c r="G138" s="173"/>
      <c r="H138" s="173"/>
      <c r="I138" s="176"/>
      <c r="J138" s="187">
        <f>BK138</f>
        <v>0</v>
      </c>
      <c r="K138" s="173"/>
      <c r="L138" s="178"/>
      <c r="M138" s="179"/>
      <c r="N138" s="180"/>
      <c r="O138" s="180"/>
      <c r="P138" s="181">
        <f>SUM(P139:P146)</f>
        <v>0</v>
      </c>
      <c r="Q138" s="180"/>
      <c r="R138" s="181">
        <f>SUM(R139:R146)</f>
        <v>9.106439999999999E-2</v>
      </c>
      <c r="S138" s="180"/>
      <c r="T138" s="182">
        <f>SUM(T139:T146)</f>
        <v>0</v>
      </c>
      <c r="AR138" s="183" t="s">
        <v>86</v>
      </c>
      <c r="AT138" s="184" t="s">
        <v>75</v>
      </c>
      <c r="AU138" s="184" t="s">
        <v>84</v>
      </c>
      <c r="AY138" s="183" t="s">
        <v>139</v>
      </c>
      <c r="BK138" s="185">
        <f>SUM(BK139:BK146)</f>
        <v>0</v>
      </c>
    </row>
    <row r="139" spans="1:65" s="2" customFormat="1" ht="24.2" customHeight="1">
      <c r="A139" s="35"/>
      <c r="B139" s="36"/>
      <c r="C139" s="188" t="s">
        <v>8</v>
      </c>
      <c r="D139" s="188" t="s">
        <v>142</v>
      </c>
      <c r="E139" s="189" t="s">
        <v>691</v>
      </c>
      <c r="F139" s="190" t="s">
        <v>692</v>
      </c>
      <c r="G139" s="191" t="s">
        <v>178</v>
      </c>
      <c r="H139" s="192">
        <v>84</v>
      </c>
      <c r="I139" s="193"/>
      <c r="J139" s="194">
        <f>ROUND(I139*H139,2)</f>
        <v>0</v>
      </c>
      <c r="K139" s="195"/>
      <c r="L139" s="40"/>
      <c r="M139" s="196" t="s">
        <v>1</v>
      </c>
      <c r="N139" s="197" t="s">
        <v>41</v>
      </c>
      <c r="O139" s="72"/>
      <c r="P139" s="198">
        <f>O139*H139</f>
        <v>0</v>
      </c>
      <c r="Q139" s="198">
        <v>4.0999999999999999E-4</v>
      </c>
      <c r="R139" s="198">
        <f>Q139*H139</f>
        <v>3.4439999999999998E-2</v>
      </c>
      <c r="S139" s="198">
        <v>0</v>
      </c>
      <c r="T139" s="199">
        <f>S139*H139</f>
        <v>0</v>
      </c>
      <c r="U139" s="35"/>
      <c r="V139" s="35"/>
      <c r="W139" s="35"/>
      <c r="X139" s="35"/>
      <c r="Y139" s="35"/>
      <c r="Z139" s="35"/>
      <c r="AA139" s="35"/>
      <c r="AB139" s="35"/>
      <c r="AC139" s="35"/>
      <c r="AD139" s="35"/>
      <c r="AE139" s="35"/>
      <c r="AR139" s="200" t="s">
        <v>238</v>
      </c>
      <c r="AT139" s="200" t="s">
        <v>142</v>
      </c>
      <c r="AU139" s="200" t="s">
        <v>86</v>
      </c>
      <c r="AY139" s="18" t="s">
        <v>139</v>
      </c>
      <c r="BE139" s="201">
        <f>IF(N139="základní",J139,0)</f>
        <v>0</v>
      </c>
      <c r="BF139" s="201">
        <f>IF(N139="snížená",J139,0)</f>
        <v>0</v>
      </c>
      <c r="BG139" s="201">
        <f>IF(N139="zákl. přenesená",J139,0)</f>
        <v>0</v>
      </c>
      <c r="BH139" s="201">
        <f>IF(N139="sníž. přenesená",J139,0)</f>
        <v>0</v>
      </c>
      <c r="BI139" s="201">
        <f>IF(N139="nulová",J139,0)</f>
        <v>0</v>
      </c>
      <c r="BJ139" s="18" t="s">
        <v>84</v>
      </c>
      <c r="BK139" s="201">
        <f>ROUND(I139*H139,2)</f>
        <v>0</v>
      </c>
      <c r="BL139" s="18" t="s">
        <v>238</v>
      </c>
      <c r="BM139" s="200" t="s">
        <v>693</v>
      </c>
    </row>
    <row r="140" spans="1:65" s="2" customFormat="1" ht="19.5">
      <c r="A140" s="35"/>
      <c r="B140" s="36"/>
      <c r="C140" s="37"/>
      <c r="D140" s="202" t="s">
        <v>148</v>
      </c>
      <c r="E140" s="37"/>
      <c r="F140" s="203" t="s">
        <v>694</v>
      </c>
      <c r="G140" s="37"/>
      <c r="H140" s="37"/>
      <c r="I140" s="204"/>
      <c r="J140" s="37"/>
      <c r="K140" s="37"/>
      <c r="L140" s="40"/>
      <c r="M140" s="205"/>
      <c r="N140" s="206"/>
      <c r="O140" s="72"/>
      <c r="P140" s="72"/>
      <c r="Q140" s="72"/>
      <c r="R140" s="72"/>
      <c r="S140" s="72"/>
      <c r="T140" s="73"/>
      <c r="U140" s="35"/>
      <c r="V140" s="35"/>
      <c r="W140" s="35"/>
      <c r="X140" s="35"/>
      <c r="Y140" s="35"/>
      <c r="Z140" s="35"/>
      <c r="AA140" s="35"/>
      <c r="AB140" s="35"/>
      <c r="AC140" s="35"/>
      <c r="AD140" s="35"/>
      <c r="AE140" s="35"/>
      <c r="AT140" s="18" t="s">
        <v>148</v>
      </c>
      <c r="AU140" s="18" t="s">
        <v>86</v>
      </c>
    </row>
    <row r="141" spans="1:65" s="2" customFormat="1" ht="24.2" customHeight="1">
      <c r="A141" s="35"/>
      <c r="B141" s="36"/>
      <c r="C141" s="243" t="s">
        <v>219</v>
      </c>
      <c r="D141" s="243" t="s">
        <v>431</v>
      </c>
      <c r="E141" s="244" t="s">
        <v>695</v>
      </c>
      <c r="F141" s="245" t="s">
        <v>696</v>
      </c>
      <c r="G141" s="246" t="s">
        <v>178</v>
      </c>
      <c r="H141" s="247">
        <v>86.52</v>
      </c>
      <c r="I141" s="248"/>
      <c r="J141" s="249">
        <f>ROUND(I141*H141,2)</f>
        <v>0</v>
      </c>
      <c r="K141" s="250"/>
      <c r="L141" s="251"/>
      <c r="M141" s="252" t="s">
        <v>1</v>
      </c>
      <c r="N141" s="253" t="s">
        <v>41</v>
      </c>
      <c r="O141" s="72"/>
      <c r="P141" s="198">
        <f>O141*H141</f>
        <v>0</v>
      </c>
      <c r="Q141" s="198">
        <v>4.6999999999999999E-4</v>
      </c>
      <c r="R141" s="198">
        <f>Q141*H141</f>
        <v>4.0664399999999996E-2</v>
      </c>
      <c r="S141" s="198">
        <v>0</v>
      </c>
      <c r="T141" s="199">
        <f>S141*H141</f>
        <v>0</v>
      </c>
      <c r="U141" s="35"/>
      <c r="V141" s="35"/>
      <c r="W141" s="35"/>
      <c r="X141" s="35"/>
      <c r="Y141" s="35"/>
      <c r="Z141" s="35"/>
      <c r="AA141" s="35"/>
      <c r="AB141" s="35"/>
      <c r="AC141" s="35"/>
      <c r="AD141" s="35"/>
      <c r="AE141" s="35"/>
      <c r="AR141" s="200" t="s">
        <v>324</v>
      </c>
      <c r="AT141" s="200" t="s">
        <v>431</v>
      </c>
      <c r="AU141" s="200" t="s">
        <v>86</v>
      </c>
      <c r="AY141" s="18" t="s">
        <v>139</v>
      </c>
      <c r="BE141" s="201">
        <f>IF(N141="základní",J141,0)</f>
        <v>0</v>
      </c>
      <c r="BF141" s="201">
        <f>IF(N141="snížená",J141,0)</f>
        <v>0</v>
      </c>
      <c r="BG141" s="201">
        <f>IF(N141="zákl. přenesená",J141,0)</f>
        <v>0</v>
      </c>
      <c r="BH141" s="201">
        <f>IF(N141="sníž. přenesená",J141,0)</f>
        <v>0</v>
      </c>
      <c r="BI141" s="201">
        <f>IF(N141="nulová",J141,0)</f>
        <v>0</v>
      </c>
      <c r="BJ141" s="18" t="s">
        <v>84</v>
      </c>
      <c r="BK141" s="201">
        <f>ROUND(I141*H141,2)</f>
        <v>0</v>
      </c>
      <c r="BL141" s="18" t="s">
        <v>238</v>
      </c>
      <c r="BM141" s="200" t="s">
        <v>697</v>
      </c>
    </row>
    <row r="142" spans="1:65" s="13" customFormat="1" ht="11.25">
      <c r="B142" s="207"/>
      <c r="C142" s="208"/>
      <c r="D142" s="202" t="s">
        <v>153</v>
      </c>
      <c r="E142" s="208"/>
      <c r="F142" s="210" t="s">
        <v>698</v>
      </c>
      <c r="G142" s="208"/>
      <c r="H142" s="211">
        <v>86.52</v>
      </c>
      <c r="I142" s="212"/>
      <c r="J142" s="208"/>
      <c r="K142" s="208"/>
      <c r="L142" s="213"/>
      <c r="M142" s="214"/>
      <c r="N142" s="215"/>
      <c r="O142" s="215"/>
      <c r="P142" s="215"/>
      <c r="Q142" s="215"/>
      <c r="R142" s="215"/>
      <c r="S142" s="215"/>
      <c r="T142" s="216"/>
      <c r="AT142" s="217" t="s">
        <v>153</v>
      </c>
      <c r="AU142" s="217" t="s">
        <v>86</v>
      </c>
      <c r="AV142" s="13" t="s">
        <v>86</v>
      </c>
      <c r="AW142" s="13" t="s">
        <v>4</v>
      </c>
      <c r="AX142" s="13" t="s">
        <v>84</v>
      </c>
      <c r="AY142" s="217" t="s">
        <v>139</v>
      </c>
    </row>
    <row r="143" spans="1:65" s="2" customFormat="1" ht="24.2" customHeight="1">
      <c r="A143" s="35"/>
      <c r="B143" s="36"/>
      <c r="C143" s="188" t="s">
        <v>227</v>
      </c>
      <c r="D143" s="188" t="s">
        <v>142</v>
      </c>
      <c r="E143" s="189" t="s">
        <v>699</v>
      </c>
      <c r="F143" s="190" t="s">
        <v>700</v>
      </c>
      <c r="G143" s="191" t="s">
        <v>178</v>
      </c>
      <c r="H143" s="192">
        <v>84</v>
      </c>
      <c r="I143" s="193"/>
      <c r="J143" s="194">
        <f>ROUND(I143*H143,2)</f>
        <v>0</v>
      </c>
      <c r="K143" s="195"/>
      <c r="L143" s="40"/>
      <c r="M143" s="196" t="s">
        <v>1</v>
      </c>
      <c r="N143" s="197" t="s">
        <v>41</v>
      </c>
      <c r="O143" s="72"/>
      <c r="P143" s="198">
        <f>O143*H143</f>
        <v>0</v>
      </c>
      <c r="Q143" s="198">
        <v>1.6000000000000001E-4</v>
      </c>
      <c r="R143" s="198">
        <f>Q143*H143</f>
        <v>1.3440000000000001E-2</v>
      </c>
      <c r="S143" s="198">
        <v>0</v>
      </c>
      <c r="T143" s="199">
        <f>S143*H143</f>
        <v>0</v>
      </c>
      <c r="U143" s="35"/>
      <c r="V143" s="35"/>
      <c r="W143" s="35"/>
      <c r="X143" s="35"/>
      <c r="Y143" s="35"/>
      <c r="Z143" s="35"/>
      <c r="AA143" s="35"/>
      <c r="AB143" s="35"/>
      <c r="AC143" s="35"/>
      <c r="AD143" s="35"/>
      <c r="AE143" s="35"/>
      <c r="AR143" s="200" t="s">
        <v>238</v>
      </c>
      <c r="AT143" s="200" t="s">
        <v>142</v>
      </c>
      <c r="AU143" s="200" t="s">
        <v>86</v>
      </c>
      <c r="AY143" s="18" t="s">
        <v>139</v>
      </c>
      <c r="BE143" s="201">
        <f>IF(N143="základní",J143,0)</f>
        <v>0</v>
      </c>
      <c r="BF143" s="201">
        <f>IF(N143="snížená",J143,0)</f>
        <v>0</v>
      </c>
      <c r="BG143" s="201">
        <f>IF(N143="zákl. přenesená",J143,0)</f>
        <v>0</v>
      </c>
      <c r="BH143" s="201">
        <f>IF(N143="sníž. přenesená",J143,0)</f>
        <v>0</v>
      </c>
      <c r="BI143" s="201">
        <f>IF(N143="nulová",J143,0)</f>
        <v>0</v>
      </c>
      <c r="BJ143" s="18" t="s">
        <v>84</v>
      </c>
      <c r="BK143" s="201">
        <f>ROUND(I143*H143,2)</f>
        <v>0</v>
      </c>
      <c r="BL143" s="18" t="s">
        <v>238</v>
      </c>
      <c r="BM143" s="200" t="s">
        <v>701</v>
      </c>
    </row>
    <row r="144" spans="1:65" s="2" customFormat="1" ht="21.75" customHeight="1">
      <c r="A144" s="35"/>
      <c r="B144" s="36"/>
      <c r="C144" s="188" t="s">
        <v>233</v>
      </c>
      <c r="D144" s="188" t="s">
        <v>142</v>
      </c>
      <c r="E144" s="189" t="s">
        <v>702</v>
      </c>
      <c r="F144" s="190" t="s">
        <v>703</v>
      </c>
      <c r="G144" s="191" t="s">
        <v>178</v>
      </c>
      <c r="H144" s="192">
        <v>84</v>
      </c>
      <c r="I144" s="193"/>
      <c r="J144" s="194">
        <f>ROUND(I144*H144,2)</f>
        <v>0</v>
      </c>
      <c r="K144" s="195"/>
      <c r="L144" s="40"/>
      <c r="M144" s="196" t="s">
        <v>1</v>
      </c>
      <c r="N144" s="197" t="s">
        <v>41</v>
      </c>
      <c r="O144" s="72"/>
      <c r="P144" s="198">
        <f>O144*H144</f>
        <v>0</v>
      </c>
      <c r="Q144" s="198">
        <v>1.0000000000000001E-5</v>
      </c>
      <c r="R144" s="198">
        <f>Q144*H144</f>
        <v>8.4000000000000003E-4</v>
      </c>
      <c r="S144" s="198">
        <v>0</v>
      </c>
      <c r="T144" s="199">
        <f>S144*H144</f>
        <v>0</v>
      </c>
      <c r="U144" s="35"/>
      <c r="V144" s="35"/>
      <c r="W144" s="35"/>
      <c r="X144" s="35"/>
      <c r="Y144" s="35"/>
      <c r="Z144" s="35"/>
      <c r="AA144" s="35"/>
      <c r="AB144" s="35"/>
      <c r="AC144" s="35"/>
      <c r="AD144" s="35"/>
      <c r="AE144" s="35"/>
      <c r="AR144" s="200" t="s">
        <v>238</v>
      </c>
      <c r="AT144" s="200" t="s">
        <v>142</v>
      </c>
      <c r="AU144" s="200" t="s">
        <v>86</v>
      </c>
      <c r="AY144" s="18" t="s">
        <v>139</v>
      </c>
      <c r="BE144" s="201">
        <f>IF(N144="základní",J144,0)</f>
        <v>0</v>
      </c>
      <c r="BF144" s="201">
        <f>IF(N144="snížená",J144,0)</f>
        <v>0</v>
      </c>
      <c r="BG144" s="201">
        <f>IF(N144="zákl. přenesená",J144,0)</f>
        <v>0</v>
      </c>
      <c r="BH144" s="201">
        <f>IF(N144="sníž. přenesená",J144,0)</f>
        <v>0</v>
      </c>
      <c r="BI144" s="201">
        <f>IF(N144="nulová",J144,0)</f>
        <v>0</v>
      </c>
      <c r="BJ144" s="18" t="s">
        <v>84</v>
      </c>
      <c r="BK144" s="201">
        <f>ROUND(I144*H144,2)</f>
        <v>0</v>
      </c>
      <c r="BL144" s="18" t="s">
        <v>238</v>
      </c>
      <c r="BM144" s="200" t="s">
        <v>704</v>
      </c>
    </row>
    <row r="145" spans="1:65" s="2" customFormat="1" ht="24.2" customHeight="1">
      <c r="A145" s="35"/>
      <c r="B145" s="36"/>
      <c r="C145" s="188" t="s">
        <v>238</v>
      </c>
      <c r="D145" s="188" t="s">
        <v>142</v>
      </c>
      <c r="E145" s="189" t="s">
        <v>705</v>
      </c>
      <c r="F145" s="190" t="s">
        <v>706</v>
      </c>
      <c r="G145" s="191" t="s">
        <v>178</v>
      </c>
      <c r="H145" s="192">
        <v>84</v>
      </c>
      <c r="I145" s="193"/>
      <c r="J145" s="194">
        <f>ROUND(I145*H145,2)</f>
        <v>0</v>
      </c>
      <c r="K145" s="195"/>
      <c r="L145" s="40"/>
      <c r="M145" s="196" t="s">
        <v>1</v>
      </c>
      <c r="N145" s="197" t="s">
        <v>41</v>
      </c>
      <c r="O145" s="72"/>
      <c r="P145" s="198">
        <f>O145*H145</f>
        <v>0</v>
      </c>
      <c r="Q145" s="198">
        <v>2.0000000000000002E-5</v>
      </c>
      <c r="R145" s="198">
        <f>Q145*H145</f>
        <v>1.6800000000000001E-3</v>
      </c>
      <c r="S145" s="198">
        <v>0</v>
      </c>
      <c r="T145" s="199">
        <f>S145*H145</f>
        <v>0</v>
      </c>
      <c r="U145" s="35"/>
      <c r="V145" s="35"/>
      <c r="W145" s="35"/>
      <c r="X145" s="35"/>
      <c r="Y145" s="35"/>
      <c r="Z145" s="35"/>
      <c r="AA145" s="35"/>
      <c r="AB145" s="35"/>
      <c r="AC145" s="35"/>
      <c r="AD145" s="35"/>
      <c r="AE145" s="35"/>
      <c r="AR145" s="200" t="s">
        <v>238</v>
      </c>
      <c r="AT145" s="200" t="s">
        <v>142</v>
      </c>
      <c r="AU145" s="200" t="s">
        <v>86</v>
      </c>
      <c r="AY145" s="18" t="s">
        <v>139</v>
      </c>
      <c r="BE145" s="201">
        <f>IF(N145="základní",J145,0)</f>
        <v>0</v>
      </c>
      <c r="BF145" s="201">
        <f>IF(N145="snížená",J145,0)</f>
        <v>0</v>
      </c>
      <c r="BG145" s="201">
        <f>IF(N145="zákl. přenesená",J145,0)</f>
        <v>0</v>
      </c>
      <c r="BH145" s="201">
        <f>IF(N145="sníž. přenesená",J145,0)</f>
        <v>0</v>
      </c>
      <c r="BI145" s="201">
        <f>IF(N145="nulová",J145,0)</f>
        <v>0</v>
      </c>
      <c r="BJ145" s="18" t="s">
        <v>84</v>
      </c>
      <c r="BK145" s="201">
        <f>ROUND(I145*H145,2)</f>
        <v>0</v>
      </c>
      <c r="BL145" s="18" t="s">
        <v>238</v>
      </c>
      <c r="BM145" s="200" t="s">
        <v>707</v>
      </c>
    </row>
    <row r="146" spans="1:65" s="2" customFormat="1" ht="24.2" customHeight="1">
      <c r="A146" s="35"/>
      <c r="B146" s="36"/>
      <c r="C146" s="188" t="s">
        <v>244</v>
      </c>
      <c r="D146" s="188" t="s">
        <v>142</v>
      </c>
      <c r="E146" s="189" t="s">
        <v>708</v>
      </c>
      <c r="F146" s="190" t="s">
        <v>709</v>
      </c>
      <c r="G146" s="191" t="s">
        <v>202</v>
      </c>
      <c r="H146" s="192">
        <v>1.45</v>
      </c>
      <c r="I146" s="193"/>
      <c r="J146" s="194">
        <f>ROUND(I146*H146,2)</f>
        <v>0</v>
      </c>
      <c r="K146" s="195"/>
      <c r="L146" s="40"/>
      <c r="M146" s="196" t="s">
        <v>1</v>
      </c>
      <c r="N146" s="197" t="s">
        <v>41</v>
      </c>
      <c r="O146" s="72"/>
      <c r="P146" s="198">
        <f>O146*H146</f>
        <v>0</v>
      </c>
      <c r="Q146" s="198">
        <v>0</v>
      </c>
      <c r="R146" s="198">
        <f>Q146*H146</f>
        <v>0</v>
      </c>
      <c r="S146" s="198">
        <v>0</v>
      </c>
      <c r="T146" s="199">
        <f>S146*H146</f>
        <v>0</v>
      </c>
      <c r="U146" s="35"/>
      <c r="V146" s="35"/>
      <c r="W146" s="35"/>
      <c r="X146" s="35"/>
      <c r="Y146" s="35"/>
      <c r="Z146" s="35"/>
      <c r="AA146" s="35"/>
      <c r="AB146" s="35"/>
      <c r="AC146" s="35"/>
      <c r="AD146" s="35"/>
      <c r="AE146" s="35"/>
      <c r="AR146" s="200" t="s">
        <v>238</v>
      </c>
      <c r="AT146" s="200" t="s">
        <v>142</v>
      </c>
      <c r="AU146" s="200" t="s">
        <v>86</v>
      </c>
      <c r="AY146" s="18" t="s">
        <v>139</v>
      </c>
      <c r="BE146" s="201">
        <f>IF(N146="základní",J146,0)</f>
        <v>0</v>
      </c>
      <c r="BF146" s="201">
        <f>IF(N146="snížená",J146,0)</f>
        <v>0</v>
      </c>
      <c r="BG146" s="201">
        <f>IF(N146="zákl. přenesená",J146,0)</f>
        <v>0</v>
      </c>
      <c r="BH146" s="201">
        <f>IF(N146="sníž. přenesená",J146,0)</f>
        <v>0</v>
      </c>
      <c r="BI146" s="201">
        <f>IF(N146="nulová",J146,0)</f>
        <v>0</v>
      </c>
      <c r="BJ146" s="18" t="s">
        <v>84</v>
      </c>
      <c r="BK146" s="201">
        <f>ROUND(I146*H146,2)</f>
        <v>0</v>
      </c>
      <c r="BL146" s="18" t="s">
        <v>238</v>
      </c>
      <c r="BM146" s="200" t="s">
        <v>710</v>
      </c>
    </row>
    <row r="147" spans="1:65" s="12" customFormat="1" ht="22.9" customHeight="1">
      <c r="B147" s="172"/>
      <c r="C147" s="173"/>
      <c r="D147" s="174" t="s">
        <v>75</v>
      </c>
      <c r="E147" s="186" t="s">
        <v>268</v>
      </c>
      <c r="F147" s="186" t="s">
        <v>269</v>
      </c>
      <c r="G147" s="173"/>
      <c r="H147" s="173"/>
      <c r="I147" s="176"/>
      <c r="J147" s="187">
        <f>BK147</f>
        <v>0</v>
      </c>
      <c r="K147" s="173"/>
      <c r="L147" s="178"/>
      <c r="M147" s="179"/>
      <c r="N147" s="180"/>
      <c r="O147" s="180"/>
      <c r="P147" s="181">
        <f>SUM(P148:P172)</f>
        <v>0</v>
      </c>
      <c r="Q147" s="180"/>
      <c r="R147" s="181">
        <f>SUM(R148:R172)</f>
        <v>0.54375999999999991</v>
      </c>
      <c r="S147" s="180"/>
      <c r="T147" s="182">
        <f>SUM(T148:T172)</f>
        <v>0</v>
      </c>
      <c r="AR147" s="183" t="s">
        <v>86</v>
      </c>
      <c r="AT147" s="184" t="s">
        <v>75</v>
      </c>
      <c r="AU147" s="184" t="s">
        <v>84</v>
      </c>
      <c r="AY147" s="183" t="s">
        <v>139</v>
      </c>
      <c r="BK147" s="185">
        <f>SUM(BK148:BK172)</f>
        <v>0</v>
      </c>
    </row>
    <row r="148" spans="1:65" s="2" customFormat="1" ht="33" customHeight="1">
      <c r="A148" s="35"/>
      <c r="B148" s="36"/>
      <c r="C148" s="188" t="s">
        <v>249</v>
      </c>
      <c r="D148" s="188" t="s">
        <v>142</v>
      </c>
      <c r="E148" s="189" t="s">
        <v>711</v>
      </c>
      <c r="F148" s="190" t="s">
        <v>712</v>
      </c>
      <c r="G148" s="191" t="s">
        <v>273</v>
      </c>
      <c r="H148" s="192">
        <v>1</v>
      </c>
      <c r="I148" s="193"/>
      <c r="J148" s="194">
        <f>ROUND(I148*H148,2)</f>
        <v>0</v>
      </c>
      <c r="K148" s="195"/>
      <c r="L148" s="40"/>
      <c r="M148" s="196" t="s">
        <v>1</v>
      </c>
      <c r="N148" s="197" t="s">
        <v>41</v>
      </c>
      <c r="O148" s="72"/>
      <c r="P148" s="198">
        <f>O148*H148</f>
        <v>0</v>
      </c>
      <c r="Q148" s="198">
        <v>1.7469999999999999E-2</v>
      </c>
      <c r="R148" s="198">
        <f>Q148*H148</f>
        <v>1.7469999999999999E-2</v>
      </c>
      <c r="S148" s="198">
        <v>0</v>
      </c>
      <c r="T148" s="199">
        <f>S148*H148</f>
        <v>0</v>
      </c>
      <c r="U148" s="35"/>
      <c r="V148" s="35"/>
      <c r="W148" s="35"/>
      <c r="X148" s="35"/>
      <c r="Y148" s="35"/>
      <c r="Z148" s="35"/>
      <c r="AA148" s="35"/>
      <c r="AB148" s="35"/>
      <c r="AC148" s="35"/>
      <c r="AD148" s="35"/>
      <c r="AE148" s="35"/>
      <c r="AR148" s="200" t="s">
        <v>238</v>
      </c>
      <c r="AT148" s="200" t="s">
        <v>142</v>
      </c>
      <c r="AU148" s="200" t="s">
        <v>86</v>
      </c>
      <c r="AY148" s="18" t="s">
        <v>139</v>
      </c>
      <c r="BE148" s="201">
        <f>IF(N148="základní",J148,0)</f>
        <v>0</v>
      </c>
      <c r="BF148" s="201">
        <f>IF(N148="snížená",J148,0)</f>
        <v>0</v>
      </c>
      <c r="BG148" s="201">
        <f>IF(N148="zákl. přenesená",J148,0)</f>
        <v>0</v>
      </c>
      <c r="BH148" s="201">
        <f>IF(N148="sníž. přenesená",J148,0)</f>
        <v>0</v>
      </c>
      <c r="BI148" s="201">
        <f>IF(N148="nulová",J148,0)</f>
        <v>0</v>
      </c>
      <c r="BJ148" s="18" t="s">
        <v>84</v>
      </c>
      <c r="BK148" s="201">
        <f>ROUND(I148*H148,2)</f>
        <v>0</v>
      </c>
      <c r="BL148" s="18" t="s">
        <v>238</v>
      </c>
      <c r="BM148" s="200" t="s">
        <v>713</v>
      </c>
    </row>
    <row r="149" spans="1:65" s="13" customFormat="1" ht="11.25">
      <c r="B149" s="207"/>
      <c r="C149" s="208"/>
      <c r="D149" s="202" t="s">
        <v>153</v>
      </c>
      <c r="E149" s="209" t="s">
        <v>1</v>
      </c>
      <c r="F149" s="210" t="s">
        <v>714</v>
      </c>
      <c r="G149" s="208"/>
      <c r="H149" s="211">
        <v>1</v>
      </c>
      <c r="I149" s="212"/>
      <c r="J149" s="208"/>
      <c r="K149" s="208"/>
      <c r="L149" s="213"/>
      <c r="M149" s="214"/>
      <c r="N149" s="215"/>
      <c r="O149" s="215"/>
      <c r="P149" s="215"/>
      <c r="Q149" s="215"/>
      <c r="R149" s="215"/>
      <c r="S149" s="215"/>
      <c r="T149" s="216"/>
      <c r="AT149" s="217" t="s">
        <v>153</v>
      </c>
      <c r="AU149" s="217" t="s">
        <v>86</v>
      </c>
      <c r="AV149" s="13" t="s">
        <v>86</v>
      </c>
      <c r="AW149" s="13" t="s">
        <v>33</v>
      </c>
      <c r="AX149" s="13" t="s">
        <v>76</v>
      </c>
      <c r="AY149" s="217" t="s">
        <v>139</v>
      </c>
    </row>
    <row r="150" spans="1:65" s="14" customFormat="1" ht="11.25">
      <c r="B150" s="218"/>
      <c r="C150" s="219"/>
      <c r="D150" s="202" t="s">
        <v>153</v>
      </c>
      <c r="E150" s="220" t="s">
        <v>1</v>
      </c>
      <c r="F150" s="221" t="s">
        <v>156</v>
      </c>
      <c r="G150" s="219"/>
      <c r="H150" s="222">
        <v>1</v>
      </c>
      <c r="I150" s="223"/>
      <c r="J150" s="219"/>
      <c r="K150" s="219"/>
      <c r="L150" s="224"/>
      <c r="M150" s="225"/>
      <c r="N150" s="226"/>
      <c r="O150" s="226"/>
      <c r="P150" s="226"/>
      <c r="Q150" s="226"/>
      <c r="R150" s="226"/>
      <c r="S150" s="226"/>
      <c r="T150" s="227"/>
      <c r="AT150" s="228" t="s">
        <v>153</v>
      </c>
      <c r="AU150" s="228" t="s">
        <v>86</v>
      </c>
      <c r="AV150" s="14" t="s">
        <v>146</v>
      </c>
      <c r="AW150" s="14" t="s">
        <v>33</v>
      </c>
      <c r="AX150" s="14" t="s">
        <v>84</v>
      </c>
      <c r="AY150" s="228" t="s">
        <v>139</v>
      </c>
    </row>
    <row r="151" spans="1:65" s="2" customFormat="1" ht="24.2" customHeight="1">
      <c r="A151" s="35"/>
      <c r="B151" s="36"/>
      <c r="C151" s="188" t="s">
        <v>256</v>
      </c>
      <c r="D151" s="188" t="s">
        <v>142</v>
      </c>
      <c r="E151" s="189" t="s">
        <v>715</v>
      </c>
      <c r="F151" s="190" t="s">
        <v>716</v>
      </c>
      <c r="G151" s="191" t="s">
        <v>297</v>
      </c>
      <c r="H151" s="192">
        <v>1</v>
      </c>
      <c r="I151" s="193"/>
      <c r="J151" s="194">
        <f>ROUND(I151*H151,2)</f>
        <v>0</v>
      </c>
      <c r="K151" s="195"/>
      <c r="L151" s="40"/>
      <c r="M151" s="196" t="s">
        <v>1</v>
      </c>
      <c r="N151" s="197" t="s">
        <v>41</v>
      </c>
      <c r="O151" s="72"/>
      <c r="P151" s="198">
        <f>O151*H151</f>
        <v>0</v>
      </c>
      <c r="Q151" s="198">
        <v>8.7000000000000001E-4</v>
      </c>
      <c r="R151" s="198">
        <f>Q151*H151</f>
        <v>8.7000000000000001E-4</v>
      </c>
      <c r="S151" s="198">
        <v>0</v>
      </c>
      <c r="T151" s="199">
        <f>S151*H151</f>
        <v>0</v>
      </c>
      <c r="U151" s="35"/>
      <c r="V151" s="35"/>
      <c r="W151" s="35"/>
      <c r="X151" s="35"/>
      <c r="Y151" s="35"/>
      <c r="Z151" s="35"/>
      <c r="AA151" s="35"/>
      <c r="AB151" s="35"/>
      <c r="AC151" s="35"/>
      <c r="AD151" s="35"/>
      <c r="AE151" s="35"/>
      <c r="AR151" s="200" t="s">
        <v>238</v>
      </c>
      <c r="AT151" s="200" t="s">
        <v>142</v>
      </c>
      <c r="AU151" s="200" t="s">
        <v>86</v>
      </c>
      <c r="AY151" s="18" t="s">
        <v>139</v>
      </c>
      <c r="BE151" s="201">
        <f>IF(N151="základní",J151,0)</f>
        <v>0</v>
      </c>
      <c r="BF151" s="201">
        <f>IF(N151="snížená",J151,0)</f>
        <v>0</v>
      </c>
      <c r="BG151" s="201">
        <f>IF(N151="zákl. přenesená",J151,0)</f>
        <v>0</v>
      </c>
      <c r="BH151" s="201">
        <f>IF(N151="sníž. přenesená",J151,0)</f>
        <v>0</v>
      </c>
      <c r="BI151" s="201">
        <f>IF(N151="nulová",J151,0)</f>
        <v>0</v>
      </c>
      <c r="BJ151" s="18" t="s">
        <v>84</v>
      </c>
      <c r="BK151" s="201">
        <f>ROUND(I151*H151,2)</f>
        <v>0</v>
      </c>
      <c r="BL151" s="18" t="s">
        <v>238</v>
      </c>
      <c r="BM151" s="200" t="s">
        <v>717</v>
      </c>
    </row>
    <row r="152" spans="1:65" s="2" customFormat="1" ht="33" customHeight="1">
      <c r="A152" s="35"/>
      <c r="B152" s="36"/>
      <c r="C152" s="243" t="s">
        <v>270</v>
      </c>
      <c r="D152" s="243" t="s">
        <v>431</v>
      </c>
      <c r="E152" s="244" t="s">
        <v>718</v>
      </c>
      <c r="F152" s="245" t="s">
        <v>719</v>
      </c>
      <c r="G152" s="246" t="s">
        <v>297</v>
      </c>
      <c r="H152" s="247">
        <v>1</v>
      </c>
      <c r="I152" s="248"/>
      <c r="J152" s="249">
        <f>ROUND(I152*H152,2)</f>
        <v>0</v>
      </c>
      <c r="K152" s="250"/>
      <c r="L152" s="251"/>
      <c r="M152" s="252" t="s">
        <v>1</v>
      </c>
      <c r="N152" s="253" t="s">
        <v>41</v>
      </c>
      <c r="O152" s="72"/>
      <c r="P152" s="198">
        <f>O152*H152</f>
        <v>0</v>
      </c>
      <c r="Q152" s="198">
        <v>3.3600000000000001E-3</v>
      </c>
      <c r="R152" s="198">
        <f>Q152*H152</f>
        <v>3.3600000000000001E-3</v>
      </c>
      <c r="S152" s="198">
        <v>0</v>
      </c>
      <c r="T152" s="199">
        <f>S152*H152</f>
        <v>0</v>
      </c>
      <c r="U152" s="35"/>
      <c r="V152" s="35"/>
      <c r="W152" s="35"/>
      <c r="X152" s="35"/>
      <c r="Y152" s="35"/>
      <c r="Z152" s="35"/>
      <c r="AA152" s="35"/>
      <c r="AB152" s="35"/>
      <c r="AC152" s="35"/>
      <c r="AD152" s="35"/>
      <c r="AE152" s="35"/>
      <c r="AR152" s="200" t="s">
        <v>324</v>
      </c>
      <c r="AT152" s="200" t="s">
        <v>431</v>
      </c>
      <c r="AU152" s="200" t="s">
        <v>86</v>
      </c>
      <c r="AY152" s="18" t="s">
        <v>139</v>
      </c>
      <c r="BE152" s="201">
        <f>IF(N152="základní",J152,0)</f>
        <v>0</v>
      </c>
      <c r="BF152" s="201">
        <f>IF(N152="snížená",J152,0)</f>
        <v>0</v>
      </c>
      <c r="BG152" s="201">
        <f>IF(N152="zákl. přenesená",J152,0)</f>
        <v>0</v>
      </c>
      <c r="BH152" s="201">
        <f>IF(N152="sníž. přenesená",J152,0)</f>
        <v>0</v>
      </c>
      <c r="BI152" s="201">
        <f>IF(N152="nulová",J152,0)</f>
        <v>0</v>
      </c>
      <c r="BJ152" s="18" t="s">
        <v>84</v>
      </c>
      <c r="BK152" s="201">
        <f>ROUND(I152*H152,2)</f>
        <v>0</v>
      </c>
      <c r="BL152" s="18" t="s">
        <v>238</v>
      </c>
      <c r="BM152" s="200" t="s">
        <v>720</v>
      </c>
    </row>
    <row r="153" spans="1:65" s="2" customFormat="1" ht="37.9" customHeight="1">
      <c r="A153" s="35"/>
      <c r="B153" s="36"/>
      <c r="C153" s="188" t="s">
        <v>7</v>
      </c>
      <c r="D153" s="188" t="s">
        <v>142</v>
      </c>
      <c r="E153" s="189" t="s">
        <v>721</v>
      </c>
      <c r="F153" s="190" t="s">
        <v>722</v>
      </c>
      <c r="G153" s="191" t="s">
        <v>273</v>
      </c>
      <c r="H153" s="192">
        <v>15</v>
      </c>
      <c r="I153" s="193"/>
      <c r="J153" s="194">
        <f>ROUND(I153*H153,2)</f>
        <v>0</v>
      </c>
      <c r="K153" s="195"/>
      <c r="L153" s="40"/>
      <c r="M153" s="196" t="s">
        <v>1</v>
      </c>
      <c r="N153" s="197" t="s">
        <v>41</v>
      </c>
      <c r="O153" s="72"/>
      <c r="P153" s="198">
        <f>O153*H153</f>
        <v>0</v>
      </c>
      <c r="Q153" s="198">
        <v>2.273E-2</v>
      </c>
      <c r="R153" s="198">
        <f>Q153*H153</f>
        <v>0.34094999999999998</v>
      </c>
      <c r="S153" s="198">
        <v>0</v>
      </c>
      <c r="T153" s="199">
        <f>S153*H153</f>
        <v>0</v>
      </c>
      <c r="U153" s="35"/>
      <c r="V153" s="35"/>
      <c r="W153" s="35"/>
      <c r="X153" s="35"/>
      <c r="Y153" s="35"/>
      <c r="Z153" s="35"/>
      <c r="AA153" s="35"/>
      <c r="AB153" s="35"/>
      <c r="AC153" s="35"/>
      <c r="AD153" s="35"/>
      <c r="AE153" s="35"/>
      <c r="AR153" s="200" t="s">
        <v>238</v>
      </c>
      <c r="AT153" s="200" t="s">
        <v>142</v>
      </c>
      <c r="AU153" s="200" t="s">
        <v>86</v>
      </c>
      <c r="AY153" s="18" t="s">
        <v>139</v>
      </c>
      <c r="BE153" s="201">
        <f>IF(N153="základní",J153,0)</f>
        <v>0</v>
      </c>
      <c r="BF153" s="201">
        <f>IF(N153="snížená",J153,0)</f>
        <v>0</v>
      </c>
      <c r="BG153" s="201">
        <f>IF(N153="zákl. přenesená",J153,0)</f>
        <v>0</v>
      </c>
      <c r="BH153" s="201">
        <f>IF(N153="sníž. přenesená",J153,0)</f>
        <v>0</v>
      </c>
      <c r="BI153" s="201">
        <f>IF(N153="nulová",J153,0)</f>
        <v>0</v>
      </c>
      <c r="BJ153" s="18" t="s">
        <v>84</v>
      </c>
      <c r="BK153" s="201">
        <f>ROUND(I153*H153,2)</f>
        <v>0</v>
      </c>
      <c r="BL153" s="18" t="s">
        <v>238</v>
      </c>
      <c r="BM153" s="200" t="s">
        <v>723</v>
      </c>
    </row>
    <row r="154" spans="1:65" s="2" customFormat="1" ht="16.5" customHeight="1">
      <c r="A154" s="35"/>
      <c r="B154" s="36"/>
      <c r="C154" s="188" t="s">
        <v>278</v>
      </c>
      <c r="D154" s="188" t="s">
        <v>142</v>
      </c>
      <c r="E154" s="189" t="s">
        <v>724</v>
      </c>
      <c r="F154" s="190" t="s">
        <v>725</v>
      </c>
      <c r="G154" s="191" t="s">
        <v>297</v>
      </c>
      <c r="H154" s="192">
        <v>15</v>
      </c>
      <c r="I154" s="193"/>
      <c r="J154" s="194">
        <f>ROUND(I154*H154,2)</f>
        <v>0</v>
      </c>
      <c r="K154" s="195"/>
      <c r="L154" s="40"/>
      <c r="M154" s="196" t="s">
        <v>1</v>
      </c>
      <c r="N154" s="197" t="s">
        <v>41</v>
      </c>
      <c r="O154" s="72"/>
      <c r="P154" s="198">
        <f>O154*H154</f>
        <v>0</v>
      </c>
      <c r="Q154" s="198">
        <v>0</v>
      </c>
      <c r="R154" s="198">
        <f>Q154*H154</f>
        <v>0</v>
      </c>
      <c r="S154" s="198">
        <v>0</v>
      </c>
      <c r="T154" s="199">
        <f>S154*H154</f>
        <v>0</v>
      </c>
      <c r="U154" s="35"/>
      <c r="V154" s="35"/>
      <c r="W154" s="35"/>
      <c r="X154" s="35"/>
      <c r="Y154" s="35"/>
      <c r="Z154" s="35"/>
      <c r="AA154" s="35"/>
      <c r="AB154" s="35"/>
      <c r="AC154" s="35"/>
      <c r="AD154" s="35"/>
      <c r="AE154" s="35"/>
      <c r="AR154" s="200" t="s">
        <v>146</v>
      </c>
      <c r="AT154" s="200" t="s">
        <v>142</v>
      </c>
      <c r="AU154" s="200" t="s">
        <v>86</v>
      </c>
      <c r="AY154" s="18" t="s">
        <v>139</v>
      </c>
      <c r="BE154" s="201">
        <f>IF(N154="základní",J154,0)</f>
        <v>0</v>
      </c>
      <c r="BF154" s="201">
        <f>IF(N154="snížená",J154,0)</f>
        <v>0</v>
      </c>
      <c r="BG154" s="201">
        <f>IF(N154="zákl. přenesená",J154,0)</f>
        <v>0</v>
      </c>
      <c r="BH154" s="201">
        <f>IF(N154="sníž. přenesená",J154,0)</f>
        <v>0</v>
      </c>
      <c r="BI154" s="201">
        <f>IF(N154="nulová",J154,0)</f>
        <v>0</v>
      </c>
      <c r="BJ154" s="18" t="s">
        <v>84</v>
      </c>
      <c r="BK154" s="201">
        <f>ROUND(I154*H154,2)</f>
        <v>0</v>
      </c>
      <c r="BL154" s="18" t="s">
        <v>146</v>
      </c>
      <c r="BM154" s="200" t="s">
        <v>726</v>
      </c>
    </row>
    <row r="155" spans="1:65" s="2" customFormat="1" ht="16.5" customHeight="1">
      <c r="A155" s="35"/>
      <c r="B155" s="36"/>
      <c r="C155" s="243" t="s">
        <v>282</v>
      </c>
      <c r="D155" s="243" t="s">
        <v>431</v>
      </c>
      <c r="E155" s="244" t="s">
        <v>727</v>
      </c>
      <c r="F155" s="245" t="s">
        <v>728</v>
      </c>
      <c r="G155" s="246" t="s">
        <v>297</v>
      </c>
      <c r="H155" s="247">
        <v>15</v>
      </c>
      <c r="I155" s="248"/>
      <c r="J155" s="249">
        <f>ROUND(I155*H155,2)</f>
        <v>0</v>
      </c>
      <c r="K155" s="250"/>
      <c r="L155" s="251"/>
      <c r="M155" s="252" t="s">
        <v>1</v>
      </c>
      <c r="N155" s="253" t="s">
        <v>41</v>
      </c>
      <c r="O155" s="72"/>
      <c r="P155" s="198">
        <f>O155*H155</f>
        <v>0</v>
      </c>
      <c r="Q155" s="198">
        <v>5.0000000000000001E-4</v>
      </c>
      <c r="R155" s="198">
        <f>Q155*H155</f>
        <v>7.4999999999999997E-3</v>
      </c>
      <c r="S155" s="198">
        <v>0</v>
      </c>
      <c r="T155" s="199">
        <f>S155*H155</f>
        <v>0</v>
      </c>
      <c r="U155" s="35"/>
      <c r="V155" s="35"/>
      <c r="W155" s="35"/>
      <c r="X155" s="35"/>
      <c r="Y155" s="35"/>
      <c r="Z155" s="35"/>
      <c r="AA155" s="35"/>
      <c r="AB155" s="35"/>
      <c r="AC155" s="35"/>
      <c r="AD155" s="35"/>
      <c r="AE155" s="35"/>
      <c r="AR155" s="200" t="s">
        <v>185</v>
      </c>
      <c r="AT155" s="200" t="s">
        <v>431</v>
      </c>
      <c r="AU155" s="200" t="s">
        <v>86</v>
      </c>
      <c r="AY155" s="18" t="s">
        <v>139</v>
      </c>
      <c r="BE155" s="201">
        <f>IF(N155="základní",J155,0)</f>
        <v>0</v>
      </c>
      <c r="BF155" s="201">
        <f>IF(N155="snížená",J155,0)</f>
        <v>0</v>
      </c>
      <c r="BG155" s="201">
        <f>IF(N155="zákl. přenesená",J155,0)</f>
        <v>0</v>
      </c>
      <c r="BH155" s="201">
        <f>IF(N155="sníž. přenesená",J155,0)</f>
        <v>0</v>
      </c>
      <c r="BI155" s="201">
        <f>IF(N155="nulová",J155,0)</f>
        <v>0</v>
      </c>
      <c r="BJ155" s="18" t="s">
        <v>84</v>
      </c>
      <c r="BK155" s="201">
        <f>ROUND(I155*H155,2)</f>
        <v>0</v>
      </c>
      <c r="BL155" s="18" t="s">
        <v>146</v>
      </c>
      <c r="BM155" s="200" t="s">
        <v>729</v>
      </c>
    </row>
    <row r="156" spans="1:65" s="13" customFormat="1" ht="11.25">
      <c r="B156" s="207"/>
      <c r="C156" s="208"/>
      <c r="D156" s="202" t="s">
        <v>153</v>
      </c>
      <c r="E156" s="209" t="s">
        <v>1</v>
      </c>
      <c r="F156" s="210" t="s">
        <v>233</v>
      </c>
      <c r="G156" s="208"/>
      <c r="H156" s="211">
        <v>15</v>
      </c>
      <c r="I156" s="212"/>
      <c r="J156" s="208"/>
      <c r="K156" s="208"/>
      <c r="L156" s="213"/>
      <c r="M156" s="214"/>
      <c r="N156" s="215"/>
      <c r="O156" s="215"/>
      <c r="P156" s="215"/>
      <c r="Q156" s="215"/>
      <c r="R156" s="215"/>
      <c r="S156" s="215"/>
      <c r="T156" s="216"/>
      <c r="AT156" s="217" t="s">
        <v>153</v>
      </c>
      <c r="AU156" s="217" t="s">
        <v>86</v>
      </c>
      <c r="AV156" s="13" t="s">
        <v>86</v>
      </c>
      <c r="AW156" s="13" t="s">
        <v>33</v>
      </c>
      <c r="AX156" s="13" t="s">
        <v>84</v>
      </c>
      <c r="AY156" s="217" t="s">
        <v>139</v>
      </c>
    </row>
    <row r="157" spans="1:65" s="2" customFormat="1" ht="16.5" customHeight="1">
      <c r="A157" s="35"/>
      <c r="B157" s="36"/>
      <c r="C157" s="188" t="s">
        <v>286</v>
      </c>
      <c r="D157" s="188" t="s">
        <v>142</v>
      </c>
      <c r="E157" s="189" t="s">
        <v>730</v>
      </c>
      <c r="F157" s="190" t="s">
        <v>731</v>
      </c>
      <c r="G157" s="191" t="s">
        <v>273</v>
      </c>
      <c r="H157" s="192">
        <v>3</v>
      </c>
      <c r="I157" s="193"/>
      <c r="J157" s="194">
        <f>ROUND(I157*H157,2)</f>
        <v>0</v>
      </c>
      <c r="K157" s="195"/>
      <c r="L157" s="40"/>
      <c r="M157" s="196" t="s">
        <v>1</v>
      </c>
      <c r="N157" s="197" t="s">
        <v>41</v>
      </c>
      <c r="O157" s="72"/>
      <c r="P157" s="198">
        <f>O157*H157</f>
        <v>0</v>
      </c>
      <c r="Q157" s="198">
        <v>5.5999999999999995E-4</v>
      </c>
      <c r="R157" s="198">
        <f>Q157*H157</f>
        <v>1.6799999999999999E-3</v>
      </c>
      <c r="S157" s="198">
        <v>0</v>
      </c>
      <c r="T157" s="199">
        <f>S157*H157</f>
        <v>0</v>
      </c>
      <c r="U157" s="35"/>
      <c r="V157" s="35"/>
      <c r="W157" s="35"/>
      <c r="X157" s="35"/>
      <c r="Y157" s="35"/>
      <c r="Z157" s="35"/>
      <c r="AA157" s="35"/>
      <c r="AB157" s="35"/>
      <c r="AC157" s="35"/>
      <c r="AD157" s="35"/>
      <c r="AE157" s="35"/>
      <c r="AR157" s="200" t="s">
        <v>146</v>
      </c>
      <c r="AT157" s="200" t="s">
        <v>142</v>
      </c>
      <c r="AU157" s="200" t="s">
        <v>86</v>
      </c>
      <c r="AY157" s="18" t="s">
        <v>139</v>
      </c>
      <c r="BE157" s="201">
        <f>IF(N157="základní",J157,0)</f>
        <v>0</v>
      </c>
      <c r="BF157" s="201">
        <f>IF(N157="snížená",J157,0)</f>
        <v>0</v>
      </c>
      <c r="BG157" s="201">
        <f>IF(N157="zákl. přenesená",J157,0)</f>
        <v>0</v>
      </c>
      <c r="BH157" s="201">
        <f>IF(N157="sníž. přenesená",J157,0)</f>
        <v>0</v>
      </c>
      <c r="BI157" s="201">
        <f>IF(N157="nulová",J157,0)</f>
        <v>0</v>
      </c>
      <c r="BJ157" s="18" t="s">
        <v>84</v>
      </c>
      <c r="BK157" s="201">
        <f>ROUND(I157*H157,2)</f>
        <v>0</v>
      </c>
      <c r="BL157" s="18" t="s">
        <v>146</v>
      </c>
      <c r="BM157" s="200" t="s">
        <v>732</v>
      </c>
    </row>
    <row r="158" spans="1:65" s="2" customFormat="1" ht="24.2" customHeight="1">
      <c r="A158" s="35"/>
      <c r="B158" s="36"/>
      <c r="C158" s="188" t="s">
        <v>290</v>
      </c>
      <c r="D158" s="188" t="s">
        <v>142</v>
      </c>
      <c r="E158" s="189" t="s">
        <v>733</v>
      </c>
      <c r="F158" s="190" t="s">
        <v>734</v>
      </c>
      <c r="G158" s="191" t="s">
        <v>273</v>
      </c>
      <c r="H158" s="192">
        <v>3</v>
      </c>
      <c r="I158" s="193"/>
      <c r="J158" s="194">
        <f>ROUND(I158*H158,2)</f>
        <v>0</v>
      </c>
      <c r="K158" s="195"/>
      <c r="L158" s="40"/>
      <c r="M158" s="196" t="s">
        <v>1</v>
      </c>
      <c r="N158" s="197" t="s">
        <v>41</v>
      </c>
      <c r="O158" s="72"/>
      <c r="P158" s="198">
        <f>O158*H158</f>
        <v>0</v>
      </c>
      <c r="Q158" s="198">
        <v>9.9600000000000001E-3</v>
      </c>
      <c r="R158" s="198">
        <f>Q158*H158</f>
        <v>2.988E-2</v>
      </c>
      <c r="S158" s="198">
        <v>0</v>
      </c>
      <c r="T158" s="199">
        <f>S158*H158</f>
        <v>0</v>
      </c>
      <c r="U158" s="35"/>
      <c r="V158" s="35"/>
      <c r="W158" s="35"/>
      <c r="X158" s="35"/>
      <c r="Y158" s="35"/>
      <c r="Z158" s="35"/>
      <c r="AA158" s="35"/>
      <c r="AB158" s="35"/>
      <c r="AC158" s="35"/>
      <c r="AD158" s="35"/>
      <c r="AE158" s="35"/>
      <c r="AR158" s="200" t="s">
        <v>146</v>
      </c>
      <c r="AT158" s="200" t="s">
        <v>142</v>
      </c>
      <c r="AU158" s="200" t="s">
        <v>86</v>
      </c>
      <c r="AY158" s="18" t="s">
        <v>139</v>
      </c>
      <c r="BE158" s="201">
        <f>IF(N158="základní",J158,0)</f>
        <v>0</v>
      </c>
      <c r="BF158" s="201">
        <f>IF(N158="snížená",J158,0)</f>
        <v>0</v>
      </c>
      <c r="BG158" s="201">
        <f>IF(N158="zákl. přenesená",J158,0)</f>
        <v>0</v>
      </c>
      <c r="BH158" s="201">
        <f>IF(N158="sníž. přenesená",J158,0)</f>
        <v>0</v>
      </c>
      <c r="BI158" s="201">
        <f>IF(N158="nulová",J158,0)</f>
        <v>0</v>
      </c>
      <c r="BJ158" s="18" t="s">
        <v>84</v>
      </c>
      <c r="BK158" s="201">
        <f>ROUND(I158*H158,2)</f>
        <v>0</v>
      </c>
      <c r="BL158" s="18" t="s">
        <v>146</v>
      </c>
      <c r="BM158" s="200" t="s">
        <v>735</v>
      </c>
    </row>
    <row r="159" spans="1:65" s="2" customFormat="1" ht="33" customHeight="1">
      <c r="A159" s="35"/>
      <c r="B159" s="36"/>
      <c r="C159" s="188" t="s">
        <v>294</v>
      </c>
      <c r="D159" s="188" t="s">
        <v>142</v>
      </c>
      <c r="E159" s="189" t="s">
        <v>736</v>
      </c>
      <c r="F159" s="190" t="s">
        <v>737</v>
      </c>
      <c r="G159" s="191" t="s">
        <v>273</v>
      </c>
      <c r="H159" s="192">
        <v>2</v>
      </c>
      <c r="I159" s="193"/>
      <c r="J159" s="194">
        <f>ROUND(I159*H159,2)</f>
        <v>0</v>
      </c>
      <c r="K159" s="195"/>
      <c r="L159" s="40"/>
      <c r="M159" s="196" t="s">
        <v>1</v>
      </c>
      <c r="N159" s="197" t="s">
        <v>41</v>
      </c>
      <c r="O159" s="72"/>
      <c r="P159" s="198">
        <f>O159*H159</f>
        <v>0</v>
      </c>
      <c r="Q159" s="198">
        <v>1.525E-2</v>
      </c>
      <c r="R159" s="198">
        <f>Q159*H159</f>
        <v>3.0499999999999999E-2</v>
      </c>
      <c r="S159" s="198">
        <v>0</v>
      </c>
      <c r="T159" s="199">
        <f>S159*H159</f>
        <v>0</v>
      </c>
      <c r="U159" s="35"/>
      <c r="V159" s="35"/>
      <c r="W159" s="35"/>
      <c r="X159" s="35"/>
      <c r="Y159" s="35"/>
      <c r="Z159" s="35"/>
      <c r="AA159" s="35"/>
      <c r="AB159" s="35"/>
      <c r="AC159" s="35"/>
      <c r="AD159" s="35"/>
      <c r="AE159" s="35"/>
      <c r="AR159" s="200" t="s">
        <v>146</v>
      </c>
      <c r="AT159" s="200" t="s">
        <v>142</v>
      </c>
      <c r="AU159" s="200" t="s">
        <v>86</v>
      </c>
      <c r="AY159" s="18" t="s">
        <v>139</v>
      </c>
      <c r="BE159" s="201">
        <f>IF(N159="základní",J159,0)</f>
        <v>0</v>
      </c>
      <c r="BF159" s="201">
        <f>IF(N159="snížená",J159,0)</f>
        <v>0</v>
      </c>
      <c r="BG159" s="201">
        <f>IF(N159="zákl. přenesená",J159,0)</f>
        <v>0</v>
      </c>
      <c r="BH159" s="201">
        <f>IF(N159="sníž. přenesená",J159,0)</f>
        <v>0</v>
      </c>
      <c r="BI159" s="201">
        <f>IF(N159="nulová",J159,0)</f>
        <v>0</v>
      </c>
      <c r="BJ159" s="18" t="s">
        <v>84</v>
      </c>
      <c r="BK159" s="201">
        <f>ROUND(I159*H159,2)</f>
        <v>0</v>
      </c>
      <c r="BL159" s="18" t="s">
        <v>146</v>
      </c>
      <c r="BM159" s="200" t="s">
        <v>738</v>
      </c>
    </row>
    <row r="160" spans="1:65" s="2" customFormat="1" ht="21.75" customHeight="1">
      <c r="A160" s="35"/>
      <c r="B160" s="36"/>
      <c r="C160" s="188" t="s">
        <v>301</v>
      </c>
      <c r="D160" s="188" t="s">
        <v>142</v>
      </c>
      <c r="E160" s="189" t="s">
        <v>739</v>
      </c>
      <c r="F160" s="190" t="s">
        <v>740</v>
      </c>
      <c r="G160" s="191" t="s">
        <v>273</v>
      </c>
      <c r="H160" s="192">
        <v>32</v>
      </c>
      <c r="I160" s="193"/>
      <c r="J160" s="194">
        <f>ROUND(I160*H160,2)</f>
        <v>0</v>
      </c>
      <c r="K160" s="195"/>
      <c r="L160" s="40"/>
      <c r="M160" s="196" t="s">
        <v>1</v>
      </c>
      <c r="N160" s="197" t="s">
        <v>41</v>
      </c>
      <c r="O160" s="72"/>
      <c r="P160" s="198">
        <f>O160*H160</f>
        <v>0</v>
      </c>
      <c r="Q160" s="198">
        <v>1.89E-3</v>
      </c>
      <c r="R160" s="198">
        <f>Q160*H160</f>
        <v>6.0479999999999999E-2</v>
      </c>
      <c r="S160" s="198">
        <v>0</v>
      </c>
      <c r="T160" s="199">
        <f>S160*H160</f>
        <v>0</v>
      </c>
      <c r="U160" s="35"/>
      <c r="V160" s="35"/>
      <c r="W160" s="35"/>
      <c r="X160" s="35"/>
      <c r="Y160" s="35"/>
      <c r="Z160" s="35"/>
      <c r="AA160" s="35"/>
      <c r="AB160" s="35"/>
      <c r="AC160" s="35"/>
      <c r="AD160" s="35"/>
      <c r="AE160" s="35"/>
      <c r="AR160" s="200" t="s">
        <v>238</v>
      </c>
      <c r="AT160" s="200" t="s">
        <v>142</v>
      </c>
      <c r="AU160" s="200" t="s">
        <v>86</v>
      </c>
      <c r="AY160" s="18" t="s">
        <v>139</v>
      </c>
      <c r="BE160" s="201">
        <f>IF(N160="základní",J160,0)</f>
        <v>0</v>
      </c>
      <c r="BF160" s="201">
        <f>IF(N160="snížená",J160,0)</f>
        <v>0</v>
      </c>
      <c r="BG160" s="201">
        <f>IF(N160="zákl. přenesená",J160,0)</f>
        <v>0</v>
      </c>
      <c r="BH160" s="201">
        <f>IF(N160="sníž. přenesená",J160,0)</f>
        <v>0</v>
      </c>
      <c r="BI160" s="201">
        <f>IF(N160="nulová",J160,0)</f>
        <v>0</v>
      </c>
      <c r="BJ160" s="18" t="s">
        <v>84</v>
      </c>
      <c r="BK160" s="201">
        <f>ROUND(I160*H160,2)</f>
        <v>0</v>
      </c>
      <c r="BL160" s="18" t="s">
        <v>238</v>
      </c>
      <c r="BM160" s="200" t="s">
        <v>741</v>
      </c>
    </row>
    <row r="161" spans="1:65" s="2" customFormat="1" ht="16.5" customHeight="1">
      <c r="A161" s="35"/>
      <c r="B161" s="36"/>
      <c r="C161" s="188" t="s">
        <v>307</v>
      </c>
      <c r="D161" s="188" t="s">
        <v>142</v>
      </c>
      <c r="E161" s="189" t="s">
        <v>742</v>
      </c>
      <c r="F161" s="190" t="s">
        <v>743</v>
      </c>
      <c r="G161" s="191" t="s">
        <v>273</v>
      </c>
      <c r="H161" s="192">
        <v>11</v>
      </c>
      <c r="I161" s="193"/>
      <c r="J161" s="194">
        <f>ROUND(I161*H161,2)</f>
        <v>0</v>
      </c>
      <c r="K161" s="195"/>
      <c r="L161" s="40"/>
      <c r="M161" s="196" t="s">
        <v>1</v>
      </c>
      <c r="N161" s="197" t="s">
        <v>41</v>
      </c>
      <c r="O161" s="72"/>
      <c r="P161" s="198">
        <f>O161*H161</f>
        <v>0</v>
      </c>
      <c r="Q161" s="198">
        <v>1.8400000000000001E-3</v>
      </c>
      <c r="R161" s="198">
        <f>Q161*H161</f>
        <v>2.0240000000000001E-2</v>
      </c>
      <c r="S161" s="198">
        <v>0</v>
      </c>
      <c r="T161" s="199">
        <f>S161*H161</f>
        <v>0</v>
      </c>
      <c r="U161" s="35"/>
      <c r="V161" s="35"/>
      <c r="W161" s="35"/>
      <c r="X161" s="35"/>
      <c r="Y161" s="35"/>
      <c r="Z161" s="35"/>
      <c r="AA161" s="35"/>
      <c r="AB161" s="35"/>
      <c r="AC161" s="35"/>
      <c r="AD161" s="35"/>
      <c r="AE161" s="35"/>
      <c r="AR161" s="200" t="s">
        <v>238</v>
      </c>
      <c r="AT161" s="200" t="s">
        <v>142</v>
      </c>
      <c r="AU161" s="200" t="s">
        <v>86</v>
      </c>
      <c r="AY161" s="18" t="s">
        <v>139</v>
      </c>
      <c r="BE161" s="201">
        <f>IF(N161="základní",J161,0)</f>
        <v>0</v>
      </c>
      <c r="BF161" s="201">
        <f>IF(N161="snížená",J161,0)</f>
        <v>0</v>
      </c>
      <c r="BG161" s="201">
        <f>IF(N161="zákl. přenesená",J161,0)</f>
        <v>0</v>
      </c>
      <c r="BH161" s="201">
        <f>IF(N161="sníž. přenesená",J161,0)</f>
        <v>0</v>
      </c>
      <c r="BI161" s="201">
        <f>IF(N161="nulová",J161,0)</f>
        <v>0</v>
      </c>
      <c r="BJ161" s="18" t="s">
        <v>84</v>
      </c>
      <c r="BK161" s="201">
        <f>ROUND(I161*H161,2)</f>
        <v>0</v>
      </c>
      <c r="BL161" s="18" t="s">
        <v>238</v>
      </c>
      <c r="BM161" s="200" t="s">
        <v>744</v>
      </c>
    </row>
    <row r="162" spans="1:65" s="13" customFormat="1" ht="11.25">
      <c r="B162" s="207"/>
      <c r="C162" s="208"/>
      <c r="D162" s="202" t="s">
        <v>153</v>
      </c>
      <c r="E162" s="209" t="s">
        <v>1</v>
      </c>
      <c r="F162" s="210" t="s">
        <v>204</v>
      </c>
      <c r="G162" s="208"/>
      <c r="H162" s="211">
        <v>11</v>
      </c>
      <c r="I162" s="212"/>
      <c r="J162" s="208"/>
      <c r="K162" s="208"/>
      <c r="L162" s="213"/>
      <c r="M162" s="214"/>
      <c r="N162" s="215"/>
      <c r="O162" s="215"/>
      <c r="P162" s="215"/>
      <c r="Q162" s="215"/>
      <c r="R162" s="215"/>
      <c r="S162" s="215"/>
      <c r="T162" s="216"/>
      <c r="AT162" s="217" t="s">
        <v>153</v>
      </c>
      <c r="AU162" s="217" t="s">
        <v>86</v>
      </c>
      <c r="AV162" s="13" t="s">
        <v>86</v>
      </c>
      <c r="AW162" s="13" t="s">
        <v>33</v>
      </c>
      <c r="AX162" s="13" t="s">
        <v>84</v>
      </c>
      <c r="AY162" s="217" t="s">
        <v>139</v>
      </c>
    </row>
    <row r="163" spans="1:65" s="2" customFormat="1" ht="21.75" customHeight="1">
      <c r="A163" s="35"/>
      <c r="B163" s="36"/>
      <c r="C163" s="188" t="s">
        <v>311</v>
      </c>
      <c r="D163" s="188" t="s">
        <v>142</v>
      </c>
      <c r="E163" s="189" t="s">
        <v>745</v>
      </c>
      <c r="F163" s="190" t="s">
        <v>746</v>
      </c>
      <c r="G163" s="191" t="s">
        <v>273</v>
      </c>
      <c r="H163" s="192">
        <v>4</v>
      </c>
      <c r="I163" s="193"/>
      <c r="J163" s="194">
        <f>ROUND(I163*H163,2)</f>
        <v>0</v>
      </c>
      <c r="K163" s="195"/>
      <c r="L163" s="40"/>
      <c r="M163" s="196" t="s">
        <v>1</v>
      </c>
      <c r="N163" s="197" t="s">
        <v>41</v>
      </c>
      <c r="O163" s="72"/>
      <c r="P163" s="198">
        <f>O163*H163</f>
        <v>0</v>
      </c>
      <c r="Q163" s="198">
        <v>1.9599999999999999E-3</v>
      </c>
      <c r="R163" s="198">
        <f>Q163*H163</f>
        <v>7.8399999999999997E-3</v>
      </c>
      <c r="S163" s="198">
        <v>0</v>
      </c>
      <c r="T163" s="199">
        <f>S163*H163</f>
        <v>0</v>
      </c>
      <c r="U163" s="35"/>
      <c r="V163" s="35"/>
      <c r="W163" s="35"/>
      <c r="X163" s="35"/>
      <c r="Y163" s="35"/>
      <c r="Z163" s="35"/>
      <c r="AA163" s="35"/>
      <c r="AB163" s="35"/>
      <c r="AC163" s="35"/>
      <c r="AD163" s="35"/>
      <c r="AE163" s="35"/>
      <c r="AR163" s="200" t="s">
        <v>146</v>
      </c>
      <c r="AT163" s="200" t="s">
        <v>142</v>
      </c>
      <c r="AU163" s="200" t="s">
        <v>86</v>
      </c>
      <c r="AY163" s="18" t="s">
        <v>139</v>
      </c>
      <c r="BE163" s="201">
        <f>IF(N163="základní",J163,0)</f>
        <v>0</v>
      </c>
      <c r="BF163" s="201">
        <f>IF(N163="snížená",J163,0)</f>
        <v>0</v>
      </c>
      <c r="BG163" s="201">
        <f>IF(N163="zákl. přenesená",J163,0)</f>
        <v>0</v>
      </c>
      <c r="BH163" s="201">
        <f>IF(N163="sníž. přenesená",J163,0)</f>
        <v>0</v>
      </c>
      <c r="BI163" s="201">
        <f>IF(N163="nulová",J163,0)</f>
        <v>0</v>
      </c>
      <c r="BJ163" s="18" t="s">
        <v>84</v>
      </c>
      <c r="BK163" s="201">
        <f>ROUND(I163*H163,2)</f>
        <v>0</v>
      </c>
      <c r="BL163" s="18" t="s">
        <v>146</v>
      </c>
      <c r="BM163" s="200" t="s">
        <v>747</v>
      </c>
    </row>
    <row r="164" spans="1:65" s="2" customFormat="1" ht="24.2" customHeight="1">
      <c r="A164" s="35"/>
      <c r="B164" s="36"/>
      <c r="C164" s="188" t="s">
        <v>315</v>
      </c>
      <c r="D164" s="188" t="s">
        <v>142</v>
      </c>
      <c r="E164" s="189" t="s">
        <v>748</v>
      </c>
      <c r="F164" s="190" t="s">
        <v>749</v>
      </c>
      <c r="G164" s="191" t="s">
        <v>273</v>
      </c>
      <c r="H164" s="192">
        <v>4</v>
      </c>
      <c r="I164" s="193"/>
      <c r="J164" s="194">
        <f>ROUND(I164*H164,2)</f>
        <v>0</v>
      </c>
      <c r="K164" s="195"/>
      <c r="L164" s="40"/>
      <c r="M164" s="196" t="s">
        <v>1</v>
      </c>
      <c r="N164" s="197" t="s">
        <v>41</v>
      </c>
      <c r="O164" s="72"/>
      <c r="P164" s="198">
        <f>O164*H164</f>
        <v>0</v>
      </c>
      <c r="Q164" s="198">
        <v>1.8E-3</v>
      </c>
      <c r="R164" s="198">
        <f>Q164*H164</f>
        <v>7.1999999999999998E-3</v>
      </c>
      <c r="S164" s="198">
        <v>0</v>
      </c>
      <c r="T164" s="199">
        <f>S164*H164</f>
        <v>0</v>
      </c>
      <c r="U164" s="35"/>
      <c r="V164" s="35"/>
      <c r="W164" s="35"/>
      <c r="X164" s="35"/>
      <c r="Y164" s="35"/>
      <c r="Z164" s="35"/>
      <c r="AA164" s="35"/>
      <c r="AB164" s="35"/>
      <c r="AC164" s="35"/>
      <c r="AD164" s="35"/>
      <c r="AE164" s="35"/>
      <c r="AR164" s="200" t="s">
        <v>146</v>
      </c>
      <c r="AT164" s="200" t="s">
        <v>142</v>
      </c>
      <c r="AU164" s="200" t="s">
        <v>86</v>
      </c>
      <c r="AY164" s="18" t="s">
        <v>139</v>
      </c>
      <c r="BE164" s="201">
        <f>IF(N164="základní",J164,0)</f>
        <v>0</v>
      </c>
      <c r="BF164" s="201">
        <f>IF(N164="snížená",J164,0)</f>
        <v>0</v>
      </c>
      <c r="BG164" s="201">
        <f>IF(N164="zákl. přenesená",J164,0)</f>
        <v>0</v>
      </c>
      <c r="BH164" s="201">
        <f>IF(N164="sníž. přenesená",J164,0)</f>
        <v>0</v>
      </c>
      <c r="BI164" s="201">
        <f>IF(N164="nulová",J164,0)</f>
        <v>0</v>
      </c>
      <c r="BJ164" s="18" t="s">
        <v>84</v>
      </c>
      <c r="BK164" s="201">
        <f>ROUND(I164*H164,2)</f>
        <v>0</v>
      </c>
      <c r="BL164" s="18" t="s">
        <v>146</v>
      </c>
      <c r="BM164" s="200" t="s">
        <v>750</v>
      </c>
    </row>
    <row r="165" spans="1:65" s="13" customFormat="1" ht="11.25">
      <c r="B165" s="207"/>
      <c r="C165" s="208"/>
      <c r="D165" s="202" t="s">
        <v>153</v>
      </c>
      <c r="E165" s="209" t="s">
        <v>1</v>
      </c>
      <c r="F165" s="210" t="s">
        <v>751</v>
      </c>
      <c r="G165" s="208"/>
      <c r="H165" s="211">
        <v>4</v>
      </c>
      <c r="I165" s="212"/>
      <c r="J165" s="208"/>
      <c r="K165" s="208"/>
      <c r="L165" s="213"/>
      <c r="M165" s="214"/>
      <c r="N165" s="215"/>
      <c r="O165" s="215"/>
      <c r="P165" s="215"/>
      <c r="Q165" s="215"/>
      <c r="R165" s="215"/>
      <c r="S165" s="215"/>
      <c r="T165" s="216"/>
      <c r="AT165" s="217" t="s">
        <v>153</v>
      </c>
      <c r="AU165" s="217" t="s">
        <v>86</v>
      </c>
      <c r="AV165" s="13" t="s">
        <v>86</v>
      </c>
      <c r="AW165" s="13" t="s">
        <v>33</v>
      </c>
      <c r="AX165" s="13" t="s">
        <v>76</v>
      </c>
      <c r="AY165" s="217" t="s">
        <v>139</v>
      </c>
    </row>
    <row r="166" spans="1:65" s="14" customFormat="1" ht="11.25">
      <c r="B166" s="218"/>
      <c r="C166" s="219"/>
      <c r="D166" s="202" t="s">
        <v>153</v>
      </c>
      <c r="E166" s="220" t="s">
        <v>1</v>
      </c>
      <c r="F166" s="221" t="s">
        <v>156</v>
      </c>
      <c r="G166" s="219"/>
      <c r="H166" s="222">
        <v>4</v>
      </c>
      <c r="I166" s="223"/>
      <c r="J166" s="219"/>
      <c r="K166" s="219"/>
      <c r="L166" s="224"/>
      <c r="M166" s="225"/>
      <c r="N166" s="226"/>
      <c r="O166" s="226"/>
      <c r="P166" s="226"/>
      <c r="Q166" s="226"/>
      <c r="R166" s="226"/>
      <c r="S166" s="226"/>
      <c r="T166" s="227"/>
      <c r="AT166" s="228" t="s">
        <v>153</v>
      </c>
      <c r="AU166" s="228" t="s">
        <v>86</v>
      </c>
      <c r="AV166" s="14" t="s">
        <v>146</v>
      </c>
      <c r="AW166" s="14" t="s">
        <v>33</v>
      </c>
      <c r="AX166" s="14" t="s">
        <v>84</v>
      </c>
      <c r="AY166" s="228" t="s">
        <v>139</v>
      </c>
    </row>
    <row r="167" spans="1:65" s="2" customFormat="1" ht="16.5" customHeight="1">
      <c r="A167" s="35"/>
      <c r="B167" s="36"/>
      <c r="C167" s="188" t="s">
        <v>320</v>
      </c>
      <c r="D167" s="188" t="s">
        <v>142</v>
      </c>
      <c r="E167" s="189" t="s">
        <v>752</v>
      </c>
      <c r="F167" s="190" t="s">
        <v>753</v>
      </c>
      <c r="G167" s="191" t="s">
        <v>273</v>
      </c>
      <c r="H167" s="192">
        <v>1</v>
      </c>
      <c r="I167" s="193"/>
      <c r="J167" s="194">
        <f>ROUND(I167*H167,2)</f>
        <v>0</v>
      </c>
      <c r="K167" s="195"/>
      <c r="L167" s="40"/>
      <c r="M167" s="196" t="s">
        <v>1</v>
      </c>
      <c r="N167" s="197" t="s">
        <v>41</v>
      </c>
      <c r="O167" s="72"/>
      <c r="P167" s="198">
        <f>O167*H167</f>
        <v>0</v>
      </c>
      <c r="Q167" s="198">
        <v>1.8400000000000001E-3</v>
      </c>
      <c r="R167" s="198">
        <f>Q167*H167</f>
        <v>1.8400000000000001E-3</v>
      </c>
      <c r="S167" s="198">
        <v>0</v>
      </c>
      <c r="T167" s="199">
        <f>S167*H167</f>
        <v>0</v>
      </c>
      <c r="U167" s="35"/>
      <c r="V167" s="35"/>
      <c r="W167" s="35"/>
      <c r="X167" s="35"/>
      <c r="Y167" s="35"/>
      <c r="Z167" s="35"/>
      <c r="AA167" s="35"/>
      <c r="AB167" s="35"/>
      <c r="AC167" s="35"/>
      <c r="AD167" s="35"/>
      <c r="AE167" s="35"/>
      <c r="AR167" s="200" t="s">
        <v>238</v>
      </c>
      <c r="AT167" s="200" t="s">
        <v>142</v>
      </c>
      <c r="AU167" s="200" t="s">
        <v>86</v>
      </c>
      <c r="AY167" s="18" t="s">
        <v>139</v>
      </c>
      <c r="BE167" s="201">
        <f>IF(N167="základní",J167,0)</f>
        <v>0</v>
      </c>
      <c r="BF167" s="201">
        <f>IF(N167="snížená",J167,0)</f>
        <v>0</v>
      </c>
      <c r="BG167" s="201">
        <f>IF(N167="zákl. přenesená",J167,0)</f>
        <v>0</v>
      </c>
      <c r="BH167" s="201">
        <f>IF(N167="sníž. přenesená",J167,0)</f>
        <v>0</v>
      </c>
      <c r="BI167" s="201">
        <f>IF(N167="nulová",J167,0)</f>
        <v>0</v>
      </c>
      <c r="BJ167" s="18" t="s">
        <v>84</v>
      </c>
      <c r="BK167" s="201">
        <f>ROUND(I167*H167,2)</f>
        <v>0</v>
      </c>
      <c r="BL167" s="18" t="s">
        <v>238</v>
      </c>
      <c r="BM167" s="200" t="s">
        <v>754</v>
      </c>
    </row>
    <row r="168" spans="1:65" s="2" customFormat="1" ht="21.75" customHeight="1">
      <c r="A168" s="35"/>
      <c r="B168" s="36"/>
      <c r="C168" s="188" t="s">
        <v>324</v>
      </c>
      <c r="D168" s="188" t="s">
        <v>142</v>
      </c>
      <c r="E168" s="189" t="s">
        <v>755</v>
      </c>
      <c r="F168" s="190" t="s">
        <v>756</v>
      </c>
      <c r="G168" s="191" t="s">
        <v>297</v>
      </c>
      <c r="H168" s="192">
        <v>1</v>
      </c>
      <c r="I168" s="193"/>
      <c r="J168" s="194">
        <f>ROUND(I168*H168,2)</f>
        <v>0</v>
      </c>
      <c r="K168" s="195"/>
      <c r="L168" s="40"/>
      <c r="M168" s="196" t="s">
        <v>1</v>
      </c>
      <c r="N168" s="197" t="s">
        <v>41</v>
      </c>
      <c r="O168" s="72"/>
      <c r="P168" s="198">
        <f>O168*H168</f>
        <v>0</v>
      </c>
      <c r="Q168" s="198">
        <v>2.0000000000000001E-4</v>
      </c>
      <c r="R168" s="198">
        <f>Q168*H168</f>
        <v>2.0000000000000001E-4</v>
      </c>
      <c r="S168" s="198">
        <v>0</v>
      </c>
      <c r="T168" s="199">
        <f>S168*H168</f>
        <v>0</v>
      </c>
      <c r="U168" s="35"/>
      <c r="V168" s="35"/>
      <c r="W168" s="35"/>
      <c r="X168" s="35"/>
      <c r="Y168" s="35"/>
      <c r="Z168" s="35"/>
      <c r="AA168" s="35"/>
      <c r="AB168" s="35"/>
      <c r="AC168" s="35"/>
      <c r="AD168" s="35"/>
      <c r="AE168" s="35"/>
      <c r="AR168" s="200" t="s">
        <v>146</v>
      </c>
      <c r="AT168" s="200" t="s">
        <v>142</v>
      </c>
      <c r="AU168" s="200" t="s">
        <v>86</v>
      </c>
      <c r="AY168" s="18" t="s">
        <v>139</v>
      </c>
      <c r="BE168" s="201">
        <f>IF(N168="základní",J168,0)</f>
        <v>0</v>
      </c>
      <c r="BF168" s="201">
        <f>IF(N168="snížená",J168,0)</f>
        <v>0</v>
      </c>
      <c r="BG168" s="201">
        <f>IF(N168="zákl. přenesená",J168,0)</f>
        <v>0</v>
      </c>
      <c r="BH168" s="201">
        <f>IF(N168="sníž. přenesená",J168,0)</f>
        <v>0</v>
      </c>
      <c r="BI168" s="201">
        <f>IF(N168="nulová",J168,0)</f>
        <v>0</v>
      </c>
      <c r="BJ168" s="18" t="s">
        <v>84</v>
      </c>
      <c r="BK168" s="201">
        <f>ROUND(I168*H168,2)</f>
        <v>0</v>
      </c>
      <c r="BL168" s="18" t="s">
        <v>146</v>
      </c>
      <c r="BM168" s="200" t="s">
        <v>757</v>
      </c>
    </row>
    <row r="169" spans="1:65" s="2" customFormat="1" ht="21.75" customHeight="1">
      <c r="A169" s="35"/>
      <c r="B169" s="36"/>
      <c r="C169" s="188" t="s">
        <v>331</v>
      </c>
      <c r="D169" s="188" t="s">
        <v>142</v>
      </c>
      <c r="E169" s="189" t="s">
        <v>758</v>
      </c>
      <c r="F169" s="190" t="s">
        <v>759</v>
      </c>
      <c r="G169" s="191" t="s">
        <v>297</v>
      </c>
      <c r="H169" s="192">
        <v>25</v>
      </c>
      <c r="I169" s="193"/>
      <c r="J169" s="194">
        <f>ROUND(I169*H169,2)</f>
        <v>0</v>
      </c>
      <c r="K169" s="195"/>
      <c r="L169" s="40"/>
      <c r="M169" s="196" t="s">
        <v>1</v>
      </c>
      <c r="N169" s="197" t="s">
        <v>41</v>
      </c>
      <c r="O169" s="72"/>
      <c r="P169" s="198">
        <f>O169*H169</f>
        <v>0</v>
      </c>
      <c r="Q169" s="198">
        <v>5.5000000000000003E-4</v>
      </c>
      <c r="R169" s="198">
        <f>Q169*H169</f>
        <v>1.375E-2</v>
      </c>
      <c r="S169" s="198">
        <v>0</v>
      </c>
      <c r="T169" s="199">
        <f>S169*H169</f>
        <v>0</v>
      </c>
      <c r="U169" s="35"/>
      <c r="V169" s="35"/>
      <c r="W169" s="35"/>
      <c r="X169" s="35"/>
      <c r="Y169" s="35"/>
      <c r="Z169" s="35"/>
      <c r="AA169" s="35"/>
      <c r="AB169" s="35"/>
      <c r="AC169" s="35"/>
      <c r="AD169" s="35"/>
      <c r="AE169" s="35"/>
      <c r="AR169" s="200" t="s">
        <v>238</v>
      </c>
      <c r="AT169" s="200" t="s">
        <v>142</v>
      </c>
      <c r="AU169" s="200" t="s">
        <v>86</v>
      </c>
      <c r="AY169" s="18" t="s">
        <v>139</v>
      </c>
      <c r="BE169" s="201">
        <f>IF(N169="základní",J169,0)</f>
        <v>0</v>
      </c>
      <c r="BF169" s="201">
        <f>IF(N169="snížená",J169,0)</f>
        <v>0</v>
      </c>
      <c r="BG169" s="201">
        <f>IF(N169="zákl. přenesená",J169,0)</f>
        <v>0</v>
      </c>
      <c r="BH169" s="201">
        <f>IF(N169="sníž. přenesená",J169,0)</f>
        <v>0</v>
      </c>
      <c r="BI169" s="201">
        <f>IF(N169="nulová",J169,0)</f>
        <v>0</v>
      </c>
      <c r="BJ169" s="18" t="s">
        <v>84</v>
      </c>
      <c r="BK169" s="201">
        <f>ROUND(I169*H169,2)</f>
        <v>0</v>
      </c>
      <c r="BL169" s="18" t="s">
        <v>238</v>
      </c>
      <c r="BM169" s="200" t="s">
        <v>760</v>
      </c>
    </row>
    <row r="170" spans="1:65" s="13" customFormat="1" ht="11.25">
      <c r="B170" s="207"/>
      <c r="C170" s="208"/>
      <c r="D170" s="202" t="s">
        <v>153</v>
      </c>
      <c r="E170" s="209" t="s">
        <v>1</v>
      </c>
      <c r="F170" s="210" t="s">
        <v>761</v>
      </c>
      <c r="G170" s="208"/>
      <c r="H170" s="211">
        <v>25</v>
      </c>
      <c r="I170" s="212"/>
      <c r="J170" s="208"/>
      <c r="K170" s="208"/>
      <c r="L170" s="213"/>
      <c r="M170" s="214"/>
      <c r="N170" s="215"/>
      <c r="O170" s="215"/>
      <c r="P170" s="215"/>
      <c r="Q170" s="215"/>
      <c r="R170" s="215"/>
      <c r="S170" s="215"/>
      <c r="T170" s="216"/>
      <c r="AT170" s="217" t="s">
        <v>153</v>
      </c>
      <c r="AU170" s="217" t="s">
        <v>86</v>
      </c>
      <c r="AV170" s="13" t="s">
        <v>86</v>
      </c>
      <c r="AW170" s="13" t="s">
        <v>33</v>
      </c>
      <c r="AX170" s="13" t="s">
        <v>76</v>
      </c>
      <c r="AY170" s="217" t="s">
        <v>139</v>
      </c>
    </row>
    <row r="171" spans="1:65" s="14" customFormat="1" ht="11.25">
      <c r="B171" s="218"/>
      <c r="C171" s="219"/>
      <c r="D171" s="202" t="s">
        <v>153</v>
      </c>
      <c r="E171" s="220" t="s">
        <v>1</v>
      </c>
      <c r="F171" s="221" t="s">
        <v>156</v>
      </c>
      <c r="G171" s="219"/>
      <c r="H171" s="222">
        <v>25</v>
      </c>
      <c r="I171" s="223"/>
      <c r="J171" s="219"/>
      <c r="K171" s="219"/>
      <c r="L171" s="224"/>
      <c r="M171" s="225"/>
      <c r="N171" s="226"/>
      <c r="O171" s="226"/>
      <c r="P171" s="226"/>
      <c r="Q171" s="226"/>
      <c r="R171" s="226"/>
      <c r="S171" s="226"/>
      <c r="T171" s="227"/>
      <c r="AT171" s="228" t="s">
        <v>153</v>
      </c>
      <c r="AU171" s="228" t="s">
        <v>86</v>
      </c>
      <c r="AV171" s="14" t="s">
        <v>146</v>
      </c>
      <c r="AW171" s="14" t="s">
        <v>33</v>
      </c>
      <c r="AX171" s="14" t="s">
        <v>84</v>
      </c>
      <c r="AY171" s="228" t="s">
        <v>139</v>
      </c>
    </row>
    <row r="172" spans="1:65" s="2" customFormat="1" ht="24.2" customHeight="1">
      <c r="A172" s="35"/>
      <c r="B172" s="36"/>
      <c r="C172" s="188" t="s">
        <v>337</v>
      </c>
      <c r="D172" s="188" t="s">
        <v>142</v>
      </c>
      <c r="E172" s="189" t="s">
        <v>762</v>
      </c>
      <c r="F172" s="190" t="s">
        <v>763</v>
      </c>
      <c r="G172" s="191" t="s">
        <v>202</v>
      </c>
      <c r="H172" s="192">
        <v>2.4900000000000002</v>
      </c>
      <c r="I172" s="193"/>
      <c r="J172" s="194">
        <f>ROUND(I172*H172,2)</f>
        <v>0</v>
      </c>
      <c r="K172" s="195"/>
      <c r="L172" s="40"/>
      <c r="M172" s="196" t="s">
        <v>1</v>
      </c>
      <c r="N172" s="197" t="s">
        <v>41</v>
      </c>
      <c r="O172" s="72"/>
      <c r="P172" s="198">
        <f>O172*H172</f>
        <v>0</v>
      </c>
      <c r="Q172" s="198">
        <v>0</v>
      </c>
      <c r="R172" s="198">
        <f>Q172*H172</f>
        <v>0</v>
      </c>
      <c r="S172" s="198">
        <v>0</v>
      </c>
      <c r="T172" s="199">
        <f>S172*H172</f>
        <v>0</v>
      </c>
      <c r="U172" s="35"/>
      <c r="V172" s="35"/>
      <c r="W172" s="35"/>
      <c r="X172" s="35"/>
      <c r="Y172" s="35"/>
      <c r="Z172" s="35"/>
      <c r="AA172" s="35"/>
      <c r="AB172" s="35"/>
      <c r="AC172" s="35"/>
      <c r="AD172" s="35"/>
      <c r="AE172" s="35"/>
      <c r="AR172" s="200" t="s">
        <v>238</v>
      </c>
      <c r="AT172" s="200" t="s">
        <v>142</v>
      </c>
      <c r="AU172" s="200" t="s">
        <v>86</v>
      </c>
      <c r="AY172" s="18" t="s">
        <v>139</v>
      </c>
      <c r="BE172" s="201">
        <f>IF(N172="základní",J172,0)</f>
        <v>0</v>
      </c>
      <c r="BF172" s="201">
        <f>IF(N172="snížená",J172,0)</f>
        <v>0</v>
      </c>
      <c r="BG172" s="201">
        <f>IF(N172="zákl. přenesená",J172,0)</f>
        <v>0</v>
      </c>
      <c r="BH172" s="201">
        <f>IF(N172="sníž. přenesená",J172,0)</f>
        <v>0</v>
      </c>
      <c r="BI172" s="201">
        <f>IF(N172="nulová",J172,0)</f>
        <v>0</v>
      </c>
      <c r="BJ172" s="18" t="s">
        <v>84</v>
      </c>
      <c r="BK172" s="201">
        <f>ROUND(I172*H172,2)</f>
        <v>0</v>
      </c>
      <c r="BL172" s="18" t="s">
        <v>238</v>
      </c>
      <c r="BM172" s="200" t="s">
        <v>764</v>
      </c>
    </row>
    <row r="173" spans="1:65" s="12" customFormat="1" ht="22.9" customHeight="1">
      <c r="B173" s="172"/>
      <c r="C173" s="173"/>
      <c r="D173" s="174" t="s">
        <v>75</v>
      </c>
      <c r="E173" s="186" t="s">
        <v>765</v>
      </c>
      <c r="F173" s="186" t="s">
        <v>766</v>
      </c>
      <c r="G173" s="173"/>
      <c r="H173" s="173"/>
      <c r="I173" s="176"/>
      <c r="J173" s="187">
        <f>BK173</f>
        <v>0</v>
      </c>
      <c r="K173" s="173"/>
      <c r="L173" s="178"/>
      <c r="M173" s="179"/>
      <c r="N173" s="180"/>
      <c r="O173" s="180"/>
      <c r="P173" s="181">
        <f>SUM(P174:P175)</f>
        <v>0</v>
      </c>
      <c r="Q173" s="180"/>
      <c r="R173" s="181">
        <f>SUM(R174:R175)</f>
        <v>9.1999999999999998E-3</v>
      </c>
      <c r="S173" s="180"/>
      <c r="T173" s="182">
        <f>SUM(T174:T175)</f>
        <v>0</v>
      </c>
      <c r="AR173" s="183" t="s">
        <v>86</v>
      </c>
      <c r="AT173" s="184" t="s">
        <v>75</v>
      </c>
      <c r="AU173" s="184" t="s">
        <v>84</v>
      </c>
      <c r="AY173" s="183" t="s">
        <v>139</v>
      </c>
      <c r="BK173" s="185">
        <f>SUM(BK174:BK175)</f>
        <v>0</v>
      </c>
    </row>
    <row r="174" spans="1:65" s="2" customFormat="1" ht="33" customHeight="1">
      <c r="A174" s="35"/>
      <c r="B174" s="36"/>
      <c r="C174" s="188" t="s">
        <v>341</v>
      </c>
      <c r="D174" s="188" t="s">
        <v>142</v>
      </c>
      <c r="E174" s="189" t="s">
        <v>767</v>
      </c>
      <c r="F174" s="190" t="s">
        <v>768</v>
      </c>
      <c r="G174" s="191" t="s">
        <v>273</v>
      </c>
      <c r="H174" s="192">
        <v>1</v>
      </c>
      <c r="I174" s="193"/>
      <c r="J174" s="194">
        <f>ROUND(I174*H174,2)</f>
        <v>0</v>
      </c>
      <c r="K174" s="195"/>
      <c r="L174" s="40"/>
      <c r="M174" s="196" t="s">
        <v>1</v>
      </c>
      <c r="N174" s="197" t="s">
        <v>41</v>
      </c>
      <c r="O174" s="72"/>
      <c r="P174" s="198">
        <f>O174*H174</f>
        <v>0</v>
      </c>
      <c r="Q174" s="198">
        <v>9.1999999999999998E-3</v>
      </c>
      <c r="R174" s="198">
        <f>Q174*H174</f>
        <v>9.1999999999999998E-3</v>
      </c>
      <c r="S174" s="198">
        <v>0</v>
      </c>
      <c r="T174" s="199">
        <f>S174*H174</f>
        <v>0</v>
      </c>
      <c r="U174" s="35"/>
      <c r="V174" s="35"/>
      <c r="W174" s="35"/>
      <c r="X174" s="35"/>
      <c r="Y174" s="35"/>
      <c r="Z174" s="35"/>
      <c r="AA174" s="35"/>
      <c r="AB174" s="35"/>
      <c r="AC174" s="35"/>
      <c r="AD174" s="35"/>
      <c r="AE174" s="35"/>
      <c r="AR174" s="200" t="s">
        <v>238</v>
      </c>
      <c r="AT174" s="200" t="s">
        <v>142</v>
      </c>
      <c r="AU174" s="200" t="s">
        <v>86</v>
      </c>
      <c r="AY174" s="18" t="s">
        <v>139</v>
      </c>
      <c r="BE174" s="201">
        <f>IF(N174="základní",J174,0)</f>
        <v>0</v>
      </c>
      <c r="BF174" s="201">
        <f>IF(N174="snížená",J174,0)</f>
        <v>0</v>
      </c>
      <c r="BG174" s="201">
        <f>IF(N174="zákl. přenesená",J174,0)</f>
        <v>0</v>
      </c>
      <c r="BH174" s="201">
        <f>IF(N174="sníž. přenesená",J174,0)</f>
        <v>0</v>
      </c>
      <c r="BI174" s="201">
        <f>IF(N174="nulová",J174,0)</f>
        <v>0</v>
      </c>
      <c r="BJ174" s="18" t="s">
        <v>84</v>
      </c>
      <c r="BK174" s="201">
        <f>ROUND(I174*H174,2)</f>
        <v>0</v>
      </c>
      <c r="BL174" s="18" t="s">
        <v>238</v>
      </c>
      <c r="BM174" s="200" t="s">
        <v>769</v>
      </c>
    </row>
    <row r="175" spans="1:65" s="2" customFormat="1" ht="24.2" customHeight="1">
      <c r="A175" s="35"/>
      <c r="B175" s="36"/>
      <c r="C175" s="188" t="s">
        <v>347</v>
      </c>
      <c r="D175" s="188" t="s">
        <v>142</v>
      </c>
      <c r="E175" s="189" t="s">
        <v>770</v>
      </c>
      <c r="F175" s="190" t="s">
        <v>771</v>
      </c>
      <c r="G175" s="191" t="s">
        <v>202</v>
      </c>
      <c r="H175" s="192">
        <v>8.9999999999999993E-3</v>
      </c>
      <c r="I175" s="193"/>
      <c r="J175" s="194">
        <f>ROUND(I175*H175,2)</f>
        <v>0</v>
      </c>
      <c r="K175" s="195"/>
      <c r="L175" s="40"/>
      <c r="M175" s="196" t="s">
        <v>1</v>
      </c>
      <c r="N175" s="197" t="s">
        <v>41</v>
      </c>
      <c r="O175" s="72"/>
      <c r="P175" s="198">
        <f>O175*H175</f>
        <v>0</v>
      </c>
      <c r="Q175" s="198">
        <v>0</v>
      </c>
      <c r="R175" s="198">
        <f>Q175*H175</f>
        <v>0</v>
      </c>
      <c r="S175" s="198">
        <v>0</v>
      </c>
      <c r="T175" s="199">
        <f>S175*H175</f>
        <v>0</v>
      </c>
      <c r="U175" s="35"/>
      <c r="V175" s="35"/>
      <c r="W175" s="35"/>
      <c r="X175" s="35"/>
      <c r="Y175" s="35"/>
      <c r="Z175" s="35"/>
      <c r="AA175" s="35"/>
      <c r="AB175" s="35"/>
      <c r="AC175" s="35"/>
      <c r="AD175" s="35"/>
      <c r="AE175" s="35"/>
      <c r="AR175" s="200" t="s">
        <v>238</v>
      </c>
      <c r="AT175" s="200" t="s">
        <v>142</v>
      </c>
      <c r="AU175" s="200" t="s">
        <v>86</v>
      </c>
      <c r="AY175" s="18" t="s">
        <v>139</v>
      </c>
      <c r="BE175" s="201">
        <f>IF(N175="základní",J175,0)</f>
        <v>0</v>
      </c>
      <c r="BF175" s="201">
        <f>IF(N175="snížená",J175,0)</f>
        <v>0</v>
      </c>
      <c r="BG175" s="201">
        <f>IF(N175="zákl. přenesená",J175,0)</f>
        <v>0</v>
      </c>
      <c r="BH175" s="201">
        <f>IF(N175="sníž. přenesená",J175,0)</f>
        <v>0</v>
      </c>
      <c r="BI175" s="201">
        <f>IF(N175="nulová",J175,0)</f>
        <v>0</v>
      </c>
      <c r="BJ175" s="18" t="s">
        <v>84</v>
      </c>
      <c r="BK175" s="201">
        <f>ROUND(I175*H175,2)</f>
        <v>0</v>
      </c>
      <c r="BL175" s="18" t="s">
        <v>238</v>
      </c>
      <c r="BM175" s="200" t="s">
        <v>772</v>
      </c>
    </row>
    <row r="176" spans="1:65" s="12" customFormat="1" ht="25.9" customHeight="1">
      <c r="B176" s="172"/>
      <c r="C176" s="173"/>
      <c r="D176" s="174" t="s">
        <v>75</v>
      </c>
      <c r="E176" s="175" t="s">
        <v>773</v>
      </c>
      <c r="F176" s="175" t="s">
        <v>774</v>
      </c>
      <c r="G176" s="173"/>
      <c r="H176" s="173"/>
      <c r="I176" s="176"/>
      <c r="J176" s="177">
        <f>BK176</f>
        <v>0</v>
      </c>
      <c r="K176" s="173"/>
      <c r="L176" s="178"/>
      <c r="M176" s="179"/>
      <c r="N176" s="180"/>
      <c r="O176" s="180"/>
      <c r="P176" s="181">
        <f>SUM(P177:P182)</f>
        <v>0</v>
      </c>
      <c r="Q176" s="180"/>
      <c r="R176" s="181">
        <f>SUM(R177:R182)</f>
        <v>0</v>
      </c>
      <c r="S176" s="180"/>
      <c r="T176" s="182">
        <f>SUM(T177:T182)</f>
        <v>0</v>
      </c>
      <c r="AR176" s="183" t="s">
        <v>146</v>
      </c>
      <c r="AT176" s="184" t="s">
        <v>75</v>
      </c>
      <c r="AU176" s="184" t="s">
        <v>76</v>
      </c>
      <c r="AY176" s="183" t="s">
        <v>139</v>
      </c>
      <c r="BK176" s="185">
        <f>SUM(BK177:BK182)</f>
        <v>0</v>
      </c>
    </row>
    <row r="177" spans="1:65" s="2" customFormat="1" ht="16.5" customHeight="1">
      <c r="A177" s="35"/>
      <c r="B177" s="36"/>
      <c r="C177" s="188" t="s">
        <v>353</v>
      </c>
      <c r="D177" s="188" t="s">
        <v>142</v>
      </c>
      <c r="E177" s="189" t="s">
        <v>775</v>
      </c>
      <c r="F177" s="190" t="s">
        <v>776</v>
      </c>
      <c r="G177" s="191" t="s">
        <v>777</v>
      </c>
      <c r="H177" s="192">
        <v>24</v>
      </c>
      <c r="I177" s="193"/>
      <c r="J177" s="194">
        <f>ROUND(I177*H177,2)</f>
        <v>0</v>
      </c>
      <c r="K177" s="195"/>
      <c r="L177" s="40"/>
      <c r="M177" s="196" t="s">
        <v>1</v>
      </c>
      <c r="N177" s="197" t="s">
        <v>41</v>
      </c>
      <c r="O177" s="72"/>
      <c r="P177" s="198">
        <f>O177*H177</f>
        <v>0</v>
      </c>
      <c r="Q177" s="198">
        <v>0</v>
      </c>
      <c r="R177" s="198">
        <f>Q177*H177</f>
        <v>0</v>
      </c>
      <c r="S177" s="198">
        <v>0</v>
      </c>
      <c r="T177" s="199">
        <f>S177*H177</f>
        <v>0</v>
      </c>
      <c r="U177" s="35"/>
      <c r="V177" s="35"/>
      <c r="W177" s="35"/>
      <c r="X177" s="35"/>
      <c r="Y177" s="35"/>
      <c r="Z177" s="35"/>
      <c r="AA177" s="35"/>
      <c r="AB177" s="35"/>
      <c r="AC177" s="35"/>
      <c r="AD177" s="35"/>
      <c r="AE177" s="35"/>
      <c r="AR177" s="200" t="s">
        <v>778</v>
      </c>
      <c r="AT177" s="200" t="s">
        <v>142</v>
      </c>
      <c r="AU177" s="200" t="s">
        <v>84</v>
      </c>
      <c r="AY177" s="18" t="s">
        <v>139</v>
      </c>
      <c r="BE177" s="201">
        <f>IF(N177="základní",J177,0)</f>
        <v>0</v>
      </c>
      <c r="BF177" s="201">
        <f>IF(N177="snížená",J177,0)</f>
        <v>0</v>
      </c>
      <c r="BG177" s="201">
        <f>IF(N177="zákl. přenesená",J177,0)</f>
        <v>0</v>
      </c>
      <c r="BH177" s="201">
        <f>IF(N177="sníž. přenesená",J177,0)</f>
        <v>0</v>
      </c>
      <c r="BI177" s="201">
        <f>IF(N177="nulová",J177,0)</f>
        <v>0</v>
      </c>
      <c r="BJ177" s="18" t="s">
        <v>84</v>
      </c>
      <c r="BK177" s="201">
        <f>ROUND(I177*H177,2)</f>
        <v>0</v>
      </c>
      <c r="BL177" s="18" t="s">
        <v>778</v>
      </c>
      <c r="BM177" s="200" t="s">
        <v>779</v>
      </c>
    </row>
    <row r="178" spans="1:65" s="15" customFormat="1" ht="11.25">
      <c r="B178" s="229"/>
      <c r="C178" s="230"/>
      <c r="D178" s="202" t="s">
        <v>153</v>
      </c>
      <c r="E178" s="231" t="s">
        <v>1</v>
      </c>
      <c r="F178" s="232" t="s">
        <v>780</v>
      </c>
      <c r="G178" s="230"/>
      <c r="H178" s="231" t="s">
        <v>1</v>
      </c>
      <c r="I178" s="233"/>
      <c r="J178" s="230"/>
      <c r="K178" s="230"/>
      <c r="L178" s="234"/>
      <c r="M178" s="235"/>
      <c r="N178" s="236"/>
      <c r="O178" s="236"/>
      <c r="P178" s="236"/>
      <c r="Q178" s="236"/>
      <c r="R178" s="236"/>
      <c r="S178" s="236"/>
      <c r="T178" s="237"/>
      <c r="AT178" s="238" t="s">
        <v>153</v>
      </c>
      <c r="AU178" s="238" t="s">
        <v>84</v>
      </c>
      <c r="AV178" s="15" t="s">
        <v>84</v>
      </c>
      <c r="AW178" s="15" t="s">
        <v>33</v>
      </c>
      <c r="AX178" s="15" t="s">
        <v>76</v>
      </c>
      <c r="AY178" s="238" t="s">
        <v>139</v>
      </c>
    </row>
    <row r="179" spans="1:65" s="13" customFormat="1" ht="11.25">
      <c r="B179" s="207"/>
      <c r="C179" s="208"/>
      <c r="D179" s="202" t="s">
        <v>153</v>
      </c>
      <c r="E179" s="209" t="s">
        <v>1</v>
      </c>
      <c r="F179" s="210" t="s">
        <v>781</v>
      </c>
      <c r="G179" s="208"/>
      <c r="H179" s="211">
        <v>8</v>
      </c>
      <c r="I179" s="212"/>
      <c r="J179" s="208"/>
      <c r="K179" s="208"/>
      <c r="L179" s="213"/>
      <c r="M179" s="214"/>
      <c r="N179" s="215"/>
      <c r="O179" s="215"/>
      <c r="P179" s="215"/>
      <c r="Q179" s="215"/>
      <c r="R179" s="215"/>
      <c r="S179" s="215"/>
      <c r="T179" s="216"/>
      <c r="AT179" s="217" t="s">
        <v>153</v>
      </c>
      <c r="AU179" s="217" t="s">
        <v>84</v>
      </c>
      <c r="AV179" s="13" t="s">
        <v>86</v>
      </c>
      <c r="AW179" s="13" t="s">
        <v>33</v>
      </c>
      <c r="AX179" s="13" t="s">
        <v>76</v>
      </c>
      <c r="AY179" s="217" t="s">
        <v>139</v>
      </c>
    </row>
    <row r="180" spans="1:65" s="15" customFormat="1" ht="11.25">
      <c r="B180" s="229"/>
      <c r="C180" s="230"/>
      <c r="D180" s="202" t="s">
        <v>153</v>
      </c>
      <c r="E180" s="231" t="s">
        <v>1</v>
      </c>
      <c r="F180" s="232" t="s">
        <v>782</v>
      </c>
      <c r="G180" s="230"/>
      <c r="H180" s="231" t="s">
        <v>1</v>
      </c>
      <c r="I180" s="233"/>
      <c r="J180" s="230"/>
      <c r="K180" s="230"/>
      <c r="L180" s="234"/>
      <c r="M180" s="235"/>
      <c r="N180" s="236"/>
      <c r="O180" s="236"/>
      <c r="P180" s="236"/>
      <c r="Q180" s="236"/>
      <c r="R180" s="236"/>
      <c r="S180" s="236"/>
      <c r="T180" s="237"/>
      <c r="AT180" s="238" t="s">
        <v>153</v>
      </c>
      <c r="AU180" s="238" t="s">
        <v>84</v>
      </c>
      <c r="AV180" s="15" t="s">
        <v>84</v>
      </c>
      <c r="AW180" s="15" t="s">
        <v>33</v>
      </c>
      <c r="AX180" s="15" t="s">
        <v>76</v>
      </c>
      <c r="AY180" s="238" t="s">
        <v>139</v>
      </c>
    </row>
    <row r="181" spans="1:65" s="13" customFormat="1" ht="11.25">
      <c r="B181" s="207"/>
      <c r="C181" s="208"/>
      <c r="D181" s="202" t="s">
        <v>153</v>
      </c>
      <c r="E181" s="209" t="s">
        <v>1</v>
      </c>
      <c r="F181" s="210" t="s">
        <v>783</v>
      </c>
      <c r="G181" s="208"/>
      <c r="H181" s="211">
        <v>16</v>
      </c>
      <c r="I181" s="212"/>
      <c r="J181" s="208"/>
      <c r="K181" s="208"/>
      <c r="L181" s="213"/>
      <c r="M181" s="214"/>
      <c r="N181" s="215"/>
      <c r="O181" s="215"/>
      <c r="P181" s="215"/>
      <c r="Q181" s="215"/>
      <c r="R181" s="215"/>
      <c r="S181" s="215"/>
      <c r="T181" s="216"/>
      <c r="AT181" s="217" t="s">
        <v>153</v>
      </c>
      <c r="AU181" s="217" t="s">
        <v>84</v>
      </c>
      <c r="AV181" s="13" t="s">
        <v>86</v>
      </c>
      <c r="AW181" s="13" t="s">
        <v>33</v>
      </c>
      <c r="AX181" s="13" t="s">
        <v>76</v>
      </c>
      <c r="AY181" s="217" t="s">
        <v>139</v>
      </c>
    </row>
    <row r="182" spans="1:65" s="14" customFormat="1" ht="11.25">
      <c r="B182" s="218"/>
      <c r="C182" s="219"/>
      <c r="D182" s="202" t="s">
        <v>153</v>
      </c>
      <c r="E182" s="220" t="s">
        <v>1</v>
      </c>
      <c r="F182" s="221" t="s">
        <v>156</v>
      </c>
      <c r="G182" s="219"/>
      <c r="H182" s="222">
        <v>24</v>
      </c>
      <c r="I182" s="223"/>
      <c r="J182" s="219"/>
      <c r="K182" s="219"/>
      <c r="L182" s="224"/>
      <c r="M182" s="239"/>
      <c r="N182" s="240"/>
      <c r="O182" s="240"/>
      <c r="P182" s="240"/>
      <c r="Q182" s="240"/>
      <c r="R182" s="240"/>
      <c r="S182" s="240"/>
      <c r="T182" s="241"/>
      <c r="AT182" s="228" t="s">
        <v>153</v>
      </c>
      <c r="AU182" s="228" t="s">
        <v>84</v>
      </c>
      <c r="AV182" s="14" t="s">
        <v>146</v>
      </c>
      <c r="AW182" s="14" t="s">
        <v>33</v>
      </c>
      <c r="AX182" s="14" t="s">
        <v>84</v>
      </c>
      <c r="AY182" s="228" t="s">
        <v>139</v>
      </c>
    </row>
    <row r="183" spans="1:65" s="2" customFormat="1" ht="6.95" customHeight="1">
      <c r="A183" s="35"/>
      <c r="B183" s="55"/>
      <c r="C183" s="56"/>
      <c r="D183" s="56"/>
      <c r="E183" s="56"/>
      <c r="F183" s="56"/>
      <c r="G183" s="56"/>
      <c r="H183" s="56"/>
      <c r="I183" s="56"/>
      <c r="J183" s="56"/>
      <c r="K183" s="56"/>
      <c r="L183" s="40"/>
      <c r="M183" s="35"/>
      <c r="O183" s="35"/>
      <c r="P183" s="35"/>
      <c r="Q183" s="35"/>
      <c r="R183" s="35"/>
      <c r="S183" s="35"/>
      <c r="T183" s="35"/>
      <c r="U183" s="35"/>
      <c r="V183" s="35"/>
      <c r="W183" s="35"/>
      <c r="X183" s="35"/>
      <c r="Y183" s="35"/>
      <c r="Z183" s="35"/>
      <c r="AA183" s="35"/>
      <c r="AB183" s="35"/>
      <c r="AC183" s="35"/>
      <c r="AD183" s="35"/>
      <c r="AE183" s="35"/>
    </row>
  </sheetData>
  <sheetProtection algorithmName="SHA-512" hashValue="Gg12Uu4YQsetwNiy1gtJ+OOf4SS26oIgq+SYUmxIx0+Tj/UC7I42uGZuFnjj95GuVK2hrNRjfJRG1jTbOR00Qw==" saltValue="G7LZu0nczcyrCxZ4lFXHNyvzAjbxdc2GOEa/BQclnT7fWellGu3bCTy/y2I1fOQNwHOXQkkmJAIqarRQURleYA==" spinCount="100000" sheet="1" objects="1" scenarios="1" formatColumns="0" formatRows="0" autoFilter="0"/>
  <autoFilter ref="C121:K182"/>
  <mergeCells count="9">
    <mergeCell ref="E87:H87"/>
    <mergeCell ref="E112:H112"/>
    <mergeCell ref="E114:H114"/>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40"/>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25"/>
      <c r="M2" s="325"/>
      <c r="N2" s="325"/>
      <c r="O2" s="325"/>
      <c r="P2" s="325"/>
      <c r="Q2" s="325"/>
      <c r="R2" s="325"/>
      <c r="S2" s="325"/>
      <c r="T2" s="325"/>
      <c r="U2" s="325"/>
      <c r="V2" s="325"/>
      <c r="AT2" s="18" t="s">
        <v>97</v>
      </c>
    </row>
    <row r="3" spans="1:46" s="1" customFormat="1" ht="6.95" customHeight="1">
      <c r="B3" s="109"/>
      <c r="C3" s="110"/>
      <c r="D3" s="110"/>
      <c r="E3" s="110"/>
      <c r="F3" s="110"/>
      <c r="G3" s="110"/>
      <c r="H3" s="110"/>
      <c r="I3" s="110"/>
      <c r="J3" s="110"/>
      <c r="K3" s="110"/>
      <c r="L3" s="21"/>
      <c r="AT3" s="18" t="s">
        <v>86</v>
      </c>
    </row>
    <row r="4" spans="1:46" s="1" customFormat="1" ht="24.95" customHeight="1">
      <c r="B4" s="21"/>
      <c r="D4" s="111" t="s">
        <v>104</v>
      </c>
      <c r="L4" s="21"/>
      <c r="M4" s="112" t="s">
        <v>10</v>
      </c>
      <c r="AT4" s="18" t="s">
        <v>4</v>
      </c>
    </row>
    <row r="5" spans="1:46" s="1" customFormat="1" ht="6.95" customHeight="1">
      <c r="B5" s="21"/>
      <c r="L5" s="21"/>
    </row>
    <row r="6" spans="1:46" s="1" customFormat="1" ht="12" customHeight="1">
      <c r="B6" s="21"/>
      <c r="D6" s="113" t="s">
        <v>16</v>
      </c>
      <c r="L6" s="21"/>
    </row>
    <row r="7" spans="1:46" s="1" customFormat="1" ht="26.25" customHeight="1">
      <c r="B7" s="21"/>
      <c r="E7" s="326" t="str">
        <f>'Rekapitulace stavby'!K6</f>
        <v>Rekonstrukce oddělení urologie nemocnice Most - budova B, 4. patro - revize 25/9 2025</v>
      </c>
      <c r="F7" s="327"/>
      <c r="G7" s="327"/>
      <c r="H7" s="327"/>
      <c r="L7" s="21"/>
    </row>
    <row r="8" spans="1:46" s="2" customFormat="1" ht="12" customHeight="1">
      <c r="A8" s="35"/>
      <c r="B8" s="40"/>
      <c r="C8" s="35"/>
      <c r="D8" s="113" t="s">
        <v>105</v>
      </c>
      <c r="E8" s="35"/>
      <c r="F8" s="35"/>
      <c r="G8" s="35"/>
      <c r="H8" s="35"/>
      <c r="I8" s="35"/>
      <c r="J8" s="35"/>
      <c r="K8" s="35"/>
      <c r="L8" s="52"/>
      <c r="S8" s="35"/>
      <c r="T8" s="35"/>
      <c r="U8" s="35"/>
      <c r="V8" s="35"/>
      <c r="W8" s="35"/>
      <c r="X8" s="35"/>
      <c r="Y8" s="35"/>
      <c r="Z8" s="35"/>
      <c r="AA8" s="35"/>
      <c r="AB8" s="35"/>
      <c r="AC8" s="35"/>
      <c r="AD8" s="35"/>
      <c r="AE8" s="35"/>
    </row>
    <row r="9" spans="1:46" s="2" customFormat="1" ht="16.5" customHeight="1">
      <c r="A9" s="35"/>
      <c r="B9" s="40"/>
      <c r="C9" s="35"/>
      <c r="D9" s="35"/>
      <c r="E9" s="328" t="s">
        <v>784</v>
      </c>
      <c r="F9" s="329"/>
      <c r="G9" s="329"/>
      <c r="H9" s="329"/>
      <c r="I9" s="35"/>
      <c r="J9" s="35"/>
      <c r="K9" s="35"/>
      <c r="L9" s="52"/>
      <c r="S9" s="35"/>
      <c r="T9" s="35"/>
      <c r="U9" s="35"/>
      <c r="V9" s="35"/>
      <c r="W9" s="35"/>
      <c r="X9" s="35"/>
      <c r="Y9" s="35"/>
      <c r="Z9" s="35"/>
      <c r="AA9" s="35"/>
      <c r="AB9" s="35"/>
      <c r="AC9" s="35"/>
      <c r="AD9" s="35"/>
      <c r="AE9" s="35"/>
    </row>
    <row r="10" spans="1:46" s="2" customFormat="1" ht="11.25">
      <c r="A10" s="35"/>
      <c r="B10" s="40"/>
      <c r="C10" s="35"/>
      <c r="D10" s="35"/>
      <c r="E10" s="35"/>
      <c r="F10" s="35"/>
      <c r="G10" s="35"/>
      <c r="H10" s="35"/>
      <c r="I10" s="35"/>
      <c r="J10" s="35"/>
      <c r="K10" s="35"/>
      <c r="L10" s="52"/>
      <c r="S10" s="35"/>
      <c r="T10" s="35"/>
      <c r="U10" s="35"/>
      <c r="V10" s="35"/>
      <c r="W10" s="35"/>
      <c r="X10" s="35"/>
      <c r="Y10" s="35"/>
      <c r="Z10" s="35"/>
      <c r="AA10" s="35"/>
      <c r="AB10" s="35"/>
      <c r="AC10" s="35"/>
      <c r="AD10" s="35"/>
      <c r="AE10" s="35"/>
    </row>
    <row r="11" spans="1:46" s="2" customFormat="1" ht="12" customHeight="1">
      <c r="A11" s="35"/>
      <c r="B11" s="40"/>
      <c r="C11" s="35"/>
      <c r="D11" s="113" t="s">
        <v>18</v>
      </c>
      <c r="E11" s="35"/>
      <c r="F11" s="114" t="s">
        <v>1</v>
      </c>
      <c r="G11" s="35"/>
      <c r="H11" s="35"/>
      <c r="I11" s="113" t="s">
        <v>19</v>
      </c>
      <c r="J11" s="114" t="s">
        <v>1</v>
      </c>
      <c r="K11" s="35"/>
      <c r="L11" s="52"/>
      <c r="S11" s="35"/>
      <c r="T11" s="35"/>
      <c r="U11" s="35"/>
      <c r="V11" s="35"/>
      <c r="W11" s="35"/>
      <c r="X11" s="35"/>
      <c r="Y11" s="35"/>
      <c r="Z11" s="35"/>
      <c r="AA11" s="35"/>
      <c r="AB11" s="35"/>
      <c r="AC11" s="35"/>
      <c r="AD11" s="35"/>
      <c r="AE11" s="35"/>
    </row>
    <row r="12" spans="1:46" s="2" customFormat="1" ht="12" customHeight="1">
      <c r="A12" s="35"/>
      <c r="B12" s="40"/>
      <c r="C12" s="35"/>
      <c r="D12" s="113" t="s">
        <v>20</v>
      </c>
      <c r="E12" s="35"/>
      <c r="F12" s="114" t="s">
        <v>21</v>
      </c>
      <c r="G12" s="35"/>
      <c r="H12" s="35"/>
      <c r="I12" s="113" t="s">
        <v>22</v>
      </c>
      <c r="J12" s="115">
        <f>'Rekapitulace stavby'!AN8</f>
        <v>0</v>
      </c>
      <c r="K12" s="35"/>
      <c r="L12" s="52"/>
      <c r="S12" s="35"/>
      <c r="T12" s="35"/>
      <c r="U12" s="35"/>
      <c r="V12" s="35"/>
      <c r="W12" s="35"/>
      <c r="X12" s="35"/>
      <c r="Y12" s="35"/>
      <c r="Z12" s="35"/>
      <c r="AA12" s="35"/>
      <c r="AB12" s="35"/>
      <c r="AC12" s="35"/>
      <c r="AD12" s="35"/>
      <c r="AE12" s="35"/>
    </row>
    <row r="13" spans="1:46" s="2" customFormat="1" ht="10.9" customHeight="1">
      <c r="A13" s="35"/>
      <c r="B13" s="40"/>
      <c r="C13" s="35"/>
      <c r="D13" s="35"/>
      <c r="E13" s="35"/>
      <c r="F13" s="35"/>
      <c r="G13" s="35"/>
      <c r="H13" s="35"/>
      <c r="I13" s="35"/>
      <c r="J13" s="35"/>
      <c r="K13" s="35"/>
      <c r="L13" s="52"/>
      <c r="S13" s="35"/>
      <c r="T13" s="35"/>
      <c r="U13" s="35"/>
      <c r="V13" s="35"/>
      <c r="W13" s="35"/>
      <c r="X13" s="35"/>
      <c r="Y13" s="35"/>
      <c r="Z13" s="35"/>
      <c r="AA13" s="35"/>
      <c r="AB13" s="35"/>
      <c r="AC13" s="35"/>
      <c r="AD13" s="35"/>
      <c r="AE13" s="35"/>
    </row>
    <row r="14" spans="1:46" s="2" customFormat="1" ht="12" customHeight="1">
      <c r="A14" s="35"/>
      <c r="B14" s="40"/>
      <c r="C14" s="35"/>
      <c r="D14" s="113" t="s">
        <v>23</v>
      </c>
      <c r="E14" s="35"/>
      <c r="F14" s="35"/>
      <c r="G14" s="35"/>
      <c r="H14" s="35"/>
      <c r="I14" s="113" t="s">
        <v>24</v>
      </c>
      <c r="J14" s="114" t="s">
        <v>25</v>
      </c>
      <c r="K14" s="35"/>
      <c r="L14" s="52"/>
      <c r="S14" s="35"/>
      <c r="T14" s="35"/>
      <c r="U14" s="35"/>
      <c r="V14" s="35"/>
      <c r="W14" s="35"/>
      <c r="X14" s="35"/>
      <c r="Y14" s="35"/>
      <c r="Z14" s="35"/>
      <c r="AA14" s="35"/>
      <c r="AB14" s="35"/>
      <c r="AC14" s="35"/>
      <c r="AD14" s="35"/>
      <c r="AE14" s="35"/>
    </row>
    <row r="15" spans="1:46" s="2" customFormat="1" ht="18" customHeight="1">
      <c r="A15" s="35"/>
      <c r="B15" s="40"/>
      <c r="C15" s="35"/>
      <c r="D15" s="35"/>
      <c r="E15" s="114" t="s">
        <v>26</v>
      </c>
      <c r="F15" s="35"/>
      <c r="G15" s="35"/>
      <c r="H15" s="35"/>
      <c r="I15" s="113" t="s">
        <v>27</v>
      </c>
      <c r="J15" s="114" t="s">
        <v>28</v>
      </c>
      <c r="K15" s="35"/>
      <c r="L15" s="52"/>
      <c r="S15" s="35"/>
      <c r="T15" s="35"/>
      <c r="U15" s="35"/>
      <c r="V15" s="35"/>
      <c r="W15" s="35"/>
      <c r="X15" s="35"/>
      <c r="Y15" s="35"/>
      <c r="Z15" s="35"/>
      <c r="AA15" s="35"/>
      <c r="AB15" s="35"/>
      <c r="AC15" s="35"/>
      <c r="AD15" s="35"/>
      <c r="AE15" s="35"/>
    </row>
    <row r="16" spans="1:46" s="2" customFormat="1" ht="6.95" customHeight="1">
      <c r="A16" s="35"/>
      <c r="B16" s="40"/>
      <c r="C16" s="35"/>
      <c r="D16" s="35"/>
      <c r="E16" s="35"/>
      <c r="F16" s="35"/>
      <c r="G16" s="35"/>
      <c r="H16" s="35"/>
      <c r="I16" s="35"/>
      <c r="J16" s="35"/>
      <c r="K16" s="35"/>
      <c r="L16" s="52"/>
      <c r="S16" s="35"/>
      <c r="T16" s="35"/>
      <c r="U16" s="35"/>
      <c r="V16" s="35"/>
      <c r="W16" s="35"/>
      <c r="X16" s="35"/>
      <c r="Y16" s="35"/>
      <c r="Z16" s="35"/>
      <c r="AA16" s="35"/>
      <c r="AB16" s="35"/>
      <c r="AC16" s="35"/>
      <c r="AD16" s="35"/>
      <c r="AE16" s="35"/>
    </row>
    <row r="17" spans="1:31" s="2" customFormat="1" ht="12" customHeight="1">
      <c r="A17" s="35"/>
      <c r="B17" s="40"/>
      <c r="C17" s="35"/>
      <c r="D17" s="113" t="s">
        <v>29</v>
      </c>
      <c r="E17" s="35"/>
      <c r="F17" s="35"/>
      <c r="G17" s="35"/>
      <c r="H17" s="35"/>
      <c r="I17" s="113" t="s">
        <v>24</v>
      </c>
      <c r="J17" s="31" t="str">
        <f>'Rekapitulace stavby'!AN13</f>
        <v>Vyplň údaj</v>
      </c>
      <c r="K17" s="35"/>
      <c r="L17" s="52"/>
      <c r="S17" s="35"/>
      <c r="T17" s="35"/>
      <c r="U17" s="35"/>
      <c r="V17" s="35"/>
      <c r="W17" s="35"/>
      <c r="X17" s="35"/>
      <c r="Y17" s="35"/>
      <c r="Z17" s="35"/>
      <c r="AA17" s="35"/>
      <c r="AB17" s="35"/>
      <c r="AC17" s="35"/>
      <c r="AD17" s="35"/>
      <c r="AE17" s="35"/>
    </row>
    <row r="18" spans="1:31" s="2" customFormat="1" ht="18" customHeight="1">
      <c r="A18" s="35"/>
      <c r="B18" s="40"/>
      <c r="C18" s="35"/>
      <c r="D18" s="35"/>
      <c r="E18" s="330" t="str">
        <f>'Rekapitulace stavby'!E14</f>
        <v>Vyplň údaj</v>
      </c>
      <c r="F18" s="331"/>
      <c r="G18" s="331"/>
      <c r="H18" s="331"/>
      <c r="I18" s="113" t="s">
        <v>27</v>
      </c>
      <c r="J18" s="31" t="str">
        <f>'Rekapitulace stavby'!AN14</f>
        <v>Vyplň údaj</v>
      </c>
      <c r="K18" s="35"/>
      <c r="L18" s="52"/>
      <c r="S18" s="35"/>
      <c r="T18" s="35"/>
      <c r="U18" s="35"/>
      <c r="V18" s="35"/>
      <c r="W18" s="35"/>
      <c r="X18" s="35"/>
      <c r="Y18" s="35"/>
      <c r="Z18" s="35"/>
      <c r="AA18" s="35"/>
      <c r="AB18" s="35"/>
      <c r="AC18" s="35"/>
      <c r="AD18" s="35"/>
      <c r="AE18" s="35"/>
    </row>
    <row r="19" spans="1:31" s="2" customFormat="1" ht="6.95" customHeight="1">
      <c r="A19" s="35"/>
      <c r="B19" s="40"/>
      <c r="C19" s="35"/>
      <c r="D19" s="35"/>
      <c r="E19" s="35"/>
      <c r="F19" s="35"/>
      <c r="G19" s="35"/>
      <c r="H19" s="35"/>
      <c r="I19" s="35"/>
      <c r="J19" s="35"/>
      <c r="K19" s="35"/>
      <c r="L19" s="52"/>
      <c r="S19" s="35"/>
      <c r="T19" s="35"/>
      <c r="U19" s="35"/>
      <c r="V19" s="35"/>
      <c r="W19" s="35"/>
      <c r="X19" s="35"/>
      <c r="Y19" s="35"/>
      <c r="Z19" s="35"/>
      <c r="AA19" s="35"/>
      <c r="AB19" s="35"/>
      <c r="AC19" s="35"/>
      <c r="AD19" s="35"/>
      <c r="AE19" s="35"/>
    </row>
    <row r="20" spans="1:31" s="2" customFormat="1" ht="12" customHeight="1">
      <c r="A20" s="35"/>
      <c r="B20" s="40"/>
      <c r="C20" s="35"/>
      <c r="D20" s="113" t="s">
        <v>31</v>
      </c>
      <c r="E20" s="35"/>
      <c r="F20" s="35"/>
      <c r="G20" s="35"/>
      <c r="H20" s="35"/>
      <c r="I20" s="113" t="s">
        <v>24</v>
      </c>
      <c r="J20" s="114" t="str">
        <f>IF('Rekapitulace stavby'!AN16="","",'Rekapitulace stavby'!AN16)</f>
        <v/>
      </c>
      <c r="K20" s="35"/>
      <c r="L20" s="52"/>
      <c r="S20" s="35"/>
      <c r="T20" s="35"/>
      <c r="U20" s="35"/>
      <c r="V20" s="35"/>
      <c r="W20" s="35"/>
      <c r="X20" s="35"/>
      <c r="Y20" s="35"/>
      <c r="Z20" s="35"/>
      <c r="AA20" s="35"/>
      <c r="AB20" s="35"/>
      <c r="AC20" s="35"/>
      <c r="AD20" s="35"/>
      <c r="AE20" s="35"/>
    </row>
    <row r="21" spans="1:31" s="2" customFormat="1" ht="18" customHeight="1">
      <c r="A21" s="35"/>
      <c r="B21" s="40"/>
      <c r="C21" s="35"/>
      <c r="D21" s="35"/>
      <c r="E21" s="114" t="str">
        <f>IF('Rekapitulace stavby'!E17="","",'Rekapitulace stavby'!E17)</f>
        <v xml:space="preserve"> </v>
      </c>
      <c r="F21" s="35"/>
      <c r="G21" s="35"/>
      <c r="H21" s="35"/>
      <c r="I21" s="113" t="s">
        <v>27</v>
      </c>
      <c r="J21" s="114" t="str">
        <f>IF('Rekapitulace stavby'!AN17="","",'Rekapitulace stavby'!AN17)</f>
        <v/>
      </c>
      <c r="K21" s="35"/>
      <c r="L21" s="52"/>
      <c r="S21" s="35"/>
      <c r="T21" s="35"/>
      <c r="U21" s="35"/>
      <c r="V21" s="35"/>
      <c r="W21" s="35"/>
      <c r="X21" s="35"/>
      <c r="Y21" s="35"/>
      <c r="Z21" s="35"/>
      <c r="AA21" s="35"/>
      <c r="AB21" s="35"/>
      <c r="AC21" s="35"/>
      <c r="AD21" s="35"/>
      <c r="AE21" s="35"/>
    </row>
    <row r="22" spans="1:31" s="2" customFormat="1" ht="6.95" customHeight="1">
      <c r="A22" s="35"/>
      <c r="B22" s="40"/>
      <c r="C22" s="35"/>
      <c r="D22" s="35"/>
      <c r="E22" s="35"/>
      <c r="F22" s="35"/>
      <c r="G22" s="35"/>
      <c r="H22" s="35"/>
      <c r="I22" s="35"/>
      <c r="J22" s="35"/>
      <c r="K22" s="35"/>
      <c r="L22" s="52"/>
      <c r="S22" s="35"/>
      <c r="T22" s="35"/>
      <c r="U22" s="35"/>
      <c r="V22" s="35"/>
      <c r="W22" s="35"/>
      <c r="X22" s="35"/>
      <c r="Y22" s="35"/>
      <c r="Z22" s="35"/>
      <c r="AA22" s="35"/>
      <c r="AB22" s="35"/>
      <c r="AC22" s="35"/>
      <c r="AD22" s="35"/>
      <c r="AE22" s="35"/>
    </row>
    <row r="23" spans="1:31" s="2" customFormat="1" ht="12" customHeight="1">
      <c r="A23" s="35"/>
      <c r="B23" s="40"/>
      <c r="C23" s="35"/>
      <c r="D23" s="113" t="s">
        <v>34</v>
      </c>
      <c r="E23" s="35"/>
      <c r="F23" s="35"/>
      <c r="G23" s="35"/>
      <c r="H23" s="35"/>
      <c r="I23" s="113" t="s">
        <v>24</v>
      </c>
      <c r="J23" s="114" t="str">
        <f>IF('Rekapitulace stavby'!AN19="","",'Rekapitulace stavby'!AN19)</f>
        <v/>
      </c>
      <c r="K23" s="35"/>
      <c r="L23" s="52"/>
      <c r="S23" s="35"/>
      <c r="T23" s="35"/>
      <c r="U23" s="35"/>
      <c r="V23" s="35"/>
      <c r="W23" s="35"/>
      <c r="X23" s="35"/>
      <c r="Y23" s="35"/>
      <c r="Z23" s="35"/>
      <c r="AA23" s="35"/>
      <c r="AB23" s="35"/>
      <c r="AC23" s="35"/>
      <c r="AD23" s="35"/>
      <c r="AE23" s="35"/>
    </row>
    <row r="24" spans="1:31" s="2" customFormat="1" ht="18" customHeight="1">
      <c r="A24" s="35"/>
      <c r="B24" s="40"/>
      <c r="C24" s="35"/>
      <c r="D24" s="35"/>
      <c r="E24" s="114" t="str">
        <f>IF('Rekapitulace stavby'!E20="","",'Rekapitulace stavby'!E20)</f>
        <v xml:space="preserve"> </v>
      </c>
      <c r="F24" s="35"/>
      <c r="G24" s="35"/>
      <c r="H24" s="35"/>
      <c r="I24" s="113" t="s">
        <v>27</v>
      </c>
      <c r="J24" s="114" t="str">
        <f>IF('Rekapitulace stavby'!AN20="","",'Rekapitulace stavby'!AN20)</f>
        <v/>
      </c>
      <c r="K24" s="35"/>
      <c r="L24" s="52"/>
      <c r="S24" s="35"/>
      <c r="T24" s="35"/>
      <c r="U24" s="35"/>
      <c r="V24" s="35"/>
      <c r="W24" s="35"/>
      <c r="X24" s="35"/>
      <c r="Y24" s="35"/>
      <c r="Z24" s="35"/>
      <c r="AA24" s="35"/>
      <c r="AB24" s="35"/>
      <c r="AC24" s="35"/>
      <c r="AD24" s="35"/>
      <c r="AE24" s="35"/>
    </row>
    <row r="25" spans="1:31" s="2" customFormat="1" ht="6.95" customHeight="1">
      <c r="A25" s="35"/>
      <c r="B25" s="40"/>
      <c r="C25" s="35"/>
      <c r="D25" s="35"/>
      <c r="E25" s="35"/>
      <c r="F25" s="35"/>
      <c r="G25" s="35"/>
      <c r="H25" s="35"/>
      <c r="I25" s="35"/>
      <c r="J25" s="35"/>
      <c r="K25" s="35"/>
      <c r="L25" s="52"/>
      <c r="S25" s="35"/>
      <c r="T25" s="35"/>
      <c r="U25" s="35"/>
      <c r="V25" s="35"/>
      <c r="W25" s="35"/>
      <c r="X25" s="35"/>
      <c r="Y25" s="35"/>
      <c r="Z25" s="35"/>
      <c r="AA25" s="35"/>
      <c r="AB25" s="35"/>
      <c r="AC25" s="35"/>
      <c r="AD25" s="35"/>
      <c r="AE25" s="35"/>
    </row>
    <row r="26" spans="1:31" s="2" customFormat="1" ht="12" customHeight="1">
      <c r="A26" s="35"/>
      <c r="B26" s="40"/>
      <c r="C26" s="35"/>
      <c r="D26" s="113" t="s">
        <v>35</v>
      </c>
      <c r="E26" s="35"/>
      <c r="F26" s="35"/>
      <c r="G26" s="35"/>
      <c r="H26" s="35"/>
      <c r="I26" s="35"/>
      <c r="J26" s="35"/>
      <c r="K26" s="35"/>
      <c r="L26" s="52"/>
      <c r="S26" s="35"/>
      <c r="T26" s="35"/>
      <c r="U26" s="35"/>
      <c r="V26" s="35"/>
      <c r="W26" s="35"/>
      <c r="X26" s="35"/>
      <c r="Y26" s="35"/>
      <c r="Z26" s="35"/>
      <c r="AA26" s="35"/>
      <c r="AB26" s="35"/>
      <c r="AC26" s="35"/>
      <c r="AD26" s="35"/>
      <c r="AE26" s="35"/>
    </row>
    <row r="27" spans="1:31" s="8" customFormat="1" ht="16.5" customHeight="1">
      <c r="A27" s="116"/>
      <c r="B27" s="117"/>
      <c r="C27" s="116"/>
      <c r="D27" s="116"/>
      <c r="E27" s="332" t="s">
        <v>1</v>
      </c>
      <c r="F27" s="332"/>
      <c r="G27" s="332"/>
      <c r="H27" s="332"/>
      <c r="I27" s="116"/>
      <c r="J27" s="116"/>
      <c r="K27" s="116"/>
      <c r="L27" s="118"/>
      <c r="S27" s="116"/>
      <c r="T27" s="116"/>
      <c r="U27" s="116"/>
      <c r="V27" s="116"/>
      <c r="W27" s="116"/>
      <c r="X27" s="116"/>
      <c r="Y27" s="116"/>
      <c r="Z27" s="116"/>
      <c r="AA27" s="116"/>
      <c r="AB27" s="116"/>
      <c r="AC27" s="116"/>
      <c r="AD27" s="116"/>
      <c r="AE27" s="116"/>
    </row>
    <row r="28" spans="1:31" s="2" customFormat="1" ht="6.95" customHeight="1">
      <c r="A28" s="35"/>
      <c r="B28" s="40"/>
      <c r="C28" s="35"/>
      <c r="D28" s="35"/>
      <c r="E28" s="35"/>
      <c r="F28" s="35"/>
      <c r="G28" s="35"/>
      <c r="H28" s="35"/>
      <c r="I28" s="35"/>
      <c r="J28" s="35"/>
      <c r="K28" s="35"/>
      <c r="L28" s="52"/>
      <c r="S28" s="35"/>
      <c r="T28" s="35"/>
      <c r="U28" s="35"/>
      <c r="V28" s="35"/>
      <c r="W28" s="35"/>
      <c r="X28" s="35"/>
      <c r="Y28" s="35"/>
      <c r="Z28" s="35"/>
      <c r="AA28" s="35"/>
      <c r="AB28" s="35"/>
      <c r="AC28" s="35"/>
      <c r="AD28" s="35"/>
      <c r="AE28" s="35"/>
    </row>
    <row r="29" spans="1:31" s="2" customFormat="1" ht="6.95" customHeight="1">
      <c r="A29" s="35"/>
      <c r="B29" s="40"/>
      <c r="C29" s="35"/>
      <c r="D29" s="119"/>
      <c r="E29" s="119"/>
      <c r="F29" s="119"/>
      <c r="G29" s="119"/>
      <c r="H29" s="119"/>
      <c r="I29" s="119"/>
      <c r="J29" s="119"/>
      <c r="K29" s="119"/>
      <c r="L29" s="52"/>
      <c r="S29" s="35"/>
      <c r="T29" s="35"/>
      <c r="U29" s="35"/>
      <c r="V29" s="35"/>
      <c r="W29" s="35"/>
      <c r="X29" s="35"/>
      <c r="Y29" s="35"/>
      <c r="Z29" s="35"/>
      <c r="AA29" s="35"/>
      <c r="AB29" s="35"/>
      <c r="AC29" s="35"/>
      <c r="AD29" s="35"/>
      <c r="AE29" s="35"/>
    </row>
    <row r="30" spans="1:31" s="2" customFormat="1" ht="25.35" customHeight="1">
      <c r="A30" s="35"/>
      <c r="B30" s="40"/>
      <c r="C30" s="35"/>
      <c r="D30" s="120" t="s">
        <v>36</v>
      </c>
      <c r="E30" s="35"/>
      <c r="F30" s="35"/>
      <c r="G30" s="35"/>
      <c r="H30" s="35"/>
      <c r="I30" s="35"/>
      <c r="J30" s="121">
        <f>ROUND(J133, 2)</f>
        <v>0</v>
      </c>
      <c r="K30" s="35"/>
      <c r="L30" s="52"/>
      <c r="S30" s="35"/>
      <c r="T30" s="35"/>
      <c r="U30" s="35"/>
      <c r="V30" s="35"/>
      <c r="W30" s="35"/>
      <c r="X30" s="35"/>
      <c r="Y30" s="35"/>
      <c r="Z30" s="35"/>
      <c r="AA30" s="35"/>
      <c r="AB30" s="35"/>
      <c r="AC30" s="35"/>
      <c r="AD30" s="35"/>
      <c r="AE30" s="35"/>
    </row>
    <row r="31" spans="1:31" s="2" customFormat="1" ht="6.95" customHeight="1">
      <c r="A31" s="35"/>
      <c r="B31" s="40"/>
      <c r="C31" s="35"/>
      <c r="D31" s="119"/>
      <c r="E31" s="119"/>
      <c r="F31" s="119"/>
      <c r="G31" s="119"/>
      <c r="H31" s="119"/>
      <c r="I31" s="119"/>
      <c r="J31" s="119"/>
      <c r="K31" s="119"/>
      <c r="L31" s="52"/>
      <c r="S31" s="35"/>
      <c r="T31" s="35"/>
      <c r="U31" s="35"/>
      <c r="V31" s="35"/>
      <c r="W31" s="35"/>
      <c r="X31" s="35"/>
      <c r="Y31" s="35"/>
      <c r="Z31" s="35"/>
      <c r="AA31" s="35"/>
      <c r="AB31" s="35"/>
      <c r="AC31" s="35"/>
      <c r="AD31" s="35"/>
      <c r="AE31" s="35"/>
    </row>
    <row r="32" spans="1:31" s="2" customFormat="1" ht="14.45" customHeight="1">
      <c r="A32" s="35"/>
      <c r="B32" s="40"/>
      <c r="C32" s="35"/>
      <c r="D32" s="35"/>
      <c r="E32" s="35"/>
      <c r="F32" s="122" t="s">
        <v>38</v>
      </c>
      <c r="G32" s="35"/>
      <c r="H32" s="35"/>
      <c r="I32" s="122" t="s">
        <v>37</v>
      </c>
      <c r="J32" s="122" t="s">
        <v>39</v>
      </c>
      <c r="K32" s="35"/>
      <c r="L32" s="52"/>
      <c r="S32" s="35"/>
      <c r="T32" s="35"/>
      <c r="U32" s="35"/>
      <c r="V32" s="35"/>
      <c r="W32" s="35"/>
      <c r="X32" s="35"/>
      <c r="Y32" s="35"/>
      <c r="Z32" s="35"/>
      <c r="AA32" s="35"/>
      <c r="AB32" s="35"/>
      <c r="AC32" s="35"/>
      <c r="AD32" s="35"/>
      <c r="AE32" s="35"/>
    </row>
    <row r="33" spans="1:31" s="2" customFormat="1" ht="14.45" customHeight="1">
      <c r="A33" s="35"/>
      <c r="B33" s="40"/>
      <c r="C33" s="35"/>
      <c r="D33" s="123" t="s">
        <v>40</v>
      </c>
      <c r="E33" s="113" t="s">
        <v>41</v>
      </c>
      <c r="F33" s="124">
        <f>ROUND((SUM(BE133:BE239)),  2)</f>
        <v>0</v>
      </c>
      <c r="G33" s="35"/>
      <c r="H33" s="35"/>
      <c r="I33" s="125">
        <v>0.21</v>
      </c>
      <c r="J33" s="124">
        <f>ROUND(((SUM(BE133:BE239))*I33),  2)</f>
        <v>0</v>
      </c>
      <c r="K33" s="35"/>
      <c r="L33" s="52"/>
      <c r="S33" s="35"/>
      <c r="T33" s="35"/>
      <c r="U33" s="35"/>
      <c r="V33" s="35"/>
      <c r="W33" s="35"/>
      <c r="X33" s="35"/>
      <c r="Y33" s="35"/>
      <c r="Z33" s="35"/>
      <c r="AA33" s="35"/>
      <c r="AB33" s="35"/>
      <c r="AC33" s="35"/>
      <c r="AD33" s="35"/>
      <c r="AE33" s="35"/>
    </row>
    <row r="34" spans="1:31" s="2" customFormat="1" ht="14.45" customHeight="1">
      <c r="A34" s="35"/>
      <c r="B34" s="40"/>
      <c r="C34" s="35"/>
      <c r="D34" s="35"/>
      <c r="E34" s="113" t="s">
        <v>42</v>
      </c>
      <c r="F34" s="124">
        <f>ROUND((SUM(BF133:BF239)),  2)</f>
        <v>0</v>
      </c>
      <c r="G34" s="35"/>
      <c r="H34" s="35"/>
      <c r="I34" s="125">
        <v>0.12</v>
      </c>
      <c r="J34" s="124">
        <f>ROUND(((SUM(BF133:BF239))*I34),  2)</f>
        <v>0</v>
      </c>
      <c r="K34" s="35"/>
      <c r="L34" s="52"/>
      <c r="S34" s="35"/>
      <c r="T34" s="35"/>
      <c r="U34" s="35"/>
      <c r="V34" s="35"/>
      <c r="W34" s="35"/>
      <c r="X34" s="35"/>
      <c r="Y34" s="35"/>
      <c r="Z34" s="35"/>
      <c r="AA34" s="35"/>
      <c r="AB34" s="35"/>
      <c r="AC34" s="35"/>
      <c r="AD34" s="35"/>
      <c r="AE34" s="35"/>
    </row>
    <row r="35" spans="1:31" s="2" customFormat="1" ht="14.45" hidden="1" customHeight="1">
      <c r="A35" s="35"/>
      <c r="B35" s="40"/>
      <c r="C35" s="35"/>
      <c r="D35" s="35"/>
      <c r="E35" s="113" t="s">
        <v>43</v>
      </c>
      <c r="F35" s="124">
        <f>ROUND((SUM(BG133:BG239)),  2)</f>
        <v>0</v>
      </c>
      <c r="G35" s="35"/>
      <c r="H35" s="35"/>
      <c r="I35" s="125">
        <v>0.21</v>
      </c>
      <c r="J35" s="124">
        <f>0</f>
        <v>0</v>
      </c>
      <c r="K35" s="35"/>
      <c r="L35" s="52"/>
      <c r="S35" s="35"/>
      <c r="T35" s="35"/>
      <c r="U35" s="35"/>
      <c r="V35" s="35"/>
      <c r="W35" s="35"/>
      <c r="X35" s="35"/>
      <c r="Y35" s="35"/>
      <c r="Z35" s="35"/>
      <c r="AA35" s="35"/>
      <c r="AB35" s="35"/>
      <c r="AC35" s="35"/>
      <c r="AD35" s="35"/>
      <c r="AE35" s="35"/>
    </row>
    <row r="36" spans="1:31" s="2" customFormat="1" ht="14.45" hidden="1" customHeight="1">
      <c r="A36" s="35"/>
      <c r="B36" s="40"/>
      <c r="C36" s="35"/>
      <c r="D36" s="35"/>
      <c r="E36" s="113" t="s">
        <v>44</v>
      </c>
      <c r="F36" s="124">
        <f>ROUND((SUM(BH133:BH239)),  2)</f>
        <v>0</v>
      </c>
      <c r="G36" s="35"/>
      <c r="H36" s="35"/>
      <c r="I36" s="125">
        <v>0.12</v>
      </c>
      <c r="J36" s="124">
        <f>0</f>
        <v>0</v>
      </c>
      <c r="K36" s="35"/>
      <c r="L36" s="52"/>
      <c r="S36" s="35"/>
      <c r="T36" s="35"/>
      <c r="U36" s="35"/>
      <c r="V36" s="35"/>
      <c r="W36" s="35"/>
      <c r="X36" s="35"/>
      <c r="Y36" s="35"/>
      <c r="Z36" s="35"/>
      <c r="AA36" s="35"/>
      <c r="AB36" s="35"/>
      <c r="AC36" s="35"/>
      <c r="AD36" s="35"/>
      <c r="AE36" s="35"/>
    </row>
    <row r="37" spans="1:31" s="2" customFormat="1" ht="14.45" hidden="1" customHeight="1">
      <c r="A37" s="35"/>
      <c r="B37" s="40"/>
      <c r="C37" s="35"/>
      <c r="D37" s="35"/>
      <c r="E37" s="113" t="s">
        <v>45</v>
      </c>
      <c r="F37" s="124">
        <f>ROUND((SUM(BI133:BI239)),  2)</f>
        <v>0</v>
      </c>
      <c r="G37" s="35"/>
      <c r="H37" s="35"/>
      <c r="I37" s="125">
        <v>0</v>
      </c>
      <c r="J37" s="124">
        <f>0</f>
        <v>0</v>
      </c>
      <c r="K37" s="35"/>
      <c r="L37" s="52"/>
      <c r="S37" s="35"/>
      <c r="T37" s="35"/>
      <c r="U37" s="35"/>
      <c r="V37" s="35"/>
      <c r="W37" s="35"/>
      <c r="X37" s="35"/>
      <c r="Y37" s="35"/>
      <c r="Z37" s="35"/>
      <c r="AA37" s="35"/>
      <c r="AB37" s="35"/>
      <c r="AC37" s="35"/>
      <c r="AD37" s="35"/>
      <c r="AE37" s="35"/>
    </row>
    <row r="38" spans="1:31" s="2" customFormat="1" ht="6.95" customHeight="1">
      <c r="A38" s="35"/>
      <c r="B38" s="40"/>
      <c r="C38" s="35"/>
      <c r="D38" s="35"/>
      <c r="E38" s="35"/>
      <c r="F38" s="35"/>
      <c r="G38" s="35"/>
      <c r="H38" s="35"/>
      <c r="I38" s="35"/>
      <c r="J38" s="35"/>
      <c r="K38" s="35"/>
      <c r="L38" s="52"/>
      <c r="S38" s="35"/>
      <c r="T38" s="35"/>
      <c r="U38" s="35"/>
      <c r="V38" s="35"/>
      <c r="W38" s="35"/>
      <c r="X38" s="35"/>
      <c r="Y38" s="35"/>
      <c r="Z38" s="35"/>
      <c r="AA38" s="35"/>
      <c r="AB38" s="35"/>
      <c r="AC38" s="35"/>
      <c r="AD38" s="35"/>
      <c r="AE38" s="35"/>
    </row>
    <row r="39" spans="1:31" s="2" customFormat="1" ht="25.35" customHeight="1">
      <c r="A39" s="35"/>
      <c r="B39" s="40"/>
      <c r="C39" s="126"/>
      <c r="D39" s="127" t="s">
        <v>46</v>
      </c>
      <c r="E39" s="128"/>
      <c r="F39" s="128"/>
      <c r="G39" s="129" t="s">
        <v>47</v>
      </c>
      <c r="H39" s="130" t="s">
        <v>48</v>
      </c>
      <c r="I39" s="128"/>
      <c r="J39" s="131">
        <f>SUM(J30:J37)</f>
        <v>0</v>
      </c>
      <c r="K39" s="132"/>
      <c r="L39" s="52"/>
      <c r="S39" s="35"/>
      <c r="T39" s="35"/>
      <c r="U39" s="35"/>
      <c r="V39" s="35"/>
      <c r="W39" s="35"/>
      <c r="X39" s="35"/>
      <c r="Y39" s="35"/>
      <c r="Z39" s="35"/>
      <c r="AA39" s="35"/>
      <c r="AB39" s="35"/>
      <c r="AC39" s="35"/>
      <c r="AD39" s="35"/>
      <c r="AE39" s="35"/>
    </row>
    <row r="40" spans="1:31" s="2" customFormat="1" ht="14.45" customHeight="1">
      <c r="A40" s="35"/>
      <c r="B40" s="40"/>
      <c r="C40" s="35"/>
      <c r="D40" s="35"/>
      <c r="E40" s="35"/>
      <c r="F40" s="35"/>
      <c r="G40" s="35"/>
      <c r="H40" s="35"/>
      <c r="I40" s="35"/>
      <c r="J40" s="35"/>
      <c r="K40" s="35"/>
      <c r="L40" s="52"/>
      <c r="S40" s="35"/>
      <c r="T40" s="35"/>
      <c r="U40" s="35"/>
      <c r="V40" s="35"/>
      <c r="W40" s="35"/>
      <c r="X40" s="35"/>
      <c r="Y40" s="35"/>
      <c r="Z40" s="35"/>
      <c r="AA40" s="35"/>
      <c r="AB40" s="35"/>
      <c r="AC40" s="35"/>
      <c r="AD40" s="35"/>
      <c r="AE40" s="35"/>
    </row>
    <row r="41" spans="1:31" s="1" customFormat="1" ht="14.45" customHeight="1">
      <c r="B41" s="21"/>
      <c r="L41" s="21"/>
    </row>
    <row r="42" spans="1:31" s="1" customFormat="1" ht="14.45" customHeight="1">
      <c r="B42" s="21"/>
      <c r="L42" s="21"/>
    </row>
    <row r="43" spans="1:31" s="1" customFormat="1" ht="14.45" customHeight="1">
      <c r="B43" s="21"/>
      <c r="L43" s="21"/>
    </row>
    <row r="44" spans="1:31" s="1" customFormat="1" ht="14.45" customHeight="1">
      <c r="B44" s="21"/>
      <c r="L44" s="21"/>
    </row>
    <row r="45" spans="1:31" s="1" customFormat="1" ht="14.45" customHeight="1">
      <c r="B45" s="21"/>
      <c r="L45" s="21"/>
    </row>
    <row r="46" spans="1:31" s="1" customFormat="1" ht="14.45" customHeight="1">
      <c r="B46" s="21"/>
      <c r="L46" s="21"/>
    </row>
    <row r="47" spans="1:31" s="1" customFormat="1" ht="14.45" customHeight="1">
      <c r="B47" s="21"/>
      <c r="L47" s="21"/>
    </row>
    <row r="48" spans="1:31" s="1" customFormat="1" ht="14.45" customHeight="1">
      <c r="B48" s="21"/>
      <c r="L48" s="21"/>
    </row>
    <row r="49" spans="1:31" s="1" customFormat="1" ht="14.45" customHeight="1">
      <c r="B49" s="21"/>
      <c r="L49" s="21"/>
    </row>
    <row r="50" spans="1:31" s="2" customFormat="1" ht="14.45" customHeight="1">
      <c r="B50" s="52"/>
      <c r="D50" s="133" t="s">
        <v>49</v>
      </c>
      <c r="E50" s="134"/>
      <c r="F50" s="134"/>
      <c r="G50" s="133" t="s">
        <v>50</v>
      </c>
      <c r="H50" s="134"/>
      <c r="I50" s="134"/>
      <c r="J50" s="134"/>
      <c r="K50" s="134"/>
      <c r="L50" s="52"/>
    </row>
    <row r="51" spans="1:31" ht="11.25">
      <c r="B51" s="21"/>
      <c r="L51" s="21"/>
    </row>
    <row r="52" spans="1:31" ht="11.25">
      <c r="B52" s="21"/>
      <c r="L52" s="21"/>
    </row>
    <row r="53" spans="1:31" ht="11.25">
      <c r="B53" s="21"/>
      <c r="L53" s="21"/>
    </row>
    <row r="54" spans="1:31" ht="11.25">
      <c r="B54" s="21"/>
      <c r="L54" s="21"/>
    </row>
    <row r="55" spans="1:31" ht="11.25">
      <c r="B55" s="21"/>
      <c r="L55" s="21"/>
    </row>
    <row r="56" spans="1:31" ht="11.25">
      <c r="B56" s="21"/>
      <c r="L56" s="21"/>
    </row>
    <row r="57" spans="1:31" ht="11.25">
      <c r="B57" s="21"/>
      <c r="L57" s="21"/>
    </row>
    <row r="58" spans="1:31" ht="11.25">
      <c r="B58" s="21"/>
      <c r="L58" s="21"/>
    </row>
    <row r="59" spans="1:31" ht="11.25">
      <c r="B59" s="21"/>
      <c r="L59" s="21"/>
    </row>
    <row r="60" spans="1:31" ht="11.25">
      <c r="B60" s="21"/>
      <c r="L60" s="21"/>
    </row>
    <row r="61" spans="1:31" s="2" customFormat="1" ht="12.75">
      <c r="A61" s="35"/>
      <c r="B61" s="40"/>
      <c r="C61" s="35"/>
      <c r="D61" s="135" t="s">
        <v>51</v>
      </c>
      <c r="E61" s="136"/>
      <c r="F61" s="137" t="s">
        <v>52</v>
      </c>
      <c r="G61" s="135" t="s">
        <v>51</v>
      </c>
      <c r="H61" s="136"/>
      <c r="I61" s="136"/>
      <c r="J61" s="138" t="s">
        <v>52</v>
      </c>
      <c r="K61" s="136"/>
      <c r="L61" s="52"/>
      <c r="S61" s="35"/>
      <c r="T61" s="35"/>
      <c r="U61" s="35"/>
      <c r="V61" s="35"/>
      <c r="W61" s="35"/>
      <c r="X61" s="35"/>
      <c r="Y61" s="35"/>
      <c r="Z61" s="35"/>
      <c r="AA61" s="35"/>
      <c r="AB61" s="35"/>
      <c r="AC61" s="35"/>
      <c r="AD61" s="35"/>
      <c r="AE61" s="35"/>
    </row>
    <row r="62" spans="1:31" ht="11.25">
      <c r="B62" s="21"/>
      <c r="L62" s="21"/>
    </row>
    <row r="63" spans="1:31" ht="11.25">
      <c r="B63" s="21"/>
      <c r="L63" s="21"/>
    </row>
    <row r="64" spans="1:31" ht="11.25">
      <c r="B64" s="21"/>
      <c r="L64" s="21"/>
    </row>
    <row r="65" spans="1:31" s="2" customFormat="1" ht="12.75">
      <c r="A65" s="35"/>
      <c r="B65" s="40"/>
      <c r="C65" s="35"/>
      <c r="D65" s="133" t="s">
        <v>53</v>
      </c>
      <c r="E65" s="139"/>
      <c r="F65" s="139"/>
      <c r="G65" s="133" t="s">
        <v>54</v>
      </c>
      <c r="H65" s="139"/>
      <c r="I65" s="139"/>
      <c r="J65" s="139"/>
      <c r="K65" s="139"/>
      <c r="L65" s="52"/>
      <c r="S65" s="35"/>
      <c r="T65" s="35"/>
      <c r="U65" s="35"/>
      <c r="V65" s="35"/>
      <c r="W65" s="35"/>
      <c r="X65" s="35"/>
      <c r="Y65" s="35"/>
      <c r="Z65" s="35"/>
      <c r="AA65" s="35"/>
      <c r="AB65" s="35"/>
      <c r="AC65" s="35"/>
      <c r="AD65" s="35"/>
      <c r="AE65" s="35"/>
    </row>
    <row r="66" spans="1:31" ht="11.25">
      <c r="B66" s="21"/>
      <c r="L66" s="21"/>
    </row>
    <row r="67" spans="1:31" ht="11.25">
      <c r="B67" s="21"/>
      <c r="L67" s="21"/>
    </row>
    <row r="68" spans="1:31" ht="11.25">
      <c r="B68" s="21"/>
      <c r="L68" s="21"/>
    </row>
    <row r="69" spans="1:31" ht="11.25">
      <c r="B69" s="21"/>
      <c r="L69" s="21"/>
    </row>
    <row r="70" spans="1:31" ht="11.25">
      <c r="B70" s="21"/>
      <c r="L70" s="21"/>
    </row>
    <row r="71" spans="1:31" ht="11.25">
      <c r="B71" s="21"/>
      <c r="L71" s="21"/>
    </row>
    <row r="72" spans="1:31" ht="11.25">
      <c r="B72" s="21"/>
      <c r="L72" s="21"/>
    </row>
    <row r="73" spans="1:31" ht="11.25">
      <c r="B73" s="21"/>
      <c r="L73" s="21"/>
    </row>
    <row r="74" spans="1:31" ht="11.25">
      <c r="B74" s="21"/>
      <c r="L74" s="21"/>
    </row>
    <row r="75" spans="1:31" ht="11.25">
      <c r="B75" s="21"/>
      <c r="L75" s="21"/>
    </row>
    <row r="76" spans="1:31" s="2" customFormat="1" ht="12.75">
      <c r="A76" s="35"/>
      <c r="B76" s="40"/>
      <c r="C76" s="35"/>
      <c r="D76" s="135" t="s">
        <v>51</v>
      </c>
      <c r="E76" s="136"/>
      <c r="F76" s="137" t="s">
        <v>52</v>
      </c>
      <c r="G76" s="135" t="s">
        <v>51</v>
      </c>
      <c r="H76" s="136"/>
      <c r="I76" s="136"/>
      <c r="J76" s="138" t="s">
        <v>52</v>
      </c>
      <c r="K76" s="136"/>
      <c r="L76" s="52"/>
      <c r="S76" s="35"/>
      <c r="T76" s="35"/>
      <c r="U76" s="35"/>
      <c r="V76" s="35"/>
      <c r="W76" s="35"/>
      <c r="X76" s="35"/>
      <c r="Y76" s="35"/>
      <c r="Z76" s="35"/>
      <c r="AA76" s="35"/>
      <c r="AB76" s="35"/>
      <c r="AC76" s="35"/>
      <c r="AD76" s="35"/>
      <c r="AE76" s="35"/>
    </row>
    <row r="77" spans="1:31" s="2" customFormat="1" ht="14.45" customHeight="1">
      <c r="A77" s="35"/>
      <c r="B77" s="140"/>
      <c r="C77" s="141"/>
      <c r="D77" s="141"/>
      <c r="E77" s="141"/>
      <c r="F77" s="141"/>
      <c r="G77" s="141"/>
      <c r="H77" s="141"/>
      <c r="I77" s="141"/>
      <c r="J77" s="141"/>
      <c r="K77" s="141"/>
      <c r="L77" s="52"/>
      <c r="S77" s="35"/>
      <c r="T77" s="35"/>
      <c r="U77" s="35"/>
      <c r="V77" s="35"/>
      <c r="W77" s="35"/>
      <c r="X77" s="35"/>
      <c r="Y77" s="35"/>
      <c r="Z77" s="35"/>
      <c r="AA77" s="35"/>
      <c r="AB77" s="35"/>
      <c r="AC77" s="35"/>
      <c r="AD77" s="35"/>
      <c r="AE77" s="35"/>
    </row>
    <row r="81" spans="1:47" s="2" customFormat="1" ht="6.95" customHeight="1">
      <c r="A81" s="35"/>
      <c r="B81" s="142"/>
      <c r="C81" s="143"/>
      <c r="D81" s="143"/>
      <c r="E81" s="143"/>
      <c r="F81" s="143"/>
      <c r="G81" s="143"/>
      <c r="H81" s="143"/>
      <c r="I81" s="143"/>
      <c r="J81" s="143"/>
      <c r="K81" s="143"/>
      <c r="L81" s="52"/>
      <c r="S81" s="35"/>
      <c r="T81" s="35"/>
      <c r="U81" s="35"/>
      <c r="V81" s="35"/>
      <c r="W81" s="35"/>
      <c r="X81" s="35"/>
      <c r="Y81" s="35"/>
      <c r="Z81" s="35"/>
      <c r="AA81" s="35"/>
      <c r="AB81" s="35"/>
      <c r="AC81" s="35"/>
      <c r="AD81" s="35"/>
      <c r="AE81" s="35"/>
    </row>
    <row r="82" spans="1:47" s="2" customFormat="1" ht="24.95" customHeight="1">
      <c r="A82" s="35"/>
      <c r="B82" s="36"/>
      <c r="C82" s="24" t="s">
        <v>107</v>
      </c>
      <c r="D82" s="37"/>
      <c r="E82" s="37"/>
      <c r="F82" s="37"/>
      <c r="G82" s="37"/>
      <c r="H82" s="37"/>
      <c r="I82" s="37"/>
      <c r="J82" s="37"/>
      <c r="K82" s="37"/>
      <c r="L82" s="52"/>
      <c r="S82" s="35"/>
      <c r="T82" s="35"/>
      <c r="U82" s="35"/>
      <c r="V82" s="35"/>
      <c r="W82" s="35"/>
      <c r="X82" s="35"/>
      <c r="Y82" s="35"/>
      <c r="Z82" s="35"/>
      <c r="AA82" s="35"/>
      <c r="AB82" s="35"/>
      <c r="AC82" s="35"/>
      <c r="AD82" s="35"/>
      <c r="AE82" s="35"/>
    </row>
    <row r="83" spans="1:47" s="2" customFormat="1" ht="6.95" customHeight="1">
      <c r="A83" s="35"/>
      <c r="B83" s="36"/>
      <c r="C83" s="37"/>
      <c r="D83" s="37"/>
      <c r="E83" s="37"/>
      <c r="F83" s="37"/>
      <c r="G83" s="37"/>
      <c r="H83" s="37"/>
      <c r="I83" s="37"/>
      <c r="J83" s="37"/>
      <c r="K83" s="37"/>
      <c r="L83" s="52"/>
      <c r="S83" s="35"/>
      <c r="T83" s="35"/>
      <c r="U83" s="35"/>
      <c r="V83" s="35"/>
      <c r="W83" s="35"/>
      <c r="X83" s="35"/>
      <c r="Y83" s="35"/>
      <c r="Z83" s="35"/>
      <c r="AA83" s="35"/>
      <c r="AB83" s="35"/>
      <c r="AC83" s="35"/>
      <c r="AD83" s="35"/>
      <c r="AE83" s="35"/>
    </row>
    <row r="84" spans="1:47" s="2" customFormat="1" ht="12" customHeight="1">
      <c r="A84" s="35"/>
      <c r="B84" s="36"/>
      <c r="C84" s="30" t="s">
        <v>16</v>
      </c>
      <c r="D84" s="37"/>
      <c r="E84" s="37"/>
      <c r="F84" s="37"/>
      <c r="G84" s="37"/>
      <c r="H84" s="37"/>
      <c r="I84" s="37"/>
      <c r="J84" s="37"/>
      <c r="K84" s="37"/>
      <c r="L84" s="52"/>
      <c r="S84" s="35"/>
      <c r="T84" s="35"/>
      <c r="U84" s="35"/>
      <c r="V84" s="35"/>
      <c r="W84" s="35"/>
      <c r="X84" s="35"/>
      <c r="Y84" s="35"/>
      <c r="Z84" s="35"/>
      <c r="AA84" s="35"/>
      <c r="AB84" s="35"/>
      <c r="AC84" s="35"/>
      <c r="AD84" s="35"/>
      <c r="AE84" s="35"/>
    </row>
    <row r="85" spans="1:47" s="2" customFormat="1" ht="26.25" customHeight="1">
      <c r="A85" s="35"/>
      <c r="B85" s="36"/>
      <c r="C85" s="37"/>
      <c r="D85" s="37"/>
      <c r="E85" s="333" t="str">
        <f>E7</f>
        <v>Rekonstrukce oddělení urologie nemocnice Most - budova B, 4. patro - revize 25/9 2025</v>
      </c>
      <c r="F85" s="334"/>
      <c r="G85" s="334"/>
      <c r="H85" s="334"/>
      <c r="I85" s="37"/>
      <c r="J85" s="37"/>
      <c r="K85" s="37"/>
      <c r="L85" s="52"/>
      <c r="S85" s="35"/>
      <c r="T85" s="35"/>
      <c r="U85" s="35"/>
      <c r="V85" s="35"/>
      <c r="W85" s="35"/>
      <c r="X85" s="35"/>
      <c r="Y85" s="35"/>
      <c r="Z85" s="35"/>
      <c r="AA85" s="35"/>
      <c r="AB85" s="35"/>
      <c r="AC85" s="35"/>
      <c r="AD85" s="35"/>
      <c r="AE85" s="35"/>
    </row>
    <row r="86" spans="1:47" s="2" customFormat="1" ht="12" customHeight="1">
      <c r="A86" s="35"/>
      <c r="B86" s="36"/>
      <c r="C86" s="30" t="s">
        <v>105</v>
      </c>
      <c r="D86" s="37"/>
      <c r="E86" s="37"/>
      <c r="F86" s="37"/>
      <c r="G86" s="37"/>
      <c r="H86" s="37"/>
      <c r="I86" s="37"/>
      <c r="J86" s="37"/>
      <c r="K86" s="37"/>
      <c r="L86" s="52"/>
      <c r="S86" s="35"/>
      <c r="T86" s="35"/>
      <c r="U86" s="35"/>
      <c r="V86" s="35"/>
      <c r="W86" s="35"/>
      <c r="X86" s="35"/>
      <c r="Y86" s="35"/>
      <c r="Z86" s="35"/>
      <c r="AA86" s="35"/>
      <c r="AB86" s="35"/>
      <c r="AC86" s="35"/>
      <c r="AD86" s="35"/>
      <c r="AE86" s="35"/>
    </row>
    <row r="87" spans="1:47" s="2" customFormat="1" ht="16.5" customHeight="1">
      <c r="A87" s="35"/>
      <c r="B87" s="36"/>
      <c r="C87" s="37"/>
      <c r="D87" s="37"/>
      <c r="E87" s="285" t="str">
        <f>E9</f>
        <v>E - ELEKTRO - instalace SILP+SLBP</v>
      </c>
      <c r="F87" s="335"/>
      <c r="G87" s="335"/>
      <c r="H87" s="335"/>
      <c r="I87" s="37"/>
      <c r="J87" s="37"/>
      <c r="K87" s="37"/>
      <c r="L87" s="52"/>
      <c r="S87" s="35"/>
      <c r="T87" s="35"/>
      <c r="U87" s="35"/>
      <c r="V87" s="35"/>
      <c r="W87" s="35"/>
      <c r="X87" s="35"/>
      <c r="Y87" s="35"/>
      <c r="Z87" s="35"/>
      <c r="AA87" s="35"/>
      <c r="AB87" s="35"/>
      <c r="AC87" s="35"/>
      <c r="AD87" s="35"/>
      <c r="AE87" s="35"/>
    </row>
    <row r="88" spans="1:47" s="2" customFormat="1" ht="6.95" customHeight="1">
      <c r="A88" s="35"/>
      <c r="B88" s="36"/>
      <c r="C88" s="37"/>
      <c r="D88" s="37"/>
      <c r="E88" s="37"/>
      <c r="F88" s="37"/>
      <c r="G88" s="37"/>
      <c r="H88" s="37"/>
      <c r="I88" s="37"/>
      <c r="J88" s="37"/>
      <c r="K88" s="37"/>
      <c r="L88" s="52"/>
      <c r="S88" s="35"/>
      <c r="T88" s="35"/>
      <c r="U88" s="35"/>
      <c r="V88" s="35"/>
      <c r="W88" s="35"/>
      <c r="X88" s="35"/>
      <c r="Y88" s="35"/>
      <c r="Z88" s="35"/>
      <c r="AA88" s="35"/>
      <c r="AB88" s="35"/>
      <c r="AC88" s="35"/>
      <c r="AD88" s="35"/>
      <c r="AE88" s="35"/>
    </row>
    <row r="89" spans="1:47" s="2" customFormat="1" ht="12" customHeight="1">
      <c r="A89" s="35"/>
      <c r="B89" s="36"/>
      <c r="C89" s="30" t="s">
        <v>20</v>
      </c>
      <c r="D89" s="37"/>
      <c r="E89" s="37"/>
      <c r="F89" s="28" t="str">
        <f>F12</f>
        <v>J. E. Purkyně 270, 434 64 Most</v>
      </c>
      <c r="G89" s="37"/>
      <c r="H89" s="37"/>
      <c r="I89" s="30" t="s">
        <v>22</v>
      </c>
      <c r="J89" s="67">
        <f>IF(J12="","",J12)</f>
        <v>0</v>
      </c>
      <c r="K89" s="37"/>
      <c r="L89" s="52"/>
      <c r="S89" s="35"/>
      <c r="T89" s="35"/>
      <c r="U89" s="35"/>
      <c r="V89" s="35"/>
      <c r="W89" s="35"/>
      <c r="X89" s="35"/>
      <c r="Y89" s="35"/>
      <c r="Z89" s="35"/>
      <c r="AA89" s="35"/>
      <c r="AB89" s="35"/>
      <c r="AC89" s="35"/>
      <c r="AD89" s="35"/>
      <c r="AE89" s="35"/>
    </row>
    <row r="90" spans="1:47" s="2" customFormat="1" ht="6.95" customHeight="1">
      <c r="A90" s="35"/>
      <c r="B90" s="36"/>
      <c r="C90" s="37"/>
      <c r="D90" s="37"/>
      <c r="E90" s="37"/>
      <c r="F90" s="37"/>
      <c r="G90" s="37"/>
      <c r="H90" s="37"/>
      <c r="I90" s="37"/>
      <c r="J90" s="37"/>
      <c r="K90" s="37"/>
      <c r="L90" s="52"/>
      <c r="S90" s="35"/>
      <c r="T90" s="35"/>
      <c r="U90" s="35"/>
      <c r="V90" s="35"/>
      <c r="W90" s="35"/>
      <c r="X90" s="35"/>
      <c r="Y90" s="35"/>
      <c r="Z90" s="35"/>
      <c r="AA90" s="35"/>
      <c r="AB90" s="35"/>
      <c r="AC90" s="35"/>
      <c r="AD90" s="35"/>
      <c r="AE90" s="35"/>
    </row>
    <row r="91" spans="1:47" s="2" customFormat="1" ht="15.2" customHeight="1">
      <c r="A91" s="35"/>
      <c r="B91" s="36"/>
      <c r="C91" s="30" t="s">
        <v>23</v>
      </c>
      <c r="D91" s="37"/>
      <c r="E91" s="37"/>
      <c r="F91" s="28" t="str">
        <f>E15</f>
        <v>Krajská zdravotní, a.s. - Nemocnice Most, o.z.</v>
      </c>
      <c r="G91" s="37"/>
      <c r="H91" s="37"/>
      <c r="I91" s="30" t="s">
        <v>31</v>
      </c>
      <c r="J91" s="33" t="str">
        <f>E21</f>
        <v xml:space="preserve"> </v>
      </c>
      <c r="K91" s="37"/>
      <c r="L91" s="52"/>
      <c r="S91" s="35"/>
      <c r="T91" s="35"/>
      <c r="U91" s="35"/>
      <c r="V91" s="35"/>
      <c r="W91" s="35"/>
      <c r="X91" s="35"/>
      <c r="Y91" s="35"/>
      <c r="Z91" s="35"/>
      <c r="AA91" s="35"/>
      <c r="AB91" s="35"/>
      <c r="AC91" s="35"/>
      <c r="AD91" s="35"/>
      <c r="AE91" s="35"/>
    </row>
    <row r="92" spans="1:47" s="2" customFormat="1" ht="15.2" customHeight="1">
      <c r="A92" s="35"/>
      <c r="B92" s="36"/>
      <c r="C92" s="30" t="s">
        <v>29</v>
      </c>
      <c r="D92" s="37"/>
      <c r="E92" s="37"/>
      <c r="F92" s="28" t="str">
        <f>IF(E18="","",E18)</f>
        <v>Vyplň údaj</v>
      </c>
      <c r="G92" s="37"/>
      <c r="H92" s="37"/>
      <c r="I92" s="30" t="s">
        <v>34</v>
      </c>
      <c r="J92" s="33" t="str">
        <f>E24</f>
        <v xml:space="preserve"> </v>
      </c>
      <c r="K92" s="37"/>
      <c r="L92" s="52"/>
      <c r="S92" s="35"/>
      <c r="T92" s="35"/>
      <c r="U92" s="35"/>
      <c r="V92" s="35"/>
      <c r="W92" s="35"/>
      <c r="X92" s="35"/>
      <c r="Y92" s="35"/>
      <c r="Z92" s="35"/>
      <c r="AA92" s="35"/>
      <c r="AB92" s="35"/>
      <c r="AC92" s="35"/>
      <c r="AD92" s="35"/>
      <c r="AE92" s="35"/>
    </row>
    <row r="93" spans="1:47" s="2" customFormat="1" ht="10.35" customHeight="1">
      <c r="A93" s="35"/>
      <c r="B93" s="36"/>
      <c r="C93" s="37"/>
      <c r="D93" s="37"/>
      <c r="E93" s="37"/>
      <c r="F93" s="37"/>
      <c r="G93" s="37"/>
      <c r="H93" s="37"/>
      <c r="I93" s="37"/>
      <c r="J93" s="37"/>
      <c r="K93" s="37"/>
      <c r="L93" s="52"/>
      <c r="S93" s="35"/>
      <c r="T93" s="35"/>
      <c r="U93" s="35"/>
      <c r="V93" s="35"/>
      <c r="W93" s="35"/>
      <c r="X93" s="35"/>
      <c r="Y93" s="35"/>
      <c r="Z93" s="35"/>
      <c r="AA93" s="35"/>
      <c r="AB93" s="35"/>
      <c r="AC93" s="35"/>
      <c r="AD93" s="35"/>
      <c r="AE93" s="35"/>
    </row>
    <row r="94" spans="1:47" s="2" customFormat="1" ht="29.25" customHeight="1">
      <c r="A94" s="35"/>
      <c r="B94" s="36"/>
      <c r="C94" s="144" t="s">
        <v>108</v>
      </c>
      <c r="D94" s="145"/>
      <c r="E94" s="145"/>
      <c r="F94" s="145"/>
      <c r="G94" s="145"/>
      <c r="H94" s="145"/>
      <c r="I94" s="145"/>
      <c r="J94" s="146" t="s">
        <v>109</v>
      </c>
      <c r="K94" s="145"/>
      <c r="L94" s="52"/>
      <c r="S94" s="35"/>
      <c r="T94" s="35"/>
      <c r="U94" s="35"/>
      <c r="V94" s="35"/>
      <c r="W94" s="35"/>
      <c r="X94" s="35"/>
      <c r="Y94" s="35"/>
      <c r="Z94" s="35"/>
      <c r="AA94" s="35"/>
      <c r="AB94" s="35"/>
      <c r="AC94" s="35"/>
      <c r="AD94" s="35"/>
      <c r="AE94" s="35"/>
    </row>
    <row r="95" spans="1:47" s="2" customFormat="1" ht="10.35" customHeight="1">
      <c r="A95" s="35"/>
      <c r="B95" s="36"/>
      <c r="C95" s="37"/>
      <c r="D95" s="37"/>
      <c r="E95" s="37"/>
      <c r="F95" s="37"/>
      <c r="G95" s="37"/>
      <c r="H95" s="37"/>
      <c r="I95" s="37"/>
      <c r="J95" s="37"/>
      <c r="K95" s="37"/>
      <c r="L95" s="52"/>
      <c r="S95" s="35"/>
      <c r="T95" s="35"/>
      <c r="U95" s="35"/>
      <c r="V95" s="35"/>
      <c r="W95" s="35"/>
      <c r="X95" s="35"/>
      <c r="Y95" s="35"/>
      <c r="Z95" s="35"/>
      <c r="AA95" s="35"/>
      <c r="AB95" s="35"/>
      <c r="AC95" s="35"/>
      <c r="AD95" s="35"/>
      <c r="AE95" s="35"/>
    </row>
    <row r="96" spans="1:47" s="2" customFormat="1" ht="22.9" customHeight="1">
      <c r="A96" s="35"/>
      <c r="B96" s="36"/>
      <c r="C96" s="147" t="s">
        <v>110</v>
      </c>
      <c r="D96" s="37"/>
      <c r="E96" s="37"/>
      <c r="F96" s="37"/>
      <c r="G96" s="37"/>
      <c r="H96" s="37"/>
      <c r="I96" s="37"/>
      <c r="J96" s="85">
        <f>J133</f>
        <v>0</v>
      </c>
      <c r="K96" s="37"/>
      <c r="L96" s="52"/>
      <c r="S96" s="35"/>
      <c r="T96" s="35"/>
      <c r="U96" s="35"/>
      <c r="V96" s="35"/>
      <c r="W96" s="35"/>
      <c r="X96" s="35"/>
      <c r="Y96" s="35"/>
      <c r="Z96" s="35"/>
      <c r="AA96" s="35"/>
      <c r="AB96" s="35"/>
      <c r="AC96" s="35"/>
      <c r="AD96" s="35"/>
      <c r="AE96" s="35"/>
      <c r="AU96" s="18" t="s">
        <v>111</v>
      </c>
    </row>
    <row r="97" spans="2:12" s="9" customFormat="1" ht="24.95" customHeight="1">
      <c r="B97" s="148"/>
      <c r="C97" s="149"/>
      <c r="D97" s="150" t="s">
        <v>785</v>
      </c>
      <c r="E97" s="151"/>
      <c r="F97" s="151"/>
      <c r="G97" s="151"/>
      <c r="H97" s="151"/>
      <c r="I97" s="151"/>
      <c r="J97" s="152">
        <f>J134</f>
        <v>0</v>
      </c>
      <c r="K97" s="149"/>
      <c r="L97" s="153"/>
    </row>
    <row r="98" spans="2:12" s="10" customFormat="1" ht="19.899999999999999" customHeight="1">
      <c r="B98" s="154"/>
      <c r="C98" s="155"/>
      <c r="D98" s="156" t="s">
        <v>786</v>
      </c>
      <c r="E98" s="157"/>
      <c r="F98" s="157"/>
      <c r="G98" s="157"/>
      <c r="H98" s="157"/>
      <c r="I98" s="157"/>
      <c r="J98" s="158">
        <f>J135</f>
        <v>0</v>
      </c>
      <c r="K98" s="155"/>
      <c r="L98" s="159"/>
    </row>
    <row r="99" spans="2:12" s="10" customFormat="1" ht="14.85" customHeight="1">
      <c r="B99" s="154"/>
      <c r="C99" s="155"/>
      <c r="D99" s="156" t="s">
        <v>787</v>
      </c>
      <c r="E99" s="157"/>
      <c r="F99" s="157"/>
      <c r="G99" s="157"/>
      <c r="H99" s="157"/>
      <c r="I99" s="157"/>
      <c r="J99" s="158">
        <f>J136</f>
        <v>0</v>
      </c>
      <c r="K99" s="155"/>
      <c r="L99" s="159"/>
    </row>
    <row r="100" spans="2:12" s="10" customFormat="1" ht="14.85" customHeight="1">
      <c r="B100" s="154"/>
      <c r="C100" s="155"/>
      <c r="D100" s="156" t="s">
        <v>788</v>
      </c>
      <c r="E100" s="157"/>
      <c r="F100" s="157"/>
      <c r="G100" s="157"/>
      <c r="H100" s="157"/>
      <c r="I100" s="157"/>
      <c r="J100" s="158">
        <f>J149</f>
        <v>0</v>
      </c>
      <c r="K100" s="155"/>
      <c r="L100" s="159"/>
    </row>
    <row r="101" spans="2:12" s="10" customFormat="1" ht="14.85" customHeight="1">
      <c r="B101" s="154"/>
      <c r="C101" s="155"/>
      <c r="D101" s="156" t="s">
        <v>789</v>
      </c>
      <c r="E101" s="157"/>
      <c r="F101" s="157"/>
      <c r="G101" s="157"/>
      <c r="H101" s="157"/>
      <c r="I101" s="157"/>
      <c r="J101" s="158">
        <f>J151</f>
        <v>0</v>
      </c>
      <c r="K101" s="155"/>
      <c r="L101" s="159"/>
    </row>
    <row r="102" spans="2:12" s="10" customFormat="1" ht="14.85" customHeight="1">
      <c r="B102" s="154"/>
      <c r="C102" s="155"/>
      <c r="D102" s="156" t="s">
        <v>790</v>
      </c>
      <c r="E102" s="157"/>
      <c r="F102" s="157"/>
      <c r="G102" s="157"/>
      <c r="H102" s="157"/>
      <c r="I102" s="157"/>
      <c r="J102" s="158">
        <f>J158</f>
        <v>0</v>
      </c>
      <c r="K102" s="155"/>
      <c r="L102" s="159"/>
    </row>
    <row r="103" spans="2:12" s="10" customFormat="1" ht="14.85" customHeight="1">
      <c r="B103" s="154"/>
      <c r="C103" s="155"/>
      <c r="D103" s="156" t="s">
        <v>791</v>
      </c>
      <c r="E103" s="157"/>
      <c r="F103" s="157"/>
      <c r="G103" s="157"/>
      <c r="H103" s="157"/>
      <c r="I103" s="157"/>
      <c r="J103" s="158">
        <f>J170</f>
        <v>0</v>
      </c>
      <c r="K103" s="155"/>
      <c r="L103" s="159"/>
    </row>
    <row r="104" spans="2:12" s="10" customFormat="1" ht="14.85" customHeight="1">
      <c r="B104" s="154"/>
      <c r="C104" s="155"/>
      <c r="D104" s="156" t="s">
        <v>792</v>
      </c>
      <c r="E104" s="157"/>
      <c r="F104" s="157"/>
      <c r="G104" s="157"/>
      <c r="H104" s="157"/>
      <c r="I104" s="157"/>
      <c r="J104" s="158">
        <f>J183</f>
        <v>0</v>
      </c>
      <c r="K104" s="155"/>
      <c r="L104" s="159"/>
    </row>
    <row r="105" spans="2:12" s="10" customFormat="1" ht="14.85" customHeight="1">
      <c r="B105" s="154"/>
      <c r="C105" s="155"/>
      <c r="D105" s="156" t="s">
        <v>793</v>
      </c>
      <c r="E105" s="157"/>
      <c r="F105" s="157"/>
      <c r="G105" s="157"/>
      <c r="H105" s="157"/>
      <c r="I105" s="157"/>
      <c r="J105" s="158">
        <f>J185</f>
        <v>0</v>
      </c>
      <c r="K105" s="155"/>
      <c r="L105" s="159"/>
    </row>
    <row r="106" spans="2:12" s="10" customFormat="1" ht="14.85" customHeight="1">
      <c r="B106" s="154"/>
      <c r="C106" s="155"/>
      <c r="D106" s="156" t="s">
        <v>794</v>
      </c>
      <c r="E106" s="157"/>
      <c r="F106" s="157"/>
      <c r="G106" s="157"/>
      <c r="H106" s="157"/>
      <c r="I106" s="157"/>
      <c r="J106" s="158">
        <f>J189</f>
        <v>0</v>
      </c>
      <c r="K106" s="155"/>
      <c r="L106" s="159"/>
    </row>
    <row r="107" spans="2:12" s="10" customFormat="1" ht="14.85" customHeight="1">
      <c r="B107" s="154"/>
      <c r="C107" s="155"/>
      <c r="D107" s="156" t="s">
        <v>795</v>
      </c>
      <c r="E107" s="157"/>
      <c r="F107" s="157"/>
      <c r="G107" s="157"/>
      <c r="H107" s="157"/>
      <c r="I107" s="157"/>
      <c r="J107" s="158">
        <f>J198</f>
        <v>0</v>
      </c>
      <c r="K107" s="155"/>
      <c r="L107" s="159"/>
    </row>
    <row r="108" spans="2:12" s="10" customFormat="1" ht="14.85" customHeight="1">
      <c r="B108" s="154"/>
      <c r="C108" s="155"/>
      <c r="D108" s="156" t="s">
        <v>796</v>
      </c>
      <c r="E108" s="157"/>
      <c r="F108" s="157"/>
      <c r="G108" s="157"/>
      <c r="H108" s="157"/>
      <c r="I108" s="157"/>
      <c r="J108" s="158">
        <f>J207</f>
        <v>0</v>
      </c>
      <c r="K108" s="155"/>
      <c r="L108" s="159"/>
    </row>
    <row r="109" spans="2:12" s="10" customFormat="1" ht="14.85" customHeight="1">
      <c r="B109" s="154"/>
      <c r="C109" s="155"/>
      <c r="D109" s="156" t="s">
        <v>797</v>
      </c>
      <c r="E109" s="157"/>
      <c r="F109" s="157"/>
      <c r="G109" s="157"/>
      <c r="H109" s="157"/>
      <c r="I109" s="157"/>
      <c r="J109" s="158">
        <f>J223</f>
        <v>0</v>
      </c>
      <c r="K109" s="155"/>
      <c r="L109" s="159"/>
    </row>
    <row r="110" spans="2:12" s="10" customFormat="1" ht="14.85" customHeight="1">
      <c r="B110" s="154"/>
      <c r="C110" s="155"/>
      <c r="D110" s="156" t="s">
        <v>798</v>
      </c>
      <c r="E110" s="157"/>
      <c r="F110" s="157"/>
      <c r="G110" s="157"/>
      <c r="H110" s="157"/>
      <c r="I110" s="157"/>
      <c r="J110" s="158">
        <f>J226</f>
        <v>0</v>
      </c>
      <c r="K110" s="155"/>
      <c r="L110" s="159"/>
    </row>
    <row r="111" spans="2:12" s="10" customFormat="1" ht="14.85" customHeight="1">
      <c r="B111" s="154"/>
      <c r="C111" s="155"/>
      <c r="D111" s="156" t="s">
        <v>799</v>
      </c>
      <c r="E111" s="157"/>
      <c r="F111" s="157"/>
      <c r="G111" s="157"/>
      <c r="H111" s="157"/>
      <c r="I111" s="157"/>
      <c r="J111" s="158">
        <f>J228</f>
        <v>0</v>
      </c>
      <c r="K111" s="155"/>
      <c r="L111" s="159"/>
    </row>
    <row r="112" spans="2:12" s="10" customFormat="1" ht="14.85" customHeight="1">
      <c r="B112" s="154"/>
      <c r="C112" s="155"/>
      <c r="D112" s="156" t="s">
        <v>800</v>
      </c>
      <c r="E112" s="157"/>
      <c r="F112" s="157"/>
      <c r="G112" s="157"/>
      <c r="H112" s="157"/>
      <c r="I112" s="157"/>
      <c r="J112" s="158">
        <f>J230</f>
        <v>0</v>
      </c>
      <c r="K112" s="155"/>
      <c r="L112" s="159"/>
    </row>
    <row r="113" spans="1:31" s="9" customFormat="1" ht="24.95" customHeight="1">
      <c r="B113" s="148"/>
      <c r="C113" s="149"/>
      <c r="D113" s="150" t="s">
        <v>652</v>
      </c>
      <c r="E113" s="151"/>
      <c r="F113" s="151"/>
      <c r="G113" s="151"/>
      <c r="H113" s="151"/>
      <c r="I113" s="151"/>
      <c r="J113" s="152">
        <f>J233</f>
        <v>0</v>
      </c>
      <c r="K113" s="149"/>
      <c r="L113" s="153"/>
    </row>
    <row r="114" spans="1:31" s="2" customFormat="1" ht="21.75" customHeight="1">
      <c r="A114" s="35"/>
      <c r="B114" s="36"/>
      <c r="C114" s="37"/>
      <c r="D114" s="37"/>
      <c r="E114" s="37"/>
      <c r="F114" s="37"/>
      <c r="G114" s="37"/>
      <c r="H114" s="37"/>
      <c r="I114" s="37"/>
      <c r="J114" s="37"/>
      <c r="K114" s="37"/>
      <c r="L114" s="52"/>
      <c r="S114" s="35"/>
      <c r="T114" s="35"/>
      <c r="U114" s="35"/>
      <c r="V114" s="35"/>
      <c r="W114" s="35"/>
      <c r="X114" s="35"/>
      <c r="Y114" s="35"/>
      <c r="Z114" s="35"/>
      <c r="AA114" s="35"/>
      <c r="AB114" s="35"/>
      <c r="AC114" s="35"/>
      <c r="AD114" s="35"/>
      <c r="AE114" s="35"/>
    </row>
    <row r="115" spans="1:31" s="2" customFormat="1" ht="6.95" customHeight="1">
      <c r="A115" s="35"/>
      <c r="B115" s="55"/>
      <c r="C115" s="56"/>
      <c r="D115" s="56"/>
      <c r="E115" s="56"/>
      <c r="F115" s="56"/>
      <c r="G115" s="56"/>
      <c r="H115" s="56"/>
      <c r="I115" s="56"/>
      <c r="J115" s="56"/>
      <c r="K115" s="56"/>
      <c r="L115" s="52"/>
      <c r="S115" s="35"/>
      <c r="T115" s="35"/>
      <c r="U115" s="35"/>
      <c r="V115" s="35"/>
      <c r="W115" s="35"/>
      <c r="X115" s="35"/>
      <c r="Y115" s="35"/>
      <c r="Z115" s="35"/>
      <c r="AA115" s="35"/>
      <c r="AB115" s="35"/>
      <c r="AC115" s="35"/>
      <c r="AD115" s="35"/>
      <c r="AE115" s="35"/>
    </row>
    <row r="119" spans="1:31" s="2" customFormat="1" ht="6.95" customHeight="1">
      <c r="A119" s="35"/>
      <c r="B119" s="57"/>
      <c r="C119" s="58"/>
      <c r="D119" s="58"/>
      <c r="E119" s="58"/>
      <c r="F119" s="58"/>
      <c r="G119" s="58"/>
      <c r="H119" s="58"/>
      <c r="I119" s="58"/>
      <c r="J119" s="58"/>
      <c r="K119" s="58"/>
      <c r="L119" s="52"/>
      <c r="S119" s="35"/>
      <c r="T119" s="35"/>
      <c r="U119" s="35"/>
      <c r="V119" s="35"/>
      <c r="W119" s="35"/>
      <c r="X119" s="35"/>
      <c r="Y119" s="35"/>
      <c r="Z119" s="35"/>
      <c r="AA119" s="35"/>
      <c r="AB119" s="35"/>
      <c r="AC119" s="35"/>
      <c r="AD119" s="35"/>
      <c r="AE119" s="35"/>
    </row>
    <row r="120" spans="1:31" s="2" customFormat="1" ht="24.95" customHeight="1">
      <c r="A120" s="35"/>
      <c r="B120" s="36"/>
      <c r="C120" s="24" t="s">
        <v>124</v>
      </c>
      <c r="D120" s="37"/>
      <c r="E120" s="37"/>
      <c r="F120" s="37"/>
      <c r="G120" s="37"/>
      <c r="H120" s="37"/>
      <c r="I120" s="37"/>
      <c r="J120" s="37"/>
      <c r="K120" s="37"/>
      <c r="L120" s="52"/>
      <c r="S120" s="35"/>
      <c r="T120" s="35"/>
      <c r="U120" s="35"/>
      <c r="V120" s="35"/>
      <c r="W120" s="35"/>
      <c r="X120" s="35"/>
      <c r="Y120" s="35"/>
      <c r="Z120" s="35"/>
      <c r="AA120" s="35"/>
      <c r="AB120" s="35"/>
      <c r="AC120" s="35"/>
      <c r="AD120" s="35"/>
      <c r="AE120" s="35"/>
    </row>
    <row r="121" spans="1:31" s="2" customFormat="1" ht="6.95" customHeight="1">
      <c r="A121" s="35"/>
      <c r="B121" s="36"/>
      <c r="C121" s="37"/>
      <c r="D121" s="37"/>
      <c r="E121" s="37"/>
      <c r="F121" s="37"/>
      <c r="G121" s="37"/>
      <c r="H121" s="37"/>
      <c r="I121" s="37"/>
      <c r="J121" s="37"/>
      <c r="K121" s="37"/>
      <c r="L121" s="52"/>
      <c r="S121" s="35"/>
      <c r="T121" s="35"/>
      <c r="U121" s="35"/>
      <c r="V121" s="35"/>
      <c r="W121" s="35"/>
      <c r="X121" s="35"/>
      <c r="Y121" s="35"/>
      <c r="Z121" s="35"/>
      <c r="AA121" s="35"/>
      <c r="AB121" s="35"/>
      <c r="AC121" s="35"/>
      <c r="AD121" s="35"/>
      <c r="AE121" s="35"/>
    </row>
    <row r="122" spans="1:31" s="2" customFormat="1" ht="12" customHeight="1">
      <c r="A122" s="35"/>
      <c r="B122" s="36"/>
      <c r="C122" s="30" t="s">
        <v>16</v>
      </c>
      <c r="D122" s="37"/>
      <c r="E122" s="37"/>
      <c r="F122" s="37"/>
      <c r="G122" s="37"/>
      <c r="H122" s="37"/>
      <c r="I122" s="37"/>
      <c r="J122" s="37"/>
      <c r="K122" s="37"/>
      <c r="L122" s="52"/>
      <c r="S122" s="35"/>
      <c r="T122" s="35"/>
      <c r="U122" s="35"/>
      <c r="V122" s="35"/>
      <c r="W122" s="35"/>
      <c r="X122" s="35"/>
      <c r="Y122" s="35"/>
      <c r="Z122" s="35"/>
      <c r="AA122" s="35"/>
      <c r="AB122" s="35"/>
      <c r="AC122" s="35"/>
      <c r="AD122" s="35"/>
      <c r="AE122" s="35"/>
    </row>
    <row r="123" spans="1:31" s="2" customFormat="1" ht="26.25" customHeight="1">
      <c r="A123" s="35"/>
      <c r="B123" s="36"/>
      <c r="C123" s="37"/>
      <c r="D123" s="37"/>
      <c r="E123" s="333" t="str">
        <f>E7</f>
        <v>Rekonstrukce oddělení urologie nemocnice Most - budova B, 4. patro - revize 25/9 2025</v>
      </c>
      <c r="F123" s="334"/>
      <c r="G123" s="334"/>
      <c r="H123" s="334"/>
      <c r="I123" s="37"/>
      <c r="J123" s="37"/>
      <c r="K123" s="37"/>
      <c r="L123" s="52"/>
      <c r="S123" s="35"/>
      <c r="T123" s="35"/>
      <c r="U123" s="35"/>
      <c r="V123" s="35"/>
      <c r="W123" s="35"/>
      <c r="X123" s="35"/>
      <c r="Y123" s="35"/>
      <c r="Z123" s="35"/>
      <c r="AA123" s="35"/>
      <c r="AB123" s="35"/>
      <c r="AC123" s="35"/>
      <c r="AD123" s="35"/>
      <c r="AE123" s="35"/>
    </row>
    <row r="124" spans="1:31" s="2" customFormat="1" ht="12" customHeight="1">
      <c r="A124" s="35"/>
      <c r="B124" s="36"/>
      <c r="C124" s="30" t="s">
        <v>105</v>
      </c>
      <c r="D124" s="37"/>
      <c r="E124" s="37"/>
      <c r="F124" s="37"/>
      <c r="G124" s="37"/>
      <c r="H124" s="37"/>
      <c r="I124" s="37"/>
      <c r="J124" s="37"/>
      <c r="K124" s="37"/>
      <c r="L124" s="52"/>
      <c r="S124" s="35"/>
      <c r="T124" s="35"/>
      <c r="U124" s="35"/>
      <c r="V124" s="35"/>
      <c r="W124" s="35"/>
      <c r="X124" s="35"/>
      <c r="Y124" s="35"/>
      <c r="Z124" s="35"/>
      <c r="AA124" s="35"/>
      <c r="AB124" s="35"/>
      <c r="AC124" s="35"/>
      <c r="AD124" s="35"/>
      <c r="AE124" s="35"/>
    </row>
    <row r="125" spans="1:31" s="2" customFormat="1" ht="16.5" customHeight="1">
      <c r="A125" s="35"/>
      <c r="B125" s="36"/>
      <c r="C125" s="37"/>
      <c r="D125" s="37"/>
      <c r="E125" s="285" t="str">
        <f>E9</f>
        <v>E - ELEKTRO - instalace SILP+SLBP</v>
      </c>
      <c r="F125" s="335"/>
      <c r="G125" s="335"/>
      <c r="H125" s="335"/>
      <c r="I125" s="37"/>
      <c r="J125" s="37"/>
      <c r="K125" s="37"/>
      <c r="L125" s="52"/>
      <c r="S125" s="35"/>
      <c r="T125" s="35"/>
      <c r="U125" s="35"/>
      <c r="V125" s="35"/>
      <c r="W125" s="35"/>
      <c r="X125" s="35"/>
      <c r="Y125" s="35"/>
      <c r="Z125" s="35"/>
      <c r="AA125" s="35"/>
      <c r="AB125" s="35"/>
      <c r="AC125" s="35"/>
      <c r="AD125" s="35"/>
      <c r="AE125" s="35"/>
    </row>
    <row r="126" spans="1:31" s="2" customFormat="1" ht="6.95" customHeight="1">
      <c r="A126" s="35"/>
      <c r="B126" s="36"/>
      <c r="C126" s="37"/>
      <c r="D126" s="37"/>
      <c r="E126" s="37"/>
      <c r="F126" s="37"/>
      <c r="G126" s="37"/>
      <c r="H126" s="37"/>
      <c r="I126" s="37"/>
      <c r="J126" s="37"/>
      <c r="K126" s="37"/>
      <c r="L126" s="52"/>
      <c r="S126" s="35"/>
      <c r="T126" s="35"/>
      <c r="U126" s="35"/>
      <c r="V126" s="35"/>
      <c r="W126" s="35"/>
      <c r="X126" s="35"/>
      <c r="Y126" s="35"/>
      <c r="Z126" s="35"/>
      <c r="AA126" s="35"/>
      <c r="AB126" s="35"/>
      <c r="AC126" s="35"/>
      <c r="AD126" s="35"/>
      <c r="AE126" s="35"/>
    </row>
    <row r="127" spans="1:31" s="2" customFormat="1" ht="12" customHeight="1">
      <c r="A127" s="35"/>
      <c r="B127" s="36"/>
      <c r="C127" s="30" t="s">
        <v>20</v>
      </c>
      <c r="D127" s="37"/>
      <c r="E127" s="37"/>
      <c r="F127" s="28" t="str">
        <f>F12</f>
        <v>J. E. Purkyně 270, 434 64 Most</v>
      </c>
      <c r="G127" s="37"/>
      <c r="H127" s="37"/>
      <c r="I127" s="30" t="s">
        <v>22</v>
      </c>
      <c r="J127" s="67">
        <f>IF(J12="","",J12)</f>
        <v>0</v>
      </c>
      <c r="K127" s="37"/>
      <c r="L127" s="52"/>
      <c r="S127" s="35"/>
      <c r="T127" s="35"/>
      <c r="U127" s="35"/>
      <c r="V127" s="35"/>
      <c r="W127" s="35"/>
      <c r="X127" s="35"/>
      <c r="Y127" s="35"/>
      <c r="Z127" s="35"/>
      <c r="AA127" s="35"/>
      <c r="AB127" s="35"/>
      <c r="AC127" s="35"/>
      <c r="AD127" s="35"/>
      <c r="AE127" s="35"/>
    </row>
    <row r="128" spans="1:31" s="2" customFormat="1" ht="6.95" customHeight="1">
      <c r="A128" s="35"/>
      <c r="B128" s="36"/>
      <c r="C128" s="37"/>
      <c r="D128" s="37"/>
      <c r="E128" s="37"/>
      <c r="F128" s="37"/>
      <c r="G128" s="37"/>
      <c r="H128" s="37"/>
      <c r="I128" s="37"/>
      <c r="J128" s="37"/>
      <c r="K128" s="37"/>
      <c r="L128" s="52"/>
      <c r="S128" s="35"/>
      <c r="T128" s="35"/>
      <c r="U128" s="35"/>
      <c r="V128" s="35"/>
      <c r="W128" s="35"/>
      <c r="X128" s="35"/>
      <c r="Y128" s="35"/>
      <c r="Z128" s="35"/>
      <c r="AA128" s="35"/>
      <c r="AB128" s="35"/>
      <c r="AC128" s="35"/>
      <c r="AD128" s="35"/>
      <c r="AE128" s="35"/>
    </row>
    <row r="129" spans="1:65" s="2" customFormat="1" ht="15.2" customHeight="1">
      <c r="A129" s="35"/>
      <c r="B129" s="36"/>
      <c r="C129" s="30" t="s">
        <v>23</v>
      </c>
      <c r="D129" s="37"/>
      <c r="E129" s="37"/>
      <c r="F129" s="28" t="str">
        <f>E15</f>
        <v>Krajská zdravotní, a.s. - Nemocnice Most, o.z.</v>
      </c>
      <c r="G129" s="37"/>
      <c r="H129" s="37"/>
      <c r="I129" s="30" t="s">
        <v>31</v>
      </c>
      <c r="J129" s="33" t="str">
        <f>E21</f>
        <v xml:space="preserve"> </v>
      </c>
      <c r="K129" s="37"/>
      <c r="L129" s="52"/>
      <c r="S129" s="35"/>
      <c r="T129" s="35"/>
      <c r="U129" s="35"/>
      <c r="V129" s="35"/>
      <c r="W129" s="35"/>
      <c r="X129" s="35"/>
      <c r="Y129" s="35"/>
      <c r="Z129" s="35"/>
      <c r="AA129" s="35"/>
      <c r="AB129" s="35"/>
      <c r="AC129" s="35"/>
      <c r="AD129" s="35"/>
      <c r="AE129" s="35"/>
    </row>
    <row r="130" spans="1:65" s="2" customFormat="1" ht="15.2" customHeight="1">
      <c r="A130" s="35"/>
      <c r="B130" s="36"/>
      <c r="C130" s="30" t="s">
        <v>29</v>
      </c>
      <c r="D130" s="37"/>
      <c r="E130" s="37"/>
      <c r="F130" s="28" t="str">
        <f>IF(E18="","",E18)</f>
        <v>Vyplň údaj</v>
      </c>
      <c r="G130" s="37"/>
      <c r="H130" s="37"/>
      <c r="I130" s="30" t="s">
        <v>34</v>
      </c>
      <c r="J130" s="33" t="str">
        <f>E24</f>
        <v xml:space="preserve"> </v>
      </c>
      <c r="K130" s="37"/>
      <c r="L130" s="52"/>
      <c r="S130" s="35"/>
      <c r="T130" s="35"/>
      <c r="U130" s="35"/>
      <c r="V130" s="35"/>
      <c r="W130" s="35"/>
      <c r="X130" s="35"/>
      <c r="Y130" s="35"/>
      <c r="Z130" s="35"/>
      <c r="AA130" s="35"/>
      <c r="AB130" s="35"/>
      <c r="AC130" s="35"/>
      <c r="AD130" s="35"/>
      <c r="AE130" s="35"/>
    </row>
    <row r="131" spans="1:65" s="2" customFormat="1" ht="10.35" customHeight="1">
      <c r="A131" s="35"/>
      <c r="B131" s="36"/>
      <c r="C131" s="37"/>
      <c r="D131" s="37"/>
      <c r="E131" s="37"/>
      <c r="F131" s="37"/>
      <c r="G131" s="37"/>
      <c r="H131" s="37"/>
      <c r="I131" s="37"/>
      <c r="J131" s="37"/>
      <c r="K131" s="37"/>
      <c r="L131" s="52"/>
      <c r="S131" s="35"/>
      <c r="T131" s="35"/>
      <c r="U131" s="35"/>
      <c r="V131" s="35"/>
      <c r="W131" s="35"/>
      <c r="X131" s="35"/>
      <c r="Y131" s="35"/>
      <c r="Z131" s="35"/>
      <c r="AA131" s="35"/>
      <c r="AB131" s="35"/>
      <c r="AC131" s="35"/>
      <c r="AD131" s="35"/>
      <c r="AE131" s="35"/>
    </row>
    <row r="132" spans="1:65" s="11" customFormat="1" ht="29.25" customHeight="1">
      <c r="A132" s="160"/>
      <c r="B132" s="161"/>
      <c r="C132" s="162" t="s">
        <v>125</v>
      </c>
      <c r="D132" s="163" t="s">
        <v>61</v>
      </c>
      <c r="E132" s="163" t="s">
        <v>57</v>
      </c>
      <c r="F132" s="163" t="s">
        <v>58</v>
      </c>
      <c r="G132" s="163" t="s">
        <v>126</v>
      </c>
      <c r="H132" s="163" t="s">
        <v>127</v>
      </c>
      <c r="I132" s="163" t="s">
        <v>128</v>
      </c>
      <c r="J132" s="164" t="s">
        <v>109</v>
      </c>
      <c r="K132" s="165" t="s">
        <v>129</v>
      </c>
      <c r="L132" s="166"/>
      <c r="M132" s="76" t="s">
        <v>1</v>
      </c>
      <c r="N132" s="77" t="s">
        <v>40</v>
      </c>
      <c r="O132" s="77" t="s">
        <v>130</v>
      </c>
      <c r="P132" s="77" t="s">
        <v>131</v>
      </c>
      <c r="Q132" s="77" t="s">
        <v>132</v>
      </c>
      <c r="R132" s="77" t="s">
        <v>133</v>
      </c>
      <c r="S132" s="77" t="s">
        <v>134</v>
      </c>
      <c r="T132" s="78" t="s">
        <v>135</v>
      </c>
      <c r="U132" s="160"/>
      <c r="V132" s="160"/>
      <c r="W132" s="160"/>
      <c r="X132" s="160"/>
      <c r="Y132" s="160"/>
      <c r="Z132" s="160"/>
      <c r="AA132" s="160"/>
      <c r="AB132" s="160"/>
      <c r="AC132" s="160"/>
      <c r="AD132" s="160"/>
      <c r="AE132" s="160"/>
    </row>
    <row r="133" spans="1:65" s="2" customFormat="1" ht="22.9" customHeight="1">
      <c r="A133" s="35"/>
      <c r="B133" s="36"/>
      <c r="C133" s="83" t="s">
        <v>136</v>
      </c>
      <c r="D133" s="37"/>
      <c r="E133" s="37"/>
      <c r="F133" s="37"/>
      <c r="G133" s="37"/>
      <c r="H133" s="37"/>
      <c r="I133" s="37"/>
      <c r="J133" s="167">
        <f>BK133</f>
        <v>0</v>
      </c>
      <c r="K133" s="37"/>
      <c r="L133" s="40"/>
      <c r="M133" s="79"/>
      <c r="N133" s="168"/>
      <c r="O133" s="80"/>
      <c r="P133" s="169">
        <f>P134+P233</f>
        <v>0</v>
      </c>
      <c r="Q133" s="80"/>
      <c r="R133" s="169">
        <f>R134+R233</f>
        <v>0</v>
      </c>
      <c r="S133" s="80"/>
      <c r="T133" s="170">
        <f>T134+T233</f>
        <v>0</v>
      </c>
      <c r="U133" s="35"/>
      <c r="V133" s="35"/>
      <c r="W133" s="35"/>
      <c r="X133" s="35"/>
      <c r="Y133" s="35"/>
      <c r="Z133" s="35"/>
      <c r="AA133" s="35"/>
      <c r="AB133" s="35"/>
      <c r="AC133" s="35"/>
      <c r="AD133" s="35"/>
      <c r="AE133" s="35"/>
      <c r="AT133" s="18" t="s">
        <v>75</v>
      </c>
      <c r="AU133" s="18" t="s">
        <v>111</v>
      </c>
      <c r="BK133" s="171">
        <f>BK134+BK233</f>
        <v>0</v>
      </c>
    </row>
    <row r="134" spans="1:65" s="12" customFormat="1" ht="25.9" customHeight="1">
      <c r="B134" s="172"/>
      <c r="C134" s="173"/>
      <c r="D134" s="174" t="s">
        <v>75</v>
      </c>
      <c r="E134" s="175" t="s">
        <v>431</v>
      </c>
      <c r="F134" s="175" t="s">
        <v>801</v>
      </c>
      <c r="G134" s="173"/>
      <c r="H134" s="173"/>
      <c r="I134" s="176"/>
      <c r="J134" s="177">
        <f>BK134</f>
        <v>0</v>
      </c>
      <c r="K134" s="173"/>
      <c r="L134" s="178"/>
      <c r="M134" s="179"/>
      <c r="N134" s="180"/>
      <c r="O134" s="180"/>
      <c r="P134" s="181">
        <f>P135</f>
        <v>0</v>
      </c>
      <c r="Q134" s="180"/>
      <c r="R134" s="181">
        <f>R135</f>
        <v>0</v>
      </c>
      <c r="S134" s="180"/>
      <c r="T134" s="182">
        <f>T135</f>
        <v>0</v>
      </c>
      <c r="AR134" s="183" t="s">
        <v>157</v>
      </c>
      <c r="AT134" s="184" t="s">
        <v>75</v>
      </c>
      <c r="AU134" s="184" t="s">
        <v>76</v>
      </c>
      <c r="AY134" s="183" t="s">
        <v>139</v>
      </c>
      <c r="BK134" s="185">
        <f>BK135</f>
        <v>0</v>
      </c>
    </row>
    <row r="135" spans="1:65" s="12" customFormat="1" ht="22.9" customHeight="1">
      <c r="B135" s="172"/>
      <c r="C135" s="173"/>
      <c r="D135" s="174" t="s">
        <v>75</v>
      </c>
      <c r="E135" s="186" t="s">
        <v>802</v>
      </c>
      <c r="F135" s="186" t="s">
        <v>803</v>
      </c>
      <c r="G135" s="173"/>
      <c r="H135" s="173"/>
      <c r="I135" s="176"/>
      <c r="J135" s="187">
        <f>BK135</f>
        <v>0</v>
      </c>
      <c r="K135" s="173"/>
      <c r="L135" s="178"/>
      <c r="M135" s="179"/>
      <c r="N135" s="180"/>
      <c r="O135" s="180"/>
      <c r="P135" s="181">
        <f>P136+P149+P151+P158+P170+P183+P185+P189+P198+P207+P223+P226+P228+P230</f>
        <v>0</v>
      </c>
      <c r="Q135" s="180"/>
      <c r="R135" s="181">
        <f>R136+R149+R151+R158+R170+R183+R185+R189+R198+R207+R223+R226+R228+R230</f>
        <v>0</v>
      </c>
      <c r="S135" s="180"/>
      <c r="T135" s="182">
        <f>T136+T149+T151+T158+T170+T183+T185+T189+T198+T207+T223+T226+T228+T230</f>
        <v>0</v>
      </c>
      <c r="AR135" s="183" t="s">
        <v>157</v>
      </c>
      <c r="AT135" s="184" t="s">
        <v>75</v>
      </c>
      <c r="AU135" s="184" t="s">
        <v>84</v>
      </c>
      <c r="AY135" s="183" t="s">
        <v>139</v>
      </c>
      <c r="BK135" s="185">
        <f>BK136+BK149+BK151+BK158+BK170+BK183+BK185+BK189+BK198+BK207+BK223+BK226+BK228+BK230</f>
        <v>0</v>
      </c>
    </row>
    <row r="136" spans="1:65" s="12" customFormat="1" ht="20.85" customHeight="1">
      <c r="B136" s="172"/>
      <c r="C136" s="173"/>
      <c r="D136" s="174" t="s">
        <v>75</v>
      </c>
      <c r="E136" s="186" t="s">
        <v>804</v>
      </c>
      <c r="F136" s="186" t="s">
        <v>805</v>
      </c>
      <c r="G136" s="173"/>
      <c r="H136" s="173"/>
      <c r="I136" s="176"/>
      <c r="J136" s="187">
        <f>BK136</f>
        <v>0</v>
      </c>
      <c r="K136" s="173"/>
      <c r="L136" s="178"/>
      <c r="M136" s="179"/>
      <c r="N136" s="180"/>
      <c r="O136" s="180"/>
      <c r="P136" s="181">
        <f>SUM(P137:P148)</f>
        <v>0</v>
      </c>
      <c r="Q136" s="180"/>
      <c r="R136" s="181">
        <f>SUM(R137:R148)</f>
        <v>0</v>
      </c>
      <c r="S136" s="180"/>
      <c r="T136" s="182">
        <f>SUM(T137:T148)</f>
        <v>0</v>
      </c>
      <c r="AR136" s="183" t="s">
        <v>84</v>
      </c>
      <c r="AT136" s="184" t="s">
        <v>75</v>
      </c>
      <c r="AU136" s="184" t="s">
        <v>86</v>
      </c>
      <c r="AY136" s="183" t="s">
        <v>139</v>
      </c>
      <c r="BK136" s="185">
        <f>SUM(BK137:BK148)</f>
        <v>0</v>
      </c>
    </row>
    <row r="137" spans="1:65" s="2" customFormat="1" ht="37.9" customHeight="1">
      <c r="A137" s="35"/>
      <c r="B137" s="36"/>
      <c r="C137" s="188" t="s">
        <v>84</v>
      </c>
      <c r="D137" s="188" t="s">
        <v>142</v>
      </c>
      <c r="E137" s="189" t="s">
        <v>806</v>
      </c>
      <c r="F137" s="190" t="s">
        <v>807</v>
      </c>
      <c r="G137" s="191" t="s">
        <v>635</v>
      </c>
      <c r="H137" s="192">
        <v>1</v>
      </c>
      <c r="I137" s="193"/>
      <c r="J137" s="194">
        <f t="shared" ref="J137:J148" si="0">ROUND(I137*H137,2)</f>
        <v>0</v>
      </c>
      <c r="K137" s="195"/>
      <c r="L137" s="40"/>
      <c r="M137" s="196" t="s">
        <v>1</v>
      </c>
      <c r="N137" s="197" t="s">
        <v>41</v>
      </c>
      <c r="O137" s="72"/>
      <c r="P137" s="198">
        <f t="shared" ref="P137:P148" si="1">O137*H137</f>
        <v>0</v>
      </c>
      <c r="Q137" s="198">
        <v>0</v>
      </c>
      <c r="R137" s="198">
        <f t="shared" ref="R137:R148" si="2">Q137*H137</f>
        <v>0</v>
      </c>
      <c r="S137" s="198">
        <v>0</v>
      </c>
      <c r="T137" s="199">
        <f t="shared" ref="T137:T148" si="3">S137*H137</f>
        <v>0</v>
      </c>
      <c r="U137" s="35"/>
      <c r="V137" s="35"/>
      <c r="W137" s="35"/>
      <c r="X137" s="35"/>
      <c r="Y137" s="35"/>
      <c r="Z137" s="35"/>
      <c r="AA137" s="35"/>
      <c r="AB137" s="35"/>
      <c r="AC137" s="35"/>
      <c r="AD137" s="35"/>
      <c r="AE137" s="35"/>
      <c r="AR137" s="200" t="s">
        <v>146</v>
      </c>
      <c r="AT137" s="200" t="s">
        <v>142</v>
      </c>
      <c r="AU137" s="200" t="s">
        <v>157</v>
      </c>
      <c r="AY137" s="18" t="s">
        <v>139</v>
      </c>
      <c r="BE137" s="201">
        <f t="shared" ref="BE137:BE148" si="4">IF(N137="základní",J137,0)</f>
        <v>0</v>
      </c>
      <c r="BF137" s="201">
        <f t="shared" ref="BF137:BF148" si="5">IF(N137="snížená",J137,0)</f>
        <v>0</v>
      </c>
      <c r="BG137" s="201">
        <f t="shared" ref="BG137:BG148" si="6">IF(N137="zákl. přenesená",J137,0)</f>
        <v>0</v>
      </c>
      <c r="BH137" s="201">
        <f t="shared" ref="BH137:BH148" si="7">IF(N137="sníž. přenesená",J137,0)</f>
        <v>0</v>
      </c>
      <c r="BI137" s="201">
        <f t="shared" ref="BI137:BI148" si="8">IF(N137="nulová",J137,0)</f>
        <v>0</v>
      </c>
      <c r="BJ137" s="18" t="s">
        <v>84</v>
      </c>
      <c r="BK137" s="201">
        <f t="shared" ref="BK137:BK148" si="9">ROUND(I137*H137,2)</f>
        <v>0</v>
      </c>
      <c r="BL137" s="18" t="s">
        <v>146</v>
      </c>
      <c r="BM137" s="200" t="s">
        <v>808</v>
      </c>
    </row>
    <row r="138" spans="1:65" s="2" customFormat="1" ht="16.5" customHeight="1">
      <c r="A138" s="35"/>
      <c r="B138" s="36"/>
      <c r="C138" s="188" t="s">
        <v>86</v>
      </c>
      <c r="D138" s="188" t="s">
        <v>142</v>
      </c>
      <c r="E138" s="189" t="s">
        <v>809</v>
      </c>
      <c r="F138" s="190" t="s">
        <v>810</v>
      </c>
      <c r="G138" s="191" t="s">
        <v>635</v>
      </c>
      <c r="H138" s="192">
        <v>1</v>
      </c>
      <c r="I138" s="193"/>
      <c r="J138" s="194">
        <f t="shared" si="0"/>
        <v>0</v>
      </c>
      <c r="K138" s="195"/>
      <c r="L138" s="40"/>
      <c r="M138" s="196" t="s">
        <v>1</v>
      </c>
      <c r="N138" s="197" t="s">
        <v>41</v>
      </c>
      <c r="O138" s="72"/>
      <c r="P138" s="198">
        <f t="shared" si="1"/>
        <v>0</v>
      </c>
      <c r="Q138" s="198">
        <v>0</v>
      </c>
      <c r="R138" s="198">
        <f t="shared" si="2"/>
        <v>0</v>
      </c>
      <c r="S138" s="198">
        <v>0</v>
      </c>
      <c r="T138" s="199">
        <f t="shared" si="3"/>
        <v>0</v>
      </c>
      <c r="U138" s="35"/>
      <c r="V138" s="35"/>
      <c r="W138" s="35"/>
      <c r="X138" s="35"/>
      <c r="Y138" s="35"/>
      <c r="Z138" s="35"/>
      <c r="AA138" s="35"/>
      <c r="AB138" s="35"/>
      <c r="AC138" s="35"/>
      <c r="AD138" s="35"/>
      <c r="AE138" s="35"/>
      <c r="AR138" s="200" t="s">
        <v>146</v>
      </c>
      <c r="AT138" s="200" t="s">
        <v>142</v>
      </c>
      <c r="AU138" s="200" t="s">
        <v>157</v>
      </c>
      <c r="AY138" s="18" t="s">
        <v>139</v>
      </c>
      <c r="BE138" s="201">
        <f t="shared" si="4"/>
        <v>0</v>
      </c>
      <c r="BF138" s="201">
        <f t="shared" si="5"/>
        <v>0</v>
      </c>
      <c r="BG138" s="201">
        <f t="shared" si="6"/>
        <v>0</v>
      </c>
      <c r="BH138" s="201">
        <f t="shared" si="7"/>
        <v>0</v>
      </c>
      <c r="BI138" s="201">
        <f t="shared" si="8"/>
        <v>0</v>
      </c>
      <c r="BJ138" s="18" t="s">
        <v>84</v>
      </c>
      <c r="BK138" s="201">
        <f t="shared" si="9"/>
        <v>0</v>
      </c>
      <c r="BL138" s="18" t="s">
        <v>146</v>
      </c>
      <c r="BM138" s="200" t="s">
        <v>811</v>
      </c>
    </row>
    <row r="139" spans="1:65" s="2" customFormat="1" ht="16.5" customHeight="1">
      <c r="A139" s="35"/>
      <c r="B139" s="36"/>
      <c r="C139" s="188" t="s">
        <v>157</v>
      </c>
      <c r="D139" s="188" t="s">
        <v>142</v>
      </c>
      <c r="E139" s="189" t="s">
        <v>812</v>
      </c>
      <c r="F139" s="190" t="s">
        <v>813</v>
      </c>
      <c r="G139" s="191" t="s">
        <v>635</v>
      </c>
      <c r="H139" s="192">
        <v>1</v>
      </c>
      <c r="I139" s="193"/>
      <c r="J139" s="194">
        <f t="shared" si="0"/>
        <v>0</v>
      </c>
      <c r="K139" s="195"/>
      <c r="L139" s="40"/>
      <c r="M139" s="196" t="s">
        <v>1</v>
      </c>
      <c r="N139" s="197" t="s">
        <v>41</v>
      </c>
      <c r="O139" s="72"/>
      <c r="P139" s="198">
        <f t="shared" si="1"/>
        <v>0</v>
      </c>
      <c r="Q139" s="198">
        <v>0</v>
      </c>
      <c r="R139" s="198">
        <f t="shared" si="2"/>
        <v>0</v>
      </c>
      <c r="S139" s="198">
        <v>0</v>
      </c>
      <c r="T139" s="199">
        <f t="shared" si="3"/>
        <v>0</v>
      </c>
      <c r="U139" s="35"/>
      <c r="V139" s="35"/>
      <c r="W139" s="35"/>
      <c r="X139" s="35"/>
      <c r="Y139" s="35"/>
      <c r="Z139" s="35"/>
      <c r="AA139" s="35"/>
      <c r="AB139" s="35"/>
      <c r="AC139" s="35"/>
      <c r="AD139" s="35"/>
      <c r="AE139" s="35"/>
      <c r="AR139" s="200" t="s">
        <v>146</v>
      </c>
      <c r="AT139" s="200" t="s">
        <v>142</v>
      </c>
      <c r="AU139" s="200" t="s">
        <v>157</v>
      </c>
      <c r="AY139" s="18" t="s">
        <v>139</v>
      </c>
      <c r="BE139" s="201">
        <f t="shared" si="4"/>
        <v>0</v>
      </c>
      <c r="BF139" s="201">
        <f t="shared" si="5"/>
        <v>0</v>
      </c>
      <c r="BG139" s="201">
        <f t="shared" si="6"/>
        <v>0</v>
      </c>
      <c r="BH139" s="201">
        <f t="shared" si="7"/>
        <v>0</v>
      </c>
      <c r="BI139" s="201">
        <f t="shared" si="8"/>
        <v>0</v>
      </c>
      <c r="BJ139" s="18" t="s">
        <v>84</v>
      </c>
      <c r="BK139" s="201">
        <f t="shared" si="9"/>
        <v>0</v>
      </c>
      <c r="BL139" s="18" t="s">
        <v>146</v>
      </c>
      <c r="BM139" s="200" t="s">
        <v>814</v>
      </c>
    </row>
    <row r="140" spans="1:65" s="2" customFormat="1" ht="16.5" customHeight="1">
      <c r="A140" s="35"/>
      <c r="B140" s="36"/>
      <c r="C140" s="188" t="s">
        <v>146</v>
      </c>
      <c r="D140" s="188" t="s">
        <v>142</v>
      </c>
      <c r="E140" s="189" t="s">
        <v>815</v>
      </c>
      <c r="F140" s="190" t="s">
        <v>816</v>
      </c>
      <c r="G140" s="191" t="s">
        <v>635</v>
      </c>
      <c r="H140" s="192">
        <v>3</v>
      </c>
      <c r="I140" s="193"/>
      <c r="J140" s="194">
        <f t="shared" si="0"/>
        <v>0</v>
      </c>
      <c r="K140" s="195"/>
      <c r="L140" s="40"/>
      <c r="M140" s="196" t="s">
        <v>1</v>
      </c>
      <c r="N140" s="197" t="s">
        <v>41</v>
      </c>
      <c r="O140" s="72"/>
      <c r="P140" s="198">
        <f t="shared" si="1"/>
        <v>0</v>
      </c>
      <c r="Q140" s="198">
        <v>0</v>
      </c>
      <c r="R140" s="198">
        <f t="shared" si="2"/>
        <v>0</v>
      </c>
      <c r="S140" s="198">
        <v>0</v>
      </c>
      <c r="T140" s="199">
        <f t="shared" si="3"/>
        <v>0</v>
      </c>
      <c r="U140" s="35"/>
      <c r="V140" s="35"/>
      <c r="W140" s="35"/>
      <c r="X140" s="35"/>
      <c r="Y140" s="35"/>
      <c r="Z140" s="35"/>
      <c r="AA140" s="35"/>
      <c r="AB140" s="35"/>
      <c r="AC140" s="35"/>
      <c r="AD140" s="35"/>
      <c r="AE140" s="35"/>
      <c r="AR140" s="200" t="s">
        <v>146</v>
      </c>
      <c r="AT140" s="200" t="s">
        <v>142</v>
      </c>
      <c r="AU140" s="200" t="s">
        <v>157</v>
      </c>
      <c r="AY140" s="18" t="s">
        <v>139</v>
      </c>
      <c r="BE140" s="201">
        <f t="shared" si="4"/>
        <v>0</v>
      </c>
      <c r="BF140" s="201">
        <f t="shared" si="5"/>
        <v>0</v>
      </c>
      <c r="BG140" s="201">
        <f t="shared" si="6"/>
        <v>0</v>
      </c>
      <c r="BH140" s="201">
        <f t="shared" si="7"/>
        <v>0</v>
      </c>
      <c r="BI140" s="201">
        <f t="shared" si="8"/>
        <v>0</v>
      </c>
      <c r="BJ140" s="18" t="s">
        <v>84</v>
      </c>
      <c r="BK140" s="201">
        <f t="shared" si="9"/>
        <v>0</v>
      </c>
      <c r="BL140" s="18" t="s">
        <v>146</v>
      </c>
      <c r="BM140" s="200" t="s">
        <v>817</v>
      </c>
    </row>
    <row r="141" spans="1:65" s="2" customFormat="1" ht="37.9" customHeight="1">
      <c r="A141" s="35"/>
      <c r="B141" s="36"/>
      <c r="C141" s="188" t="s">
        <v>170</v>
      </c>
      <c r="D141" s="188" t="s">
        <v>142</v>
      </c>
      <c r="E141" s="189" t="s">
        <v>818</v>
      </c>
      <c r="F141" s="190" t="s">
        <v>819</v>
      </c>
      <c r="G141" s="191" t="s">
        <v>635</v>
      </c>
      <c r="H141" s="192">
        <v>1</v>
      </c>
      <c r="I141" s="193"/>
      <c r="J141" s="194">
        <f t="shared" si="0"/>
        <v>0</v>
      </c>
      <c r="K141" s="195"/>
      <c r="L141" s="40"/>
      <c r="M141" s="196" t="s">
        <v>1</v>
      </c>
      <c r="N141" s="197" t="s">
        <v>41</v>
      </c>
      <c r="O141" s="72"/>
      <c r="P141" s="198">
        <f t="shared" si="1"/>
        <v>0</v>
      </c>
      <c r="Q141" s="198">
        <v>0</v>
      </c>
      <c r="R141" s="198">
        <f t="shared" si="2"/>
        <v>0</v>
      </c>
      <c r="S141" s="198">
        <v>0</v>
      </c>
      <c r="T141" s="199">
        <f t="shared" si="3"/>
        <v>0</v>
      </c>
      <c r="U141" s="35"/>
      <c r="V141" s="35"/>
      <c r="W141" s="35"/>
      <c r="X141" s="35"/>
      <c r="Y141" s="35"/>
      <c r="Z141" s="35"/>
      <c r="AA141" s="35"/>
      <c r="AB141" s="35"/>
      <c r="AC141" s="35"/>
      <c r="AD141" s="35"/>
      <c r="AE141" s="35"/>
      <c r="AR141" s="200" t="s">
        <v>146</v>
      </c>
      <c r="AT141" s="200" t="s">
        <v>142</v>
      </c>
      <c r="AU141" s="200" t="s">
        <v>157</v>
      </c>
      <c r="AY141" s="18" t="s">
        <v>139</v>
      </c>
      <c r="BE141" s="201">
        <f t="shared" si="4"/>
        <v>0</v>
      </c>
      <c r="BF141" s="201">
        <f t="shared" si="5"/>
        <v>0</v>
      </c>
      <c r="BG141" s="201">
        <f t="shared" si="6"/>
        <v>0</v>
      </c>
      <c r="BH141" s="201">
        <f t="shared" si="7"/>
        <v>0</v>
      </c>
      <c r="BI141" s="201">
        <f t="shared" si="8"/>
        <v>0</v>
      </c>
      <c r="BJ141" s="18" t="s">
        <v>84</v>
      </c>
      <c r="BK141" s="201">
        <f t="shared" si="9"/>
        <v>0</v>
      </c>
      <c r="BL141" s="18" t="s">
        <v>146</v>
      </c>
      <c r="BM141" s="200" t="s">
        <v>820</v>
      </c>
    </row>
    <row r="142" spans="1:65" s="2" customFormat="1" ht="24.2" customHeight="1">
      <c r="A142" s="35"/>
      <c r="B142" s="36"/>
      <c r="C142" s="188" t="s">
        <v>175</v>
      </c>
      <c r="D142" s="188" t="s">
        <v>142</v>
      </c>
      <c r="E142" s="189" t="s">
        <v>821</v>
      </c>
      <c r="F142" s="190" t="s">
        <v>822</v>
      </c>
      <c r="G142" s="191" t="s">
        <v>635</v>
      </c>
      <c r="H142" s="192">
        <v>17</v>
      </c>
      <c r="I142" s="193"/>
      <c r="J142" s="194">
        <f t="shared" si="0"/>
        <v>0</v>
      </c>
      <c r="K142" s="195"/>
      <c r="L142" s="40"/>
      <c r="M142" s="196" t="s">
        <v>1</v>
      </c>
      <c r="N142" s="197" t="s">
        <v>41</v>
      </c>
      <c r="O142" s="72"/>
      <c r="P142" s="198">
        <f t="shared" si="1"/>
        <v>0</v>
      </c>
      <c r="Q142" s="198">
        <v>0</v>
      </c>
      <c r="R142" s="198">
        <f t="shared" si="2"/>
        <v>0</v>
      </c>
      <c r="S142" s="198">
        <v>0</v>
      </c>
      <c r="T142" s="199">
        <f t="shared" si="3"/>
        <v>0</v>
      </c>
      <c r="U142" s="35"/>
      <c r="V142" s="35"/>
      <c r="W142" s="35"/>
      <c r="X142" s="35"/>
      <c r="Y142" s="35"/>
      <c r="Z142" s="35"/>
      <c r="AA142" s="35"/>
      <c r="AB142" s="35"/>
      <c r="AC142" s="35"/>
      <c r="AD142" s="35"/>
      <c r="AE142" s="35"/>
      <c r="AR142" s="200" t="s">
        <v>146</v>
      </c>
      <c r="AT142" s="200" t="s">
        <v>142</v>
      </c>
      <c r="AU142" s="200" t="s">
        <v>157</v>
      </c>
      <c r="AY142" s="18" t="s">
        <v>139</v>
      </c>
      <c r="BE142" s="201">
        <f t="shared" si="4"/>
        <v>0</v>
      </c>
      <c r="BF142" s="201">
        <f t="shared" si="5"/>
        <v>0</v>
      </c>
      <c r="BG142" s="201">
        <f t="shared" si="6"/>
        <v>0</v>
      </c>
      <c r="BH142" s="201">
        <f t="shared" si="7"/>
        <v>0</v>
      </c>
      <c r="BI142" s="201">
        <f t="shared" si="8"/>
        <v>0</v>
      </c>
      <c r="BJ142" s="18" t="s">
        <v>84</v>
      </c>
      <c r="BK142" s="201">
        <f t="shared" si="9"/>
        <v>0</v>
      </c>
      <c r="BL142" s="18" t="s">
        <v>146</v>
      </c>
      <c r="BM142" s="200" t="s">
        <v>823</v>
      </c>
    </row>
    <row r="143" spans="1:65" s="2" customFormat="1" ht="24.2" customHeight="1">
      <c r="A143" s="35"/>
      <c r="B143" s="36"/>
      <c r="C143" s="188" t="s">
        <v>181</v>
      </c>
      <c r="D143" s="188" t="s">
        <v>142</v>
      </c>
      <c r="E143" s="189" t="s">
        <v>824</v>
      </c>
      <c r="F143" s="190" t="s">
        <v>825</v>
      </c>
      <c r="G143" s="191" t="s">
        <v>635</v>
      </c>
      <c r="H143" s="192">
        <v>44</v>
      </c>
      <c r="I143" s="193"/>
      <c r="J143" s="194">
        <f t="shared" si="0"/>
        <v>0</v>
      </c>
      <c r="K143" s="195"/>
      <c r="L143" s="40"/>
      <c r="M143" s="196" t="s">
        <v>1</v>
      </c>
      <c r="N143" s="197" t="s">
        <v>41</v>
      </c>
      <c r="O143" s="72"/>
      <c r="P143" s="198">
        <f t="shared" si="1"/>
        <v>0</v>
      </c>
      <c r="Q143" s="198">
        <v>0</v>
      </c>
      <c r="R143" s="198">
        <f t="shared" si="2"/>
        <v>0</v>
      </c>
      <c r="S143" s="198">
        <v>0</v>
      </c>
      <c r="T143" s="199">
        <f t="shared" si="3"/>
        <v>0</v>
      </c>
      <c r="U143" s="35"/>
      <c r="V143" s="35"/>
      <c r="W143" s="35"/>
      <c r="X143" s="35"/>
      <c r="Y143" s="35"/>
      <c r="Z143" s="35"/>
      <c r="AA143" s="35"/>
      <c r="AB143" s="35"/>
      <c r="AC143" s="35"/>
      <c r="AD143" s="35"/>
      <c r="AE143" s="35"/>
      <c r="AR143" s="200" t="s">
        <v>146</v>
      </c>
      <c r="AT143" s="200" t="s">
        <v>142</v>
      </c>
      <c r="AU143" s="200" t="s">
        <v>157</v>
      </c>
      <c r="AY143" s="18" t="s">
        <v>139</v>
      </c>
      <c r="BE143" s="201">
        <f t="shared" si="4"/>
        <v>0</v>
      </c>
      <c r="BF143" s="201">
        <f t="shared" si="5"/>
        <v>0</v>
      </c>
      <c r="BG143" s="201">
        <f t="shared" si="6"/>
        <v>0</v>
      </c>
      <c r="BH143" s="201">
        <f t="shared" si="7"/>
        <v>0</v>
      </c>
      <c r="BI143" s="201">
        <f t="shared" si="8"/>
        <v>0</v>
      </c>
      <c r="BJ143" s="18" t="s">
        <v>84</v>
      </c>
      <c r="BK143" s="201">
        <f t="shared" si="9"/>
        <v>0</v>
      </c>
      <c r="BL143" s="18" t="s">
        <v>146</v>
      </c>
      <c r="BM143" s="200" t="s">
        <v>826</v>
      </c>
    </row>
    <row r="144" spans="1:65" s="2" customFormat="1" ht="16.5" customHeight="1">
      <c r="A144" s="35"/>
      <c r="B144" s="36"/>
      <c r="C144" s="188" t="s">
        <v>185</v>
      </c>
      <c r="D144" s="188" t="s">
        <v>142</v>
      </c>
      <c r="E144" s="189" t="s">
        <v>827</v>
      </c>
      <c r="F144" s="190" t="s">
        <v>828</v>
      </c>
      <c r="G144" s="191" t="s">
        <v>635</v>
      </c>
      <c r="H144" s="192">
        <v>1</v>
      </c>
      <c r="I144" s="193"/>
      <c r="J144" s="194">
        <f t="shared" si="0"/>
        <v>0</v>
      </c>
      <c r="K144" s="195"/>
      <c r="L144" s="40"/>
      <c r="M144" s="196" t="s">
        <v>1</v>
      </c>
      <c r="N144" s="197" t="s">
        <v>41</v>
      </c>
      <c r="O144" s="72"/>
      <c r="P144" s="198">
        <f t="shared" si="1"/>
        <v>0</v>
      </c>
      <c r="Q144" s="198">
        <v>0</v>
      </c>
      <c r="R144" s="198">
        <f t="shared" si="2"/>
        <v>0</v>
      </c>
      <c r="S144" s="198">
        <v>0</v>
      </c>
      <c r="T144" s="199">
        <f t="shared" si="3"/>
        <v>0</v>
      </c>
      <c r="U144" s="35"/>
      <c r="V144" s="35"/>
      <c r="W144" s="35"/>
      <c r="X144" s="35"/>
      <c r="Y144" s="35"/>
      <c r="Z144" s="35"/>
      <c r="AA144" s="35"/>
      <c r="AB144" s="35"/>
      <c r="AC144" s="35"/>
      <c r="AD144" s="35"/>
      <c r="AE144" s="35"/>
      <c r="AR144" s="200" t="s">
        <v>146</v>
      </c>
      <c r="AT144" s="200" t="s">
        <v>142</v>
      </c>
      <c r="AU144" s="200" t="s">
        <v>157</v>
      </c>
      <c r="AY144" s="18" t="s">
        <v>139</v>
      </c>
      <c r="BE144" s="201">
        <f t="shared" si="4"/>
        <v>0</v>
      </c>
      <c r="BF144" s="201">
        <f t="shared" si="5"/>
        <v>0</v>
      </c>
      <c r="BG144" s="201">
        <f t="shared" si="6"/>
        <v>0</v>
      </c>
      <c r="BH144" s="201">
        <f t="shared" si="7"/>
        <v>0</v>
      </c>
      <c r="BI144" s="201">
        <f t="shared" si="8"/>
        <v>0</v>
      </c>
      <c r="BJ144" s="18" t="s">
        <v>84</v>
      </c>
      <c r="BK144" s="201">
        <f t="shared" si="9"/>
        <v>0</v>
      </c>
      <c r="BL144" s="18" t="s">
        <v>146</v>
      </c>
      <c r="BM144" s="200" t="s">
        <v>829</v>
      </c>
    </row>
    <row r="145" spans="1:65" s="2" customFormat="1" ht="16.5" customHeight="1">
      <c r="A145" s="35"/>
      <c r="B145" s="36"/>
      <c r="C145" s="188" t="s">
        <v>140</v>
      </c>
      <c r="D145" s="188" t="s">
        <v>142</v>
      </c>
      <c r="E145" s="189" t="s">
        <v>830</v>
      </c>
      <c r="F145" s="190" t="s">
        <v>831</v>
      </c>
      <c r="G145" s="191" t="s">
        <v>635</v>
      </c>
      <c r="H145" s="192">
        <v>1</v>
      </c>
      <c r="I145" s="193"/>
      <c r="J145" s="194">
        <f t="shared" si="0"/>
        <v>0</v>
      </c>
      <c r="K145" s="195"/>
      <c r="L145" s="40"/>
      <c r="M145" s="196" t="s">
        <v>1</v>
      </c>
      <c r="N145" s="197" t="s">
        <v>41</v>
      </c>
      <c r="O145" s="72"/>
      <c r="P145" s="198">
        <f t="shared" si="1"/>
        <v>0</v>
      </c>
      <c r="Q145" s="198">
        <v>0</v>
      </c>
      <c r="R145" s="198">
        <f t="shared" si="2"/>
        <v>0</v>
      </c>
      <c r="S145" s="198">
        <v>0</v>
      </c>
      <c r="T145" s="199">
        <f t="shared" si="3"/>
        <v>0</v>
      </c>
      <c r="U145" s="35"/>
      <c r="V145" s="35"/>
      <c r="W145" s="35"/>
      <c r="X145" s="35"/>
      <c r="Y145" s="35"/>
      <c r="Z145" s="35"/>
      <c r="AA145" s="35"/>
      <c r="AB145" s="35"/>
      <c r="AC145" s="35"/>
      <c r="AD145" s="35"/>
      <c r="AE145" s="35"/>
      <c r="AR145" s="200" t="s">
        <v>146</v>
      </c>
      <c r="AT145" s="200" t="s">
        <v>142</v>
      </c>
      <c r="AU145" s="200" t="s">
        <v>157</v>
      </c>
      <c r="AY145" s="18" t="s">
        <v>139</v>
      </c>
      <c r="BE145" s="201">
        <f t="shared" si="4"/>
        <v>0</v>
      </c>
      <c r="BF145" s="201">
        <f t="shared" si="5"/>
        <v>0</v>
      </c>
      <c r="BG145" s="201">
        <f t="shared" si="6"/>
        <v>0</v>
      </c>
      <c r="BH145" s="201">
        <f t="shared" si="7"/>
        <v>0</v>
      </c>
      <c r="BI145" s="201">
        <f t="shared" si="8"/>
        <v>0</v>
      </c>
      <c r="BJ145" s="18" t="s">
        <v>84</v>
      </c>
      <c r="BK145" s="201">
        <f t="shared" si="9"/>
        <v>0</v>
      </c>
      <c r="BL145" s="18" t="s">
        <v>146</v>
      </c>
      <c r="BM145" s="200" t="s">
        <v>832</v>
      </c>
    </row>
    <row r="146" spans="1:65" s="2" customFormat="1" ht="16.5" customHeight="1">
      <c r="A146" s="35"/>
      <c r="B146" s="36"/>
      <c r="C146" s="188" t="s">
        <v>199</v>
      </c>
      <c r="D146" s="188" t="s">
        <v>142</v>
      </c>
      <c r="E146" s="189" t="s">
        <v>833</v>
      </c>
      <c r="F146" s="190" t="s">
        <v>834</v>
      </c>
      <c r="G146" s="191" t="s">
        <v>635</v>
      </c>
      <c r="H146" s="192">
        <v>3</v>
      </c>
      <c r="I146" s="193"/>
      <c r="J146" s="194">
        <f t="shared" si="0"/>
        <v>0</v>
      </c>
      <c r="K146" s="195"/>
      <c r="L146" s="40"/>
      <c r="M146" s="196" t="s">
        <v>1</v>
      </c>
      <c r="N146" s="197" t="s">
        <v>41</v>
      </c>
      <c r="O146" s="72"/>
      <c r="P146" s="198">
        <f t="shared" si="1"/>
        <v>0</v>
      </c>
      <c r="Q146" s="198">
        <v>0</v>
      </c>
      <c r="R146" s="198">
        <f t="shared" si="2"/>
        <v>0</v>
      </c>
      <c r="S146" s="198">
        <v>0</v>
      </c>
      <c r="T146" s="199">
        <f t="shared" si="3"/>
        <v>0</v>
      </c>
      <c r="U146" s="35"/>
      <c r="V146" s="35"/>
      <c r="W146" s="35"/>
      <c r="X146" s="35"/>
      <c r="Y146" s="35"/>
      <c r="Z146" s="35"/>
      <c r="AA146" s="35"/>
      <c r="AB146" s="35"/>
      <c r="AC146" s="35"/>
      <c r="AD146" s="35"/>
      <c r="AE146" s="35"/>
      <c r="AR146" s="200" t="s">
        <v>146</v>
      </c>
      <c r="AT146" s="200" t="s">
        <v>142</v>
      </c>
      <c r="AU146" s="200" t="s">
        <v>157</v>
      </c>
      <c r="AY146" s="18" t="s">
        <v>139</v>
      </c>
      <c r="BE146" s="201">
        <f t="shared" si="4"/>
        <v>0</v>
      </c>
      <c r="BF146" s="201">
        <f t="shared" si="5"/>
        <v>0</v>
      </c>
      <c r="BG146" s="201">
        <f t="shared" si="6"/>
        <v>0</v>
      </c>
      <c r="BH146" s="201">
        <f t="shared" si="7"/>
        <v>0</v>
      </c>
      <c r="BI146" s="201">
        <f t="shared" si="8"/>
        <v>0</v>
      </c>
      <c r="BJ146" s="18" t="s">
        <v>84</v>
      </c>
      <c r="BK146" s="201">
        <f t="shared" si="9"/>
        <v>0</v>
      </c>
      <c r="BL146" s="18" t="s">
        <v>146</v>
      </c>
      <c r="BM146" s="200" t="s">
        <v>835</v>
      </c>
    </row>
    <row r="147" spans="1:65" s="2" customFormat="1" ht="24.2" customHeight="1">
      <c r="A147" s="35"/>
      <c r="B147" s="36"/>
      <c r="C147" s="188" t="s">
        <v>204</v>
      </c>
      <c r="D147" s="188" t="s">
        <v>142</v>
      </c>
      <c r="E147" s="189" t="s">
        <v>821</v>
      </c>
      <c r="F147" s="190" t="s">
        <v>822</v>
      </c>
      <c r="G147" s="191" t="s">
        <v>635</v>
      </c>
      <c r="H147" s="192">
        <v>2</v>
      </c>
      <c r="I147" s="193"/>
      <c r="J147" s="194">
        <f t="shared" si="0"/>
        <v>0</v>
      </c>
      <c r="K147" s="195"/>
      <c r="L147" s="40"/>
      <c r="M147" s="196" t="s">
        <v>1</v>
      </c>
      <c r="N147" s="197" t="s">
        <v>41</v>
      </c>
      <c r="O147" s="72"/>
      <c r="P147" s="198">
        <f t="shared" si="1"/>
        <v>0</v>
      </c>
      <c r="Q147" s="198">
        <v>0</v>
      </c>
      <c r="R147" s="198">
        <f t="shared" si="2"/>
        <v>0</v>
      </c>
      <c r="S147" s="198">
        <v>0</v>
      </c>
      <c r="T147" s="199">
        <f t="shared" si="3"/>
        <v>0</v>
      </c>
      <c r="U147" s="35"/>
      <c r="V147" s="35"/>
      <c r="W147" s="35"/>
      <c r="X147" s="35"/>
      <c r="Y147" s="35"/>
      <c r="Z147" s="35"/>
      <c r="AA147" s="35"/>
      <c r="AB147" s="35"/>
      <c r="AC147" s="35"/>
      <c r="AD147" s="35"/>
      <c r="AE147" s="35"/>
      <c r="AR147" s="200" t="s">
        <v>146</v>
      </c>
      <c r="AT147" s="200" t="s">
        <v>142</v>
      </c>
      <c r="AU147" s="200" t="s">
        <v>157</v>
      </c>
      <c r="AY147" s="18" t="s">
        <v>139</v>
      </c>
      <c r="BE147" s="201">
        <f t="shared" si="4"/>
        <v>0</v>
      </c>
      <c r="BF147" s="201">
        <f t="shared" si="5"/>
        <v>0</v>
      </c>
      <c r="BG147" s="201">
        <f t="shared" si="6"/>
        <v>0</v>
      </c>
      <c r="BH147" s="201">
        <f t="shared" si="7"/>
        <v>0</v>
      </c>
      <c r="BI147" s="201">
        <f t="shared" si="8"/>
        <v>0</v>
      </c>
      <c r="BJ147" s="18" t="s">
        <v>84</v>
      </c>
      <c r="BK147" s="201">
        <f t="shared" si="9"/>
        <v>0</v>
      </c>
      <c r="BL147" s="18" t="s">
        <v>146</v>
      </c>
      <c r="BM147" s="200" t="s">
        <v>836</v>
      </c>
    </row>
    <row r="148" spans="1:65" s="2" customFormat="1" ht="24.2" customHeight="1">
      <c r="A148" s="35"/>
      <c r="B148" s="36"/>
      <c r="C148" s="188" t="s">
        <v>8</v>
      </c>
      <c r="D148" s="188" t="s">
        <v>142</v>
      </c>
      <c r="E148" s="189" t="s">
        <v>824</v>
      </c>
      <c r="F148" s="190" t="s">
        <v>825</v>
      </c>
      <c r="G148" s="191" t="s">
        <v>635</v>
      </c>
      <c r="H148" s="192">
        <v>6</v>
      </c>
      <c r="I148" s="193"/>
      <c r="J148" s="194">
        <f t="shared" si="0"/>
        <v>0</v>
      </c>
      <c r="K148" s="195"/>
      <c r="L148" s="40"/>
      <c r="M148" s="196" t="s">
        <v>1</v>
      </c>
      <c r="N148" s="197" t="s">
        <v>41</v>
      </c>
      <c r="O148" s="72"/>
      <c r="P148" s="198">
        <f t="shared" si="1"/>
        <v>0</v>
      </c>
      <c r="Q148" s="198">
        <v>0</v>
      </c>
      <c r="R148" s="198">
        <f t="shared" si="2"/>
        <v>0</v>
      </c>
      <c r="S148" s="198">
        <v>0</v>
      </c>
      <c r="T148" s="199">
        <f t="shared" si="3"/>
        <v>0</v>
      </c>
      <c r="U148" s="35"/>
      <c r="V148" s="35"/>
      <c r="W148" s="35"/>
      <c r="X148" s="35"/>
      <c r="Y148" s="35"/>
      <c r="Z148" s="35"/>
      <c r="AA148" s="35"/>
      <c r="AB148" s="35"/>
      <c r="AC148" s="35"/>
      <c r="AD148" s="35"/>
      <c r="AE148" s="35"/>
      <c r="AR148" s="200" t="s">
        <v>146</v>
      </c>
      <c r="AT148" s="200" t="s">
        <v>142</v>
      </c>
      <c r="AU148" s="200" t="s">
        <v>157</v>
      </c>
      <c r="AY148" s="18" t="s">
        <v>139</v>
      </c>
      <c r="BE148" s="201">
        <f t="shared" si="4"/>
        <v>0</v>
      </c>
      <c r="BF148" s="201">
        <f t="shared" si="5"/>
        <v>0</v>
      </c>
      <c r="BG148" s="201">
        <f t="shared" si="6"/>
        <v>0</v>
      </c>
      <c r="BH148" s="201">
        <f t="shared" si="7"/>
        <v>0</v>
      </c>
      <c r="BI148" s="201">
        <f t="shared" si="8"/>
        <v>0</v>
      </c>
      <c r="BJ148" s="18" t="s">
        <v>84</v>
      </c>
      <c r="BK148" s="201">
        <f t="shared" si="9"/>
        <v>0</v>
      </c>
      <c r="BL148" s="18" t="s">
        <v>146</v>
      </c>
      <c r="BM148" s="200" t="s">
        <v>837</v>
      </c>
    </row>
    <row r="149" spans="1:65" s="12" customFormat="1" ht="20.85" customHeight="1">
      <c r="B149" s="172"/>
      <c r="C149" s="173"/>
      <c r="D149" s="174" t="s">
        <v>75</v>
      </c>
      <c r="E149" s="186" t="s">
        <v>838</v>
      </c>
      <c r="F149" s="186" t="s">
        <v>839</v>
      </c>
      <c r="G149" s="173"/>
      <c r="H149" s="173"/>
      <c r="I149" s="176"/>
      <c r="J149" s="187">
        <f>BK149</f>
        <v>0</v>
      </c>
      <c r="K149" s="173"/>
      <c r="L149" s="178"/>
      <c r="M149" s="179"/>
      <c r="N149" s="180"/>
      <c r="O149" s="180"/>
      <c r="P149" s="181">
        <f>P150</f>
        <v>0</v>
      </c>
      <c r="Q149" s="180"/>
      <c r="R149" s="181">
        <f>R150</f>
        <v>0</v>
      </c>
      <c r="S149" s="180"/>
      <c r="T149" s="182">
        <f>T150</f>
        <v>0</v>
      </c>
      <c r="AR149" s="183" t="s">
        <v>84</v>
      </c>
      <c r="AT149" s="184" t="s">
        <v>75</v>
      </c>
      <c r="AU149" s="184" t="s">
        <v>86</v>
      </c>
      <c r="AY149" s="183" t="s">
        <v>139</v>
      </c>
      <c r="BK149" s="185">
        <f>BK150</f>
        <v>0</v>
      </c>
    </row>
    <row r="150" spans="1:65" s="2" customFormat="1" ht="24.2" customHeight="1">
      <c r="A150" s="35"/>
      <c r="B150" s="36"/>
      <c r="C150" s="188" t="s">
        <v>219</v>
      </c>
      <c r="D150" s="188" t="s">
        <v>142</v>
      </c>
      <c r="E150" s="189" t="s">
        <v>840</v>
      </c>
      <c r="F150" s="190" t="s">
        <v>822</v>
      </c>
      <c r="G150" s="191" t="s">
        <v>635</v>
      </c>
      <c r="H150" s="192">
        <v>1</v>
      </c>
      <c r="I150" s="193"/>
      <c r="J150" s="194">
        <f>ROUND(I150*H150,2)</f>
        <v>0</v>
      </c>
      <c r="K150" s="195"/>
      <c r="L150" s="40"/>
      <c r="M150" s="196" t="s">
        <v>1</v>
      </c>
      <c r="N150" s="197" t="s">
        <v>41</v>
      </c>
      <c r="O150" s="72"/>
      <c r="P150" s="198">
        <f>O150*H150</f>
        <v>0</v>
      </c>
      <c r="Q150" s="198">
        <v>0</v>
      </c>
      <c r="R150" s="198">
        <f>Q150*H150</f>
        <v>0</v>
      </c>
      <c r="S150" s="198">
        <v>0</v>
      </c>
      <c r="T150" s="199">
        <f>S150*H150</f>
        <v>0</v>
      </c>
      <c r="U150" s="35"/>
      <c r="V150" s="35"/>
      <c r="W150" s="35"/>
      <c r="X150" s="35"/>
      <c r="Y150" s="35"/>
      <c r="Z150" s="35"/>
      <c r="AA150" s="35"/>
      <c r="AB150" s="35"/>
      <c r="AC150" s="35"/>
      <c r="AD150" s="35"/>
      <c r="AE150" s="35"/>
      <c r="AR150" s="200" t="s">
        <v>146</v>
      </c>
      <c r="AT150" s="200" t="s">
        <v>142</v>
      </c>
      <c r="AU150" s="200" t="s">
        <v>157</v>
      </c>
      <c r="AY150" s="18" t="s">
        <v>139</v>
      </c>
      <c r="BE150" s="201">
        <f>IF(N150="základní",J150,0)</f>
        <v>0</v>
      </c>
      <c r="BF150" s="201">
        <f>IF(N150="snížená",J150,0)</f>
        <v>0</v>
      </c>
      <c r="BG150" s="201">
        <f>IF(N150="zákl. přenesená",J150,0)</f>
        <v>0</v>
      </c>
      <c r="BH150" s="201">
        <f>IF(N150="sníž. přenesená",J150,0)</f>
        <v>0</v>
      </c>
      <c r="BI150" s="201">
        <f>IF(N150="nulová",J150,0)</f>
        <v>0</v>
      </c>
      <c r="BJ150" s="18" t="s">
        <v>84</v>
      </c>
      <c r="BK150" s="201">
        <f>ROUND(I150*H150,2)</f>
        <v>0</v>
      </c>
      <c r="BL150" s="18" t="s">
        <v>146</v>
      </c>
      <c r="BM150" s="200" t="s">
        <v>841</v>
      </c>
    </row>
    <row r="151" spans="1:65" s="12" customFormat="1" ht="20.85" customHeight="1">
      <c r="B151" s="172"/>
      <c r="C151" s="173"/>
      <c r="D151" s="174" t="s">
        <v>75</v>
      </c>
      <c r="E151" s="186" t="s">
        <v>842</v>
      </c>
      <c r="F151" s="186" t="s">
        <v>843</v>
      </c>
      <c r="G151" s="173"/>
      <c r="H151" s="173"/>
      <c r="I151" s="176"/>
      <c r="J151" s="187">
        <f>BK151</f>
        <v>0</v>
      </c>
      <c r="K151" s="173"/>
      <c r="L151" s="178"/>
      <c r="M151" s="179"/>
      <c r="N151" s="180"/>
      <c r="O151" s="180"/>
      <c r="P151" s="181">
        <f>SUM(P152:P157)</f>
        <v>0</v>
      </c>
      <c r="Q151" s="180"/>
      <c r="R151" s="181">
        <f>SUM(R152:R157)</f>
        <v>0</v>
      </c>
      <c r="S151" s="180"/>
      <c r="T151" s="182">
        <f>SUM(T152:T157)</f>
        <v>0</v>
      </c>
      <c r="AR151" s="183" t="s">
        <v>84</v>
      </c>
      <c r="AT151" s="184" t="s">
        <v>75</v>
      </c>
      <c r="AU151" s="184" t="s">
        <v>86</v>
      </c>
      <c r="AY151" s="183" t="s">
        <v>139</v>
      </c>
      <c r="BK151" s="185">
        <f>SUM(BK152:BK157)</f>
        <v>0</v>
      </c>
    </row>
    <row r="152" spans="1:65" s="2" customFormat="1" ht="24.2" customHeight="1">
      <c r="A152" s="35"/>
      <c r="B152" s="36"/>
      <c r="C152" s="188" t="s">
        <v>227</v>
      </c>
      <c r="D152" s="188" t="s">
        <v>142</v>
      </c>
      <c r="E152" s="189" t="s">
        <v>844</v>
      </c>
      <c r="F152" s="190" t="s">
        <v>825</v>
      </c>
      <c r="G152" s="191" t="s">
        <v>635</v>
      </c>
      <c r="H152" s="192">
        <v>69</v>
      </c>
      <c r="I152" s="193"/>
      <c r="J152" s="194">
        <f t="shared" ref="J152:J157" si="10">ROUND(I152*H152,2)</f>
        <v>0</v>
      </c>
      <c r="K152" s="195"/>
      <c r="L152" s="40"/>
      <c r="M152" s="196" t="s">
        <v>1</v>
      </c>
      <c r="N152" s="197" t="s">
        <v>41</v>
      </c>
      <c r="O152" s="72"/>
      <c r="P152" s="198">
        <f t="shared" ref="P152:P157" si="11">O152*H152</f>
        <v>0</v>
      </c>
      <c r="Q152" s="198">
        <v>0</v>
      </c>
      <c r="R152" s="198">
        <f t="shared" ref="R152:R157" si="12">Q152*H152</f>
        <v>0</v>
      </c>
      <c r="S152" s="198">
        <v>0</v>
      </c>
      <c r="T152" s="199">
        <f t="shared" ref="T152:T157" si="13">S152*H152</f>
        <v>0</v>
      </c>
      <c r="U152" s="35"/>
      <c r="V152" s="35"/>
      <c r="W152" s="35"/>
      <c r="X152" s="35"/>
      <c r="Y152" s="35"/>
      <c r="Z152" s="35"/>
      <c r="AA152" s="35"/>
      <c r="AB152" s="35"/>
      <c r="AC152" s="35"/>
      <c r="AD152" s="35"/>
      <c r="AE152" s="35"/>
      <c r="AR152" s="200" t="s">
        <v>146</v>
      </c>
      <c r="AT152" s="200" t="s">
        <v>142</v>
      </c>
      <c r="AU152" s="200" t="s">
        <v>157</v>
      </c>
      <c r="AY152" s="18" t="s">
        <v>139</v>
      </c>
      <c r="BE152" s="201">
        <f t="shared" ref="BE152:BE157" si="14">IF(N152="základní",J152,0)</f>
        <v>0</v>
      </c>
      <c r="BF152" s="201">
        <f t="shared" ref="BF152:BF157" si="15">IF(N152="snížená",J152,0)</f>
        <v>0</v>
      </c>
      <c r="BG152" s="201">
        <f t="shared" ref="BG152:BG157" si="16">IF(N152="zákl. přenesená",J152,0)</f>
        <v>0</v>
      </c>
      <c r="BH152" s="201">
        <f t="shared" ref="BH152:BH157" si="17">IF(N152="sníž. přenesená",J152,0)</f>
        <v>0</v>
      </c>
      <c r="BI152" s="201">
        <f t="shared" ref="BI152:BI157" si="18">IF(N152="nulová",J152,0)</f>
        <v>0</v>
      </c>
      <c r="BJ152" s="18" t="s">
        <v>84</v>
      </c>
      <c r="BK152" s="201">
        <f t="shared" ref="BK152:BK157" si="19">ROUND(I152*H152,2)</f>
        <v>0</v>
      </c>
      <c r="BL152" s="18" t="s">
        <v>146</v>
      </c>
      <c r="BM152" s="200" t="s">
        <v>845</v>
      </c>
    </row>
    <row r="153" spans="1:65" s="2" customFormat="1" ht="16.5" customHeight="1">
      <c r="A153" s="35"/>
      <c r="B153" s="36"/>
      <c r="C153" s="188" t="s">
        <v>233</v>
      </c>
      <c r="D153" s="188" t="s">
        <v>142</v>
      </c>
      <c r="E153" s="189" t="s">
        <v>846</v>
      </c>
      <c r="F153" s="190" t="s">
        <v>847</v>
      </c>
      <c r="G153" s="191" t="s">
        <v>635</v>
      </c>
      <c r="H153" s="192">
        <v>58</v>
      </c>
      <c r="I153" s="193"/>
      <c r="J153" s="194">
        <f t="shared" si="10"/>
        <v>0</v>
      </c>
      <c r="K153" s="195"/>
      <c r="L153" s="40"/>
      <c r="M153" s="196" t="s">
        <v>1</v>
      </c>
      <c r="N153" s="197" t="s">
        <v>41</v>
      </c>
      <c r="O153" s="72"/>
      <c r="P153" s="198">
        <f t="shared" si="11"/>
        <v>0</v>
      </c>
      <c r="Q153" s="198">
        <v>0</v>
      </c>
      <c r="R153" s="198">
        <f t="shared" si="12"/>
        <v>0</v>
      </c>
      <c r="S153" s="198">
        <v>0</v>
      </c>
      <c r="T153" s="199">
        <f t="shared" si="13"/>
        <v>0</v>
      </c>
      <c r="U153" s="35"/>
      <c r="V153" s="35"/>
      <c r="W153" s="35"/>
      <c r="X153" s="35"/>
      <c r="Y153" s="35"/>
      <c r="Z153" s="35"/>
      <c r="AA153" s="35"/>
      <c r="AB153" s="35"/>
      <c r="AC153" s="35"/>
      <c r="AD153" s="35"/>
      <c r="AE153" s="35"/>
      <c r="AR153" s="200" t="s">
        <v>146</v>
      </c>
      <c r="AT153" s="200" t="s">
        <v>142</v>
      </c>
      <c r="AU153" s="200" t="s">
        <v>157</v>
      </c>
      <c r="AY153" s="18" t="s">
        <v>139</v>
      </c>
      <c r="BE153" s="201">
        <f t="shared" si="14"/>
        <v>0</v>
      </c>
      <c r="BF153" s="201">
        <f t="shared" si="15"/>
        <v>0</v>
      </c>
      <c r="BG153" s="201">
        <f t="shared" si="16"/>
        <v>0</v>
      </c>
      <c r="BH153" s="201">
        <f t="shared" si="17"/>
        <v>0</v>
      </c>
      <c r="BI153" s="201">
        <f t="shared" si="18"/>
        <v>0</v>
      </c>
      <c r="BJ153" s="18" t="s">
        <v>84</v>
      </c>
      <c r="BK153" s="201">
        <f t="shared" si="19"/>
        <v>0</v>
      </c>
      <c r="BL153" s="18" t="s">
        <v>146</v>
      </c>
      <c r="BM153" s="200" t="s">
        <v>848</v>
      </c>
    </row>
    <row r="154" spans="1:65" s="2" customFormat="1" ht="16.5" customHeight="1">
      <c r="A154" s="35"/>
      <c r="B154" s="36"/>
      <c r="C154" s="188" t="s">
        <v>238</v>
      </c>
      <c r="D154" s="188" t="s">
        <v>142</v>
      </c>
      <c r="E154" s="189" t="s">
        <v>849</v>
      </c>
      <c r="F154" s="190" t="s">
        <v>850</v>
      </c>
      <c r="G154" s="191" t="s">
        <v>635</v>
      </c>
      <c r="H154" s="192">
        <v>6</v>
      </c>
      <c r="I154" s="193"/>
      <c r="J154" s="194">
        <f t="shared" si="10"/>
        <v>0</v>
      </c>
      <c r="K154" s="195"/>
      <c r="L154" s="40"/>
      <c r="M154" s="196" t="s">
        <v>1</v>
      </c>
      <c r="N154" s="197" t="s">
        <v>41</v>
      </c>
      <c r="O154" s="72"/>
      <c r="P154" s="198">
        <f t="shared" si="11"/>
        <v>0</v>
      </c>
      <c r="Q154" s="198">
        <v>0</v>
      </c>
      <c r="R154" s="198">
        <f t="shared" si="12"/>
        <v>0</v>
      </c>
      <c r="S154" s="198">
        <v>0</v>
      </c>
      <c r="T154" s="199">
        <f t="shared" si="13"/>
        <v>0</v>
      </c>
      <c r="U154" s="35"/>
      <c r="V154" s="35"/>
      <c r="W154" s="35"/>
      <c r="X154" s="35"/>
      <c r="Y154" s="35"/>
      <c r="Z154" s="35"/>
      <c r="AA154" s="35"/>
      <c r="AB154" s="35"/>
      <c r="AC154" s="35"/>
      <c r="AD154" s="35"/>
      <c r="AE154" s="35"/>
      <c r="AR154" s="200" t="s">
        <v>146</v>
      </c>
      <c r="AT154" s="200" t="s">
        <v>142</v>
      </c>
      <c r="AU154" s="200" t="s">
        <v>157</v>
      </c>
      <c r="AY154" s="18" t="s">
        <v>139</v>
      </c>
      <c r="BE154" s="201">
        <f t="shared" si="14"/>
        <v>0</v>
      </c>
      <c r="BF154" s="201">
        <f t="shared" si="15"/>
        <v>0</v>
      </c>
      <c r="BG154" s="201">
        <f t="shared" si="16"/>
        <v>0</v>
      </c>
      <c r="BH154" s="201">
        <f t="shared" si="17"/>
        <v>0</v>
      </c>
      <c r="BI154" s="201">
        <f t="shared" si="18"/>
        <v>0</v>
      </c>
      <c r="BJ154" s="18" t="s">
        <v>84</v>
      </c>
      <c r="BK154" s="201">
        <f t="shared" si="19"/>
        <v>0</v>
      </c>
      <c r="BL154" s="18" t="s">
        <v>146</v>
      </c>
      <c r="BM154" s="200" t="s">
        <v>851</v>
      </c>
    </row>
    <row r="155" spans="1:65" s="2" customFormat="1" ht="16.5" customHeight="1">
      <c r="A155" s="35"/>
      <c r="B155" s="36"/>
      <c r="C155" s="188" t="s">
        <v>244</v>
      </c>
      <c r="D155" s="188" t="s">
        <v>142</v>
      </c>
      <c r="E155" s="189" t="s">
        <v>852</v>
      </c>
      <c r="F155" s="190" t="s">
        <v>853</v>
      </c>
      <c r="G155" s="191" t="s">
        <v>635</v>
      </c>
      <c r="H155" s="192">
        <v>8</v>
      </c>
      <c r="I155" s="193"/>
      <c r="J155" s="194">
        <f t="shared" si="10"/>
        <v>0</v>
      </c>
      <c r="K155" s="195"/>
      <c r="L155" s="40"/>
      <c r="M155" s="196" t="s">
        <v>1</v>
      </c>
      <c r="N155" s="197" t="s">
        <v>41</v>
      </c>
      <c r="O155" s="72"/>
      <c r="P155" s="198">
        <f t="shared" si="11"/>
        <v>0</v>
      </c>
      <c r="Q155" s="198">
        <v>0</v>
      </c>
      <c r="R155" s="198">
        <f t="shared" si="12"/>
        <v>0</v>
      </c>
      <c r="S155" s="198">
        <v>0</v>
      </c>
      <c r="T155" s="199">
        <f t="shared" si="13"/>
        <v>0</v>
      </c>
      <c r="U155" s="35"/>
      <c r="V155" s="35"/>
      <c r="W155" s="35"/>
      <c r="X155" s="35"/>
      <c r="Y155" s="35"/>
      <c r="Z155" s="35"/>
      <c r="AA155" s="35"/>
      <c r="AB155" s="35"/>
      <c r="AC155" s="35"/>
      <c r="AD155" s="35"/>
      <c r="AE155" s="35"/>
      <c r="AR155" s="200" t="s">
        <v>146</v>
      </c>
      <c r="AT155" s="200" t="s">
        <v>142</v>
      </c>
      <c r="AU155" s="200" t="s">
        <v>157</v>
      </c>
      <c r="AY155" s="18" t="s">
        <v>139</v>
      </c>
      <c r="BE155" s="201">
        <f t="shared" si="14"/>
        <v>0</v>
      </c>
      <c r="BF155" s="201">
        <f t="shared" si="15"/>
        <v>0</v>
      </c>
      <c r="BG155" s="201">
        <f t="shared" si="16"/>
        <v>0</v>
      </c>
      <c r="BH155" s="201">
        <f t="shared" si="17"/>
        <v>0</v>
      </c>
      <c r="BI155" s="201">
        <f t="shared" si="18"/>
        <v>0</v>
      </c>
      <c r="BJ155" s="18" t="s">
        <v>84</v>
      </c>
      <c r="BK155" s="201">
        <f t="shared" si="19"/>
        <v>0</v>
      </c>
      <c r="BL155" s="18" t="s">
        <v>146</v>
      </c>
      <c r="BM155" s="200" t="s">
        <v>854</v>
      </c>
    </row>
    <row r="156" spans="1:65" s="2" customFormat="1" ht="16.5" customHeight="1">
      <c r="A156" s="35"/>
      <c r="B156" s="36"/>
      <c r="C156" s="188" t="s">
        <v>249</v>
      </c>
      <c r="D156" s="188" t="s">
        <v>142</v>
      </c>
      <c r="E156" s="189" t="s">
        <v>855</v>
      </c>
      <c r="F156" s="190" t="s">
        <v>856</v>
      </c>
      <c r="G156" s="191" t="s">
        <v>635</v>
      </c>
      <c r="H156" s="192">
        <v>4</v>
      </c>
      <c r="I156" s="193"/>
      <c r="J156" s="194">
        <f t="shared" si="10"/>
        <v>0</v>
      </c>
      <c r="K156" s="195"/>
      <c r="L156" s="40"/>
      <c r="M156" s="196" t="s">
        <v>1</v>
      </c>
      <c r="N156" s="197" t="s">
        <v>41</v>
      </c>
      <c r="O156" s="72"/>
      <c r="P156" s="198">
        <f t="shared" si="11"/>
        <v>0</v>
      </c>
      <c r="Q156" s="198">
        <v>0</v>
      </c>
      <c r="R156" s="198">
        <f t="shared" si="12"/>
        <v>0</v>
      </c>
      <c r="S156" s="198">
        <v>0</v>
      </c>
      <c r="T156" s="199">
        <f t="shared" si="13"/>
        <v>0</v>
      </c>
      <c r="U156" s="35"/>
      <c r="V156" s="35"/>
      <c r="W156" s="35"/>
      <c r="X156" s="35"/>
      <c r="Y156" s="35"/>
      <c r="Z156" s="35"/>
      <c r="AA156" s="35"/>
      <c r="AB156" s="35"/>
      <c r="AC156" s="35"/>
      <c r="AD156" s="35"/>
      <c r="AE156" s="35"/>
      <c r="AR156" s="200" t="s">
        <v>146</v>
      </c>
      <c r="AT156" s="200" t="s">
        <v>142</v>
      </c>
      <c r="AU156" s="200" t="s">
        <v>157</v>
      </c>
      <c r="AY156" s="18" t="s">
        <v>139</v>
      </c>
      <c r="BE156" s="201">
        <f t="shared" si="14"/>
        <v>0</v>
      </c>
      <c r="BF156" s="201">
        <f t="shared" si="15"/>
        <v>0</v>
      </c>
      <c r="BG156" s="201">
        <f t="shared" si="16"/>
        <v>0</v>
      </c>
      <c r="BH156" s="201">
        <f t="shared" si="17"/>
        <v>0</v>
      </c>
      <c r="BI156" s="201">
        <f t="shared" si="18"/>
        <v>0</v>
      </c>
      <c r="BJ156" s="18" t="s">
        <v>84</v>
      </c>
      <c r="BK156" s="201">
        <f t="shared" si="19"/>
        <v>0</v>
      </c>
      <c r="BL156" s="18" t="s">
        <v>146</v>
      </c>
      <c r="BM156" s="200" t="s">
        <v>857</v>
      </c>
    </row>
    <row r="157" spans="1:65" s="2" customFormat="1" ht="16.5" customHeight="1">
      <c r="A157" s="35"/>
      <c r="B157" s="36"/>
      <c r="C157" s="188" t="s">
        <v>256</v>
      </c>
      <c r="D157" s="188" t="s">
        <v>142</v>
      </c>
      <c r="E157" s="189" t="s">
        <v>858</v>
      </c>
      <c r="F157" s="190" t="s">
        <v>859</v>
      </c>
      <c r="G157" s="191" t="s">
        <v>635</v>
      </c>
      <c r="H157" s="192">
        <v>7</v>
      </c>
      <c r="I157" s="193"/>
      <c r="J157" s="194">
        <f t="shared" si="10"/>
        <v>0</v>
      </c>
      <c r="K157" s="195"/>
      <c r="L157" s="40"/>
      <c r="M157" s="196" t="s">
        <v>1</v>
      </c>
      <c r="N157" s="197" t="s">
        <v>41</v>
      </c>
      <c r="O157" s="72"/>
      <c r="P157" s="198">
        <f t="shared" si="11"/>
        <v>0</v>
      </c>
      <c r="Q157" s="198">
        <v>0</v>
      </c>
      <c r="R157" s="198">
        <f t="shared" si="12"/>
        <v>0</v>
      </c>
      <c r="S157" s="198">
        <v>0</v>
      </c>
      <c r="T157" s="199">
        <f t="shared" si="13"/>
        <v>0</v>
      </c>
      <c r="U157" s="35"/>
      <c r="V157" s="35"/>
      <c r="W157" s="35"/>
      <c r="X157" s="35"/>
      <c r="Y157" s="35"/>
      <c r="Z157" s="35"/>
      <c r="AA157" s="35"/>
      <c r="AB157" s="35"/>
      <c r="AC157" s="35"/>
      <c r="AD157" s="35"/>
      <c r="AE157" s="35"/>
      <c r="AR157" s="200" t="s">
        <v>146</v>
      </c>
      <c r="AT157" s="200" t="s">
        <v>142</v>
      </c>
      <c r="AU157" s="200" t="s">
        <v>157</v>
      </c>
      <c r="AY157" s="18" t="s">
        <v>139</v>
      </c>
      <c r="BE157" s="201">
        <f t="shared" si="14"/>
        <v>0</v>
      </c>
      <c r="BF157" s="201">
        <f t="shared" si="15"/>
        <v>0</v>
      </c>
      <c r="BG157" s="201">
        <f t="shared" si="16"/>
        <v>0</v>
      </c>
      <c r="BH157" s="201">
        <f t="shared" si="17"/>
        <v>0</v>
      </c>
      <c r="BI157" s="201">
        <f t="shared" si="18"/>
        <v>0</v>
      </c>
      <c r="BJ157" s="18" t="s">
        <v>84</v>
      </c>
      <c r="BK157" s="201">
        <f t="shared" si="19"/>
        <v>0</v>
      </c>
      <c r="BL157" s="18" t="s">
        <v>146</v>
      </c>
      <c r="BM157" s="200" t="s">
        <v>860</v>
      </c>
    </row>
    <row r="158" spans="1:65" s="12" customFormat="1" ht="20.85" customHeight="1">
      <c r="B158" s="172"/>
      <c r="C158" s="173"/>
      <c r="D158" s="174" t="s">
        <v>75</v>
      </c>
      <c r="E158" s="186" t="s">
        <v>861</v>
      </c>
      <c r="F158" s="186" t="s">
        <v>862</v>
      </c>
      <c r="G158" s="173"/>
      <c r="H158" s="173"/>
      <c r="I158" s="176"/>
      <c r="J158" s="187">
        <f>BK158</f>
        <v>0</v>
      </c>
      <c r="K158" s="173"/>
      <c r="L158" s="178"/>
      <c r="M158" s="179"/>
      <c r="N158" s="180"/>
      <c r="O158" s="180"/>
      <c r="P158" s="181">
        <f>SUM(P159:P169)</f>
        <v>0</v>
      </c>
      <c r="Q158" s="180"/>
      <c r="R158" s="181">
        <f>SUM(R159:R169)</f>
        <v>0</v>
      </c>
      <c r="S158" s="180"/>
      <c r="T158" s="182">
        <f>SUM(T159:T169)</f>
        <v>0</v>
      </c>
      <c r="AR158" s="183" t="s">
        <v>84</v>
      </c>
      <c r="AT158" s="184" t="s">
        <v>75</v>
      </c>
      <c r="AU158" s="184" t="s">
        <v>86</v>
      </c>
      <c r="AY158" s="183" t="s">
        <v>139</v>
      </c>
      <c r="BK158" s="185">
        <f>SUM(BK159:BK169)</f>
        <v>0</v>
      </c>
    </row>
    <row r="159" spans="1:65" s="2" customFormat="1" ht="24.2" customHeight="1">
      <c r="A159" s="35"/>
      <c r="B159" s="36"/>
      <c r="C159" s="188" t="s">
        <v>270</v>
      </c>
      <c r="D159" s="188" t="s">
        <v>142</v>
      </c>
      <c r="E159" s="189" t="s">
        <v>863</v>
      </c>
      <c r="F159" s="190" t="s">
        <v>864</v>
      </c>
      <c r="G159" s="191" t="s">
        <v>635</v>
      </c>
      <c r="H159" s="192">
        <v>24</v>
      </c>
      <c r="I159" s="193"/>
      <c r="J159" s="194">
        <f t="shared" ref="J159:J169" si="20">ROUND(I159*H159,2)</f>
        <v>0</v>
      </c>
      <c r="K159" s="195"/>
      <c r="L159" s="40"/>
      <c r="M159" s="196" t="s">
        <v>1</v>
      </c>
      <c r="N159" s="197" t="s">
        <v>41</v>
      </c>
      <c r="O159" s="72"/>
      <c r="P159" s="198">
        <f t="shared" ref="P159:P169" si="21">O159*H159</f>
        <v>0</v>
      </c>
      <c r="Q159" s="198">
        <v>0</v>
      </c>
      <c r="R159" s="198">
        <f t="shared" ref="R159:R169" si="22">Q159*H159</f>
        <v>0</v>
      </c>
      <c r="S159" s="198">
        <v>0</v>
      </c>
      <c r="T159" s="199">
        <f t="shared" ref="T159:T169" si="23">S159*H159</f>
        <v>0</v>
      </c>
      <c r="U159" s="35"/>
      <c r="V159" s="35"/>
      <c r="W159" s="35"/>
      <c r="X159" s="35"/>
      <c r="Y159" s="35"/>
      <c r="Z159" s="35"/>
      <c r="AA159" s="35"/>
      <c r="AB159" s="35"/>
      <c r="AC159" s="35"/>
      <c r="AD159" s="35"/>
      <c r="AE159" s="35"/>
      <c r="AR159" s="200" t="s">
        <v>146</v>
      </c>
      <c r="AT159" s="200" t="s">
        <v>142</v>
      </c>
      <c r="AU159" s="200" t="s">
        <v>157</v>
      </c>
      <c r="AY159" s="18" t="s">
        <v>139</v>
      </c>
      <c r="BE159" s="201">
        <f t="shared" ref="BE159:BE169" si="24">IF(N159="základní",J159,0)</f>
        <v>0</v>
      </c>
      <c r="BF159" s="201">
        <f t="shared" ref="BF159:BF169" si="25">IF(N159="snížená",J159,0)</f>
        <v>0</v>
      </c>
      <c r="BG159" s="201">
        <f t="shared" ref="BG159:BG169" si="26">IF(N159="zákl. přenesená",J159,0)</f>
        <v>0</v>
      </c>
      <c r="BH159" s="201">
        <f t="shared" ref="BH159:BH169" si="27">IF(N159="sníž. přenesená",J159,0)</f>
        <v>0</v>
      </c>
      <c r="BI159" s="201">
        <f t="shared" ref="BI159:BI169" si="28">IF(N159="nulová",J159,0)</f>
        <v>0</v>
      </c>
      <c r="BJ159" s="18" t="s">
        <v>84</v>
      </c>
      <c r="BK159" s="201">
        <f t="shared" ref="BK159:BK169" si="29">ROUND(I159*H159,2)</f>
        <v>0</v>
      </c>
      <c r="BL159" s="18" t="s">
        <v>146</v>
      </c>
      <c r="BM159" s="200" t="s">
        <v>865</v>
      </c>
    </row>
    <row r="160" spans="1:65" s="2" customFormat="1" ht="24.2" customHeight="1">
      <c r="A160" s="35"/>
      <c r="B160" s="36"/>
      <c r="C160" s="188" t="s">
        <v>7</v>
      </c>
      <c r="D160" s="188" t="s">
        <v>142</v>
      </c>
      <c r="E160" s="189" t="s">
        <v>866</v>
      </c>
      <c r="F160" s="190" t="s">
        <v>867</v>
      </c>
      <c r="G160" s="191" t="s">
        <v>635</v>
      </c>
      <c r="H160" s="192">
        <v>33</v>
      </c>
      <c r="I160" s="193"/>
      <c r="J160" s="194">
        <f t="shared" si="20"/>
        <v>0</v>
      </c>
      <c r="K160" s="195"/>
      <c r="L160" s="40"/>
      <c r="M160" s="196" t="s">
        <v>1</v>
      </c>
      <c r="N160" s="197" t="s">
        <v>41</v>
      </c>
      <c r="O160" s="72"/>
      <c r="P160" s="198">
        <f t="shared" si="21"/>
        <v>0</v>
      </c>
      <c r="Q160" s="198">
        <v>0</v>
      </c>
      <c r="R160" s="198">
        <f t="shared" si="22"/>
        <v>0</v>
      </c>
      <c r="S160" s="198">
        <v>0</v>
      </c>
      <c r="T160" s="199">
        <f t="shared" si="23"/>
        <v>0</v>
      </c>
      <c r="U160" s="35"/>
      <c r="V160" s="35"/>
      <c r="W160" s="35"/>
      <c r="X160" s="35"/>
      <c r="Y160" s="35"/>
      <c r="Z160" s="35"/>
      <c r="AA160" s="35"/>
      <c r="AB160" s="35"/>
      <c r="AC160" s="35"/>
      <c r="AD160" s="35"/>
      <c r="AE160" s="35"/>
      <c r="AR160" s="200" t="s">
        <v>146</v>
      </c>
      <c r="AT160" s="200" t="s">
        <v>142</v>
      </c>
      <c r="AU160" s="200" t="s">
        <v>157</v>
      </c>
      <c r="AY160" s="18" t="s">
        <v>139</v>
      </c>
      <c r="BE160" s="201">
        <f t="shared" si="24"/>
        <v>0</v>
      </c>
      <c r="BF160" s="201">
        <f t="shared" si="25"/>
        <v>0</v>
      </c>
      <c r="BG160" s="201">
        <f t="shared" si="26"/>
        <v>0</v>
      </c>
      <c r="BH160" s="201">
        <f t="shared" si="27"/>
        <v>0</v>
      </c>
      <c r="BI160" s="201">
        <f t="shared" si="28"/>
        <v>0</v>
      </c>
      <c r="BJ160" s="18" t="s">
        <v>84</v>
      </c>
      <c r="BK160" s="201">
        <f t="shared" si="29"/>
        <v>0</v>
      </c>
      <c r="BL160" s="18" t="s">
        <v>146</v>
      </c>
      <c r="BM160" s="200" t="s">
        <v>868</v>
      </c>
    </row>
    <row r="161" spans="1:65" s="2" customFormat="1" ht="16.5" customHeight="1">
      <c r="A161" s="35"/>
      <c r="B161" s="36"/>
      <c r="C161" s="188" t="s">
        <v>278</v>
      </c>
      <c r="D161" s="188" t="s">
        <v>142</v>
      </c>
      <c r="E161" s="189" t="s">
        <v>869</v>
      </c>
      <c r="F161" s="190" t="s">
        <v>870</v>
      </c>
      <c r="G161" s="191" t="s">
        <v>635</v>
      </c>
      <c r="H161" s="192">
        <v>2</v>
      </c>
      <c r="I161" s="193"/>
      <c r="J161" s="194">
        <f t="shared" si="20"/>
        <v>0</v>
      </c>
      <c r="K161" s="195"/>
      <c r="L161" s="40"/>
      <c r="M161" s="196" t="s">
        <v>1</v>
      </c>
      <c r="N161" s="197" t="s">
        <v>41</v>
      </c>
      <c r="O161" s="72"/>
      <c r="P161" s="198">
        <f t="shared" si="21"/>
        <v>0</v>
      </c>
      <c r="Q161" s="198">
        <v>0</v>
      </c>
      <c r="R161" s="198">
        <f t="shared" si="22"/>
        <v>0</v>
      </c>
      <c r="S161" s="198">
        <v>0</v>
      </c>
      <c r="T161" s="199">
        <f t="shared" si="23"/>
        <v>0</v>
      </c>
      <c r="U161" s="35"/>
      <c r="V161" s="35"/>
      <c r="W161" s="35"/>
      <c r="X161" s="35"/>
      <c r="Y161" s="35"/>
      <c r="Z161" s="35"/>
      <c r="AA161" s="35"/>
      <c r="AB161" s="35"/>
      <c r="AC161" s="35"/>
      <c r="AD161" s="35"/>
      <c r="AE161" s="35"/>
      <c r="AR161" s="200" t="s">
        <v>146</v>
      </c>
      <c r="AT161" s="200" t="s">
        <v>142</v>
      </c>
      <c r="AU161" s="200" t="s">
        <v>157</v>
      </c>
      <c r="AY161" s="18" t="s">
        <v>139</v>
      </c>
      <c r="BE161" s="201">
        <f t="shared" si="24"/>
        <v>0</v>
      </c>
      <c r="BF161" s="201">
        <f t="shared" si="25"/>
        <v>0</v>
      </c>
      <c r="BG161" s="201">
        <f t="shared" si="26"/>
        <v>0</v>
      </c>
      <c r="BH161" s="201">
        <f t="shared" si="27"/>
        <v>0</v>
      </c>
      <c r="BI161" s="201">
        <f t="shared" si="28"/>
        <v>0</v>
      </c>
      <c r="BJ161" s="18" t="s">
        <v>84</v>
      </c>
      <c r="BK161" s="201">
        <f t="shared" si="29"/>
        <v>0</v>
      </c>
      <c r="BL161" s="18" t="s">
        <v>146</v>
      </c>
      <c r="BM161" s="200" t="s">
        <v>871</v>
      </c>
    </row>
    <row r="162" spans="1:65" s="2" customFormat="1" ht="16.5" customHeight="1">
      <c r="A162" s="35"/>
      <c r="B162" s="36"/>
      <c r="C162" s="188" t="s">
        <v>282</v>
      </c>
      <c r="D162" s="188" t="s">
        <v>142</v>
      </c>
      <c r="E162" s="189" t="s">
        <v>872</v>
      </c>
      <c r="F162" s="190" t="s">
        <v>873</v>
      </c>
      <c r="G162" s="191" t="s">
        <v>635</v>
      </c>
      <c r="H162" s="192">
        <v>10</v>
      </c>
      <c r="I162" s="193"/>
      <c r="J162" s="194">
        <f t="shared" si="20"/>
        <v>0</v>
      </c>
      <c r="K162" s="195"/>
      <c r="L162" s="40"/>
      <c r="M162" s="196" t="s">
        <v>1</v>
      </c>
      <c r="N162" s="197" t="s">
        <v>41</v>
      </c>
      <c r="O162" s="72"/>
      <c r="P162" s="198">
        <f t="shared" si="21"/>
        <v>0</v>
      </c>
      <c r="Q162" s="198">
        <v>0</v>
      </c>
      <c r="R162" s="198">
        <f t="shared" si="22"/>
        <v>0</v>
      </c>
      <c r="S162" s="198">
        <v>0</v>
      </c>
      <c r="T162" s="199">
        <f t="shared" si="23"/>
        <v>0</v>
      </c>
      <c r="U162" s="35"/>
      <c r="V162" s="35"/>
      <c r="W162" s="35"/>
      <c r="X162" s="35"/>
      <c r="Y162" s="35"/>
      <c r="Z162" s="35"/>
      <c r="AA162" s="35"/>
      <c r="AB162" s="35"/>
      <c r="AC162" s="35"/>
      <c r="AD162" s="35"/>
      <c r="AE162" s="35"/>
      <c r="AR162" s="200" t="s">
        <v>146</v>
      </c>
      <c r="AT162" s="200" t="s">
        <v>142</v>
      </c>
      <c r="AU162" s="200" t="s">
        <v>157</v>
      </c>
      <c r="AY162" s="18" t="s">
        <v>139</v>
      </c>
      <c r="BE162" s="201">
        <f t="shared" si="24"/>
        <v>0</v>
      </c>
      <c r="BF162" s="201">
        <f t="shared" si="25"/>
        <v>0</v>
      </c>
      <c r="BG162" s="201">
        <f t="shared" si="26"/>
        <v>0</v>
      </c>
      <c r="BH162" s="201">
        <f t="shared" si="27"/>
        <v>0</v>
      </c>
      <c r="BI162" s="201">
        <f t="shared" si="28"/>
        <v>0</v>
      </c>
      <c r="BJ162" s="18" t="s">
        <v>84</v>
      </c>
      <c r="BK162" s="201">
        <f t="shared" si="29"/>
        <v>0</v>
      </c>
      <c r="BL162" s="18" t="s">
        <v>146</v>
      </c>
      <c r="BM162" s="200" t="s">
        <v>874</v>
      </c>
    </row>
    <row r="163" spans="1:65" s="2" customFormat="1" ht="16.5" customHeight="1">
      <c r="A163" s="35"/>
      <c r="B163" s="36"/>
      <c r="C163" s="188" t="s">
        <v>286</v>
      </c>
      <c r="D163" s="188" t="s">
        <v>142</v>
      </c>
      <c r="E163" s="189" t="s">
        <v>875</v>
      </c>
      <c r="F163" s="190" t="s">
        <v>876</v>
      </c>
      <c r="G163" s="191" t="s">
        <v>635</v>
      </c>
      <c r="H163" s="192">
        <v>14</v>
      </c>
      <c r="I163" s="193"/>
      <c r="J163" s="194">
        <f t="shared" si="20"/>
        <v>0</v>
      </c>
      <c r="K163" s="195"/>
      <c r="L163" s="40"/>
      <c r="M163" s="196" t="s">
        <v>1</v>
      </c>
      <c r="N163" s="197" t="s">
        <v>41</v>
      </c>
      <c r="O163" s="72"/>
      <c r="P163" s="198">
        <f t="shared" si="21"/>
        <v>0</v>
      </c>
      <c r="Q163" s="198">
        <v>0</v>
      </c>
      <c r="R163" s="198">
        <f t="shared" si="22"/>
        <v>0</v>
      </c>
      <c r="S163" s="198">
        <v>0</v>
      </c>
      <c r="T163" s="199">
        <f t="shared" si="23"/>
        <v>0</v>
      </c>
      <c r="U163" s="35"/>
      <c r="V163" s="35"/>
      <c r="W163" s="35"/>
      <c r="X163" s="35"/>
      <c r="Y163" s="35"/>
      <c r="Z163" s="35"/>
      <c r="AA163" s="35"/>
      <c r="AB163" s="35"/>
      <c r="AC163" s="35"/>
      <c r="AD163" s="35"/>
      <c r="AE163" s="35"/>
      <c r="AR163" s="200" t="s">
        <v>146</v>
      </c>
      <c r="AT163" s="200" t="s">
        <v>142</v>
      </c>
      <c r="AU163" s="200" t="s">
        <v>157</v>
      </c>
      <c r="AY163" s="18" t="s">
        <v>139</v>
      </c>
      <c r="BE163" s="201">
        <f t="shared" si="24"/>
        <v>0</v>
      </c>
      <c r="BF163" s="201">
        <f t="shared" si="25"/>
        <v>0</v>
      </c>
      <c r="BG163" s="201">
        <f t="shared" si="26"/>
        <v>0</v>
      </c>
      <c r="BH163" s="201">
        <f t="shared" si="27"/>
        <v>0</v>
      </c>
      <c r="BI163" s="201">
        <f t="shared" si="28"/>
        <v>0</v>
      </c>
      <c r="BJ163" s="18" t="s">
        <v>84</v>
      </c>
      <c r="BK163" s="201">
        <f t="shared" si="29"/>
        <v>0</v>
      </c>
      <c r="BL163" s="18" t="s">
        <v>146</v>
      </c>
      <c r="BM163" s="200" t="s">
        <v>877</v>
      </c>
    </row>
    <row r="164" spans="1:65" s="2" customFormat="1" ht="16.5" customHeight="1">
      <c r="A164" s="35"/>
      <c r="B164" s="36"/>
      <c r="C164" s="188" t="s">
        <v>290</v>
      </c>
      <c r="D164" s="188" t="s">
        <v>142</v>
      </c>
      <c r="E164" s="189" t="s">
        <v>878</v>
      </c>
      <c r="F164" s="190" t="s">
        <v>879</v>
      </c>
      <c r="G164" s="191" t="s">
        <v>635</v>
      </c>
      <c r="H164" s="192">
        <v>12</v>
      </c>
      <c r="I164" s="193"/>
      <c r="J164" s="194">
        <f t="shared" si="20"/>
        <v>0</v>
      </c>
      <c r="K164" s="195"/>
      <c r="L164" s="40"/>
      <c r="M164" s="196" t="s">
        <v>1</v>
      </c>
      <c r="N164" s="197" t="s">
        <v>41</v>
      </c>
      <c r="O164" s="72"/>
      <c r="P164" s="198">
        <f t="shared" si="21"/>
        <v>0</v>
      </c>
      <c r="Q164" s="198">
        <v>0</v>
      </c>
      <c r="R164" s="198">
        <f t="shared" si="22"/>
        <v>0</v>
      </c>
      <c r="S164" s="198">
        <v>0</v>
      </c>
      <c r="T164" s="199">
        <f t="shared" si="23"/>
        <v>0</v>
      </c>
      <c r="U164" s="35"/>
      <c r="V164" s="35"/>
      <c r="W164" s="35"/>
      <c r="X164" s="35"/>
      <c r="Y164" s="35"/>
      <c r="Z164" s="35"/>
      <c r="AA164" s="35"/>
      <c r="AB164" s="35"/>
      <c r="AC164" s="35"/>
      <c r="AD164" s="35"/>
      <c r="AE164" s="35"/>
      <c r="AR164" s="200" t="s">
        <v>146</v>
      </c>
      <c r="AT164" s="200" t="s">
        <v>142</v>
      </c>
      <c r="AU164" s="200" t="s">
        <v>157</v>
      </c>
      <c r="AY164" s="18" t="s">
        <v>139</v>
      </c>
      <c r="BE164" s="201">
        <f t="shared" si="24"/>
        <v>0</v>
      </c>
      <c r="BF164" s="201">
        <f t="shared" si="25"/>
        <v>0</v>
      </c>
      <c r="BG164" s="201">
        <f t="shared" si="26"/>
        <v>0</v>
      </c>
      <c r="BH164" s="201">
        <f t="shared" si="27"/>
        <v>0</v>
      </c>
      <c r="BI164" s="201">
        <f t="shared" si="28"/>
        <v>0</v>
      </c>
      <c r="BJ164" s="18" t="s">
        <v>84</v>
      </c>
      <c r="BK164" s="201">
        <f t="shared" si="29"/>
        <v>0</v>
      </c>
      <c r="BL164" s="18" t="s">
        <v>146</v>
      </c>
      <c r="BM164" s="200" t="s">
        <v>880</v>
      </c>
    </row>
    <row r="165" spans="1:65" s="2" customFormat="1" ht="16.5" customHeight="1">
      <c r="A165" s="35"/>
      <c r="B165" s="36"/>
      <c r="C165" s="188" t="s">
        <v>294</v>
      </c>
      <c r="D165" s="188" t="s">
        <v>142</v>
      </c>
      <c r="E165" s="189" t="s">
        <v>881</v>
      </c>
      <c r="F165" s="190" t="s">
        <v>882</v>
      </c>
      <c r="G165" s="191" t="s">
        <v>635</v>
      </c>
      <c r="H165" s="192">
        <v>1</v>
      </c>
      <c r="I165" s="193"/>
      <c r="J165" s="194">
        <f t="shared" si="20"/>
        <v>0</v>
      </c>
      <c r="K165" s="195"/>
      <c r="L165" s="40"/>
      <c r="M165" s="196" t="s">
        <v>1</v>
      </c>
      <c r="N165" s="197" t="s">
        <v>41</v>
      </c>
      <c r="O165" s="72"/>
      <c r="P165" s="198">
        <f t="shared" si="21"/>
        <v>0</v>
      </c>
      <c r="Q165" s="198">
        <v>0</v>
      </c>
      <c r="R165" s="198">
        <f t="shared" si="22"/>
        <v>0</v>
      </c>
      <c r="S165" s="198">
        <v>0</v>
      </c>
      <c r="T165" s="199">
        <f t="shared" si="23"/>
        <v>0</v>
      </c>
      <c r="U165" s="35"/>
      <c r="V165" s="35"/>
      <c r="W165" s="35"/>
      <c r="X165" s="35"/>
      <c r="Y165" s="35"/>
      <c r="Z165" s="35"/>
      <c r="AA165" s="35"/>
      <c r="AB165" s="35"/>
      <c r="AC165" s="35"/>
      <c r="AD165" s="35"/>
      <c r="AE165" s="35"/>
      <c r="AR165" s="200" t="s">
        <v>146</v>
      </c>
      <c r="AT165" s="200" t="s">
        <v>142</v>
      </c>
      <c r="AU165" s="200" t="s">
        <v>157</v>
      </c>
      <c r="AY165" s="18" t="s">
        <v>139</v>
      </c>
      <c r="BE165" s="201">
        <f t="shared" si="24"/>
        <v>0</v>
      </c>
      <c r="BF165" s="201">
        <f t="shared" si="25"/>
        <v>0</v>
      </c>
      <c r="BG165" s="201">
        <f t="shared" si="26"/>
        <v>0</v>
      </c>
      <c r="BH165" s="201">
        <f t="shared" si="27"/>
        <v>0</v>
      </c>
      <c r="BI165" s="201">
        <f t="shared" si="28"/>
        <v>0</v>
      </c>
      <c r="BJ165" s="18" t="s">
        <v>84</v>
      </c>
      <c r="BK165" s="201">
        <f t="shared" si="29"/>
        <v>0</v>
      </c>
      <c r="BL165" s="18" t="s">
        <v>146</v>
      </c>
      <c r="BM165" s="200" t="s">
        <v>883</v>
      </c>
    </row>
    <row r="166" spans="1:65" s="2" customFormat="1" ht="16.5" customHeight="1">
      <c r="A166" s="35"/>
      <c r="B166" s="36"/>
      <c r="C166" s="188" t="s">
        <v>301</v>
      </c>
      <c r="D166" s="188" t="s">
        <v>142</v>
      </c>
      <c r="E166" s="189" t="s">
        <v>884</v>
      </c>
      <c r="F166" s="190" t="s">
        <v>885</v>
      </c>
      <c r="G166" s="191" t="s">
        <v>635</v>
      </c>
      <c r="H166" s="192">
        <v>95</v>
      </c>
      <c r="I166" s="193"/>
      <c r="J166" s="194">
        <f t="shared" si="20"/>
        <v>0</v>
      </c>
      <c r="K166" s="195"/>
      <c r="L166" s="40"/>
      <c r="M166" s="196" t="s">
        <v>1</v>
      </c>
      <c r="N166" s="197" t="s">
        <v>41</v>
      </c>
      <c r="O166" s="72"/>
      <c r="P166" s="198">
        <f t="shared" si="21"/>
        <v>0</v>
      </c>
      <c r="Q166" s="198">
        <v>0</v>
      </c>
      <c r="R166" s="198">
        <f t="shared" si="22"/>
        <v>0</v>
      </c>
      <c r="S166" s="198">
        <v>0</v>
      </c>
      <c r="T166" s="199">
        <f t="shared" si="23"/>
        <v>0</v>
      </c>
      <c r="U166" s="35"/>
      <c r="V166" s="35"/>
      <c r="W166" s="35"/>
      <c r="X166" s="35"/>
      <c r="Y166" s="35"/>
      <c r="Z166" s="35"/>
      <c r="AA166" s="35"/>
      <c r="AB166" s="35"/>
      <c r="AC166" s="35"/>
      <c r="AD166" s="35"/>
      <c r="AE166" s="35"/>
      <c r="AR166" s="200" t="s">
        <v>146</v>
      </c>
      <c r="AT166" s="200" t="s">
        <v>142</v>
      </c>
      <c r="AU166" s="200" t="s">
        <v>157</v>
      </c>
      <c r="AY166" s="18" t="s">
        <v>139</v>
      </c>
      <c r="BE166" s="201">
        <f t="shared" si="24"/>
        <v>0</v>
      </c>
      <c r="BF166" s="201">
        <f t="shared" si="25"/>
        <v>0</v>
      </c>
      <c r="BG166" s="201">
        <f t="shared" si="26"/>
        <v>0</v>
      </c>
      <c r="BH166" s="201">
        <f t="shared" si="27"/>
        <v>0</v>
      </c>
      <c r="BI166" s="201">
        <f t="shared" si="28"/>
        <v>0</v>
      </c>
      <c r="BJ166" s="18" t="s">
        <v>84</v>
      </c>
      <c r="BK166" s="201">
        <f t="shared" si="29"/>
        <v>0</v>
      </c>
      <c r="BL166" s="18" t="s">
        <v>146</v>
      </c>
      <c r="BM166" s="200" t="s">
        <v>886</v>
      </c>
    </row>
    <row r="167" spans="1:65" s="2" customFormat="1" ht="16.5" customHeight="1">
      <c r="A167" s="35"/>
      <c r="B167" s="36"/>
      <c r="C167" s="188" t="s">
        <v>307</v>
      </c>
      <c r="D167" s="188" t="s">
        <v>142</v>
      </c>
      <c r="E167" s="189" t="s">
        <v>887</v>
      </c>
      <c r="F167" s="190" t="s">
        <v>888</v>
      </c>
      <c r="G167" s="191" t="s">
        <v>635</v>
      </c>
      <c r="H167" s="192">
        <v>100</v>
      </c>
      <c r="I167" s="193"/>
      <c r="J167" s="194">
        <f t="shared" si="20"/>
        <v>0</v>
      </c>
      <c r="K167" s="195"/>
      <c r="L167" s="40"/>
      <c r="M167" s="196" t="s">
        <v>1</v>
      </c>
      <c r="N167" s="197" t="s">
        <v>41</v>
      </c>
      <c r="O167" s="72"/>
      <c r="P167" s="198">
        <f t="shared" si="21"/>
        <v>0</v>
      </c>
      <c r="Q167" s="198">
        <v>0</v>
      </c>
      <c r="R167" s="198">
        <f t="shared" si="22"/>
        <v>0</v>
      </c>
      <c r="S167" s="198">
        <v>0</v>
      </c>
      <c r="T167" s="199">
        <f t="shared" si="23"/>
        <v>0</v>
      </c>
      <c r="U167" s="35"/>
      <c r="V167" s="35"/>
      <c r="W167" s="35"/>
      <c r="X167" s="35"/>
      <c r="Y167" s="35"/>
      <c r="Z167" s="35"/>
      <c r="AA167" s="35"/>
      <c r="AB167" s="35"/>
      <c r="AC167" s="35"/>
      <c r="AD167" s="35"/>
      <c r="AE167" s="35"/>
      <c r="AR167" s="200" t="s">
        <v>146</v>
      </c>
      <c r="AT167" s="200" t="s">
        <v>142</v>
      </c>
      <c r="AU167" s="200" t="s">
        <v>157</v>
      </c>
      <c r="AY167" s="18" t="s">
        <v>139</v>
      </c>
      <c r="BE167" s="201">
        <f t="shared" si="24"/>
        <v>0</v>
      </c>
      <c r="BF167" s="201">
        <f t="shared" si="25"/>
        <v>0</v>
      </c>
      <c r="BG167" s="201">
        <f t="shared" si="26"/>
        <v>0</v>
      </c>
      <c r="BH167" s="201">
        <f t="shared" si="27"/>
        <v>0</v>
      </c>
      <c r="BI167" s="201">
        <f t="shared" si="28"/>
        <v>0</v>
      </c>
      <c r="BJ167" s="18" t="s">
        <v>84</v>
      </c>
      <c r="BK167" s="201">
        <f t="shared" si="29"/>
        <v>0</v>
      </c>
      <c r="BL167" s="18" t="s">
        <v>146</v>
      </c>
      <c r="BM167" s="200" t="s">
        <v>889</v>
      </c>
    </row>
    <row r="168" spans="1:65" s="2" customFormat="1" ht="16.5" customHeight="1">
      <c r="A168" s="35"/>
      <c r="B168" s="36"/>
      <c r="C168" s="188" t="s">
        <v>311</v>
      </c>
      <c r="D168" s="188" t="s">
        <v>142</v>
      </c>
      <c r="E168" s="189" t="s">
        <v>890</v>
      </c>
      <c r="F168" s="190" t="s">
        <v>891</v>
      </c>
      <c r="G168" s="191" t="s">
        <v>635</v>
      </c>
      <c r="H168" s="192">
        <v>15</v>
      </c>
      <c r="I168" s="193"/>
      <c r="J168" s="194">
        <f t="shared" si="20"/>
        <v>0</v>
      </c>
      <c r="K168" s="195"/>
      <c r="L168" s="40"/>
      <c r="M168" s="196" t="s">
        <v>1</v>
      </c>
      <c r="N168" s="197" t="s">
        <v>41</v>
      </c>
      <c r="O168" s="72"/>
      <c r="P168" s="198">
        <f t="shared" si="21"/>
        <v>0</v>
      </c>
      <c r="Q168" s="198">
        <v>0</v>
      </c>
      <c r="R168" s="198">
        <f t="shared" si="22"/>
        <v>0</v>
      </c>
      <c r="S168" s="198">
        <v>0</v>
      </c>
      <c r="T168" s="199">
        <f t="shared" si="23"/>
        <v>0</v>
      </c>
      <c r="U168" s="35"/>
      <c r="V168" s="35"/>
      <c r="W168" s="35"/>
      <c r="X168" s="35"/>
      <c r="Y168" s="35"/>
      <c r="Z168" s="35"/>
      <c r="AA168" s="35"/>
      <c r="AB168" s="35"/>
      <c r="AC168" s="35"/>
      <c r="AD168" s="35"/>
      <c r="AE168" s="35"/>
      <c r="AR168" s="200" t="s">
        <v>146</v>
      </c>
      <c r="AT168" s="200" t="s">
        <v>142</v>
      </c>
      <c r="AU168" s="200" t="s">
        <v>157</v>
      </c>
      <c r="AY168" s="18" t="s">
        <v>139</v>
      </c>
      <c r="BE168" s="201">
        <f t="shared" si="24"/>
        <v>0</v>
      </c>
      <c r="BF168" s="201">
        <f t="shared" si="25"/>
        <v>0</v>
      </c>
      <c r="BG168" s="201">
        <f t="shared" si="26"/>
        <v>0</v>
      </c>
      <c r="BH168" s="201">
        <f t="shared" si="27"/>
        <v>0</v>
      </c>
      <c r="BI168" s="201">
        <f t="shared" si="28"/>
        <v>0</v>
      </c>
      <c r="BJ168" s="18" t="s">
        <v>84</v>
      </c>
      <c r="BK168" s="201">
        <f t="shared" si="29"/>
        <v>0</v>
      </c>
      <c r="BL168" s="18" t="s">
        <v>146</v>
      </c>
      <c r="BM168" s="200" t="s">
        <v>892</v>
      </c>
    </row>
    <row r="169" spans="1:65" s="2" customFormat="1" ht="16.5" customHeight="1">
      <c r="A169" s="35"/>
      <c r="B169" s="36"/>
      <c r="C169" s="188" t="s">
        <v>315</v>
      </c>
      <c r="D169" s="188" t="s">
        <v>142</v>
      </c>
      <c r="E169" s="189" t="s">
        <v>893</v>
      </c>
      <c r="F169" s="190" t="s">
        <v>894</v>
      </c>
      <c r="G169" s="191" t="s">
        <v>635</v>
      </c>
      <c r="H169" s="192">
        <v>6</v>
      </c>
      <c r="I169" s="193"/>
      <c r="J169" s="194">
        <f t="shared" si="20"/>
        <v>0</v>
      </c>
      <c r="K169" s="195"/>
      <c r="L169" s="40"/>
      <c r="M169" s="196" t="s">
        <v>1</v>
      </c>
      <c r="N169" s="197" t="s">
        <v>41</v>
      </c>
      <c r="O169" s="72"/>
      <c r="P169" s="198">
        <f t="shared" si="21"/>
        <v>0</v>
      </c>
      <c r="Q169" s="198">
        <v>0</v>
      </c>
      <c r="R169" s="198">
        <f t="shared" si="22"/>
        <v>0</v>
      </c>
      <c r="S169" s="198">
        <v>0</v>
      </c>
      <c r="T169" s="199">
        <f t="shared" si="23"/>
        <v>0</v>
      </c>
      <c r="U169" s="35"/>
      <c r="V169" s="35"/>
      <c r="W169" s="35"/>
      <c r="X169" s="35"/>
      <c r="Y169" s="35"/>
      <c r="Z169" s="35"/>
      <c r="AA169" s="35"/>
      <c r="AB169" s="35"/>
      <c r="AC169" s="35"/>
      <c r="AD169" s="35"/>
      <c r="AE169" s="35"/>
      <c r="AR169" s="200" t="s">
        <v>146</v>
      </c>
      <c r="AT169" s="200" t="s">
        <v>142</v>
      </c>
      <c r="AU169" s="200" t="s">
        <v>157</v>
      </c>
      <c r="AY169" s="18" t="s">
        <v>139</v>
      </c>
      <c r="BE169" s="201">
        <f t="shared" si="24"/>
        <v>0</v>
      </c>
      <c r="BF169" s="201">
        <f t="shared" si="25"/>
        <v>0</v>
      </c>
      <c r="BG169" s="201">
        <f t="shared" si="26"/>
        <v>0</v>
      </c>
      <c r="BH169" s="201">
        <f t="shared" si="27"/>
        <v>0</v>
      </c>
      <c r="BI169" s="201">
        <f t="shared" si="28"/>
        <v>0</v>
      </c>
      <c r="BJ169" s="18" t="s">
        <v>84</v>
      </c>
      <c r="BK169" s="201">
        <f t="shared" si="29"/>
        <v>0</v>
      </c>
      <c r="BL169" s="18" t="s">
        <v>146</v>
      </c>
      <c r="BM169" s="200" t="s">
        <v>895</v>
      </c>
    </row>
    <row r="170" spans="1:65" s="12" customFormat="1" ht="20.85" customHeight="1">
      <c r="B170" s="172"/>
      <c r="C170" s="173"/>
      <c r="D170" s="174" t="s">
        <v>75</v>
      </c>
      <c r="E170" s="186" t="s">
        <v>896</v>
      </c>
      <c r="F170" s="186" t="s">
        <v>897</v>
      </c>
      <c r="G170" s="173"/>
      <c r="H170" s="173"/>
      <c r="I170" s="176"/>
      <c r="J170" s="187">
        <f>BK170</f>
        <v>0</v>
      </c>
      <c r="K170" s="173"/>
      <c r="L170" s="178"/>
      <c r="M170" s="179"/>
      <c r="N170" s="180"/>
      <c r="O170" s="180"/>
      <c r="P170" s="181">
        <f>SUM(P171:P182)</f>
        <v>0</v>
      </c>
      <c r="Q170" s="180"/>
      <c r="R170" s="181">
        <f>SUM(R171:R182)</f>
        <v>0</v>
      </c>
      <c r="S170" s="180"/>
      <c r="T170" s="182">
        <f>SUM(T171:T182)</f>
        <v>0</v>
      </c>
      <c r="AR170" s="183" t="s">
        <v>84</v>
      </c>
      <c r="AT170" s="184" t="s">
        <v>75</v>
      </c>
      <c r="AU170" s="184" t="s">
        <v>86</v>
      </c>
      <c r="AY170" s="183" t="s">
        <v>139</v>
      </c>
      <c r="BK170" s="185">
        <f>SUM(BK171:BK182)</f>
        <v>0</v>
      </c>
    </row>
    <row r="171" spans="1:65" s="2" customFormat="1" ht="16.5" customHeight="1">
      <c r="A171" s="35"/>
      <c r="B171" s="36"/>
      <c r="C171" s="188" t="s">
        <v>320</v>
      </c>
      <c r="D171" s="188" t="s">
        <v>142</v>
      </c>
      <c r="E171" s="189" t="s">
        <v>898</v>
      </c>
      <c r="F171" s="190" t="s">
        <v>899</v>
      </c>
      <c r="G171" s="191" t="s">
        <v>635</v>
      </c>
      <c r="H171" s="192">
        <v>15</v>
      </c>
      <c r="I171" s="193"/>
      <c r="J171" s="194">
        <f t="shared" ref="J171:J182" si="30">ROUND(I171*H171,2)</f>
        <v>0</v>
      </c>
      <c r="K171" s="195"/>
      <c r="L171" s="40"/>
      <c r="M171" s="196" t="s">
        <v>1</v>
      </c>
      <c r="N171" s="197" t="s">
        <v>41</v>
      </c>
      <c r="O171" s="72"/>
      <c r="P171" s="198">
        <f t="shared" ref="P171:P182" si="31">O171*H171</f>
        <v>0</v>
      </c>
      <c r="Q171" s="198">
        <v>0</v>
      </c>
      <c r="R171" s="198">
        <f t="shared" ref="R171:R182" si="32">Q171*H171</f>
        <v>0</v>
      </c>
      <c r="S171" s="198">
        <v>0</v>
      </c>
      <c r="T171" s="199">
        <f t="shared" ref="T171:T182" si="33">S171*H171</f>
        <v>0</v>
      </c>
      <c r="U171" s="35"/>
      <c r="V171" s="35"/>
      <c r="W171" s="35"/>
      <c r="X171" s="35"/>
      <c r="Y171" s="35"/>
      <c r="Z171" s="35"/>
      <c r="AA171" s="35"/>
      <c r="AB171" s="35"/>
      <c r="AC171" s="35"/>
      <c r="AD171" s="35"/>
      <c r="AE171" s="35"/>
      <c r="AR171" s="200" t="s">
        <v>146</v>
      </c>
      <c r="AT171" s="200" t="s">
        <v>142</v>
      </c>
      <c r="AU171" s="200" t="s">
        <v>157</v>
      </c>
      <c r="AY171" s="18" t="s">
        <v>139</v>
      </c>
      <c r="BE171" s="201">
        <f t="shared" ref="BE171:BE182" si="34">IF(N171="základní",J171,0)</f>
        <v>0</v>
      </c>
      <c r="BF171" s="201">
        <f t="shared" ref="BF171:BF182" si="35">IF(N171="snížená",J171,0)</f>
        <v>0</v>
      </c>
      <c r="BG171" s="201">
        <f t="shared" ref="BG171:BG182" si="36">IF(N171="zákl. přenesená",J171,0)</f>
        <v>0</v>
      </c>
      <c r="BH171" s="201">
        <f t="shared" ref="BH171:BH182" si="37">IF(N171="sníž. přenesená",J171,0)</f>
        <v>0</v>
      </c>
      <c r="BI171" s="201">
        <f t="shared" ref="BI171:BI182" si="38">IF(N171="nulová",J171,0)</f>
        <v>0</v>
      </c>
      <c r="BJ171" s="18" t="s">
        <v>84</v>
      </c>
      <c r="BK171" s="201">
        <f t="shared" ref="BK171:BK182" si="39">ROUND(I171*H171,2)</f>
        <v>0</v>
      </c>
      <c r="BL171" s="18" t="s">
        <v>146</v>
      </c>
      <c r="BM171" s="200" t="s">
        <v>900</v>
      </c>
    </row>
    <row r="172" spans="1:65" s="2" customFormat="1" ht="16.5" customHeight="1">
      <c r="A172" s="35"/>
      <c r="B172" s="36"/>
      <c r="C172" s="188" t="s">
        <v>324</v>
      </c>
      <c r="D172" s="188" t="s">
        <v>142</v>
      </c>
      <c r="E172" s="189" t="s">
        <v>901</v>
      </c>
      <c r="F172" s="190" t="s">
        <v>902</v>
      </c>
      <c r="G172" s="191" t="s">
        <v>635</v>
      </c>
      <c r="H172" s="192">
        <v>1</v>
      </c>
      <c r="I172" s="193"/>
      <c r="J172" s="194">
        <f t="shared" si="30"/>
        <v>0</v>
      </c>
      <c r="K172" s="195"/>
      <c r="L172" s="40"/>
      <c r="M172" s="196" t="s">
        <v>1</v>
      </c>
      <c r="N172" s="197" t="s">
        <v>41</v>
      </c>
      <c r="O172" s="72"/>
      <c r="P172" s="198">
        <f t="shared" si="31"/>
        <v>0</v>
      </c>
      <c r="Q172" s="198">
        <v>0</v>
      </c>
      <c r="R172" s="198">
        <f t="shared" si="32"/>
        <v>0</v>
      </c>
      <c r="S172" s="198">
        <v>0</v>
      </c>
      <c r="T172" s="199">
        <f t="shared" si="33"/>
        <v>0</v>
      </c>
      <c r="U172" s="35"/>
      <c r="V172" s="35"/>
      <c r="W172" s="35"/>
      <c r="X172" s="35"/>
      <c r="Y172" s="35"/>
      <c r="Z172" s="35"/>
      <c r="AA172" s="35"/>
      <c r="AB172" s="35"/>
      <c r="AC172" s="35"/>
      <c r="AD172" s="35"/>
      <c r="AE172" s="35"/>
      <c r="AR172" s="200" t="s">
        <v>146</v>
      </c>
      <c r="AT172" s="200" t="s">
        <v>142</v>
      </c>
      <c r="AU172" s="200" t="s">
        <v>157</v>
      </c>
      <c r="AY172" s="18" t="s">
        <v>139</v>
      </c>
      <c r="BE172" s="201">
        <f t="shared" si="34"/>
        <v>0</v>
      </c>
      <c r="BF172" s="201">
        <f t="shared" si="35"/>
        <v>0</v>
      </c>
      <c r="BG172" s="201">
        <f t="shared" si="36"/>
        <v>0</v>
      </c>
      <c r="BH172" s="201">
        <f t="shared" si="37"/>
        <v>0</v>
      </c>
      <c r="BI172" s="201">
        <f t="shared" si="38"/>
        <v>0</v>
      </c>
      <c r="BJ172" s="18" t="s">
        <v>84</v>
      </c>
      <c r="BK172" s="201">
        <f t="shared" si="39"/>
        <v>0</v>
      </c>
      <c r="BL172" s="18" t="s">
        <v>146</v>
      </c>
      <c r="BM172" s="200" t="s">
        <v>903</v>
      </c>
    </row>
    <row r="173" spans="1:65" s="2" customFormat="1" ht="16.5" customHeight="1">
      <c r="A173" s="35"/>
      <c r="B173" s="36"/>
      <c r="C173" s="188" t="s">
        <v>331</v>
      </c>
      <c r="D173" s="188" t="s">
        <v>142</v>
      </c>
      <c r="E173" s="189" t="s">
        <v>904</v>
      </c>
      <c r="F173" s="190" t="s">
        <v>905</v>
      </c>
      <c r="G173" s="191" t="s">
        <v>635</v>
      </c>
      <c r="H173" s="192">
        <v>3</v>
      </c>
      <c r="I173" s="193"/>
      <c r="J173" s="194">
        <f t="shared" si="30"/>
        <v>0</v>
      </c>
      <c r="K173" s="195"/>
      <c r="L173" s="40"/>
      <c r="M173" s="196" t="s">
        <v>1</v>
      </c>
      <c r="N173" s="197" t="s">
        <v>41</v>
      </c>
      <c r="O173" s="72"/>
      <c r="P173" s="198">
        <f t="shared" si="31"/>
        <v>0</v>
      </c>
      <c r="Q173" s="198">
        <v>0</v>
      </c>
      <c r="R173" s="198">
        <f t="shared" si="32"/>
        <v>0</v>
      </c>
      <c r="S173" s="198">
        <v>0</v>
      </c>
      <c r="T173" s="199">
        <f t="shared" si="33"/>
        <v>0</v>
      </c>
      <c r="U173" s="35"/>
      <c r="V173" s="35"/>
      <c r="W173" s="35"/>
      <c r="X173" s="35"/>
      <c r="Y173" s="35"/>
      <c r="Z173" s="35"/>
      <c r="AA173" s="35"/>
      <c r="AB173" s="35"/>
      <c r="AC173" s="35"/>
      <c r="AD173" s="35"/>
      <c r="AE173" s="35"/>
      <c r="AR173" s="200" t="s">
        <v>146</v>
      </c>
      <c r="AT173" s="200" t="s">
        <v>142</v>
      </c>
      <c r="AU173" s="200" t="s">
        <v>157</v>
      </c>
      <c r="AY173" s="18" t="s">
        <v>139</v>
      </c>
      <c r="BE173" s="201">
        <f t="shared" si="34"/>
        <v>0</v>
      </c>
      <c r="BF173" s="201">
        <f t="shared" si="35"/>
        <v>0</v>
      </c>
      <c r="BG173" s="201">
        <f t="shared" si="36"/>
        <v>0</v>
      </c>
      <c r="BH173" s="201">
        <f t="shared" si="37"/>
        <v>0</v>
      </c>
      <c r="BI173" s="201">
        <f t="shared" si="38"/>
        <v>0</v>
      </c>
      <c r="BJ173" s="18" t="s">
        <v>84</v>
      </c>
      <c r="BK173" s="201">
        <f t="shared" si="39"/>
        <v>0</v>
      </c>
      <c r="BL173" s="18" t="s">
        <v>146</v>
      </c>
      <c r="BM173" s="200" t="s">
        <v>906</v>
      </c>
    </row>
    <row r="174" spans="1:65" s="2" customFormat="1" ht="16.5" customHeight="1">
      <c r="A174" s="35"/>
      <c r="B174" s="36"/>
      <c r="C174" s="188" t="s">
        <v>337</v>
      </c>
      <c r="D174" s="188" t="s">
        <v>142</v>
      </c>
      <c r="E174" s="189" t="s">
        <v>907</v>
      </c>
      <c r="F174" s="190" t="s">
        <v>885</v>
      </c>
      <c r="G174" s="191" t="s">
        <v>635</v>
      </c>
      <c r="H174" s="192">
        <v>19</v>
      </c>
      <c r="I174" s="193"/>
      <c r="J174" s="194">
        <f t="shared" si="30"/>
        <v>0</v>
      </c>
      <c r="K174" s="195"/>
      <c r="L174" s="40"/>
      <c r="M174" s="196" t="s">
        <v>1</v>
      </c>
      <c r="N174" s="197" t="s">
        <v>41</v>
      </c>
      <c r="O174" s="72"/>
      <c r="P174" s="198">
        <f t="shared" si="31"/>
        <v>0</v>
      </c>
      <c r="Q174" s="198">
        <v>0</v>
      </c>
      <c r="R174" s="198">
        <f t="shared" si="32"/>
        <v>0</v>
      </c>
      <c r="S174" s="198">
        <v>0</v>
      </c>
      <c r="T174" s="199">
        <f t="shared" si="33"/>
        <v>0</v>
      </c>
      <c r="U174" s="35"/>
      <c r="V174" s="35"/>
      <c r="W174" s="35"/>
      <c r="X174" s="35"/>
      <c r="Y174" s="35"/>
      <c r="Z174" s="35"/>
      <c r="AA174" s="35"/>
      <c r="AB174" s="35"/>
      <c r="AC174" s="35"/>
      <c r="AD174" s="35"/>
      <c r="AE174" s="35"/>
      <c r="AR174" s="200" t="s">
        <v>146</v>
      </c>
      <c r="AT174" s="200" t="s">
        <v>142</v>
      </c>
      <c r="AU174" s="200" t="s">
        <v>157</v>
      </c>
      <c r="AY174" s="18" t="s">
        <v>139</v>
      </c>
      <c r="BE174" s="201">
        <f t="shared" si="34"/>
        <v>0</v>
      </c>
      <c r="BF174" s="201">
        <f t="shared" si="35"/>
        <v>0</v>
      </c>
      <c r="BG174" s="201">
        <f t="shared" si="36"/>
        <v>0</v>
      </c>
      <c r="BH174" s="201">
        <f t="shared" si="37"/>
        <v>0</v>
      </c>
      <c r="BI174" s="201">
        <f t="shared" si="38"/>
        <v>0</v>
      </c>
      <c r="BJ174" s="18" t="s">
        <v>84</v>
      </c>
      <c r="BK174" s="201">
        <f t="shared" si="39"/>
        <v>0</v>
      </c>
      <c r="BL174" s="18" t="s">
        <v>146</v>
      </c>
      <c r="BM174" s="200" t="s">
        <v>908</v>
      </c>
    </row>
    <row r="175" spans="1:65" s="2" customFormat="1" ht="16.5" customHeight="1">
      <c r="A175" s="35"/>
      <c r="B175" s="36"/>
      <c r="C175" s="188" t="s">
        <v>341</v>
      </c>
      <c r="D175" s="188" t="s">
        <v>142</v>
      </c>
      <c r="E175" s="189" t="s">
        <v>909</v>
      </c>
      <c r="F175" s="190" t="s">
        <v>910</v>
      </c>
      <c r="G175" s="191" t="s">
        <v>635</v>
      </c>
      <c r="H175" s="192">
        <v>15</v>
      </c>
      <c r="I175" s="193"/>
      <c r="J175" s="194">
        <f t="shared" si="30"/>
        <v>0</v>
      </c>
      <c r="K175" s="195"/>
      <c r="L175" s="40"/>
      <c r="M175" s="196" t="s">
        <v>1</v>
      </c>
      <c r="N175" s="197" t="s">
        <v>41</v>
      </c>
      <c r="O175" s="72"/>
      <c r="P175" s="198">
        <f t="shared" si="31"/>
        <v>0</v>
      </c>
      <c r="Q175" s="198">
        <v>0</v>
      </c>
      <c r="R175" s="198">
        <f t="shared" si="32"/>
        <v>0</v>
      </c>
      <c r="S175" s="198">
        <v>0</v>
      </c>
      <c r="T175" s="199">
        <f t="shared" si="33"/>
        <v>0</v>
      </c>
      <c r="U175" s="35"/>
      <c r="V175" s="35"/>
      <c r="W175" s="35"/>
      <c r="X175" s="35"/>
      <c r="Y175" s="35"/>
      <c r="Z175" s="35"/>
      <c r="AA175" s="35"/>
      <c r="AB175" s="35"/>
      <c r="AC175" s="35"/>
      <c r="AD175" s="35"/>
      <c r="AE175" s="35"/>
      <c r="AR175" s="200" t="s">
        <v>146</v>
      </c>
      <c r="AT175" s="200" t="s">
        <v>142</v>
      </c>
      <c r="AU175" s="200" t="s">
        <v>157</v>
      </c>
      <c r="AY175" s="18" t="s">
        <v>139</v>
      </c>
      <c r="BE175" s="201">
        <f t="shared" si="34"/>
        <v>0</v>
      </c>
      <c r="BF175" s="201">
        <f t="shared" si="35"/>
        <v>0</v>
      </c>
      <c r="BG175" s="201">
        <f t="shared" si="36"/>
        <v>0</v>
      </c>
      <c r="BH175" s="201">
        <f t="shared" si="37"/>
        <v>0</v>
      </c>
      <c r="BI175" s="201">
        <f t="shared" si="38"/>
        <v>0</v>
      </c>
      <c r="BJ175" s="18" t="s">
        <v>84</v>
      </c>
      <c r="BK175" s="201">
        <f t="shared" si="39"/>
        <v>0</v>
      </c>
      <c r="BL175" s="18" t="s">
        <v>146</v>
      </c>
      <c r="BM175" s="200" t="s">
        <v>911</v>
      </c>
    </row>
    <row r="176" spans="1:65" s="2" customFormat="1" ht="16.5" customHeight="1">
      <c r="A176" s="35"/>
      <c r="B176" s="36"/>
      <c r="C176" s="188" t="s">
        <v>347</v>
      </c>
      <c r="D176" s="188" t="s">
        <v>142</v>
      </c>
      <c r="E176" s="189" t="s">
        <v>912</v>
      </c>
      <c r="F176" s="190" t="s">
        <v>913</v>
      </c>
      <c r="G176" s="191" t="s">
        <v>635</v>
      </c>
      <c r="H176" s="192">
        <v>1</v>
      </c>
      <c r="I176" s="193"/>
      <c r="J176" s="194">
        <f t="shared" si="30"/>
        <v>0</v>
      </c>
      <c r="K176" s="195"/>
      <c r="L176" s="40"/>
      <c r="M176" s="196" t="s">
        <v>1</v>
      </c>
      <c r="N176" s="197" t="s">
        <v>41</v>
      </c>
      <c r="O176" s="72"/>
      <c r="P176" s="198">
        <f t="shared" si="31"/>
        <v>0</v>
      </c>
      <c r="Q176" s="198">
        <v>0</v>
      </c>
      <c r="R176" s="198">
        <f t="shared" si="32"/>
        <v>0</v>
      </c>
      <c r="S176" s="198">
        <v>0</v>
      </c>
      <c r="T176" s="199">
        <f t="shared" si="33"/>
        <v>0</v>
      </c>
      <c r="U176" s="35"/>
      <c r="V176" s="35"/>
      <c r="W176" s="35"/>
      <c r="X176" s="35"/>
      <c r="Y176" s="35"/>
      <c r="Z176" s="35"/>
      <c r="AA176" s="35"/>
      <c r="AB176" s="35"/>
      <c r="AC176" s="35"/>
      <c r="AD176" s="35"/>
      <c r="AE176" s="35"/>
      <c r="AR176" s="200" t="s">
        <v>146</v>
      </c>
      <c r="AT176" s="200" t="s">
        <v>142</v>
      </c>
      <c r="AU176" s="200" t="s">
        <v>157</v>
      </c>
      <c r="AY176" s="18" t="s">
        <v>139</v>
      </c>
      <c r="BE176" s="201">
        <f t="shared" si="34"/>
        <v>0</v>
      </c>
      <c r="BF176" s="201">
        <f t="shared" si="35"/>
        <v>0</v>
      </c>
      <c r="BG176" s="201">
        <f t="shared" si="36"/>
        <v>0</v>
      </c>
      <c r="BH176" s="201">
        <f t="shared" si="37"/>
        <v>0</v>
      </c>
      <c r="BI176" s="201">
        <f t="shared" si="38"/>
        <v>0</v>
      </c>
      <c r="BJ176" s="18" t="s">
        <v>84</v>
      </c>
      <c r="BK176" s="201">
        <f t="shared" si="39"/>
        <v>0</v>
      </c>
      <c r="BL176" s="18" t="s">
        <v>146</v>
      </c>
      <c r="BM176" s="200" t="s">
        <v>914</v>
      </c>
    </row>
    <row r="177" spans="1:65" s="2" customFormat="1" ht="16.5" customHeight="1">
      <c r="A177" s="35"/>
      <c r="B177" s="36"/>
      <c r="C177" s="188" t="s">
        <v>353</v>
      </c>
      <c r="D177" s="188" t="s">
        <v>142</v>
      </c>
      <c r="E177" s="189" t="s">
        <v>915</v>
      </c>
      <c r="F177" s="190" t="s">
        <v>916</v>
      </c>
      <c r="G177" s="191" t="s">
        <v>635</v>
      </c>
      <c r="H177" s="192">
        <v>3</v>
      </c>
      <c r="I177" s="193"/>
      <c r="J177" s="194">
        <f t="shared" si="30"/>
        <v>0</v>
      </c>
      <c r="K177" s="195"/>
      <c r="L177" s="40"/>
      <c r="M177" s="196" t="s">
        <v>1</v>
      </c>
      <c r="N177" s="197" t="s">
        <v>41</v>
      </c>
      <c r="O177" s="72"/>
      <c r="P177" s="198">
        <f t="shared" si="31"/>
        <v>0</v>
      </c>
      <c r="Q177" s="198">
        <v>0</v>
      </c>
      <c r="R177" s="198">
        <f t="shared" si="32"/>
        <v>0</v>
      </c>
      <c r="S177" s="198">
        <v>0</v>
      </c>
      <c r="T177" s="199">
        <f t="shared" si="33"/>
        <v>0</v>
      </c>
      <c r="U177" s="35"/>
      <c r="V177" s="35"/>
      <c r="W177" s="35"/>
      <c r="X177" s="35"/>
      <c r="Y177" s="35"/>
      <c r="Z177" s="35"/>
      <c r="AA177" s="35"/>
      <c r="AB177" s="35"/>
      <c r="AC177" s="35"/>
      <c r="AD177" s="35"/>
      <c r="AE177" s="35"/>
      <c r="AR177" s="200" t="s">
        <v>146</v>
      </c>
      <c r="AT177" s="200" t="s">
        <v>142</v>
      </c>
      <c r="AU177" s="200" t="s">
        <v>157</v>
      </c>
      <c r="AY177" s="18" t="s">
        <v>139</v>
      </c>
      <c r="BE177" s="201">
        <f t="shared" si="34"/>
        <v>0</v>
      </c>
      <c r="BF177" s="201">
        <f t="shared" si="35"/>
        <v>0</v>
      </c>
      <c r="BG177" s="201">
        <f t="shared" si="36"/>
        <v>0</v>
      </c>
      <c r="BH177" s="201">
        <f t="shared" si="37"/>
        <v>0</v>
      </c>
      <c r="BI177" s="201">
        <f t="shared" si="38"/>
        <v>0</v>
      </c>
      <c r="BJ177" s="18" t="s">
        <v>84</v>
      </c>
      <c r="BK177" s="201">
        <f t="shared" si="39"/>
        <v>0</v>
      </c>
      <c r="BL177" s="18" t="s">
        <v>146</v>
      </c>
      <c r="BM177" s="200" t="s">
        <v>917</v>
      </c>
    </row>
    <row r="178" spans="1:65" s="2" customFormat="1" ht="16.5" customHeight="1">
      <c r="A178" s="35"/>
      <c r="B178" s="36"/>
      <c r="C178" s="188" t="s">
        <v>357</v>
      </c>
      <c r="D178" s="188" t="s">
        <v>142</v>
      </c>
      <c r="E178" s="189" t="s">
        <v>918</v>
      </c>
      <c r="F178" s="190" t="s">
        <v>919</v>
      </c>
      <c r="G178" s="191" t="s">
        <v>635</v>
      </c>
      <c r="H178" s="192">
        <v>1</v>
      </c>
      <c r="I178" s="193"/>
      <c r="J178" s="194">
        <f t="shared" si="30"/>
        <v>0</v>
      </c>
      <c r="K178" s="195"/>
      <c r="L178" s="40"/>
      <c r="M178" s="196" t="s">
        <v>1</v>
      </c>
      <c r="N178" s="197" t="s">
        <v>41</v>
      </c>
      <c r="O178" s="72"/>
      <c r="P178" s="198">
        <f t="shared" si="31"/>
        <v>0</v>
      </c>
      <c r="Q178" s="198">
        <v>0</v>
      </c>
      <c r="R178" s="198">
        <f t="shared" si="32"/>
        <v>0</v>
      </c>
      <c r="S178" s="198">
        <v>0</v>
      </c>
      <c r="T178" s="199">
        <f t="shared" si="33"/>
        <v>0</v>
      </c>
      <c r="U178" s="35"/>
      <c r="V178" s="35"/>
      <c r="W178" s="35"/>
      <c r="X178" s="35"/>
      <c r="Y178" s="35"/>
      <c r="Z178" s="35"/>
      <c r="AA178" s="35"/>
      <c r="AB178" s="35"/>
      <c r="AC178" s="35"/>
      <c r="AD178" s="35"/>
      <c r="AE178" s="35"/>
      <c r="AR178" s="200" t="s">
        <v>146</v>
      </c>
      <c r="AT178" s="200" t="s">
        <v>142</v>
      </c>
      <c r="AU178" s="200" t="s">
        <v>157</v>
      </c>
      <c r="AY178" s="18" t="s">
        <v>139</v>
      </c>
      <c r="BE178" s="201">
        <f t="shared" si="34"/>
        <v>0</v>
      </c>
      <c r="BF178" s="201">
        <f t="shared" si="35"/>
        <v>0</v>
      </c>
      <c r="BG178" s="201">
        <f t="shared" si="36"/>
        <v>0</v>
      </c>
      <c r="BH178" s="201">
        <f t="shared" si="37"/>
        <v>0</v>
      </c>
      <c r="BI178" s="201">
        <f t="shared" si="38"/>
        <v>0</v>
      </c>
      <c r="BJ178" s="18" t="s">
        <v>84</v>
      </c>
      <c r="BK178" s="201">
        <f t="shared" si="39"/>
        <v>0</v>
      </c>
      <c r="BL178" s="18" t="s">
        <v>146</v>
      </c>
      <c r="BM178" s="200" t="s">
        <v>920</v>
      </c>
    </row>
    <row r="179" spans="1:65" s="2" customFormat="1" ht="16.5" customHeight="1">
      <c r="A179" s="35"/>
      <c r="B179" s="36"/>
      <c r="C179" s="188" t="s">
        <v>363</v>
      </c>
      <c r="D179" s="188" t="s">
        <v>142</v>
      </c>
      <c r="E179" s="189" t="s">
        <v>921</v>
      </c>
      <c r="F179" s="190" t="s">
        <v>922</v>
      </c>
      <c r="G179" s="191" t="s">
        <v>635</v>
      </c>
      <c r="H179" s="192">
        <v>19</v>
      </c>
      <c r="I179" s="193"/>
      <c r="J179" s="194">
        <f t="shared" si="30"/>
        <v>0</v>
      </c>
      <c r="K179" s="195"/>
      <c r="L179" s="40"/>
      <c r="M179" s="196" t="s">
        <v>1</v>
      </c>
      <c r="N179" s="197" t="s">
        <v>41</v>
      </c>
      <c r="O179" s="72"/>
      <c r="P179" s="198">
        <f t="shared" si="31"/>
        <v>0</v>
      </c>
      <c r="Q179" s="198">
        <v>0</v>
      </c>
      <c r="R179" s="198">
        <f t="shared" si="32"/>
        <v>0</v>
      </c>
      <c r="S179" s="198">
        <v>0</v>
      </c>
      <c r="T179" s="199">
        <f t="shared" si="33"/>
        <v>0</v>
      </c>
      <c r="U179" s="35"/>
      <c r="V179" s="35"/>
      <c r="W179" s="35"/>
      <c r="X179" s="35"/>
      <c r="Y179" s="35"/>
      <c r="Z179" s="35"/>
      <c r="AA179" s="35"/>
      <c r="AB179" s="35"/>
      <c r="AC179" s="35"/>
      <c r="AD179" s="35"/>
      <c r="AE179" s="35"/>
      <c r="AR179" s="200" t="s">
        <v>146</v>
      </c>
      <c r="AT179" s="200" t="s">
        <v>142</v>
      </c>
      <c r="AU179" s="200" t="s">
        <v>157</v>
      </c>
      <c r="AY179" s="18" t="s">
        <v>139</v>
      </c>
      <c r="BE179" s="201">
        <f t="shared" si="34"/>
        <v>0</v>
      </c>
      <c r="BF179" s="201">
        <f t="shared" si="35"/>
        <v>0</v>
      </c>
      <c r="BG179" s="201">
        <f t="shared" si="36"/>
        <v>0</v>
      </c>
      <c r="BH179" s="201">
        <f t="shared" si="37"/>
        <v>0</v>
      </c>
      <c r="BI179" s="201">
        <f t="shared" si="38"/>
        <v>0</v>
      </c>
      <c r="BJ179" s="18" t="s">
        <v>84</v>
      </c>
      <c r="BK179" s="201">
        <f t="shared" si="39"/>
        <v>0</v>
      </c>
      <c r="BL179" s="18" t="s">
        <v>146</v>
      </c>
      <c r="BM179" s="200" t="s">
        <v>923</v>
      </c>
    </row>
    <row r="180" spans="1:65" s="2" customFormat="1" ht="16.5" customHeight="1">
      <c r="A180" s="35"/>
      <c r="B180" s="36"/>
      <c r="C180" s="188" t="s">
        <v>530</v>
      </c>
      <c r="D180" s="188" t="s">
        <v>142</v>
      </c>
      <c r="E180" s="189" t="s">
        <v>924</v>
      </c>
      <c r="F180" s="190" t="s">
        <v>925</v>
      </c>
      <c r="G180" s="191" t="s">
        <v>178</v>
      </c>
      <c r="H180" s="192">
        <v>10000</v>
      </c>
      <c r="I180" s="193"/>
      <c r="J180" s="194">
        <f t="shared" si="30"/>
        <v>0</v>
      </c>
      <c r="K180" s="195"/>
      <c r="L180" s="40"/>
      <c r="M180" s="196" t="s">
        <v>1</v>
      </c>
      <c r="N180" s="197" t="s">
        <v>41</v>
      </c>
      <c r="O180" s="72"/>
      <c r="P180" s="198">
        <f t="shared" si="31"/>
        <v>0</v>
      </c>
      <c r="Q180" s="198">
        <v>0</v>
      </c>
      <c r="R180" s="198">
        <f t="shared" si="32"/>
        <v>0</v>
      </c>
      <c r="S180" s="198">
        <v>0</v>
      </c>
      <c r="T180" s="199">
        <f t="shared" si="33"/>
        <v>0</v>
      </c>
      <c r="U180" s="35"/>
      <c r="V180" s="35"/>
      <c r="W180" s="35"/>
      <c r="X180" s="35"/>
      <c r="Y180" s="35"/>
      <c r="Z180" s="35"/>
      <c r="AA180" s="35"/>
      <c r="AB180" s="35"/>
      <c r="AC180" s="35"/>
      <c r="AD180" s="35"/>
      <c r="AE180" s="35"/>
      <c r="AR180" s="200" t="s">
        <v>146</v>
      </c>
      <c r="AT180" s="200" t="s">
        <v>142</v>
      </c>
      <c r="AU180" s="200" t="s">
        <v>157</v>
      </c>
      <c r="AY180" s="18" t="s">
        <v>139</v>
      </c>
      <c r="BE180" s="201">
        <f t="shared" si="34"/>
        <v>0</v>
      </c>
      <c r="BF180" s="201">
        <f t="shared" si="35"/>
        <v>0</v>
      </c>
      <c r="BG180" s="201">
        <f t="shared" si="36"/>
        <v>0</v>
      </c>
      <c r="BH180" s="201">
        <f t="shared" si="37"/>
        <v>0</v>
      </c>
      <c r="BI180" s="201">
        <f t="shared" si="38"/>
        <v>0</v>
      </c>
      <c r="BJ180" s="18" t="s">
        <v>84</v>
      </c>
      <c r="BK180" s="201">
        <f t="shared" si="39"/>
        <v>0</v>
      </c>
      <c r="BL180" s="18" t="s">
        <v>146</v>
      </c>
      <c r="BM180" s="200" t="s">
        <v>926</v>
      </c>
    </row>
    <row r="181" spans="1:65" s="2" customFormat="1" ht="16.5" customHeight="1">
      <c r="A181" s="35"/>
      <c r="B181" s="36"/>
      <c r="C181" s="188" t="s">
        <v>534</v>
      </c>
      <c r="D181" s="188" t="s">
        <v>142</v>
      </c>
      <c r="E181" s="189" t="s">
        <v>927</v>
      </c>
      <c r="F181" s="190" t="s">
        <v>928</v>
      </c>
      <c r="G181" s="191" t="s">
        <v>178</v>
      </c>
      <c r="H181" s="192">
        <v>100</v>
      </c>
      <c r="I181" s="193"/>
      <c r="J181" s="194">
        <f t="shared" si="30"/>
        <v>0</v>
      </c>
      <c r="K181" s="195"/>
      <c r="L181" s="40"/>
      <c r="M181" s="196" t="s">
        <v>1</v>
      </c>
      <c r="N181" s="197" t="s">
        <v>41</v>
      </c>
      <c r="O181" s="72"/>
      <c r="P181" s="198">
        <f t="shared" si="31"/>
        <v>0</v>
      </c>
      <c r="Q181" s="198">
        <v>0</v>
      </c>
      <c r="R181" s="198">
        <f t="shared" si="32"/>
        <v>0</v>
      </c>
      <c r="S181" s="198">
        <v>0</v>
      </c>
      <c r="T181" s="199">
        <f t="shared" si="33"/>
        <v>0</v>
      </c>
      <c r="U181" s="35"/>
      <c r="V181" s="35"/>
      <c r="W181" s="35"/>
      <c r="X181" s="35"/>
      <c r="Y181" s="35"/>
      <c r="Z181" s="35"/>
      <c r="AA181" s="35"/>
      <c r="AB181" s="35"/>
      <c r="AC181" s="35"/>
      <c r="AD181" s="35"/>
      <c r="AE181" s="35"/>
      <c r="AR181" s="200" t="s">
        <v>146</v>
      </c>
      <c r="AT181" s="200" t="s">
        <v>142</v>
      </c>
      <c r="AU181" s="200" t="s">
        <v>157</v>
      </c>
      <c r="AY181" s="18" t="s">
        <v>139</v>
      </c>
      <c r="BE181" s="201">
        <f t="shared" si="34"/>
        <v>0</v>
      </c>
      <c r="BF181" s="201">
        <f t="shared" si="35"/>
        <v>0</v>
      </c>
      <c r="BG181" s="201">
        <f t="shared" si="36"/>
        <v>0</v>
      </c>
      <c r="BH181" s="201">
        <f t="shared" si="37"/>
        <v>0</v>
      </c>
      <c r="BI181" s="201">
        <f t="shared" si="38"/>
        <v>0</v>
      </c>
      <c r="BJ181" s="18" t="s">
        <v>84</v>
      </c>
      <c r="BK181" s="201">
        <f t="shared" si="39"/>
        <v>0</v>
      </c>
      <c r="BL181" s="18" t="s">
        <v>146</v>
      </c>
      <c r="BM181" s="200" t="s">
        <v>929</v>
      </c>
    </row>
    <row r="182" spans="1:65" s="2" customFormat="1" ht="16.5" customHeight="1">
      <c r="A182" s="35"/>
      <c r="B182" s="36"/>
      <c r="C182" s="188" t="s">
        <v>538</v>
      </c>
      <c r="D182" s="188" t="s">
        <v>142</v>
      </c>
      <c r="E182" s="189" t="s">
        <v>930</v>
      </c>
      <c r="F182" s="190" t="s">
        <v>931</v>
      </c>
      <c r="G182" s="191" t="s">
        <v>178</v>
      </c>
      <c r="H182" s="192">
        <v>300</v>
      </c>
      <c r="I182" s="193"/>
      <c r="J182" s="194">
        <f t="shared" si="30"/>
        <v>0</v>
      </c>
      <c r="K182" s="195"/>
      <c r="L182" s="40"/>
      <c r="M182" s="196" t="s">
        <v>1</v>
      </c>
      <c r="N182" s="197" t="s">
        <v>41</v>
      </c>
      <c r="O182" s="72"/>
      <c r="P182" s="198">
        <f t="shared" si="31"/>
        <v>0</v>
      </c>
      <c r="Q182" s="198">
        <v>0</v>
      </c>
      <c r="R182" s="198">
        <f t="shared" si="32"/>
        <v>0</v>
      </c>
      <c r="S182" s="198">
        <v>0</v>
      </c>
      <c r="T182" s="199">
        <f t="shared" si="33"/>
        <v>0</v>
      </c>
      <c r="U182" s="35"/>
      <c r="V182" s="35"/>
      <c r="W182" s="35"/>
      <c r="X182" s="35"/>
      <c r="Y182" s="35"/>
      <c r="Z182" s="35"/>
      <c r="AA182" s="35"/>
      <c r="AB182" s="35"/>
      <c r="AC182" s="35"/>
      <c r="AD182" s="35"/>
      <c r="AE182" s="35"/>
      <c r="AR182" s="200" t="s">
        <v>146</v>
      </c>
      <c r="AT182" s="200" t="s">
        <v>142</v>
      </c>
      <c r="AU182" s="200" t="s">
        <v>157</v>
      </c>
      <c r="AY182" s="18" t="s">
        <v>139</v>
      </c>
      <c r="BE182" s="201">
        <f t="shared" si="34"/>
        <v>0</v>
      </c>
      <c r="BF182" s="201">
        <f t="shared" si="35"/>
        <v>0</v>
      </c>
      <c r="BG182" s="201">
        <f t="shared" si="36"/>
        <v>0</v>
      </c>
      <c r="BH182" s="201">
        <f t="shared" si="37"/>
        <v>0</v>
      </c>
      <c r="BI182" s="201">
        <f t="shared" si="38"/>
        <v>0</v>
      </c>
      <c r="BJ182" s="18" t="s">
        <v>84</v>
      </c>
      <c r="BK182" s="201">
        <f t="shared" si="39"/>
        <v>0</v>
      </c>
      <c r="BL182" s="18" t="s">
        <v>146</v>
      </c>
      <c r="BM182" s="200" t="s">
        <v>932</v>
      </c>
    </row>
    <row r="183" spans="1:65" s="12" customFormat="1" ht="20.85" customHeight="1">
      <c r="B183" s="172"/>
      <c r="C183" s="173"/>
      <c r="D183" s="174" t="s">
        <v>75</v>
      </c>
      <c r="E183" s="186" t="s">
        <v>933</v>
      </c>
      <c r="F183" s="186" t="s">
        <v>934</v>
      </c>
      <c r="G183" s="173"/>
      <c r="H183" s="173"/>
      <c r="I183" s="176"/>
      <c r="J183" s="187">
        <f>BK183</f>
        <v>0</v>
      </c>
      <c r="K183" s="173"/>
      <c r="L183" s="178"/>
      <c r="M183" s="179"/>
      <c r="N183" s="180"/>
      <c r="O183" s="180"/>
      <c r="P183" s="181">
        <f>P184</f>
        <v>0</v>
      </c>
      <c r="Q183" s="180"/>
      <c r="R183" s="181">
        <f>R184</f>
        <v>0</v>
      </c>
      <c r="S183" s="180"/>
      <c r="T183" s="182">
        <f>T184</f>
        <v>0</v>
      </c>
      <c r="AR183" s="183" t="s">
        <v>84</v>
      </c>
      <c r="AT183" s="184" t="s">
        <v>75</v>
      </c>
      <c r="AU183" s="184" t="s">
        <v>86</v>
      </c>
      <c r="AY183" s="183" t="s">
        <v>139</v>
      </c>
      <c r="BK183" s="185">
        <f>BK184</f>
        <v>0</v>
      </c>
    </row>
    <row r="184" spans="1:65" s="2" customFormat="1" ht="16.5" customHeight="1">
      <c r="A184" s="35"/>
      <c r="B184" s="36"/>
      <c r="C184" s="188" t="s">
        <v>542</v>
      </c>
      <c r="D184" s="188" t="s">
        <v>142</v>
      </c>
      <c r="E184" s="189" t="s">
        <v>935</v>
      </c>
      <c r="F184" s="190" t="s">
        <v>936</v>
      </c>
      <c r="G184" s="191" t="s">
        <v>635</v>
      </c>
      <c r="H184" s="192">
        <v>14</v>
      </c>
      <c r="I184" s="193"/>
      <c r="J184" s="194">
        <f>ROUND(I184*H184,2)</f>
        <v>0</v>
      </c>
      <c r="K184" s="195"/>
      <c r="L184" s="40"/>
      <c r="M184" s="196" t="s">
        <v>1</v>
      </c>
      <c r="N184" s="197" t="s">
        <v>41</v>
      </c>
      <c r="O184" s="72"/>
      <c r="P184" s="198">
        <f>O184*H184</f>
        <v>0</v>
      </c>
      <c r="Q184" s="198">
        <v>0</v>
      </c>
      <c r="R184" s="198">
        <f>Q184*H184</f>
        <v>0</v>
      </c>
      <c r="S184" s="198">
        <v>0</v>
      </c>
      <c r="T184" s="199">
        <f>S184*H184</f>
        <v>0</v>
      </c>
      <c r="U184" s="35"/>
      <c r="V184" s="35"/>
      <c r="W184" s="35"/>
      <c r="X184" s="35"/>
      <c r="Y184" s="35"/>
      <c r="Z184" s="35"/>
      <c r="AA184" s="35"/>
      <c r="AB184" s="35"/>
      <c r="AC184" s="35"/>
      <c r="AD184" s="35"/>
      <c r="AE184" s="35"/>
      <c r="AR184" s="200" t="s">
        <v>146</v>
      </c>
      <c r="AT184" s="200" t="s">
        <v>142</v>
      </c>
      <c r="AU184" s="200" t="s">
        <v>157</v>
      </c>
      <c r="AY184" s="18" t="s">
        <v>139</v>
      </c>
      <c r="BE184" s="201">
        <f>IF(N184="základní",J184,0)</f>
        <v>0</v>
      </c>
      <c r="BF184" s="201">
        <f>IF(N184="snížená",J184,0)</f>
        <v>0</v>
      </c>
      <c r="BG184" s="201">
        <f>IF(N184="zákl. přenesená",J184,0)</f>
        <v>0</v>
      </c>
      <c r="BH184" s="201">
        <f>IF(N184="sníž. přenesená",J184,0)</f>
        <v>0</v>
      </c>
      <c r="BI184" s="201">
        <f>IF(N184="nulová",J184,0)</f>
        <v>0</v>
      </c>
      <c r="BJ184" s="18" t="s">
        <v>84</v>
      </c>
      <c r="BK184" s="201">
        <f>ROUND(I184*H184,2)</f>
        <v>0</v>
      </c>
      <c r="BL184" s="18" t="s">
        <v>146</v>
      </c>
      <c r="BM184" s="200" t="s">
        <v>937</v>
      </c>
    </row>
    <row r="185" spans="1:65" s="12" customFormat="1" ht="20.85" customHeight="1">
      <c r="B185" s="172"/>
      <c r="C185" s="173"/>
      <c r="D185" s="174" t="s">
        <v>75</v>
      </c>
      <c r="E185" s="186" t="s">
        <v>938</v>
      </c>
      <c r="F185" s="186" t="s">
        <v>939</v>
      </c>
      <c r="G185" s="173"/>
      <c r="H185" s="173"/>
      <c r="I185" s="176"/>
      <c r="J185" s="187">
        <f>BK185</f>
        <v>0</v>
      </c>
      <c r="K185" s="173"/>
      <c r="L185" s="178"/>
      <c r="M185" s="179"/>
      <c r="N185" s="180"/>
      <c r="O185" s="180"/>
      <c r="P185" s="181">
        <f>SUM(P186:P188)</f>
        <v>0</v>
      </c>
      <c r="Q185" s="180"/>
      <c r="R185" s="181">
        <f>SUM(R186:R188)</f>
        <v>0</v>
      </c>
      <c r="S185" s="180"/>
      <c r="T185" s="182">
        <f>SUM(T186:T188)</f>
        <v>0</v>
      </c>
      <c r="AR185" s="183" t="s">
        <v>84</v>
      </c>
      <c r="AT185" s="184" t="s">
        <v>75</v>
      </c>
      <c r="AU185" s="184" t="s">
        <v>86</v>
      </c>
      <c r="AY185" s="183" t="s">
        <v>139</v>
      </c>
      <c r="BK185" s="185">
        <f>SUM(BK186:BK188)</f>
        <v>0</v>
      </c>
    </row>
    <row r="186" spans="1:65" s="2" customFormat="1" ht="16.5" customHeight="1">
      <c r="A186" s="35"/>
      <c r="B186" s="36"/>
      <c r="C186" s="188" t="s">
        <v>548</v>
      </c>
      <c r="D186" s="188" t="s">
        <v>142</v>
      </c>
      <c r="E186" s="189" t="s">
        <v>940</v>
      </c>
      <c r="F186" s="190" t="s">
        <v>941</v>
      </c>
      <c r="G186" s="191" t="s">
        <v>635</v>
      </c>
      <c r="H186" s="192">
        <v>28</v>
      </c>
      <c r="I186" s="193"/>
      <c r="J186" s="194">
        <f>ROUND(I186*H186,2)</f>
        <v>0</v>
      </c>
      <c r="K186" s="195"/>
      <c r="L186" s="40"/>
      <c r="M186" s="196" t="s">
        <v>1</v>
      </c>
      <c r="N186" s="197" t="s">
        <v>41</v>
      </c>
      <c r="O186" s="72"/>
      <c r="P186" s="198">
        <f>O186*H186</f>
        <v>0</v>
      </c>
      <c r="Q186" s="198">
        <v>0</v>
      </c>
      <c r="R186" s="198">
        <f>Q186*H186</f>
        <v>0</v>
      </c>
      <c r="S186" s="198">
        <v>0</v>
      </c>
      <c r="T186" s="199">
        <f>S186*H186</f>
        <v>0</v>
      </c>
      <c r="U186" s="35"/>
      <c r="V186" s="35"/>
      <c r="W186" s="35"/>
      <c r="X186" s="35"/>
      <c r="Y186" s="35"/>
      <c r="Z186" s="35"/>
      <c r="AA186" s="35"/>
      <c r="AB186" s="35"/>
      <c r="AC186" s="35"/>
      <c r="AD186" s="35"/>
      <c r="AE186" s="35"/>
      <c r="AR186" s="200" t="s">
        <v>146</v>
      </c>
      <c r="AT186" s="200" t="s">
        <v>142</v>
      </c>
      <c r="AU186" s="200" t="s">
        <v>157</v>
      </c>
      <c r="AY186" s="18" t="s">
        <v>139</v>
      </c>
      <c r="BE186" s="201">
        <f>IF(N186="základní",J186,0)</f>
        <v>0</v>
      </c>
      <c r="BF186" s="201">
        <f>IF(N186="snížená",J186,0)</f>
        <v>0</v>
      </c>
      <c r="BG186" s="201">
        <f>IF(N186="zákl. přenesená",J186,0)</f>
        <v>0</v>
      </c>
      <c r="BH186" s="201">
        <f>IF(N186="sníž. přenesená",J186,0)</f>
        <v>0</v>
      </c>
      <c r="BI186" s="201">
        <f>IF(N186="nulová",J186,0)</f>
        <v>0</v>
      </c>
      <c r="BJ186" s="18" t="s">
        <v>84</v>
      </c>
      <c r="BK186" s="201">
        <f>ROUND(I186*H186,2)</f>
        <v>0</v>
      </c>
      <c r="BL186" s="18" t="s">
        <v>146</v>
      </c>
      <c r="BM186" s="200" t="s">
        <v>942</v>
      </c>
    </row>
    <row r="187" spans="1:65" s="2" customFormat="1" ht="16.5" customHeight="1">
      <c r="A187" s="35"/>
      <c r="B187" s="36"/>
      <c r="C187" s="188" t="s">
        <v>556</v>
      </c>
      <c r="D187" s="188" t="s">
        <v>142</v>
      </c>
      <c r="E187" s="189" t="s">
        <v>943</v>
      </c>
      <c r="F187" s="190" t="s">
        <v>944</v>
      </c>
      <c r="G187" s="191" t="s">
        <v>178</v>
      </c>
      <c r="H187" s="192">
        <v>400</v>
      </c>
      <c r="I187" s="193"/>
      <c r="J187" s="194">
        <f>ROUND(I187*H187,2)</f>
        <v>0</v>
      </c>
      <c r="K187" s="195"/>
      <c r="L187" s="40"/>
      <c r="M187" s="196" t="s">
        <v>1</v>
      </c>
      <c r="N187" s="197" t="s">
        <v>41</v>
      </c>
      <c r="O187" s="72"/>
      <c r="P187" s="198">
        <f>O187*H187</f>
        <v>0</v>
      </c>
      <c r="Q187" s="198">
        <v>0</v>
      </c>
      <c r="R187" s="198">
        <f>Q187*H187</f>
        <v>0</v>
      </c>
      <c r="S187" s="198">
        <v>0</v>
      </c>
      <c r="T187" s="199">
        <f>S187*H187</f>
        <v>0</v>
      </c>
      <c r="U187" s="35"/>
      <c r="V187" s="35"/>
      <c r="W187" s="35"/>
      <c r="X187" s="35"/>
      <c r="Y187" s="35"/>
      <c r="Z187" s="35"/>
      <c r="AA187" s="35"/>
      <c r="AB187" s="35"/>
      <c r="AC187" s="35"/>
      <c r="AD187" s="35"/>
      <c r="AE187" s="35"/>
      <c r="AR187" s="200" t="s">
        <v>146</v>
      </c>
      <c r="AT187" s="200" t="s">
        <v>142</v>
      </c>
      <c r="AU187" s="200" t="s">
        <v>157</v>
      </c>
      <c r="AY187" s="18" t="s">
        <v>139</v>
      </c>
      <c r="BE187" s="201">
        <f>IF(N187="základní",J187,0)</f>
        <v>0</v>
      </c>
      <c r="BF187" s="201">
        <f>IF(N187="snížená",J187,0)</f>
        <v>0</v>
      </c>
      <c r="BG187" s="201">
        <f>IF(N187="zákl. přenesená",J187,0)</f>
        <v>0</v>
      </c>
      <c r="BH187" s="201">
        <f>IF(N187="sníž. přenesená",J187,0)</f>
        <v>0</v>
      </c>
      <c r="BI187" s="201">
        <f>IF(N187="nulová",J187,0)</f>
        <v>0</v>
      </c>
      <c r="BJ187" s="18" t="s">
        <v>84</v>
      </c>
      <c r="BK187" s="201">
        <f>ROUND(I187*H187,2)</f>
        <v>0</v>
      </c>
      <c r="BL187" s="18" t="s">
        <v>146</v>
      </c>
      <c r="BM187" s="200" t="s">
        <v>945</v>
      </c>
    </row>
    <row r="188" spans="1:65" s="2" customFormat="1" ht="16.5" customHeight="1">
      <c r="A188" s="35"/>
      <c r="B188" s="36"/>
      <c r="C188" s="188" t="s">
        <v>560</v>
      </c>
      <c r="D188" s="188" t="s">
        <v>142</v>
      </c>
      <c r="E188" s="189" t="s">
        <v>946</v>
      </c>
      <c r="F188" s="190" t="s">
        <v>947</v>
      </c>
      <c r="G188" s="191" t="s">
        <v>178</v>
      </c>
      <c r="H188" s="192">
        <v>280</v>
      </c>
      <c r="I188" s="193"/>
      <c r="J188" s="194">
        <f>ROUND(I188*H188,2)</f>
        <v>0</v>
      </c>
      <c r="K188" s="195"/>
      <c r="L188" s="40"/>
      <c r="M188" s="196" t="s">
        <v>1</v>
      </c>
      <c r="N188" s="197" t="s">
        <v>41</v>
      </c>
      <c r="O188" s="72"/>
      <c r="P188" s="198">
        <f>O188*H188</f>
        <v>0</v>
      </c>
      <c r="Q188" s="198">
        <v>0</v>
      </c>
      <c r="R188" s="198">
        <f>Q188*H188</f>
        <v>0</v>
      </c>
      <c r="S188" s="198">
        <v>0</v>
      </c>
      <c r="T188" s="199">
        <f>S188*H188</f>
        <v>0</v>
      </c>
      <c r="U188" s="35"/>
      <c r="V188" s="35"/>
      <c r="W188" s="35"/>
      <c r="X188" s="35"/>
      <c r="Y188" s="35"/>
      <c r="Z188" s="35"/>
      <c r="AA188" s="35"/>
      <c r="AB188" s="35"/>
      <c r="AC188" s="35"/>
      <c r="AD188" s="35"/>
      <c r="AE188" s="35"/>
      <c r="AR188" s="200" t="s">
        <v>146</v>
      </c>
      <c r="AT188" s="200" t="s">
        <v>142</v>
      </c>
      <c r="AU188" s="200" t="s">
        <v>157</v>
      </c>
      <c r="AY188" s="18" t="s">
        <v>139</v>
      </c>
      <c r="BE188" s="201">
        <f>IF(N188="základní",J188,0)</f>
        <v>0</v>
      </c>
      <c r="BF188" s="201">
        <f>IF(N188="snížená",J188,0)</f>
        <v>0</v>
      </c>
      <c r="BG188" s="201">
        <f>IF(N188="zákl. přenesená",J188,0)</f>
        <v>0</v>
      </c>
      <c r="BH188" s="201">
        <f>IF(N188="sníž. přenesená",J188,0)</f>
        <v>0</v>
      </c>
      <c r="BI188" s="201">
        <f>IF(N188="nulová",J188,0)</f>
        <v>0</v>
      </c>
      <c r="BJ188" s="18" t="s">
        <v>84</v>
      </c>
      <c r="BK188" s="201">
        <f>ROUND(I188*H188,2)</f>
        <v>0</v>
      </c>
      <c r="BL188" s="18" t="s">
        <v>146</v>
      </c>
      <c r="BM188" s="200" t="s">
        <v>948</v>
      </c>
    </row>
    <row r="189" spans="1:65" s="12" customFormat="1" ht="20.85" customHeight="1">
      <c r="B189" s="172"/>
      <c r="C189" s="173"/>
      <c r="D189" s="174" t="s">
        <v>75</v>
      </c>
      <c r="E189" s="186" t="s">
        <v>949</v>
      </c>
      <c r="F189" s="186" t="s">
        <v>950</v>
      </c>
      <c r="G189" s="173"/>
      <c r="H189" s="173"/>
      <c r="I189" s="176"/>
      <c r="J189" s="187">
        <f>BK189</f>
        <v>0</v>
      </c>
      <c r="K189" s="173"/>
      <c r="L189" s="178"/>
      <c r="M189" s="179"/>
      <c r="N189" s="180"/>
      <c r="O189" s="180"/>
      <c r="P189" s="181">
        <f>SUM(P190:P197)</f>
        <v>0</v>
      </c>
      <c r="Q189" s="180"/>
      <c r="R189" s="181">
        <f>SUM(R190:R197)</f>
        <v>0</v>
      </c>
      <c r="S189" s="180"/>
      <c r="T189" s="182">
        <f>SUM(T190:T197)</f>
        <v>0</v>
      </c>
      <c r="AR189" s="183" t="s">
        <v>84</v>
      </c>
      <c r="AT189" s="184" t="s">
        <v>75</v>
      </c>
      <c r="AU189" s="184" t="s">
        <v>86</v>
      </c>
      <c r="AY189" s="183" t="s">
        <v>139</v>
      </c>
      <c r="BK189" s="185">
        <f>SUM(BK190:BK197)</f>
        <v>0</v>
      </c>
    </row>
    <row r="190" spans="1:65" s="2" customFormat="1" ht="16.5" customHeight="1">
      <c r="A190" s="35"/>
      <c r="B190" s="36"/>
      <c r="C190" s="188" t="s">
        <v>564</v>
      </c>
      <c r="D190" s="188" t="s">
        <v>142</v>
      </c>
      <c r="E190" s="189" t="s">
        <v>951</v>
      </c>
      <c r="F190" s="190" t="s">
        <v>952</v>
      </c>
      <c r="G190" s="191" t="s">
        <v>178</v>
      </c>
      <c r="H190" s="192">
        <v>1600</v>
      </c>
      <c r="I190" s="193"/>
      <c r="J190" s="194">
        <f t="shared" ref="J190:J197" si="40">ROUND(I190*H190,2)</f>
        <v>0</v>
      </c>
      <c r="K190" s="195"/>
      <c r="L190" s="40"/>
      <c r="M190" s="196" t="s">
        <v>1</v>
      </c>
      <c r="N190" s="197" t="s">
        <v>41</v>
      </c>
      <c r="O190" s="72"/>
      <c r="P190" s="198">
        <f t="shared" ref="P190:P197" si="41">O190*H190</f>
        <v>0</v>
      </c>
      <c r="Q190" s="198">
        <v>0</v>
      </c>
      <c r="R190" s="198">
        <f t="shared" ref="R190:R197" si="42">Q190*H190</f>
        <v>0</v>
      </c>
      <c r="S190" s="198">
        <v>0</v>
      </c>
      <c r="T190" s="199">
        <f t="shared" ref="T190:T197" si="43">S190*H190</f>
        <v>0</v>
      </c>
      <c r="U190" s="35"/>
      <c r="V190" s="35"/>
      <c r="W190" s="35"/>
      <c r="X190" s="35"/>
      <c r="Y190" s="35"/>
      <c r="Z190" s="35"/>
      <c r="AA190" s="35"/>
      <c r="AB190" s="35"/>
      <c r="AC190" s="35"/>
      <c r="AD190" s="35"/>
      <c r="AE190" s="35"/>
      <c r="AR190" s="200" t="s">
        <v>146</v>
      </c>
      <c r="AT190" s="200" t="s">
        <v>142</v>
      </c>
      <c r="AU190" s="200" t="s">
        <v>157</v>
      </c>
      <c r="AY190" s="18" t="s">
        <v>139</v>
      </c>
      <c r="BE190" s="201">
        <f t="shared" ref="BE190:BE197" si="44">IF(N190="základní",J190,0)</f>
        <v>0</v>
      </c>
      <c r="BF190" s="201">
        <f t="shared" ref="BF190:BF197" si="45">IF(N190="snížená",J190,0)</f>
        <v>0</v>
      </c>
      <c r="BG190" s="201">
        <f t="shared" ref="BG190:BG197" si="46">IF(N190="zákl. přenesená",J190,0)</f>
        <v>0</v>
      </c>
      <c r="BH190" s="201">
        <f t="shared" ref="BH190:BH197" si="47">IF(N190="sníž. přenesená",J190,0)</f>
        <v>0</v>
      </c>
      <c r="BI190" s="201">
        <f t="shared" ref="BI190:BI197" si="48">IF(N190="nulová",J190,0)</f>
        <v>0</v>
      </c>
      <c r="BJ190" s="18" t="s">
        <v>84</v>
      </c>
      <c r="BK190" s="201">
        <f t="shared" ref="BK190:BK197" si="49">ROUND(I190*H190,2)</f>
        <v>0</v>
      </c>
      <c r="BL190" s="18" t="s">
        <v>146</v>
      </c>
      <c r="BM190" s="200" t="s">
        <v>953</v>
      </c>
    </row>
    <row r="191" spans="1:65" s="2" customFormat="1" ht="16.5" customHeight="1">
      <c r="A191" s="35"/>
      <c r="B191" s="36"/>
      <c r="C191" s="188" t="s">
        <v>572</v>
      </c>
      <c r="D191" s="188" t="s">
        <v>142</v>
      </c>
      <c r="E191" s="189" t="s">
        <v>954</v>
      </c>
      <c r="F191" s="190" t="s">
        <v>955</v>
      </c>
      <c r="G191" s="191" t="s">
        <v>178</v>
      </c>
      <c r="H191" s="192">
        <v>4000</v>
      </c>
      <c r="I191" s="193"/>
      <c r="J191" s="194">
        <f t="shared" si="40"/>
        <v>0</v>
      </c>
      <c r="K191" s="195"/>
      <c r="L191" s="40"/>
      <c r="M191" s="196" t="s">
        <v>1</v>
      </c>
      <c r="N191" s="197" t="s">
        <v>41</v>
      </c>
      <c r="O191" s="72"/>
      <c r="P191" s="198">
        <f t="shared" si="41"/>
        <v>0</v>
      </c>
      <c r="Q191" s="198">
        <v>0</v>
      </c>
      <c r="R191" s="198">
        <f t="shared" si="42"/>
        <v>0</v>
      </c>
      <c r="S191" s="198">
        <v>0</v>
      </c>
      <c r="T191" s="199">
        <f t="shared" si="43"/>
        <v>0</v>
      </c>
      <c r="U191" s="35"/>
      <c r="V191" s="35"/>
      <c r="W191" s="35"/>
      <c r="X191" s="35"/>
      <c r="Y191" s="35"/>
      <c r="Z191" s="35"/>
      <c r="AA191" s="35"/>
      <c r="AB191" s="35"/>
      <c r="AC191" s="35"/>
      <c r="AD191" s="35"/>
      <c r="AE191" s="35"/>
      <c r="AR191" s="200" t="s">
        <v>146</v>
      </c>
      <c r="AT191" s="200" t="s">
        <v>142</v>
      </c>
      <c r="AU191" s="200" t="s">
        <v>157</v>
      </c>
      <c r="AY191" s="18" t="s">
        <v>139</v>
      </c>
      <c r="BE191" s="201">
        <f t="shared" si="44"/>
        <v>0</v>
      </c>
      <c r="BF191" s="201">
        <f t="shared" si="45"/>
        <v>0</v>
      </c>
      <c r="BG191" s="201">
        <f t="shared" si="46"/>
        <v>0</v>
      </c>
      <c r="BH191" s="201">
        <f t="shared" si="47"/>
        <v>0</v>
      </c>
      <c r="BI191" s="201">
        <f t="shared" si="48"/>
        <v>0</v>
      </c>
      <c r="BJ191" s="18" t="s">
        <v>84</v>
      </c>
      <c r="BK191" s="201">
        <f t="shared" si="49"/>
        <v>0</v>
      </c>
      <c r="BL191" s="18" t="s">
        <v>146</v>
      </c>
      <c r="BM191" s="200" t="s">
        <v>956</v>
      </c>
    </row>
    <row r="192" spans="1:65" s="2" customFormat="1" ht="16.5" customHeight="1">
      <c r="A192" s="35"/>
      <c r="B192" s="36"/>
      <c r="C192" s="188" t="s">
        <v>576</v>
      </c>
      <c r="D192" s="188" t="s">
        <v>142</v>
      </c>
      <c r="E192" s="189" t="s">
        <v>957</v>
      </c>
      <c r="F192" s="190" t="s">
        <v>958</v>
      </c>
      <c r="G192" s="191" t="s">
        <v>178</v>
      </c>
      <c r="H192" s="192">
        <v>200</v>
      </c>
      <c r="I192" s="193"/>
      <c r="J192" s="194">
        <f t="shared" si="40"/>
        <v>0</v>
      </c>
      <c r="K192" s="195"/>
      <c r="L192" s="40"/>
      <c r="M192" s="196" t="s">
        <v>1</v>
      </c>
      <c r="N192" s="197" t="s">
        <v>41</v>
      </c>
      <c r="O192" s="72"/>
      <c r="P192" s="198">
        <f t="shared" si="41"/>
        <v>0</v>
      </c>
      <c r="Q192" s="198">
        <v>0</v>
      </c>
      <c r="R192" s="198">
        <f t="shared" si="42"/>
        <v>0</v>
      </c>
      <c r="S192" s="198">
        <v>0</v>
      </c>
      <c r="T192" s="199">
        <f t="shared" si="43"/>
        <v>0</v>
      </c>
      <c r="U192" s="35"/>
      <c r="V192" s="35"/>
      <c r="W192" s="35"/>
      <c r="X192" s="35"/>
      <c r="Y192" s="35"/>
      <c r="Z192" s="35"/>
      <c r="AA192" s="35"/>
      <c r="AB192" s="35"/>
      <c r="AC192" s="35"/>
      <c r="AD192" s="35"/>
      <c r="AE192" s="35"/>
      <c r="AR192" s="200" t="s">
        <v>146</v>
      </c>
      <c r="AT192" s="200" t="s">
        <v>142</v>
      </c>
      <c r="AU192" s="200" t="s">
        <v>157</v>
      </c>
      <c r="AY192" s="18" t="s">
        <v>139</v>
      </c>
      <c r="BE192" s="201">
        <f t="shared" si="44"/>
        <v>0</v>
      </c>
      <c r="BF192" s="201">
        <f t="shared" si="45"/>
        <v>0</v>
      </c>
      <c r="BG192" s="201">
        <f t="shared" si="46"/>
        <v>0</v>
      </c>
      <c r="BH192" s="201">
        <f t="shared" si="47"/>
        <v>0</v>
      </c>
      <c r="BI192" s="201">
        <f t="shared" si="48"/>
        <v>0</v>
      </c>
      <c r="BJ192" s="18" t="s">
        <v>84</v>
      </c>
      <c r="BK192" s="201">
        <f t="shared" si="49"/>
        <v>0</v>
      </c>
      <c r="BL192" s="18" t="s">
        <v>146</v>
      </c>
      <c r="BM192" s="200" t="s">
        <v>959</v>
      </c>
    </row>
    <row r="193" spans="1:65" s="2" customFormat="1" ht="16.5" customHeight="1">
      <c r="A193" s="35"/>
      <c r="B193" s="36"/>
      <c r="C193" s="188" t="s">
        <v>578</v>
      </c>
      <c r="D193" s="188" t="s">
        <v>142</v>
      </c>
      <c r="E193" s="189" t="s">
        <v>960</v>
      </c>
      <c r="F193" s="190" t="s">
        <v>961</v>
      </c>
      <c r="G193" s="191" t="s">
        <v>178</v>
      </c>
      <c r="H193" s="192">
        <v>500</v>
      </c>
      <c r="I193" s="193"/>
      <c r="J193" s="194">
        <f t="shared" si="40"/>
        <v>0</v>
      </c>
      <c r="K193" s="195"/>
      <c r="L193" s="40"/>
      <c r="M193" s="196" t="s">
        <v>1</v>
      </c>
      <c r="N193" s="197" t="s">
        <v>41</v>
      </c>
      <c r="O193" s="72"/>
      <c r="P193" s="198">
        <f t="shared" si="41"/>
        <v>0</v>
      </c>
      <c r="Q193" s="198">
        <v>0</v>
      </c>
      <c r="R193" s="198">
        <f t="shared" si="42"/>
        <v>0</v>
      </c>
      <c r="S193" s="198">
        <v>0</v>
      </c>
      <c r="T193" s="199">
        <f t="shared" si="43"/>
        <v>0</v>
      </c>
      <c r="U193" s="35"/>
      <c r="V193" s="35"/>
      <c r="W193" s="35"/>
      <c r="X193" s="35"/>
      <c r="Y193" s="35"/>
      <c r="Z193" s="35"/>
      <c r="AA193" s="35"/>
      <c r="AB193" s="35"/>
      <c r="AC193" s="35"/>
      <c r="AD193" s="35"/>
      <c r="AE193" s="35"/>
      <c r="AR193" s="200" t="s">
        <v>146</v>
      </c>
      <c r="AT193" s="200" t="s">
        <v>142</v>
      </c>
      <c r="AU193" s="200" t="s">
        <v>157</v>
      </c>
      <c r="AY193" s="18" t="s">
        <v>139</v>
      </c>
      <c r="BE193" s="201">
        <f t="shared" si="44"/>
        <v>0</v>
      </c>
      <c r="BF193" s="201">
        <f t="shared" si="45"/>
        <v>0</v>
      </c>
      <c r="BG193" s="201">
        <f t="shared" si="46"/>
        <v>0</v>
      </c>
      <c r="BH193" s="201">
        <f t="shared" si="47"/>
        <v>0</v>
      </c>
      <c r="BI193" s="201">
        <f t="shared" si="48"/>
        <v>0</v>
      </c>
      <c r="BJ193" s="18" t="s">
        <v>84</v>
      </c>
      <c r="BK193" s="201">
        <f t="shared" si="49"/>
        <v>0</v>
      </c>
      <c r="BL193" s="18" t="s">
        <v>146</v>
      </c>
      <c r="BM193" s="200" t="s">
        <v>962</v>
      </c>
    </row>
    <row r="194" spans="1:65" s="2" customFormat="1" ht="16.5" customHeight="1">
      <c r="A194" s="35"/>
      <c r="B194" s="36"/>
      <c r="C194" s="188" t="s">
        <v>582</v>
      </c>
      <c r="D194" s="188" t="s">
        <v>142</v>
      </c>
      <c r="E194" s="189" t="s">
        <v>963</v>
      </c>
      <c r="F194" s="190" t="s">
        <v>964</v>
      </c>
      <c r="G194" s="191" t="s">
        <v>178</v>
      </c>
      <c r="H194" s="192">
        <v>300</v>
      </c>
      <c r="I194" s="193"/>
      <c r="J194" s="194">
        <f t="shared" si="40"/>
        <v>0</v>
      </c>
      <c r="K194" s="195"/>
      <c r="L194" s="40"/>
      <c r="M194" s="196" t="s">
        <v>1</v>
      </c>
      <c r="N194" s="197" t="s">
        <v>41</v>
      </c>
      <c r="O194" s="72"/>
      <c r="P194" s="198">
        <f t="shared" si="41"/>
        <v>0</v>
      </c>
      <c r="Q194" s="198">
        <v>0</v>
      </c>
      <c r="R194" s="198">
        <f t="shared" si="42"/>
        <v>0</v>
      </c>
      <c r="S194" s="198">
        <v>0</v>
      </c>
      <c r="T194" s="199">
        <f t="shared" si="43"/>
        <v>0</v>
      </c>
      <c r="U194" s="35"/>
      <c r="V194" s="35"/>
      <c r="W194" s="35"/>
      <c r="X194" s="35"/>
      <c r="Y194" s="35"/>
      <c r="Z194" s="35"/>
      <c r="AA194" s="35"/>
      <c r="AB194" s="35"/>
      <c r="AC194" s="35"/>
      <c r="AD194" s="35"/>
      <c r="AE194" s="35"/>
      <c r="AR194" s="200" t="s">
        <v>146</v>
      </c>
      <c r="AT194" s="200" t="s">
        <v>142</v>
      </c>
      <c r="AU194" s="200" t="s">
        <v>157</v>
      </c>
      <c r="AY194" s="18" t="s">
        <v>139</v>
      </c>
      <c r="BE194" s="201">
        <f t="shared" si="44"/>
        <v>0</v>
      </c>
      <c r="BF194" s="201">
        <f t="shared" si="45"/>
        <v>0</v>
      </c>
      <c r="BG194" s="201">
        <f t="shared" si="46"/>
        <v>0</v>
      </c>
      <c r="BH194" s="201">
        <f t="shared" si="47"/>
        <v>0</v>
      </c>
      <c r="BI194" s="201">
        <f t="shared" si="48"/>
        <v>0</v>
      </c>
      <c r="BJ194" s="18" t="s">
        <v>84</v>
      </c>
      <c r="BK194" s="201">
        <f t="shared" si="49"/>
        <v>0</v>
      </c>
      <c r="BL194" s="18" t="s">
        <v>146</v>
      </c>
      <c r="BM194" s="200" t="s">
        <v>965</v>
      </c>
    </row>
    <row r="195" spans="1:65" s="2" customFormat="1" ht="16.5" customHeight="1">
      <c r="A195" s="35"/>
      <c r="B195" s="36"/>
      <c r="C195" s="188" t="s">
        <v>586</v>
      </c>
      <c r="D195" s="188" t="s">
        <v>142</v>
      </c>
      <c r="E195" s="189" t="s">
        <v>966</v>
      </c>
      <c r="F195" s="190" t="s">
        <v>967</v>
      </c>
      <c r="G195" s="191" t="s">
        <v>178</v>
      </c>
      <c r="H195" s="192">
        <v>200</v>
      </c>
      <c r="I195" s="193"/>
      <c r="J195" s="194">
        <f t="shared" si="40"/>
        <v>0</v>
      </c>
      <c r="K195" s="195"/>
      <c r="L195" s="40"/>
      <c r="M195" s="196" t="s">
        <v>1</v>
      </c>
      <c r="N195" s="197" t="s">
        <v>41</v>
      </c>
      <c r="O195" s="72"/>
      <c r="P195" s="198">
        <f t="shared" si="41"/>
        <v>0</v>
      </c>
      <c r="Q195" s="198">
        <v>0</v>
      </c>
      <c r="R195" s="198">
        <f t="shared" si="42"/>
        <v>0</v>
      </c>
      <c r="S195" s="198">
        <v>0</v>
      </c>
      <c r="T195" s="199">
        <f t="shared" si="43"/>
        <v>0</v>
      </c>
      <c r="U195" s="35"/>
      <c r="V195" s="35"/>
      <c r="W195" s="35"/>
      <c r="X195" s="35"/>
      <c r="Y195" s="35"/>
      <c r="Z195" s="35"/>
      <c r="AA195" s="35"/>
      <c r="AB195" s="35"/>
      <c r="AC195" s="35"/>
      <c r="AD195" s="35"/>
      <c r="AE195" s="35"/>
      <c r="AR195" s="200" t="s">
        <v>146</v>
      </c>
      <c r="AT195" s="200" t="s">
        <v>142</v>
      </c>
      <c r="AU195" s="200" t="s">
        <v>157</v>
      </c>
      <c r="AY195" s="18" t="s">
        <v>139</v>
      </c>
      <c r="BE195" s="201">
        <f t="shared" si="44"/>
        <v>0</v>
      </c>
      <c r="BF195" s="201">
        <f t="shared" si="45"/>
        <v>0</v>
      </c>
      <c r="BG195" s="201">
        <f t="shared" si="46"/>
        <v>0</v>
      </c>
      <c r="BH195" s="201">
        <f t="shared" si="47"/>
        <v>0</v>
      </c>
      <c r="BI195" s="201">
        <f t="shared" si="48"/>
        <v>0</v>
      </c>
      <c r="BJ195" s="18" t="s">
        <v>84</v>
      </c>
      <c r="BK195" s="201">
        <f t="shared" si="49"/>
        <v>0</v>
      </c>
      <c r="BL195" s="18" t="s">
        <v>146</v>
      </c>
      <c r="BM195" s="200" t="s">
        <v>968</v>
      </c>
    </row>
    <row r="196" spans="1:65" s="2" customFormat="1" ht="16.5" customHeight="1">
      <c r="A196" s="35"/>
      <c r="B196" s="36"/>
      <c r="C196" s="188" t="s">
        <v>591</v>
      </c>
      <c r="D196" s="188" t="s">
        <v>142</v>
      </c>
      <c r="E196" s="189" t="s">
        <v>969</v>
      </c>
      <c r="F196" s="190" t="s">
        <v>970</v>
      </c>
      <c r="G196" s="191" t="s">
        <v>178</v>
      </c>
      <c r="H196" s="192">
        <v>200</v>
      </c>
      <c r="I196" s="193"/>
      <c r="J196" s="194">
        <f t="shared" si="40"/>
        <v>0</v>
      </c>
      <c r="K196" s="195"/>
      <c r="L196" s="40"/>
      <c r="M196" s="196" t="s">
        <v>1</v>
      </c>
      <c r="N196" s="197" t="s">
        <v>41</v>
      </c>
      <c r="O196" s="72"/>
      <c r="P196" s="198">
        <f t="shared" si="41"/>
        <v>0</v>
      </c>
      <c r="Q196" s="198">
        <v>0</v>
      </c>
      <c r="R196" s="198">
        <f t="shared" si="42"/>
        <v>0</v>
      </c>
      <c r="S196" s="198">
        <v>0</v>
      </c>
      <c r="T196" s="199">
        <f t="shared" si="43"/>
        <v>0</v>
      </c>
      <c r="U196" s="35"/>
      <c r="V196" s="35"/>
      <c r="W196" s="35"/>
      <c r="X196" s="35"/>
      <c r="Y196" s="35"/>
      <c r="Z196" s="35"/>
      <c r="AA196" s="35"/>
      <c r="AB196" s="35"/>
      <c r="AC196" s="35"/>
      <c r="AD196" s="35"/>
      <c r="AE196" s="35"/>
      <c r="AR196" s="200" t="s">
        <v>146</v>
      </c>
      <c r="AT196" s="200" t="s">
        <v>142</v>
      </c>
      <c r="AU196" s="200" t="s">
        <v>157</v>
      </c>
      <c r="AY196" s="18" t="s">
        <v>139</v>
      </c>
      <c r="BE196" s="201">
        <f t="shared" si="44"/>
        <v>0</v>
      </c>
      <c r="BF196" s="201">
        <f t="shared" si="45"/>
        <v>0</v>
      </c>
      <c r="BG196" s="201">
        <f t="shared" si="46"/>
        <v>0</v>
      </c>
      <c r="BH196" s="201">
        <f t="shared" si="47"/>
        <v>0</v>
      </c>
      <c r="BI196" s="201">
        <f t="shared" si="48"/>
        <v>0</v>
      </c>
      <c r="BJ196" s="18" t="s">
        <v>84</v>
      </c>
      <c r="BK196" s="201">
        <f t="shared" si="49"/>
        <v>0</v>
      </c>
      <c r="BL196" s="18" t="s">
        <v>146</v>
      </c>
      <c r="BM196" s="200" t="s">
        <v>971</v>
      </c>
    </row>
    <row r="197" spans="1:65" s="2" customFormat="1" ht="16.5" customHeight="1">
      <c r="A197" s="35"/>
      <c r="B197" s="36"/>
      <c r="C197" s="188" t="s">
        <v>595</v>
      </c>
      <c r="D197" s="188" t="s">
        <v>142</v>
      </c>
      <c r="E197" s="189" t="s">
        <v>972</v>
      </c>
      <c r="F197" s="190" t="s">
        <v>973</v>
      </c>
      <c r="G197" s="191" t="s">
        <v>178</v>
      </c>
      <c r="H197" s="192">
        <v>200</v>
      </c>
      <c r="I197" s="193"/>
      <c r="J197" s="194">
        <f t="shared" si="40"/>
        <v>0</v>
      </c>
      <c r="K197" s="195"/>
      <c r="L197" s="40"/>
      <c r="M197" s="196" t="s">
        <v>1</v>
      </c>
      <c r="N197" s="197" t="s">
        <v>41</v>
      </c>
      <c r="O197" s="72"/>
      <c r="P197" s="198">
        <f t="shared" si="41"/>
        <v>0</v>
      </c>
      <c r="Q197" s="198">
        <v>0</v>
      </c>
      <c r="R197" s="198">
        <f t="shared" si="42"/>
        <v>0</v>
      </c>
      <c r="S197" s="198">
        <v>0</v>
      </c>
      <c r="T197" s="199">
        <f t="shared" si="43"/>
        <v>0</v>
      </c>
      <c r="U197" s="35"/>
      <c r="V197" s="35"/>
      <c r="W197" s="35"/>
      <c r="X197" s="35"/>
      <c r="Y197" s="35"/>
      <c r="Z197" s="35"/>
      <c r="AA197" s="35"/>
      <c r="AB197" s="35"/>
      <c r="AC197" s="35"/>
      <c r="AD197" s="35"/>
      <c r="AE197" s="35"/>
      <c r="AR197" s="200" t="s">
        <v>146</v>
      </c>
      <c r="AT197" s="200" t="s">
        <v>142</v>
      </c>
      <c r="AU197" s="200" t="s">
        <v>157</v>
      </c>
      <c r="AY197" s="18" t="s">
        <v>139</v>
      </c>
      <c r="BE197" s="201">
        <f t="shared" si="44"/>
        <v>0</v>
      </c>
      <c r="BF197" s="201">
        <f t="shared" si="45"/>
        <v>0</v>
      </c>
      <c r="BG197" s="201">
        <f t="shared" si="46"/>
        <v>0</v>
      </c>
      <c r="BH197" s="201">
        <f t="shared" si="47"/>
        <v>0</v>
      </c>
      <c r="BI197" s="201">
        <f t="shared" si="48"/>
        <v>0</v>
      </c>
      <c r="BJ197" s="18" t="s">
        <v>84</v>
      </c>
      <c r="BK197" s="201">
        <f t="shared" si="49"/>
        <v>0</v>
      </c>
      <c r="BL197" s="18" t="s">
        <v>146</v>
      </c>
      <c r="BM197" s="200" t="s">
        <v>974</v>
      </c>
    </row>
    <row r="198" spans="1:65" s="12" customFormat="1" ht="20.85" customHeight="1">
      <c r="B198" s="172"/>
      <c r="C198" s="173"/>
      <c r="D198" s="174" t="s">
        <v>75</v>
      </c>
      <c r="E198" s="186" t="s">
        <v>975</v>
      </c>
      <c r="F198" s="186" t="s">
        <v>976</v>
      </c>
      <c r="G198" s="173"/>
      <c r="H198" s="173"/>
      <c r="I198" s="176"/>
      <c r="J198" s="187">
        <f>BK198</f>
        <v>0</v>
      </c>
      <c r="K198" s="173"/>
      <c r="L198" s="178"/>
      <c r="M198" s="179"/>
      <c r="N198" s="180"/>
      <c r="O198" s="180"/>
      <c r="P198" s="181">
        <f>SUM(P199:P206)</f>
        <v>0</v>
      </c>
      <c r="Q198" s="180"/>
      <c r="R198" s="181">
        <f>SUM(R199:R206)</f>
        <v>0</v>
      </c>
      <c r="S198" s="180"/>
      <c r="T198" s="182">
        <f>SUM(T199:T206)</f>
        <v>0</v>
      </c>
      <c r="AR198" s="183" t="s">
        <v>84</v>
      </c>
      <c r="AT198" s="184" t="s">
        <v>75</v>
      </c>
      <c r="AU198" s="184" t="s">
        <v>86</v>
      </c>
      <c r="AY198" s="183" t="s">
        <v>139</v>
      </c>
      <c r="BK198" s="185">
        <f>SUM(BK199:BK206)</f>
        <v>0</v>
      </c>
    </row>
    <row r="199" spans="1:65" s="2" customFormat="1" ht="24.2" customHeight="1">
      <c r="A199" s="35"/>
      <c r="B199" s="36"/>
      <c r="C199" s="188" t="s">
        <v>598</v>
      </c>
      <c r="D199" s="188" t="s">
        <v>142</v>
      </c>
      <c r="E199" s="189" t="s">
        <v>977</v>
      </c>
      <c r="F199" s="190" t="s">
        <v>978</v>
      </c>
      <c r="G199" s="191" t="s">
        <v>178</v>
      </c>
      <c r="H199" s="192">
        <v>100</v>
      </c>
      <c r="I199" s="193"/>
      <c r="J199" s="194">
        <f t="shared" ref="J199:J206" si="50">ROUND(I199*H199,2)</f>
        <v>0</v>
      </c>
      <c r="K199" s="195"/>
      <c r="L199" s="40"/>
      <c r="M199" s="196" t="s">
        <v>1</v>
      </c>
      <c r="N199" s="197" t="s">
        <v>41</v>
      </c>
      <c r="O199" s="72"/>
      <c r="P199" s="198">
        <f t="shared" ref="P199:P206" si="51">O199*H199</f>
        <v>0</v>
      </c>
      <c r="Q199" s="198">
        <v>0</v>
      </c>
      <c r="R199" s="198">
        <f t="shared" ref="R199:R206" si="52">Q199*H199</f>
        <v>0</v>
      </c>
      <c r="S199" s="198">
        <v>0</v>
      </c>
      <c r="T199" s="199">
        <f t="shared" ref="T199:T206" si="53">S199*H199</f>
        <v>0</v>
      </c>
      <c r="U199" s="35"/>
      <c r="V199" s="35"/>
      <c r="W199" s="35"/>
      <c r="X199" s="35"/>
      <c r="Y199" s="35"/>
      <c r="Z199" s="35"/>
      <c r="AA199" s="35"/>
      <c r="AB199" s="35"/>
      <c r="AC199" s="35"/>
      <c r="AD199" s="35"/>
      <c r="AE199" s="35"/>
      <c r="AR199" s="200" t="s">
        <v>146</v>
      </c>
      <c r="AT199" s="200" t="s">
        <v>142</v>
      </c>
      <c r="AU199" s="200" t="s">
        <v>157</v>
      </c>
      <c r="AY199" s="18" t="s">
        <v>139</v>
      </c>
      <c r="BE199" s="201">
        <f t="shared" ref="BE199:BE206" si="54">IF(N199="základní",J199,0)</f>
        <v>0</v>
      </c>
      <c r="BF199" s="201">
        <f t="shared" ref="BF199:BF206" si="55">IF(N199="snížená",J199,0)</f>
        <v>0</v>
      </c>
      <c r="BG199" s="201">
        <f t="shared" ref="BG199:BG206" si="56">IF(N199="zákl. přenesená",J199,0)</f>
        <v>0</v>
      </c>
      <c r="BH199" s="201">
        <f t="shared" ref="BH199:BH206" si="57">IF(N199="sníž. přenesená",J199,0)</f>
        <v>0</v>
      </c>
      <c r="BI199" s="201">
        <f t="shared" ref="BI199:BI206" si="58">IF(N199="nulová",J199,0)</f>
        <v>0</v>
      </c>
      <c r="BJ199" s="18" t="s">
        <v>84</v>
      </c>
      <c r="BK199" s="201">
        <f t="shared" ref="BK199:BK206" si="59">ROUND(I199*H199,2)</f>
        <v>0</v>
      </c>
      <c r="BL199" s="18" t="s">
        <v>146</v>
      </c>
      <c r="BM199" s="200" t="s">
        <v>979</v>
      </c>
    </row>
    <row r="200" spans="1:65" s="2" customFormat="1" ht="24.2" customHeight="1">
      <c r="A200" s="35"/>
      <c r="B200" s="36"/>
      <c r="C200" s="188" t="s">
        <v>605</v>
      </c>
      <c r="D200" s="188" t="s">
        <v>142</v>
      </c>
      <c r="E200" s="189" t="s">
        <v>980</v>
      </c>
      <c r="F200" s="190" t="s">
        <v>981</v>
      </c>
      <c r="G200" s="191" t="s">
        <v>178</v>
      </c>
      <c r="H200" s="192">
        <v>100</v>
      </c>
      <c r="I200" s="193"/>
      <c r="J200" s="194">
        <f t="shared" si="50"/>
        <v>0</v>
      </c>
      <c r="K200" s="195"/>
      <c r="L200" s="40"/>
      <c r="M200" s="196" t="s">
        <v>1</v>
      </c>
      <c r="N200" s="197" t="s">
        <v>41</v>
      </c>
      <c r="O200" s="72"/>
      <c r="P200" s="198">
        <f t="shared" si="51"/>
        <v>0</v>
      </c>
      <c r="Q200" s="198">
        <v>0</v>
      </c>
      <c r="R200" s="198">
        <f t="shared" si="52"/>
        <v>0</v>
      </c>
      <c r="S200" s="198">
        <v>0</v>
      </c>
      <c r="T200" s="199">
        <f t="shared" si="53"/>
        <v>0</v>
      </c>
      <c r="U200" s="35"/>
      <c r="V200" s="35"/>
      <c r="W200" s="35"/>
      <c r="X200" s="35"/>
      <c r="Y200" s="35"/>
      <c r="Z200" s="35"/>
      <c r="AA200" s="35"/>
      <c r="AB200" s="35"/>
      <c r="AC200" s="35"/>
      <c r="AD200" s="35"/>
      <c r="AE200" s="35"/>
      <c r="AR200" s="200" t="s">
        <v>146</v>
      </c>
      <c r="AT200" s="200" t="s">
        <v>142</v>
      </c>
      <c r="AU200" s="200" t="s">
        <v>157</v>
      </c>
      <c r="AY200" s="18" t="s">
        <v>139</v>
      </c>
      <c r="BE200" s="201">
        <f t="shared" si="54"/>
        <v>0</v>
      </c>
      <c r="BF200" s="201">
        <f t="shared" si="55"/>
        <v>0</v>
      </c>
      <c r="BG200" s="201">
        <f t="shared" si="56"/>
        <v>0</v>
      </c>
      <c r="BH200" s="201">
        <f t="shared" si="57"/>
        <v>0</v>
      </c>
      <c r="BI200" s="201">
        <f t="shared" si="58"/>
        <v>0</v>
      </c>
      <c r="BJ200" s="18" t="s">
        <v>84</v>
      </c>
      <c r="BK200" s="201">
        <f t="shared" si="59"/>
        <v>0</v>
      </c>
      <c r="BL200" s="18" t="s">
        <v>146</v>
      </c>
      <c r="BM200" s="200" t="s">
        <v>982</v>
      </c>
    </row>
    <row r="201" spans="1:65" s="2" customFormat="1" ht="16.5" customHeight="1">
      <c r="A201" s="35"/>
      <c r="B201" s="36"/>
      <c r="C201" s="188" t="s">
        <v>609</v>
      </c>
      <c r="D201" s="188" t="s">
        <v>142</v>
      </c>
      <c r="E201" s="189" t="s">
        <v>983</v>
      </c>
      <c r="F201" s="190" t="s">
        <v>984</v>
      </c>
      <c r="G201" s="191" t="s">
        <v>178</v>
      </c>
      <c r="H201" s="192">
        <v>250</v>
      </c>
      <c r="I201" s="193"/>
      <c r="J201" s="194">
        <f t="shared" si="50"/>
        <v>0</v>
      </c>
      <c r="K201" s="195"/>
      <c r="L201" s="40"/>
      <c r="M201" s="196" t="s">
        <v>1</v>
      </c>
      <c r="N201" s="197" t="s">
        <v>41</v>
      </c>
      <c r="O201" s="72"/>
      <c r="P201" s="198">
        <f t="shared" si="51"/>
        <v>0</v>
      </c>
      <c r="Q201" s="198">
        <v>0</v>
      </c>
      <c r="R201" s="198">
        <f t="shared" si="52"/>
        <v>0</v>
      </c>
      <c r="S201" s="198">
        <v>0</v>
      </c>
      <c r="T201" s="199">
        <f t="shared" si="53"/>
        <v>0</v>
      </c>
      <c r="U201" s="35"/>
      <c r="V201" s="35"/>
      <c r="W201" s="35"/>
      <c r="X201" s="35"/>
      <c r="Y201" s="35"/>
      <c r="Z201" s="35"/>
      <c r="AA201" s="35"/>
      <c r="AB201" s="35"/>
      <c r="AC201" s="35"/>
      <c r="AD201" s="35"/>
      <c r="AE201" s="35"/>
      <c r="AR201" s="200" t="s">
        <v>146</v>
      </c>
      <c r="AT201" s="200" t="s">
        <v>142</v>
      </c>
      <c r="AU201" s="200" t="s">
        <v>157</v>
      </c>
      <c r="AY201" s="18" t="s">
        <v>139</v>
      </c>
      <c r="BE201" s="201">
        <f t="shared" si="54"/>
        <v>0</v>
      </c>
      <c r="BF201" s="201">
        <f t="shared" si="55"/>
        <v>0</v>
      </c>
      <c r="BG201" s="201">
        <f t="shared" si="56"/>
        <v>0</v>
      </c>
      <c r="BH201" s="201">
        <f t="shared" si="57"/>
        <v>0</v>
      </c>
      <c r="BI201" s="201">
        <f t="shared" si="58"/>
        <v>0</v>
      </c>
      <c r="BJ201" s="18" t="s">
        <v>84</v>
      </c>
      <c r="BK201" s="201">
        <f t="shared" si="59"/>
        <v>0</v>
      </c>
      <c r="BL201" s="18" t="s">
        <v>146</v>
      </c>
      <c r="BM201" s="200" t="s">
        <v>985</v>
      </c>
    </row>
    <row r="202" spans="1:65" s="2" customFormat="1" ht="16.5" customHeight="1">
      <c r="A202" s="35"/>
      <c r="B202" s="36"/>
      <c r="C202" s="188" t="s">
        <v>986</v>
      </c>
      <c r="D202" s="188" t="s">
        <v>142</v>
      </c>
      <c r="E202" s="189" t="s">
        <v>987</v>
      </c>
      <c r="F202" s="190" t="s">
        <v>988</v>
      </c>
      <c r="G202" s="191" t="s">
        <v>178</v>
      </c>
      <c r="H202" s="192">
        <v>200</v>
      </c>
      <c r="I202" s="193"/>
      <c r="J202" s="194">
        <f t="shared" si="50"/>
        <v>0</v>
      </c>
      <c r="K202" s="195"/>
      <c r="L202" s="40"/>
      <c r="M202" s="196" t="s">
        <v>1</v>
      </c>
      <c r="N202" s="197" t="s">
        <v>41</v>
      </c>
      <c r="O202" s="72"/>
      <c r="P202" s="198">
        <f t="shared" si="51"/>
        <v>0</v>
      </c>
      <c r="Q202" s="198">
        <v>0</v>
      </c>
      <c r="R202" s="198">
        <f t="shared" si="52"/>
        <v>0</v>
      </c>
      <c r="S202" s="198">
        <v>0</v>
      </c>
      <c r="T202" s="199">
        <f t="shared" si="53"/>
        <v>0</v>
      </c>
      <c r="U202" s="35"/>
      <c r="V202" s="35"/>
      <c r="W202" s="35"/>
      <c r="X202" s="35"/>
      <c r="Y202" s="35"/>
      <c r="Z202" s="35"/>
      <c r="AA202" s="35"/>
      <c r="AB202" s="35"/>
      <c r="AC202" s="35"/>
      <c r="AD202" s="35"/>
      <c r="AE202" s="35"/>
      <c r="AR202" s="200" t="s">
        <v>146</v>
      </c>
      <c r="AT202" s="200" t="s">
        <v>142</v>
      </c>
      <c r="AU202" s="200" t="s">
        <v>157</v>
      </c>
      <c r="AY202" s="18" t="s">
        <v>139</v>
      </c>
      <c r="BE202" s="201">
        <f t="shared" si="54"/>
        <v>0</v>
      </c>
      <c r="BF202" s="201">
        <f t="shared" si="55"/>
        <v>0</v>
      </c>
      <c r="BG202" s="201">
        <f t="shared" si="56"/>
        <v>0</v>
      </c>
      <c r="BH202" s="201">
        <f t="shared" si="57"/>
        <v>0</v>
      </c>
      <c r="BI202" s="201">
        <f t="shared" si="58"/>
        <v>0</v>
      </c>
      <c r="BJ202" s="18" t="s">
        <v>84</v>
      </c>
      <c r="BK202" s="201">
        <f t="shared" si="59"/>
        <v>0</v>
      </c>
      <c r="BL202" s="18" t="s">
        <v>146</v>
      </c>
      <c r="BM202" s="200" t="s">
        <v>989</v>
      </c>
    </row>
    <row r="203" spans="1:65" s="2" customFormat="1" ht="24.2" customHeight="1">
      <c r="A203" s="35"/>
      <c r="B203" s="36"/>
      <c r="C203" s="188" t="s">
        <v>990</v>
      </c>
      <c r="D203" s="188" t="s">
        <v>142</v>
      </c>
      <c r="E203" s="189" t="s">
        <v>991</v>
      </c>
      <c r="F203" s="190" t="s">
        <v>992</v>
      </c>
      <c r="G203" s="191" t="s">
        <v>178</v>
      </c>
      <c r="H203" s="192">
        <v>20</v>
      </c>
      <c r="I203" s="193"/>
      <c r="J203" s="194">
        <f t="shared" si="50"/>
        <v>0</v>
      </c>
      <c r="K203" s="195"/>
      <c r="L203" s="40"/>
      <c r="M203" s="196" t="s">
        <v>1</v>
      </c>
      <c r="N203" s="197" t="s">
        <v>41</v>
      </c>
      <c r="O203" s="72"/>
      <c r="P203" s="198">
        <f t="shared" si="51"/>
        <v>0</v>
      </c>
      <c r="Q203" s="198">
        <v>0</v>
      </c>
      <c r="R203" s="198">
        <f t="shared" si="52"/>
        <v>0</v>
      </c>
      <c r="S203" s="198">
        <v>0</v>
      </c>
      <c r="T203" s="199">
        <f t="shared" si="53"/>
        <v>0</v>
      </c>
      <c r="U203" s="35"/>
      <c r="V203" s="35"/>
      <c r="W203" s="35"/>
      <c r="X203" s="35"/>
      <c r="Y203" s="35"/>
      <c r="Z203" s="35"/>
      <c r="AA203" s="35"/>
      <c r="AB203" s="35"/>
      <c r="AC203" s="35"/>
      <c r="AD203" s="35"/>
      <c r="AE203" s="35"/>
      <c r="AR203" s="200" t="s">
        <v>146</v>
      </c>
      <c r="AT203" s="200" t="s">
        <v>142</v>
      </c>
      <c r="AU203" s="200" t="s">
        <v>157</v>
      </c>
      <c r="AY203" s="18" t="s">
        <v>139</v>
      </c>
      <c r="BE203" s="201">
        <f t="shared" si="54"/>
        <v>0</v>
      </c>
      <c r="BF203" s="201">
        <f t="shared" si="55"/>
        <v>0</v>
      </c>
      <c r="BG203" s="201">
        <f t="shared" si="56"/>
        <v>0</v>
      </c>
      <c r="BH203" s="201">
        <f t="shared" si="57"/>
        <v>0</v>
      </c>
      <c r="BI203" s="201">
        <f t="shared" si="58"/>
        <v>0</v>
      </c>
      <c r="BJ203" s="18" t="s">
        <v>84</v>
      </c>
      <c r="BK203" s="201">
        <f t="shared" si="59"/>
        <v>0</v>
      </c>
      <c r="BL203" s="18" t="s">
        <v>146</v>
      </c>
      <c r="BM203" s="200" t="s">
        <v>993</v>
      </c>
    </row>
    <row r="204" spans="1:65" s="2" customFormat="1" ht="16.5" customHeight="1">
      <c r="A204" s="35"/>
      <c r="B204" s="36"/>
      <c r="C204" s="188" t="s">
        <v>994</v>
      </c>
      <c r="D204" s="188" t="s">
        <v>142</v>
      </c>
      <c r="E204" s="189" t="s">
        <v>995</v>
      </c>
      <c r="F204" s="190" t="s">
        <v>996</v>
      </c>
      <c r="G204" s="191" t="s">
        <v>178</v>
      </c>
      <c r="H204" s="192">
        <v>100</v>
      </c>
      <c r="I204" s="193"/>
      <c r="J204" s="194">
        <f t="shared" si="50"/>
        <v>0</v>
      </c>
      <c r="K204" s="195"/>
      <c r="L204" s="40"/>
      <c r="M204" s="196" t="s">
        <v>1</v>
      </c>
      <c r="N204" s="197" t="s">
        <v>41</v>
      </c>
      <c r="O204" s="72"/>
      <c r="P204" s="198">
        <f t="shared" si="51"/>
        <v>0</v>
      </c>
      <c r="Q204" s="198">
        <v>0</v>
      </c>
      <c r="R204" s="198">
        <f t="shared" si="52"/>
        <v>0</v>
      </c>
      <c r="S204" s="198">
        <v>0</v>
      </c>
      <c r="T204" s="199">
        <f t="shared" si="53"/>
        <v>0</v>
      </c>
      <c r="U204" s="35"/>
      <c r="V204" s="35"/>
      <c r="W204" s="35"/>
      <c r="X204" s="35"/>
      <c r="Y204" s="35"/>
      <c r="Z204" s="35"/>
      <c r="AA204" s="35"/>
      <c r="AB204" s="35"/>
      <c r="AC204" s="35"/>
      <c r="AD204" s="35"/>
      <c r="AE204" s="35"/>
      <c r="AR204" s="200" t="s">
        <v>146</v>
      </c>
      <c r="AT204" s="200" t="s">
        <v>142</v>
      </c>
      <c r="AU204" s="200" t="s">
        <v>157</v>
      </c>
      <c r="AY204" s="18" t="s">
        <v>139</v>
      </c>
      <c r="BE204" s="201">
        <f t="shared" si="54"/>
        <v>0</v>
      </c>
      <c r="BF204" s="201">
        <f t="shared" si="55"/>
        <v>0</v>
      </c>
      <c r="BG204" s="201">
        <f t="shared" si="56"/>
        <v>0</v>
      </c>
      <c r="BH204" s="201">
        <f t="shared" si="57"/>
        <v>0</v>
      </c>
      <c r="BI204" s="201">
        <f t="shared" si="58"/>
        <v>0</v>
      </c>
      <c r="BJ204" s="18" t="s">
        <v>84</v>
      </c>
      <c r="BK204" s="201">
        <f t="shared" si="59"/>
        <v>0</v>
      </c>
      <c r="BL204" s="18" t="s">
        <v>146</v>
      </c>
      <c r="BM204" s="200" t="s">
        <v>997</v>
      </c>
    </row>
    <row r="205" spans="1:65" s="2" customFormat="1" ht="16.5" customHeight="1">
      <c r="A205" s="35"/>
      <c r="B205" s="36"/>
      <c r="C205" s="188" t="s">
        <v>998</v>
      </c>
      <c r="D205" s="188" t="s">
        <v>142</v>
      </c>
      <c r="E205" s="189" t="s">
        <v>999</v>
      </c>
      <c r="F205" s="190" t="s">
        <v>1000</v>
      </c>
      <c r="G205" s="191" t="s">
        <v>178</v>
      </c>
      <c r="H205" s="192">
        <v>10</v>
      </c>
      <c r="I205" s="193"/>
      <c r="J205" s="194">
        <f t="shared" si="50"/>
        <v>0</v>
      </c>
      <c r="K205" s="195"/>
      <c r="L205" s="40"/>
      <c r="M205" s="196" t="s">
        <v>1</v>
      </c>
      <c r="N205" s="197" t="s">
        <v>41</v>
      </c>
      <c r="O205" s="72"/>
      <c r="P205" s="198">
        <f t="shared" si="51"/>
        <v>0</v>
      </c>
      <c r="Q205" s="198">
        <v>0</v>
      </c>
      <c r="R205" s="198">
        <f t="shared" si="52"/>
        <v>0</v>
      </c>
      <c r="S205" s="198">
        <v>0</v>
      </c>
      <c r="T205" s="199">
        <f t="shared" si="53"/>
        <v>0</v>
      </c>
      <c r="U205" s="35"/>
      <c r="V205" s="35"/>
      <c r="W205" s="35"/>
      <c r="X205" s="35"/>
      <c r="Y205" s="35"/>
      <c r="Z205" s="35"/>
      <c r="AA205" s="35"/>
      <c r="AB205" s="35"/>
      <c r="AC205" s="35"/>
      <c r="AD205" s="35"/>
      <c r="AE205" s="35"/>
      <c r="AR205" s="200" t="s">
        <v>146</v>
      </c>
      <c r="AT205" s="200" t="s">
        <v>142</v>
      </c>
      <c r="AU205" s="200" t="s">
        <v>157</v>
      </c>
      <c r="AY205" s="18" t="s">
        <v>139</v>
      </c>
      <c r="BE205" s="201">
        <f t="shared" si="54"/>
        <v>0</v>
      </c>
      <c r="BF205" s="201">
        <f t="shared" si="55"/>
        <v>0</v>
      </c>
      <c r="BG205" s="201">
        <f t="shared" si="56"/>
        <v>0</v>
      </c>
      <c r="BH205" s="201">
        <f t="shared" si="57"/>
        <v>0</v>
      </c>
      <c r="BI205" s="201">
        <f t="shared" si="58"/>
        <v>0</v>
      </c>
      <c r="BJ205" s="18" t="s">
        <v>84</v>
      </c>
      <c r="BK205" s="201">
        <f t="shared" si="59"/>
        <v>0</v>
      </c>
      <c r="BL205" s="18" t="s">
        <v>146</v>
      </c>
      <c r="BM205" s="200" t="s">
        <v>1001</v>
      </c>
    </row>
    <row r="206" spans="1:65" s="2" customFormat="1" ht="16.5" customHeight="1">
      <c r="A206" s="35"/>
      <c r="B206" s="36"/>
      <c r="C206" s="188" t="s">
        <v>1002</v>
      </c>
      <c r="D206" s="188" t="s">
        <v>142</v>
      </c>
      <c r="E206" s="189" t="s">
        <v>1003</v>
      </c>
      <c r="F206" s="190" t="s">
        <v>1004</v>
      </c>
      <c r="G206" s="191" t="s">
        <v>635</v>
      </c>
      <c r="H206" s="192">
        <v>2</v>
      </c>
      <c r="I206" s="193"/>
      <c r="J206" s="194">
        <f t="shared" si="50"/>
        <v>0</v>
      </c>
      <c r="K206" s="195"/>
      <c r="L206" s="40"/>
      <c r="M206" s="196" t="s">
        <v>1</v>
      </c>
      <c r="N206" s="197" t="s">
        <v>41</v>
      </c>
      <c r="O206" s="72"/>
      <c r="P206" s="198">
        <f t="shared" si="51"/>
        <v>0</v>
      </c>
      <c r="Q206" s="198">
        <v>0</v>
      </c>
      <c r="R206" s="198">
        <f t="shared" si="52"/>
        <v>0</v>
      </c>
      <c r="S206" s="198">
        <v>0</v>
      </c>
      <c r="T206" s="199">
        <f t="shared" si="53"/>
        <v>0</v>
      </c>
      <c r="U206" s="35"/>
      <c r="V206" s="35"/>
      <c r="W206" s="35"/>
      <c r="X206" s="35"/>
      <c r="Y206" s="35"/>
      <c r="Z206" s="35"/>
      <c r="AA206" s="35"/>
      <c r="AB206" s="35"/>
      <c r="AC206" s="35"/>
      <c r="AD206" s="35"/>
      <c r="AE206" s="35"/>
      <c r="AR206" s="200" t="s">
        <v>146</v>
      </c>
      <c r="AT206" s="200" t="s">
        <v>142</v>
      </c>
      <c r="AU206" s="200" t="s">
        <v>157</v>
      </c>
      <c r="AY206" s="18" t="s">
        <v>139</v>
      </c>
      <c r="BE206" s="201">
        <f t="shared" si="54"/>
        <v>0</v>
      </c>
      <c r="BF206" s="201">
        <f t="shared" si="55"/>
        <v>0</v>
      </c>
      <c r="BG206" s="201">
        <f t="shared" si="56"/>
        <v>0</v>
      </c>
      <c r="BH206" s="201">
        <f t="shared" si="57"/>
        <v>0</v>
      </c>
      <c r="BI206" s="201">
        <f t="shared" si="58"/>
        <v>0</v>
      </c>
      <c r="BJ206" s="18" t="s">
        <v>84</v>
      </c>
      <c r="BK206" s="201">
        <f t="shared" si="59"/>
        <v>0</v>
      </c>
      <c r="BL206" s="18" t="s">
        <v>146</v>
      </c>
      <c r="BM206" s="200" t="s">
        <v>1005</v>
      </c>
    </row>
    <row r="207" spans="1:65" s="12" customFormat="1" ht="20.85" customHeight="1">
      <c r="B207" s="172"/>
      <c r="C207" s="173"/>
      <c r="D207" s="174" t="s">
        <v>75</v>
      </c>
      <c r="E207" s="186" t="s">
        <v>1006</v>
      </c>
      <c r="F207" s="186" t="s">
        <v>1007</v>
      </c>
      <c r="G207" s="173"/>
      <c r="H207" s="173"/>
      <c r="I207" s="176"/>
      <c r="J207" s="187">
        <f>BK207</f>
        <v>0</v>
      </c>
      <c r="K207" s="173"/>
      <c r="L207" s="178"/>
      <c r="M207" s="179"/>
      <c r="N207" s="180"/>
      <c r="O207" s="180"/>
      <c r="P207" s="181">
        <f>SUM(P208:P222)</f>
        <v>0</v>
      </c>
      <c r="Q207" s="180"/>
      <c r="R207" s="181">
        <f>SUM(R208:R222)</f>
        <v>0</v>
      </c>
      <c r="S207" s="180"/>
      <c r="T207" s="182">
        <f>SUM(T208:T222)</f>
        <v>0</v>
      </c>
      <c r="AR207" s="183" t="s">
        <v>84</v>
      </c>
      <c r="AT207" s="184" t="s">
        <v>75</v>
      </c>
      <c r="AU207" s="184" t="s">
        <v>86</v>
      </c>
      <c r="AY207" s="183" t="s">
        <v>139</v>
      </c>
      <c r="BK207" s="185">
        <f>SUM(BK208:BK222)</f>
        <v>0</v>
      </c>
    </row>
    <row r="208" spans="1:65" s="2" customFormat="1" ht="16.5" customHeight="1">
      <c r="A208" s="35"/>
      <c r="B208" s="36"/>
      <c r="C208" s="188" t="s">
        <v>1008</v>
      </c>
      <c r="D208" s="188" t="s">
        <v>142</v>
      </c>
      <c r="E208" s="189" t="s">
        <v>1009</v>
      </c>
      <c r="F208" s="190" t="s">
        <v>1010</v>
      </c>
      <c r="G208" s="191" t="s">
        <v>635</v>
      </c>
      <c r="H208" s="192">
        <v>1</v>
      </c>
      <c r="I208" s="193"/>
      <c r="J208" s="194">
        <f t="shared" ref="J208:J222" si="60">ROUND(I208*H208,2)</f>
        <v>0</v>
      </c>
      <c r="K208" s="195"/>
      <c r="L208" s="40"/>
      <c r="M208" s="196" t="s">
        <v>1</v>
      </c>
      <c r="N208" s="197" t="s">
        <v>41</v>
      </c>
      <c r="O208" s="72"/>
      <c r="P208" s="198">
        <f t="shared" ref="P208:P222" si="61">O208*H208</f>
        <v>0</v>
      </c>
      <c r="Q208" s="198">
        <v>0</v>
      </c>
      <c r="R208" s="198">
        <f t="shared" ref="R208:R222" si="62">Q208*H208</f>
        <v>0</v>
      </c>
      <c r="S208" s="198">
        <v>0</v>
      </c>
      <c r="T208" s="199">
        <f t="shared" ref="T208:T222" si="63">S208*H208</f>
        <v>0</v>
      </c>
      <c r="U208" s="35"/>
      <c r="V208" s="35"/>
      <c r="W208" s="35"/>
      <c r="X208" s="35"/>
      <c r="Y208" s="35"/>
      <c r="Z208" s="35"/>
      <c r="AA208" s="35"/>
      <c r="AB208" s="35"/>
      <c r="AC208" s="35"/>
      <c r="AD208" s="35"/>
      <c r="AE208" s="35"/>
      <c r="AR208" s="200" t="s">
        <v>146</v>
      </c>
      <c r="AT208" s="200" t="s">
        <v>142</v>
      </c>
      <c r="AU208" s="200" t="s">
        <v>157</v>
      </c>
      <c r="AY208" s="18" t="s">
        <v>139</v>
      </c>
      <c r="BE208" s="201">
        <f t="shared" ref="BE208:BE222" si="64">IF(N208="základní",J208,0)</f>
        <v>0</v>
      </c>
      <c r="BF208" s="201">
        <f t="shared" ref="BF208:BF222" si="65">IF(N208="snížená",J208,0)</f>
        <v>0</v>
      </c>
      <c r="BG208" s="201">
        <f t="shared" ref="BG208:BG222" si="66">IF(N208="zákl. přenesená",J208,0)</f>
        <v>0</v>
      </c>
      <c r="BH208" s="201">
        <f t="shared" ref="BH208:BH222" si="67">IF(N208="sníž. přenesená",J208,0)</f>
        <v>0</v>
      </c>
      <c r="BI208" s="201">
        <f t="shared" ref="BI208:BI222" si="68">IF(N208="nulová",J208,0)</f>
        <v>0</v>
      </c>
      <c r="BJ208" s="18" t="s">
        <v>84</v>
      </c>
      <c r="BK208" s="201">
        <f t="shared" ref="BK208:BK222" si="69">ROUND(I208*H208,2)</f>
        <v>0</v>
      </c>
      <c r="BL208" s="18" t="s">
        <v>146</v>
      </c>
      <c r="BM208" s="200" t="s">
        <v>1011</v>
      </c>
    </row>
    <row r="209" spans="1:65" s="2" customFormat="1" ht="16.5" customHeight="1">
      <c r="A209" s="35"/>
      <c r="B209" s="36"/>
      <c r="C209" s="188" t="s">
        <v>1012</v>
      </c>
      <c r="D209" s="188" t="s">
        <v>142</v>
      </c>
      <c r="E209" s="189" t="s">
        <v>1013</v>
      </c>
      <c r="F209" s="190" t="s">
        <v>1014</v>
      </c>
      <c r="G209" s="191" t="s">
        <v>635</v>
      </c>
      <c r="H209" s="192">
        <v>1</v>
      </c>
      <c r="I209" s="193"/>
      <c r="J209" s="194">
        <f t="shared" si="60"/>
        <v>0</v>
      </c>
      <c r="K209" s="195"/>
      <c r="L209" s="40"/>
      <c r="M209" s="196" t="s">
        <v>1</v>
      </c>
      <c r="N209" s="197" t="s">
        <v>41</v>
      </c>
      <c r="O209" s="72"/>
      <c r="P209" s="198">
        <f t="shared" si="61"/>
        <v>0</v>
      </c>
      <c r="Q209" s="198">
        <v>0</v>
      </c>
      <c r="R209" s="198">
        <f t="shared" si="62"/>
        <v>0</v>
      </c>
      <c r="S209" s="198">
        <v>0</v>
      </c>
      <c r="T209" s="199">
        <f t="shared" si="63"/>
        <v>0</v>
      </c>
      <c r="U209" s="35"/>
      <c r="V209" s="35"/>
      <c r="W209" s="35"/>
      <c r="X209" s="35"/>
      <c r="Y209" s="35"/>
      <c r="Z209" s="35"/>
      <c r="AA209" s="35"/>
      <c r="AB209" s="35"/>
      <c r="AC209" s="35"/>
      <c r="AD209" s="35"/>
      <c r="AE209" s="35"/>
      <c r="AR209" s="200" t="s">
        <v>146</v>
      </c>
      <c r="AT209" s="200" t="s">
        <v>142</v>
      </c>
      <c r="AU209" s="200" t="s">
        <v>157</v>
      </c>
      <c r="AY209" s="18" t="s">
        <v>139</v>
      </c>
      <c r="BE209" s="201">
        <f t="shared" si="64"/>
        <v>0</v>
      </c>
      <c r="BF209" s="201">
        <f t="shared" si="65"/>
        <v>0</v>
      </c>
      <c r="BG209" s="201">
        <f t="shared" si="66"/>
        <v>0</v>
      </c>
      <c r="BH209" s="201">
        <f t="shared" si="67"/>
        <v>0</v>
      </c>
      <c r="BI209" s="201">
        <f t="shared" si="68"/>
        <v>0</v>
      </c>
      <c r="BJ209" s="18" t="s">
        <v>84</v>
      </c>
      <c r="BK209" s="201">
        <f t="shared" si="69"/>
        <v>0</v>
      </c>
      <c r="BL209" s="18" t="s">
        <v>146</v>
      </c>
      <c r="BM209" s="200" t="s">
        <v>1015</v>
      </c>
    </row>
    <row r="210" spans="1:65" s="2" customFormat="1" ht="16.5" customHeight="1">
      <c r="A210" s="35"/>
      <c r="B210" s="36"/>
      <c r="C210" s="188" t="s">
        <v>1016</v>
      </c>
      <c r="D210" s="188" t="s">
        <v>142</v>
      </c>
      <c r="E210" s="189" t="s">
        <v>1017</v>
      </c>
      <c r="F210" s="190" t="s">
        <v>1018</v>
      </c>
      <c r="G210" s="191" t="s">
        <v>635</v>
      </c>
      <c r="H210" s="192">
        <v>1</v>
      </c>
      <c r="I210" s="193"/>
      <c r="J210" s="194">
        <f t="shared" si="60"/>
        <v>0</v>
      </c>
      <c r="K210" s="195"/>
      <c r="L210" s="40"/>
      <c r="M210" s="196" t="s">
        <v>1</v>
      </c>
      <c r="N210" s="197" t="s">
        <v>41</v>
      </c>
      <c r="O210" s="72"/>
      <c r="P210" s="198">
        <f t="shared" si="61"/>
        <v>0</v>
      </c>
      <c r="Q210" s="198">
        <v>0</v>
      </c>
      <c r="R210" s="198">
        <f t="shared" si="62"/>
        <v>0</v>
      </c>
      <c r="S210" s="198">
        <v>0</v>
      </c>
      <c r="T210" s="199">
        <f t="shared" si="63"/>
        <v>0</v>
      </c>
      <c r="U210" s="35"/>
      <c r="V210" s="35"/>
      <c r="W210" s="35"/>
      <c r="X210" s="35"/>
      <c r="Y210" s="35"/>
      <c r="Z210" s="35"/>
      <c r="AA210" s="35"/>
      <c r="AB210" s="35"/>
      <c r="AC210" s="35"/>
      <c r="AD210" s="35"/>
      <c r="AE210" s="35"/>
      <c r="AR210" s="200" t="s">
        <v>146</v>
      </c>
      <c r="AT210" s="200" t="s">
        <v>142</v>
      </c>
      <c r="AU210" s="200" t="s">
        <v>157</v>
      </c>
      <c r="AY210" s="18" t="s">
        <v>139</v>
      </c>
      <c r="BE210" s="201">
        <f t="shared" si="64"/>
        <v>0</v>
      </c>
      <c r="BF210" s="201">
        <f t="shared" si="65"/>
        <v>0</v>
      </c>
      <c r="BG210" s="201">
        <f t="shared" si="66"/>
        <v>0</v>
      </c>
      <c r="BH210" s="201">
        <f t="shared" si="67"/>
        <v>0</v>
      </c>
      <c r="BI210" s="201">
        <f t="shared" si="68"/>
        <v>0</v>
      </c>
      <c r="BJ210" s="18" t="s">
        <v>84</v>
      </c>
      <c r="BK210" s="201">
        <f t="shared" si="69"/>
        <v>0</v>
      </c>
      <c r="BL210" s="18" t="s">
        <v>146</v>
      </c>
      <c r="BM210" s="200" t="s">
        <v>1019</v>
      </c>
    </row>
    <row r="211" spans="1:65" s="2" customFormat="1" ht="16.5" customHeight="1">
      <c r="A211" s="35"/>
      <c r="B211" s="36"/>
      <c r="C211" s="188" t="s">
        <v>1020</v>
      </c>
      <c r="D211" s="188" t="s">
        <v>142</v>
      </c>
      <c r="E211" s="189" t="s">
        <v>1021</v>
      </c>
      <c r="F211" s="190" t="s">
        <v>1022</v>
      </c>
      <c r="G211" s="191" t="s">
        <v>635</v>
      </c>
      <c r="H211" s="192">
        <v>1</v>
      </c>
      <c r="I211" s="193"/>
      <c r="J211" s="194">
        <f t="shared" si="60"/>
        <v>0</v>
      </c>
      <c r="K211" s="195"/>
      <c r="L211" s="40"/>
      <c r="M211" s="196" t="s">
        <v>1</v>
      </c>
      <c r="N211" s="197" t="s">
        <v>41</v>
      </c>
      <c r="O211" s="72"/>
      <c r="P211" s="198">
        <f t="shared" si="61"/>
        <v>0</v>
      </c>
      <c r="Q211" s="198">
        <v>0</v>
      </c>
      <c r="R211" s="198">
        <f t="shared" si="62"/>
        <v>0</v>
      </c>
      <c r="S211" s="198">
        <v>0</v>
      </c>
      <c r="T211" s="199">
        <f t="shared" si="63"/>
        <v>0</v>
      </c>
      <c r="U211" s="35"/>
      <c r="V211" s="35"/>
      <c r="W211" s="35"/>
      <c r="X211" s="35"/>
      <c r="Y211" s="35"/>
      <c r="Z211" s="35"/>
      <c r="AA211" s="35"/>
      <c r="AB211" s="35"/>
      <c r="AC211" s="35"/>
      <c r="AD211" s="35"/>
      <c r="AE211" s="35"/>
      <c r="AR211" s="200" t="s">
        <v>146</v>
      </c>
      <c r="AT211" s="200" t="s">
        <v>142</v>
      </c>
      <c r="AU211" s="200" t="s">
        <v>157</v>
      </c>
      <c r="AY211" s="18" t="s">
        <v>139</v>
      </c>
      <c r="BE211" s="201">
        <f t="shared" si="64"/>
        <v>0</v>
      </c>
      <c r="BF211" s="201">
        <f t="shared" si="65"/>
        <v>0</v>
      </c>
      <c r="BG211" s="201">
        <f t="shared" si="66"/>
        <v>0</v>
      </c>
      <c r="BH211" s="201">
        <f t="shared" si="67"/>
        <v>0</v>
      </c>
      <c r="BI211" s="201">
        <f t="shared" si="68"/>
        <v>0</v>
      </c>
      <c r="BJ211" s="18" t="s">
        <v>84</v>
      </c>
      <c r="BK211" s="201">
        <f t="shared" si="69"/>
        <v>0</v>
      </c>
      <c r="BL211" s="18" t="s">
        <v>146</v>
      </c>
      <c r="BM211" s="200" t="s">
        <v>1023</v>
      </c>
    </row>
    <row r="212" spans="1:65" s="2" customFormat="1" ht="16.5" customHeight="1">
      <c r="A212" s="35"/>
      <c r="B212" s="36"/>
      <c r="C212" s="188" t="s">
        <v>1024</v>
      </c>
      <c r="D212" s="188" t="s">
        <v>142</v>
      </c>
      <c r="E212" s="189" t="s">
        <v>1025</v>
      </c>
      <c r="F212" s="190" t="s">
        <v>1026</v>
      </c>
      <c r="G212" s="191" t="s">
        <v>635</v>
      </c>
      <c r="H212" s="192">
        <v>1</v>
      </c>
      <c r="I212" s="193"/>
      <c r="J212" s="194">
        <f t="shared" si="60"/>
        <v>0</v>
      </c>
      <c r="K212" s="195"/>
      <c r="L212" s="40"/>
      <c r="M212" s="196" t="s">
        <v>1</v>
      </c>
      <c r="N212" s="197" t="s">
        <v>41</v>
      </c>
      <c r="O212" s="72"/>
      <c r="P212" s="198">
        <f t="shared" si="61"/>
        <v>0</v>
      </c>
      <c r="Q212" s="198">
        <v>0</v>
      </c>
      <c r="R212" s="198">
        <f t="shared" si="62"/>
        <v>0</v>
      </c>
      <c r="S212" s="198">
        <v>0</v>
      </c>
      <c r="T212" s="199">
        <f t="shared" si="63"/>
        <v>0</v>
      </c>
      <c r="U212" s="35"/>
      <c r="V212" s="35"/>
      <c r="W212" s="35"/>
      <c r="X212" s="35"/>
      <c r="Y212" s="35"/>
      <c r="Z212" s="35"/>
      <c r="AA212" s="35"/>
      <c r="AB212" s="35"/>
      <c r="AC212" s="35"/>
      <c r="AD212" s="35"/>
      <c r="AE212" s="35"/>
      <c r="AR212" s="200" t="s">
        <v>146</v>
      </c>
      <c r="AT212" s="200" t="s">
        <v>142</v>
      </c>
      <c r="AU212" s="200" t="s">
        <v>157</v>
      </c>
      <c r="AY212" s="18" t="s">
        <v>139</v>
      </c>
      <c r="BE212" s="201">
        <f t="shared" si="64"/>
        <v>0</v>
      </c>
      <c r="BF212" s="201">
        <f t="shared" si="65"/>
        <v>0</v>
      </c>
      <c r="BG212" s="201">
        <f t="shared" si="66"/>
        <v>0</v>
      </c>
      <c r="BH212" s="201">
        <f t="shared" si="67"/>
        <v>0</v>
      </c>
      <c r="BI212" s="201">
        <f t="shared" si="68"/>
        <v>0</v>
      </c>
      <c r="BJ212" s="18" t="s">
        <v>84</v>
      </c>
      <c r="BK212" s="201">
        <f t="shared" si="69"/>
        <v>0</v>
      </c>
      <c r="BL212" s="18" t="s">
        <v>146</v>
      </c>
      <c r="BM212" s="200" t="s">
        <v>1027</v>
      </c>
    </row>
    <row r="213" spans="1:65" s="2" customFormat="1" ht="16.5" customHeight="1">
      <c r="A213" s="35"/>
      <c r="B213" s="36"/>
      <c r="C213" s="188" t="s">
        <v>1028</v>
      </c>
      <c r="D213" s="188" t="s">
        <v>142</v>
      </c>
      <c r="E213" s="189" t="s">
        <v>1029</v>
      </c>
      <c r="F213" s="190" t="s">
        <v>1030</v>
      </c>
      <c r="G213" s="191" t="s">
        <v>777</v>
      </c>
      <c r="H213" s="192">
        <v>24</v>
      </c>
      <c r="I213" s="193"/>
      <c r="J213" s="194">
        <f t="shared" si="60"/>
        <v>0</v>
      </c>
      <c r="K213" s="195"/>
      <c r="L213" s="40"/>
      <c r="M213" s="196" t="s">
        <v>1</v>
      </c>
      <c r="N213" s="197" t="s">
        <v>41</v>
      </c>
      <c r="O213" s="72"/>
      <c r="P213" s="198">
        <f t="shared" si="61"/>
        <v>0</v>
      </c>
      <c r="Q213" s="198">
        <v>0</v>
      </c>
      <c r="R213" s="198">
        <f t="shared" si="62"/>
        <v>0</v>
      </c>
      <c r="S213" s="198">
        <v>0</v>
      </c>
      <c r="T213" s="199">
        <f t="shared" si="63"/>
        <v>0</v>
      </c>
      <c r="U213" s="35"/>
      <c r="V213" s="35"/>
      <c r="W213" s="35"/>
      <c r="X213" s="35"/>
      <c r="Y213" s="35"/>
      <c r="Z213" s="35"/>
      <c r="AA213" s="35"/>
      <c r="AB213" s="35"/>
      <c r="AC213" s="35"/>
      <c r="AD213" s="35"/>
      <c r="AE213" s="35"/>
      <c r="AR213" s="200" t="s">
        <v>146</v>
      </c>
      <c r="AT213" s="200" t="s">
        <v>142</v>
      </c>
      <c r="AU213" s="200" t="s">
        <v>157</v>
      </c>
      <c r="AY213" s="18" t="s">
        <v>139</v>
      </c>
      <c r="BE213" s="201">
        <f t="shared" si="64"/>
        <v>0</v>
      </c>
      <c r="BF213" s="201">
        <f t="shared" si="65"/>
        <v>0</v>
      </c>
      <c r="BG213" s="201">
        <f t="shared" si="66"/>
        <v>0</v>
      </c>
      <c r="BH213" s="201">
        <f t="shared" si="67"/>
        <v>0</v>
      </c>
      <c r="BI213" s="201">
        <f t="shared" si="68"/>
        <v>0</v>
      </c>
      <c r="BJ213" s="18" t="s">
        <v>84</v>
      </c>
      <c r="BK213" s="201">
        <f t="shared" si="69"/>
        <v>0</v>
      </c>
      <c r="BL213" s="18" t="s">
        <v>146</v>
      </c>
      <c r="BM213" s="200" t="s">
        <v>1031</v>
      </c>
    </row>
    <row r="214" spans="1:65" s="2" customFormat="1" ht="16.5" customHeight="1">
      <c r="A214" s="35"/>
      <c r="B214" s="36"/>
      <c r="C214" s="188" t="s">
        <v>1032</v>
      </c>
      <c r="D214" s="188" t="s">
        <v>142</v>
      </c>
      <c r="E214" s="189" t="s">
        <v>1033</v>
      </c>
      <c r="F214" s="190" t="s">
        <v>1034</v>
      </c>
      <c r="G214" s="191" t="s">
        <v>777</v>
      </c>
      <c r="H214" s="192">
        <v>2</v>
      </c>
      <c r="I214" s="193"/>
      <c r="J214" s="194">
        <f t="shared" si="60"/>
        <v>0</v>
      </c>
      <c r="K214" s="195"/>
      <c r="L214" s="40"/>
      <c r="M214" s="196" t="s">
        <v>1</v>
      </c>
      <c r="N214" s="197" t="s">
        <v>41</v>
      </c>
      <c r="O214" s="72"/>
      <c r="P214" s="198">
        <f t="shared" si="61"/>
        <v>0</v>
      </c>
      <c r="Q214" s="198">
        <v>0</v>
      </c>
      <c r="R214" s="198">
        <f t="shared" si="62"/>
        <v>0</v>
      </c>
      <c r="S214" s="198">
        <v>0</v>
      </c>
      <c r="T214" s="199">
        <f t="shared" si="63"/>
        <v>0</v>
      </c>
      <c r="U214" s="35"/>
      <c r="V214" s="35"/>
      <c r="W214" s="35"/>
      <c r="X214" s="35"/>
      <c r="Y214" s="35"/>
      <c r="Z214" s="35"/>
      <c r="AA214" s="35"/>
      <c r="AB214" s="35"/>
      <c r="AC214" s="35"/>
      <c r="AD214" s="35"/>
      <c r="AE214" s="35"/>
      <c r="AR214" s="200" t="s">
        <v>146</v>
      </c>
      <c r="AT214" s="200" t="s">
        <v>142</v>
      </c>
      <c r="AU214" s="200" t="s">
        <v>157</v>
      </c>
      <c r="AY214" s="18" t="s">
        <v>139</v>
      </c>
      <c r="BE214" s="201">
        <f t="shared" si="64"/>
        <v>0</v>
      </c>
      <c r="BF214" s="201">
        <f t="shared" si="65"/>
        <v>0</v>
      </c>
      <c r="BG214" s="201">
        <f t="shared" si="66"/>
        <v>0</v>
      </c>
      <c r="BH214" s="201">
        <f t="shared" si="67"/>
        <v>0</v>
      </c>
      <c r="BI214" s="201">
        <f t="shared" si="68"/>
        <v>0</v>
      </c>
      <c r="BJ214" s="18" t="s">
        <v>84</v>
      </c>
      <c r="BK214" s="201">
        <f t="shared" si="69"/>
        <v>0</v>
      </c>
      <c r="BL214" s="18" t="s">
        <v>146</v>
      </c>
      <c r="BM214" s="200" t="s">
        <v>1035</v>
      </c>
    </row>
    <row r="215" spans="1:65" s="2" customFormat="1" ht="16.5" customHeight="1">
      <c r="A215" s="35"/>
      <c r="B215" s="36"/>
      <c r="C215" s="188" t="s">
        <v>1036</v>
      </c>
      <c r="D215" s="188" t="s">
        <v>142</v>
      </c>
      <c r="E215" s="189" t="s">
        <v>1037</v>
      </c>
      <c r="F215" s="190" t="s">
        <v>1038</v>
      </c>
      <c r="G215" s="191" t="s">
        <v>669</v>
      </c>
      <c r="H215" s="192">
        <v>1</v>
      </c>
      <c r="I215" s="193"/>
      <c r="J215" s="194">
        <f t="shared" si="60"/>
        <v>0</v>
      </c>
      <c r="K215" s="195"/>
      <c r="L215" s="40"/>
      <c r="M215" s="196" t="s">
        <v>1</v>
      </c>
      <c r="N215" s="197" t="s">
        <v>41</v>
      </c>
      <c r="O215" s="72"/>
      <c r="P215" s="198">
        <f t="shared" si="61"/>
        <v>0</v>
      </c>
      <c r="Q215" s="198">
        <v>0</v>
      </c>
      <c r="R215" s="198">
        <f t="shared" si="62"/>
        <v>0</v>
      </c>
      <c r="S215" s="198">
        <v>0</v>
      </c>
      <c r="T215" s="199">
        <f t="shared" si="63"/>
        <v>0</v>
      </c>
      <c r="U215" s="35"/>
      <c r="V215" s="35"/>
      <c r="W215" s="35"/>
      <c r="X215" s="35"/>
      <c r="Y215" s="35"/>
      <c r="Z215" s="35"/>
      <c r="AA215" s="35"/>
      <c r="AB215" s="35"/>
      <c r="AC215" s="35"/>
      <c r="AD215" s="35"/>
      <c r="AE215" s="35"/>
      <c r="AR215" s="200" t="s">
        <v>146</v>
      </c>
      <c r="AT215" s="200" t="s">
        <v>142</v>
      </c>
      <c r="AU215" s="200" t="s">
        <v>157</v>
      </c>
      <c r="AY215" s="18" t="s">
        <v>139</v>
      </c>
      <c r="BE215" s="201">
        <f t="shared" si="64"/>
        <v>0</v>
      </c>
      <c r="BF215" s="201">
        <f t="shared" si="65"/>
        <v>0</v>
      </c>
      <c r="BG215" s="201">
        <f t="shared" si="66"/>
        <v>0</v>
      </c>
      <c r="BH215" s="201">
        <f t="shared" si="67"/>
        <v>0</v>
      </c>
      <c r="BI215" s="201">
        <f t="shared" si="68"/>
        <v>0</v>
      </c>
      <c r="BJ215" s="18" t="s">
        <v>84</v>
      </c>
      <c r="BK215" s="201">
        <f t="shared" si="69"/>
        <v>0</v>
      </c>
      <c r="BL215" s="18" t="s">
        <v>146</v>
      </c>
      <c r="BM215" s="200" t="s">
        <v>1039</v>
      </c>
    </row>
    <row r="216" spans="1:65" s="2" customFormat="1" ht="16.5" customHeight="1">
      <c r="A216" s="35"/>
      <c r="B216" s="36"/>
      <c r="C216" s="188" t="s">
        <v>1040</v>
      </c>
      <c r="D216" s="188" t="s">
        <v>142</v>
      </c>
      <c r="E216" s="189" t="s">
        <v>1041</v>
      </c>
      <c r="F216" s="190" t="s">
        <v>1042</v>
      </c>
      <c r="G216" s="191" t="s">
        <v>669</v>
      </c>
      <c r="H216" s="192">
        <v>1</v>
      </c>
      <c r="I216" s="193"/>
      <c r="J216" s="194">
        <f t="shared" si="60"/>
        <v>0</v>
      </c>
      <c r="K216" s="195"/>
      <c r="L216" s="40"/>
      <c r="M216" s="196" t="s">
        <v>1</v>
      </c>
      <c r="N216" s="197" t="s">
        <v>41</v>
      </c>
      <c r="O216" s="72"/>
      <c r="P216" s="198">
        <f t="shared" si="61"/>
        <v>0</v>
      </c>
      <c r="Q216" s="198">
        <v>0</v>
      </c>
      <c r="R216" s="198">
        <f t="shared" si="62"/>
        <v>0</v>
      </c>
      <c r="S216" s="198">
        <v>0</v>
      </c>
      <c r="T216" s="199">
        <f t="shared" si="63"/>
        <v>0</v>
      </c>
      <c r="U216" s="35"/>
      <c r="V216" s="35"/>
      <c r="W216" s="35"/>
      <c r="X216" s="35"/>
      <c r="Y216" s="35"/>
      <c r="Z216" s="35"/>
      <c r="AA216" s="35"/>
      <c r="AB216" s="35"/>
      <c r="AC216" s="35"/>
      <c r="AD216" s="35"/>
      <c r="AE216" s="35"/>
      <c r="AR216" s="200" t="s">
        <v>146</v>
      </c>
      <c r="AT216" s="200" t="s">
        <v>142</v>
      </c>
      <c r="AU216" s="200" t="s">
        <v>157</v>
      </c>
      <c r="AY216" s="18" t="s">
        <v>139</v>
      </c>
      <c r="BE216" s="201">
        <f t="shared" si="64"/>
        <v>0</v>
      </c>
      <c r="BF216" s="201">
        <f t="shared" si="65"/>
        <v>0</v>
      </c>
      <c r="BG216" s="201">
        <f t="shared" si="66"/>
        <v>0</v>
      </c>
      <c r="BH216" s="201">
        <f t="shared" si="67"/>
        <v>0</v>
      </c>
      <c r="BI216" s="201">
        <f t="shared" si="68"/>
        <v>0</v>
      </c>
      <c r="BJ216" s="18" t="s">
        <v>84</v>
      </c>
      <c r="BK216" s="201">
        <f t="shared" si="69"/>
        <v>0</v>
      </c>
      <c r="BL216" s="18" t="s">
        <v>146</v>
      </c>
      <c r="BM216" s="200" t="s">
        <v>1043</v>
      </c>
    </row>
    <row r="217" spans="1:65" s="2" customFormat="1" ht="16.5" customHeight="1">
      <c r="A217" s="35"/>
      <c r="B217" s="36"/>
      <c r="C217" s="188" t="s">
        <v>1044</v>
      </c>
      <c r="D217" s="188" t="s">
        <v>142</v>
      </c>
      <c r="E217" s="189" t="s">
        <v>1045</v>
      </c>
      <c r="F217" s="190" t="s">
        <v>1046</v>
      </c>
      <c r="G217" s="191" t="s">
        <v>178</v>
      </c>
      <c r="H217" s="192">
        <v>300</v>
      </c>
      <c r="I217" s="193"/>
      <c r="J217" s="194">
        <f t="shared" si="60"/>
        <v>0</v>
      </c>
      <c r="K217" s="195"/>
      <c r="L217" s="40"/>
      <c r="M217" s="196" t="s">
        <v>1</v>
      </c>
      <c r="N217" s="197" t="s">
        <v>41</v>
      </c>
      <c r="O217" s="72"/>
      <c r="P217" s="198">
        <f t="shared" si="61"/>
        <v>0</v>
      </c>
      <c r="Q217" s="198">
        <v>0</v>
      </c>
      <c r="R217" s="198">
        <f t="shared" si="62"/>
        <v>0</v>
      </c>
      <c r="S217" s="198">
        <v>0</v>
      </c>
      <c r="T217" s="199">
        <f t="shared" si="63"/>
        <v>0</v>
      </c>
      <c r="U217" s="35"/>
      <c r="V217" s="35"/>
      <c r="W217" s="35"/>
      <c r="X217" s="35"/>
      <c r="Y217" s="35"/>
      <c r="Z217" s="35"/>
      <c r="AA217" s="35"/>
      <c r="AB217" s="35"/>
      <c r="AC217" s="35"/>
      <c r="AD217" s="35"/>
      <c r="AE217" s="35"/>
      <c r="AR217" s="200" t="s">
        <v>146</v>
      </c>
      <c r="AT217" s="200" t="s">
        <v>142</v>
      </c>
      <c r="AU217" s="200" t="s">
        <v>157</v>
      </c>
      <c r="AY217" s="18" t="s">
        <v>139</v>
      </c>
      <c r="BE217" s="201">
        <f t="shared" si="64"/>
        <v>0</v>
      </c>
      <c r="BF217" s="201">
        <f t="shared" si="65"/>
        <v>0</v>
      </c>
      <c r="BG217" s="201">
        <f t="shared" si="66"/>
        <v>0</v>
      </c>
      <c r="BH217" s="201">
        <f t="shared" si="67"/>
        <v>0</v>
      </c>
      <c r="BI217" s="201">
        <f t="shared" si="68"/>
        <v>0</v>
      </c>
      <c r="BJ217" s="18" t="s">
        <v>84</v>
      </c>
      <c r="BK217" s="201">
        <f t="shared" si="69"/>
        <v>0</v>
      </c>
      <c r="BL217" s="18" t="s">
        <v>146</v>
      </c>
      <c r="BM217" s="200" t="s">
        <v>1047</v>
      </c>
    </row>
    <row r="218" spans="1:65" s="2" customFormat="1" ht="16.5" customHeight="1">
      <c r="A218" s="35"/>
      <c r="B218" s="36"/>
      <c r="C218" s="188" t="s">
        <v>1048</v>
      </c>
      <c r="D218" s="188" t="s">
        <v>142</v>
      </c>
      <c r="E218" s="189" t="s">
        <v>1049</v>
      </c>
      <c r="F218" s="190" t="s">
        <v>1050</v>
      </c>
      <c r="G218" s="191" t="s">
        <v>178</v>
      </c>
      <c r="H218" s="192">
        <v>450</v>
      </c>
      <c r="I218" s="193"/>
      <c r="J218" s="194">
        <f t="shared" si="60"/>
        <v>0</v>
      </c>
      <c r="K218" s="195"/>
      <c r="L218" s="40"/>
      <c r="M218" s="196" t="s">
        <v>1</v>
      </c>
      <c r="N218" s="197" t="s">
        <v>41</v>
      </c>
      <c r="O218" s="72"/>
      <c r="P218" s="198">
        <f t="shared" si="61"/>
        <v>0</v>
      </c>
      <c r="Q218" s="198">
        <v>0</v>
      </c>
      <c r="R218" s="198">
        <f t="shared" si="62"/>
        <v>0</v>
      </c>
      <c r="S218" s="198">
        <v>0</v>
      </c>
      <c r="T218" s="199">
        <f t="shared" si="63"/>
        <v>0</v>
      </c>
      <c r="U218" s="35"/>
      <c r="V218" s="35"/>
      <c r="W218" s="35"/>
      <c r="X218" s="35"/>
      <c r="Y218" s="35"/>
      <c r="Z218" s="35"/>
      <c r="AA218" s="35"/>
      <c r="AB218" s="35"/>
      <c r="AC218" s="35"/>
      <c r="AD218" s="35"/>
      <c r="AE218" s="35"/>
      <c r="AR218" s="200" t="s">
        <v>146</v>
      </c>
      <c r="AT218" s="200" t="s">
        <v>142</v>
      </c>
      <c r="AU218" s="200" t="s">
        <v>157</v>
      </c>
      <c r="AY218" s="18" t="s">
        <v>139</v>
      </c>
      <c r="BE218" s="201">
        <f t="shared" si="64"/>
        <v>0</v>
      </c>
      <c r="BF218" s="201">
        <f t="shared" si="65"/>
        <v>0</v>
      </c>
      <c r="BG218" s="201">
        <f t="shared" si="66"/>
        <v>0</v>
      </c>
      <c r="BH218" s="201">
        <f t="shared" si="67"/>
        <v>0</v>
      </c>
      <c r="BI218" s="201">
        <f t="shared" si="68"/>
        <v>0</v>
      </c>
      <c r="BJ218" s="18" t="s">
        <v>84</v>
      </c>
      <c r="BK218" s="201">
        <f t="shared" si="69"/>
        <v>0</v>
      </c>
      <c r="BL218" s="18" t="s">
        <v>146</v>
      </c>
      <c r="BM218" s="200" t="s">
        <v>1051</v>
      </c>
    </row>
    <row r="219" spans="1:65" s="2" customFormat="1" ht="16.5" customHeight="1">
      <c r="A219" s="35"/>
      <c r="B219" s="36"/>
      <c r="C219" s="188" t="s">
        <v>1052</v>
      </c>
      <c r="D219" s="188" t="s">
        <v>142</v>
      </c>
      <c r="E219" s="189" t="s">
        <v>1053</v>
      </c>
      <c r="F219" s="190" t="s">
        <v>1054</v>
      </c>
      <c r="G219" s="191" t="s">
        <v>178</v>
      </c>
      <c r="H219" s="192">
        <v>450</v>
      </c>
      <c r="I219" s="193"/>
      <c r="J219" s="194">
        <f t="shared" si="60"/>
        <v>0</v>
      </c>
      <c r="K219" s="195"/>
      <c r="L219" s="40"/>
      <c r="M219" s="196" t="s">
        <v>1</v>
      </c>
      <c r="N219" s="197" t="s">
        <v>41</v>
      </c>
      <c r="O219" s="72"/>
      <c r="P219" s="198">
        <f t="shared" si="61"/>
        <v>0</v>
      </c>
      <c r="Q219" s="198">
        <v>0</v>
      </c>
      <c r="R219" s="198">
        <f t="shared" si="62"/>
        <v>0</v>
      </c>
      <c r="S219" s="198">
        <v>0</v>
      </c>
      <c r="T219" s="199">
        <f t="shared" si="63"/>
        <v>0</v>
      </c>
      <c r="U219" s="35"/>
      <c r="V219" s="35"/>
      <c r="W219" s="35"/>
      <c r="X219" s="35"/>
      <c r="Y219" s="35"/>
      <c r="Z219" s="35"/>
      <c r="AA219" s="35"/>
      <c r="AB219" s="35"/>
      <c r="AC219" s="35"/>
      <c r="AD219" s="35"/>
      <c r="AE219" s="35"/>
      <c r="AR219" s="200" t="s">
        <v>146</v>
      </c>
      <c r="AT219" s="200" t="s">
        <v>142</v>
      </c>
      <c r="AU219" s="200" t="s">
        <v>157</v>
      </c>
      <c r="AY219" s="18" t="s">
        <v>139</v>
      </c>
      <c r="BE219" s="201">
        <f t="shared" si="64"/>
        <v>0</v>
      </c>
      <c r="BF219" s="201">
        <f t="shared" si="65"/>
        <v>0</v>
      </c>
      <c r="BG219" s="201">
        <f t="shared" si="66"/>
        <v>0</v>
      </c>
      <c r="BH219" s="201">
        <f t="shared" si="67"/>
        <v>0</v>
      </c>
      <c r="BI219" s="201">
        <f t="shared" si="68"/>
        <v>0</v>
      </c>
      <c r="BJ219" s="18" t="s">
        <v>84</v>
      </c>
      <c r="BK219" s="201">
        <f t="shared" si="69"/>
        <v>0</v>
      </c>
      <c r="BL219" s="18" t="s">
        <v>146</v>
      </c>
      <c r="BM219" s="200" t="s">
        <v>1055</v>
      </c>
    </row>
    <row r="220" spans="1:65" s="2" customFormat="1" ht="16.5" customHeight="1">
      <c r="A220" s="35"/>
      <c r="B220" s="36"/>
      <c r="C220" s="188" t="s">
        <v>1056</v>
      </c>
      <c r="D220" s="188" t="s">
        <v>142</v>
      </c>
      <c r="E220" s="189" t="s">
        <v>1057</v>
      </c>
      <c r="F220" s="190" t="s">
        <v>1058</v>
      </c>
      <c r="G220" s="191" t="s">
        <v>635</v>
      </c>
      <c r="H220" s="192">
        <v>2</v>
      </c>
      <c r="I220" s="193"/>
      <c r="J220" s="194">
        <f t="shared" si="60"/>
        <v>0</v>
      </c>
      <c r="K220" s="195"/>
      <c r="L220" s="40"/>
      <c r="M220" s="196" t="s">
        <v>1</v>
      </c>
      <c r="N220" s="197" t="s">
        <v>41</v>
      </c>
      <c r="O220" s="72"/>
      <c r="P220" s="198">
        <f t="shared" si="61"/>
        <v>0</v>
      </c>
      <c r="Q220" s="198">
        <v>0</v>
      </c>
      <c r="R220" s="198">
        <f t="shared" si="62"/>
        <v>0</v>
      </c>
      <c r="S220" s="198">
        <v>0</v>
      </c>
      <c r="T220" s="199">
        <f t="shared" si="63"/>
        <v>0</v>
      </c>
      <c r="U220" s="35"/>
      <c r="V220" s="35"/>
      <c r="W220" s="35"/>
      <c r="X220" s="35"/>
      <c r="Y220" s="35"/>
      <c r="Z220" s="35"/>
      <c r="AA220" s="35"/>
      <c r="AB220" s="35"/>
      <c r="AC220" s="35"/>
      <c r="AD220" s="35"/>
      <c r="AE220" s="35"/>
      <c r="AR220" s="200" t="s">
        <v>146</v>
      </c>
      <c r="AT220" s="200" t="s">
        <v>142</v>
      </c>
      <c r="AU220" s="200" t="s">
        <v>157</v>
      </c>
      <c r="AY220" s="18" t="s">
        <v>139</v>
      </c>
      <c r="BE220" s="201">
        <f t="shared" si="64"/>
        <v>0</v>
      </c>
      <c r="BF220" s="201">
        <f t="shared" si="65"/>
        <v>0</v>
      </c>
      <c r="BG220" s="201">
        <f t="shared" si="66"/>
        <v>0</v>
      </c>
      <c r="BH220" s="201">
        <f t="shared" si="67"/>
        <v>0</v>
      </c>
      <c r="BI220" s="201">
        <f t="shared" si="68"/>
        <v>0</v>
      </c>
      <c r="BJ220" s="18" t="s">
        <v>84</v>
      </c>
      <c r="BK220" s="201">
        <f t="shared" si="69"/>
        <v>0</v>
      </c>
      <c r="BL220" s="18" t="s">
        <v>146</v>
      </c>
      <c r="BM220" s="200" t="s">
        <v>1059</v>
      </c>
    </row>
    <row r="221" spans="1:65" s="2" customFormat="1" ht="16.5" customHeight="1">
      <c r="A221" s="35"/>
      <c r="B221" s="36"/>
      <c r="C221" s="188" t="s">
        <v>1060</v>
      </c>
      <c r="D221" s="188" t="s">
        <v>142</v>
      </c>
      <c r="E221" s="189" t="s">
        <v>1061</v>
      </c>
      <c r="F221" s="190" t="s">
        <v>1062</v>
      </c>
      <c r="G221" s="191" t="s">
        <v>635</v>
      </c>
      <c r="H221" s="192">
        <v>1</v>
      </c>
      <c r="I221" s="193"/>
      <c r="J221" s="194">
        <f t="shared" si="60"/>
        <v>0</v>
      </c>
      <c r="K221" s="195"/>
      <c r="L221" s="40"/>
      <c r="M221" s="196" t="s">
        <v>1</v>
      </c>
      <c r="N221" s="197" t="s">
        <v>41</v>
      </c>
      <c r="O221" s="72"/>
      <c r="P221" s="198">
        <f t="shared" si="61"/>
        <v>0</v>
      </c>
      <c r="Q221" s="198">
        <v>0</v>
      </c>
      <c r="R221" s="198">
        <f t="shared" si="62"/>
        <v>0</v>
      </c>
      <c r="S221" s="198">
        <v>0</v>
      </c>
      <c r="T221" s="199">
        <f t="shared" si="63"/>
        <v>0</v>
      </c>
      <c r="U221" s="35"/>
      <c r="V221" s="35"/>
      <c r="W221" s="35"/>
      <c r="X221" s="35"/>
      <c r="Y221" s="35"/>
      <c r="Z221" s="35"/>
      <c r="AA221" s="35"/>
      <c r="AB221" s="35"/>
      <c r="AC221" s="35"/>
      <c r="AD221" s="35"/>
      <c r="AE221" s="35"/>
      <c r="AR221" s="200" t="s">
        <v>146</v>
      </c>
      <c r="AT221" s="200" t="s">
        <v>142</v>
      </c>
      <c r="AU221" s="200" t="s">
        <v>157</v>
      </c>
      <c r="AY221" s="18" t="s">
        <v>139</v>
      </c>
      <c r="BE221" s="201">
        <f t="shared" si="64"/>
        <v>0</v>
      </c>
      <c r="BF221" s="201">
        <f t="shared" si="65"/>
        <v>0</v>
      </c>
      <c r="BG221" s="201">
        <f t="shared" si="66"/>
        <v>0</v>
      </c>
      <c r="BH221" s="201">
        <f t="shared" si="67"/>
        <v>0</v>
      </c>
      <c r="BI221" s="201">
        <f t="shared" si="68"/>
        <v>0</v>
      </c>
      <c r="BJ221" s="18" t="s">
        <v>84</v>
      </c>
      <c r="BK221" s="201">
        <f t="shared" si="69"/>
        <v>0</v>
      </c>
      <c r="BL221" s="18" t="s">
        <v>146</v>
      </c>
      <c r="BM221" s="200" t="s">
        <v>1063</v>
      </c>
    </row>
    <row r="222" spans="1:65" s="2" customFormat="1" ht="16.5" customHeight="1">
      <c r="A222" s="35"/>
      <c r="B222" s="36"/>
      <c r="C222" s="188" t="s">
        <v>1064</v>
      </c>
      <c r="D222" s="188" t="s">
        <v>142</v>
      </c>
      <c r="E222" s="189" t="s">
        <v>1065</v>
      </c>
      <c r="F222" s="190" t="s">
        <v>1066</v>
      </c>
      <c r="G222" s="191" t="s">
        <v>777</v>
      </c>
      <c r="H222" s="192">
        <v>8</v>
      </c>
      <c r="I222" s="193"/>
      <c r="J222" s="194">
        <f t="shared" si="60"/>
        <v>0</v>
      </c>
      <c r="K222" s="195"/>
      <c r="L222" s="40"/>
      <c r="M222" s="196" t="s">
        <v>1</v>
      </c>
      <c r="N222" s="197" t="s">
        <v>41</v>
      </c>
      <c r="O222" s="72"/>
      <c r="P222" s="198">
        <f t="shared" si="61"/>
        <v>0</v>
      </c>
      <c r="Q222" s="198">
        <v>0</v>
      </c>
      <c r="R222" s="198">
        <f t="shared" si="62"/>
        <v>0</v>
      </c>
      <c r="S222" s="198">
        <v>0</v>
      </c>
      <c r="T222" s="199">
        <f t="shared" si="63"/>
        <v>0</v>
      </c>
      <c r="U222" s="35"/>
      <c r="V222" s="35"/>
      <c r="W222" s="35"/>
      <c r="X222" s="35"/>
      <c r="Y222" s="35"/>
      <c r="Z222" s="35"/>
      <c r="AA222" s="35"/>
      <c r="AB222" s="35"/>
      <c r="AC222" s="35"/>
      <c r="AD222" s="35"/>
      <c r="AE222" s="35"/>
      <c r="AR222" s="200" t="s">
        <v>146</v>
      </c>
      <c r="AT222" s="200" t="s">
        <v>142</v>
      </c>
      <c r="AU222" s="200" t="s">
        <v>157</v>
      </c>
      <c r="AY222" s="18" t="s">
        <v>139</v>
      </c>
      <c r="BE222" s="201">
        <f t="shared" si="64"/>
        <v>0</v>
      </c>
      <c r="BF222" s="201">
        <f t="shared" si="65"/>
        <v>0</v>
      </c>
      <c r="BG222" s="201">
        <f t="shared" si="66"/>
        <v>0</v>
      </c>
      <c r="BH222" s="201">
        <f t="shared" si="67"/>
        <v>0</v>
      </c>
      <c r="BI222" s="201">
        <f t="shared" si="68"/>
        <v>0</v>
      </c>
      <c r="BJ222" s="18" t="s">
        <v>84</v>
      </c>
      <c r="BK222" s="201">
        <f t="shared" si="69"/>
        <v>0</v>
      </c>
      <c r="BL222" s="18" t="s">
        <v>146</v>
      </c>
      <c r="BM222" s="200" t="s">
        <v>1067</v>
      </c>
    </row>
    <row r="223" spans="1:65" s="12" customFormat="1" ht="20.85" customHeight="1">
      <c r="B223" s="172"/>
      <c r="C223" s="173"/>
      <c r="D223" s="174" t="s">
        <v>75</v>
      </c>
      <c r="E223" s="186" t="s">
        <v>1068</v>
      </c>
      <c r="F223" s="186" t="s">
        <v>1069</v>
      </c>
      <c r="G223" s="173"/>
      <c r="H223" s="173"/>
      <c r="I223" s="176"/>
      <c r="J223" s="187">
        <f>BK223</f>
        <v>0</v>
      </c>
      <c r="K223" s="173"/>
      <c r="L223" s="178"/>
      <c r="M223" s="179"/>
      <c r="N223" s="180"/>
      <c r="O223" s="180"/>
      <c r="P223" s="181">
        <f>SUM(P224:P225)</f>
        <v>0</v>
      </c>
      <c r="Q223" s="180"/>
      <c r="R223" s="181">
        <f>SUM(R224:R225)</f>
        <v>0</v>
      </c>
      <c r="S223" s="180"/>
      <c r="T223" s="182">
        <f>SUM(T224:T225)</f>
        <v>0</v>
      </c>
      <c r="AR223" s="183" t="s">
        <v>84</v>
      </c>
      <c r="AT223" s="184" t="s">
        <v>75</v>
      </c>
      <c r="AU223" s="184" t="s">
        <v>86</v>
      </c>
      <c r="AY223" s="183" t="s">
        <v>139</v>
      </c>
      <c r="BK223" s="185">
        <f>SUM(BK224:BK225)</f>
        <v>0</v>
      </c>
    </row>
    <row r="224" spans="1:65" s="2" customFormat="1" ht="16.5" customHeight="1">
      <c r="A224" s="35"/>
      <c r="B224" s="36"/>
      <c r="C224" s="188" t="s">
        <v>1070</v>
      </c>
      <c r="D224" s="188" t="s">
        <v>142</v>
      </c>
      <c r="E224" s="189" t="s">
        <v>1071</v>
      </c>
      <c r="F224" s="190" t="s">
        <v>1072</v>
      </c>
      <c r="G224" s="191" t="s">
        <v>635</v>
      </c>
      <c r="H224" s="192">
        <v>1</v>
      </c>
      <c r="I224" s="193"/>
      <c r="J224" s="194">
        <f>ROUND(I224*H224,2)</f>
        <v>0</v>
      </c>
      <c r="K224" s="195"/>
      <c r="L224" s="40"/>
      <c r="M224" s="196" t="s">
        <v>1</v>
      </c>
      <c r="N224" s="197" t="s">
        <v>41</v>
      </c>
      <c r="O224" s="72"/>
      <c r="P224" s="198">
        <f>O224*H224</f>
        <v>0</v>
      </c>
      <c r="Q224" s="198">
        <v>0</v>
      </c>
      <c r="R224" s="198">
        <f>Q224*H224</f>
        <v>0</v>
      </c>
      <c r="S224" s="198">
        <v>0</v>
      </c>
      <c r="T224" s="199">
        <f>S224*H224</f>
        <v>0</v>
      </c>
      <c r="U224" s="35"/>
      <c r="V224" s="35"/>
      <c r="W224" s="35"/>
      <c r="X224" s="35"/>
      <c r="Y224" s="35"/>
      <c r="Z224" s="35"/>
      <c r="AA224" s="35"/>
      <c r="AB224" s="35"/>
      <c r="AC224" s="35"/>
      <c r="AD224" s="35"/>
      <c r="AE224" s="35"/>
      <c r="AR224" s="200" t="s">
        <v>146</v>
      </c>
      <c r="AT224" s="200" t="s">
        <v>142</v>
      </c>
      <c r="AU224" s="200" t="s">
        <v>157</v>
      </c>
      <c r="AY224" s="18" t="s">
        <v>139</v>
      </c>
      <c r="BE224" s="201">
        <f>IF(N224="základní",J224,0)</f>
        <v>0</v>
      </c>
      <c r="BF224" s="201">
        <f>IF(N224="snížená",J224,0)</f>
        <v>0</v>
      </c>
      <c r="BG224" s="201">
        <f>IF(N224="zákl. přenesená",J224,0)</f>
        <v>0</v>
      </c>
      <c r="BH224" s="201">
        <f>IF(N224="sníž. přenesená",J224,0)</f>
        <v>0</v>
      </c>
      <c r="BI224" s="201">
        <f>IF(N224="nulová",J224,0)</f>
        <v>0</v>
      </c>
      <c r="BJ224" s="18" t="s">
        <v>84</v>
      </c>
      <c r="BK224" s="201">
        <f>ROUND(I224*H224,2)</f>
        <v>0</v>
      </c>
      <c r="BL224" s="18" t="s">
        <v>146</v>
      </c>
      <c r="BM224" s="200" t="s">
        <v>1073</v>
      </c>
    </row>
    <row r="225" spans="1:65" s="2" customFormat="1" ht="16.5" customHeight="1">
      <c r="A225" s="35"/>
      <c r="B225" s="36"/>
      <c r="C225" s="188" t="s">
        <v>1074</v>
      </c>
      <c r="D225" s="188" t="s">
        <v>142</v>
      </c>
      <c r="E225" s="189" t="s">
        <v>1075</v>
      </c>
      <c r="F225" s="190" t="s">
        <v>1076</v>
      </c>
      <c r="G225" s="191" t="s">
        <v>635</v>
      </c>
      <c r="H225" s="192">
        <v>1</v>
      </c>
      <c r="I225" s="193"/>
      <c r="J225" s="194">
        <f>ROUND(I225*H225,2)</f>
        <v>0</v>
      </c>
      <c r="K225" s="195"/>
      <c r="L225" s="40"/>
      <c r="M225" s="196" t="s">
        <v>1</v>
      </c>
      <c r="N225" s="197" t="s">
        <v>41</v>
      </c>
      <c r="O225" s="72"/>
      <c r="P225" s="198">
        <f>O225*H225</f>
        <v>0</v>
      </c>
      <c r="Q225" s="198">
        <v>0</v>
      </c>
      <c r="R225" s="198">
        <f>Q225*H225</f>
        <v>0</v>
      </c>
      <c r="S225" s="198">
        <v>0</v>
      </c>
      <c r="T225" s="199">
        <f>S225*H225</f>
        <v>0</v>
      </c>
      <c r="U225" s="35"/>
      <c r="V225" s="35"/>
      <c r="W225" s="35"/>
      <c r="X225" s="35"/>
      <c r="Y225" s="35"/>
      <c r="Z225" s="35"/>
      <c r="AA225" s="35"/>
      <c r="AB225" s="35"/>
      <c r="AC225" s="35"/>
      <c r="AD225" s="35"/>
      <c r="AE225" s="35"/>
      <c r="AR225" s="200" t="s">
        <v>146</v>
      </c>
      <c r="AT225" s="200" t="s">
        <v>142</v>
      </c>
      <c r="AU225" s="200" t="s">
        <v>157</v>
      </c>
      <c r="AY225" s="18" t="s">
        <v>139</v>
      </c>
      <c r="BE225" s="201">
        <f>IF(N225="základní",J225,0)</f>
        <v>0</v>
      </c>
      <c r="BF225" s="201">
        <f>IF(N225="snížená",J225,0)</f>
        <v>0</v>
      </c>
      <c r="BG225" s="201">
        <f>IF(N225="zákl. přenesená",J225,0)</f>
        <v>0</v>
      </c>
      <c r="BH225" s="201">
        <f>IF(N225="sníž. přenesená",J225,0)</f>
        <v>0</v>
      </c>
      <c r="BI225" s="201">
        <f>IF(N225="nulová",J225,0)</f>
        <v>0</v>
      </c>
      <c r="BJ225" s="18" t="s">
        <v>84</v>
      </c>
      <c r="BK225" s="201">
        <f>ROUND(I225*H225,2)</f>
        <v>0</v>
      </c>
      <c r="BL225" s="18" t="s">
        <v>146</v>
      </c>
      <c r="BM225" s="200" t="s">
        <v>1077</v>
      </c>
    </row>
    <row r="226" spans="1:65" s="12" customFormat="1" ht="20.85" customHeight="1">
      <c r="B226" s="172"/>
      <c r="C226" s="173"/>
      <c r="D226" s="174" t="s">
        <v>75</v>
      </c>
      <c r="E226" s="186" t="s">
        <v>1078</v>
      </c>
      <c r="F226" s="186" t="s">
        <v>1079</v>
      </c>
      <c r="G226" s="173"/>
      <c r="H226" s="173"/>
      <c r="I226" s="176"/>
      <c r="J226" s="187">
        <f>BK226</f>
        <v>0</v>
      </c>
      <c r="K226" s="173"/>
      <c r="L226" s="178"/>
      <c r="M226" s="179"/>
      <c r="N226" s="180"/>
      <c r="O226" s="180"/>
      <c r="P226" s="181">
        <f>P227</f>
        <v>0</v>
      </c>
      <c r="Q226" s="180"/>
      <c r="R226" s="181">
        <f>R227</f>
        <v>0</v>
      </c>
      <c r="S226" s="180"/>
      <c r="T226" s="182">
        <f>T227</f>
        <v>0</v>
      </c>
      <c r="AR226" s="183" t="s">
        <v>84</v>
      </c>
      <c r="AT226" s="184" t="s">
        <v>75</v>
      </c>
      <c r="AU226" s="184" t="s">
        <v>86</v>
      </c>
      <c r="AY226" s="183" t="s">
        <v>139</v>
      </c>
      <c r="BK226" s="185">
        <f>BK227</f>
        <v>0</v>
      </c>
    </row>
    <row r="227" spans="1:65" s="2" customFormat="1" ht="21.75" customHeight="1">
      <c r="A227" s="35"/>
      <c r="B227" s="36"/>
      <c r="C227" s="188" t="s">
        <v>1080</v>
      </c>
      <c r="D227" s="188" t="s">
        <v>142</v>
      </c>
      <c r="E227" s="189" t="s">
        <v>1081</v>
      </c>
      <c r="F227" s="190" t="s">
        <v>1082</v>
      </c>
      <c r="G227" s="191" t="s">
        <v>1083</v>
      </c>
      <c r="H227" s="270"/>
      <c r="I227" s="193"/>
      <c r="J227" s="194">
        <f>ROUND(I227*H227,2)</f>
        <v>0</v>
      </c>
      <c r="K227" s="195"/>
      <c r="L227" s="40"/>
      <c r="M227" s="196" t="s">
        <v>1</v>
      </c>
      <c r="N227" s="197" t="s">
        <v>41</v>
      </c>
      <c r="O227" s="72"/>
      <c r="P227" s="198">
        <f>O227*H227</f>
        <v>0</v>
      </c>
      <c r="Q227" s="198">
        <v>0</v>
      </c>
      <c r="R227" s="198">
        <f>Q227*H227</f>
        <v>0</v>
      </c>
      <c r="S227" s="198">
        <v>0</v>
      </c>
      <c r="T227" s="199">
        <f>S227*H227</f>
        <v>0</v>
      </c>
      <c r="U227" s="35"/>
      <c r="V227" s="35"/>
      <c r="W227" s="35"/>
      <c r="X227" s="35"/>
      <c r="Y227" s="35"/>
      <c r="Z227" s="35"/>
      <c r="AA227" s="35"/>
      <c r="AB227" s="35"/>
      <c r="AC227" s="35"/>
      <c r="AD227" s="35"/>
      <c r="AE227" s="35"/>
      <c r="AR227" s="200" t="s">
        <v>146</v>
      </c>
      <c r="AT227" s="200" t="s">
        <v>142</v>
      </c>
      <c r="AU227" s="200" t="s">
        <v>157</v>
      </c>
      <c r="AY227" s="18" t="s">
        <v>139</v>
      </c>
      <c r="BE227" s="201">
        <f>IF(N227="základní",J227,0)</f>
        <v>0</v>
      </c>
      <c r="BF227" s="201">
        <f>IF(N227="snížená",J227,0)</f>
        <v>0</v>
      </c>
      <c r="BG227" s="201">
        <f>IF(N227="zákl. přenesená",J227,0)</f>
        <v>0</v>
      </c>
      <c r="BH227" s="201">
        <f>IF(N227="sníž. přenesená",J227,0)</f>
        <v>0</v>
      </c>
      <c r="BI227" s="201">
        <f>IF(N227="nulová",J227,0)</f>
        <v>0</v>
      </c>
      <c r="BJ227" s="18" t="s">
        <v>84</v>
      </c>
      <c r="BK227" s="201">
        <f>ROUND(I227*H227,2)</f>
        <v>0</v>
      </c>
      <c r="BL227" s="18" t="s">
        <v>146</v>
      </c>
      <c r="BM227" s="200" t="s">
        <v>1084</v>
      </c>
    </row>
    <row r="228" spans="1:65" s="12" customFormat="1" ht="20.85" customHeight="1">
      <c r="B228" s="172"/>
      <c r="C228" s="173"/>
      <c r="D228" s="174" t="s">
        <v>75</v>
      </c>
      <c r="E228" s="186" t="s">
        <v>1085</v>
      </c>
      <c r="F228" s="186" t="s">
        <v>1086</v>
      </c>
      <c r="G228" s="173"/>
      <c r="H228" s="173"/>
      <c r="I228" s="176"/>
      <c r="J228" s="187">
        <f>BK228</f>
        <v>0</v>
      </c>
      <c r="K228" s="173"/>
      <c r="L228" s="178"/>
      <c r="M228" s="179"/>
      <c r="N228" s="180"/>
      <c r="O228" s="180"/>
      <c r="P228" s="181">
        <f>P229</f>
        <v>0</v>
      </c>
      <c r="Q228" s="180"/>
      <c r="R228" s="181">
        <f>R229</f>
        <v>0</v>
      </c>
      <c r="S228" s="180"/>
      <c r="T228" s="182">
        <f>T229</f>
        <v>0</v>
      </c>
      <c r="AR228" s="183" t="s">
        <v>84</v>
      </c>
      <c r="AT228" s="184" t="s">
        <v>75</v>
      </c>
      <c r="AU228" s="184" t="s">
        <v>86</v>
      </c>
      <c r="AY228" s="183" t="s">
        <v>139</v>
      </c>
      <c r="BK228" s="185">
        <f>BK229</f>
        <v>0</v>
      </c>
    </row>
    <row r="229" spans="1:65" s="2" customFormat="1" ht="21.75" customHeight="1">
      <c r="A229" s="35"/>
      <c r="B229" s="36"/>
      <c r="C229" s="188" t="s">
        <v>1087</v>
      </c>
      <c r="D229" s="188" t="s">
        <v>142</v>
      </c>
      <c r="E229" s="189" t="s">
        <v>1088</v>
      </c>
      <c r="F229" s="190" t="s">
        <v>1089</v>
      </c>
      <c r="G229" s="191" t="s">
        <v>1083</v>
      </c>
      <c r="H229" s="270"/>
      <c r="I229" s="193"/>
      <c r="J229" s="194">
        <f>ROUND(I229*H229,2)</f>
        <v>0</v>
      </c>
      <c r="K229" s="195"/>
      <c r="L229" s="40"/>
      <c r="M229" s="196" t="s">
        <v>1</v>
      </c>
      <c r="N229" s="197" t="s">
        <v>41</v>
      </c>
      <c r="O229" s="72"/>
      <c r="P229" s="198">
        <f>O229*H229</f>
        <v>0</v>
      </c>
      <c r="Q229" s="198">
        <v>0</v>
      </c>
      <c r="R229" s="198">
        <f>Q229*H229</f>
        <v>0</v>
      </c>
      <c r="S229" s="198">
        <v>0</v>
      </c>
      <c r="T229" s="199">
        <f>S229*H229</f>
        <v>0</v>
      </c>
      <c r="U229" s="35"/>
      <c r="V229" s="35"/>
      <c r="W229" s="35"/>
      <c r="X229" s="35"/>
      <c r="Y229" s="35"/>
      <c r="Z229" s="35"/>
      <c r="AA229" s="35"/>
      <c r="AB229" s="35"/>
      <c r="AC229" s="35"/>
      <c r="AD229" s="35"/>
      <c r="AE229" s="35"/>
      <c r="AR229" s="200" t="s">
        <v>146</v>
      </c>
      <c r="AT229" s="200" t="s">
        <v>142</v>
      </c>
      <c r="AU229" s="200" t="s">
        <v>157</v>
      </c>
      <c r="AY229" s="18" t="s">
        <v>139</v>
      </c>
      <c r="BE229" s="201">
        <f>IF(N229="základní",J229,0)</f>
        <v>0</v>
      </c>
      <c r="BF229" s="201">
        <f>IF(N229="snížená",J229,0)</f>
        <v>0</v>
      </c>
      <c r="BG229" s="201">
        <f>IF(N229="zákl. přenesená",J229,0)</f>
        <v>0</v>
      </c>
      <c r="BH229" s="201">
        <f>IF(N229="sníž. přenesená",J229,0)</f>
        <v>0</v>
      </c>
      <c r="BI229" s="201">
        <f>IF(N229="nulová",J229,0)</f>
        <v>0</v>
      </c>
      <c r="BJ229" s="18" t="s">
        <v>84</v>
      </c>
      <c r="BK229" s="201">
        <f>ROUND(I229*H229,2)</f>
        <v>0</v>
      </c>
      <c r="BL229" s="18" t="s">
        <v>146</v>
      </c>
      <c r="BM229" s="200" t="s">
        <v>1090</v>
      </c>
    </row>
    <row r="230" spans="1:65" s="12" customFormat="1" ht="20.85" customHeight="1">
      <c r="B230" s="172"/>
      <c r="C230" s="173"/>
      <c r="D230" s="174" t="s">
        <v>75</v>
      </c>
      <c r="E230" s="186" t="s">
        <v>1091</v>
      </c>
      <c r="F230" s="186" t="s">
        <v>1022</v>
      </c>
      <c r="G230" s="173"/>
      <c r="H230" s="173"/>
      <c r="I230" s="176"/>
      <c r="J230" s="187">
        <f>BK230</f>
        <v>0</v>
      </c>
      <c r="K230" s="173"/>
      <c r="L230" s="178"/>
      <c r="M230" s="179"/>
      <c r="N230" s="180"/>
      <c r="O230" s="180"/>
      <c r="P230" s="181">
        <f>SUM(P231:P232)</f>
        <v>0</v>
      </c>
      <c r="Q230" s="180"/>
      <c r="R230" s="181">
        <f>SUM(R231:R232)</f>
        <v>0</v>
      </c>
      <c r="S230" s="180"/>
      <c r="T230" s="182">
        <f>SUM(T231:T232)</f>
        <v>0</v>
      </c>
      <c r="AR230" s="183" t="s">
        <v>84</v>
      </c>
      <c r="AT230" s="184" t="s">
        <v>75</v>
      </c>
      <c r="AU230" s="184" t="s">
        <v>86</v>
      </c>
      <c r="AY230" s="183" t="s">
        <v>139</v>
      </c>
      <c r="BK230" s="185">
        <f>SUM(BK231:BK232)</f>
        <v>0</v>
      </c>
    </row>
    <row r="231" spans="1:65" s="2" customFormat="1" ht="37.9" customHeight="1">
      <c r="A231" s="35"/>
      <c r="B231" s="36"/>
      <c r="C231" s="188" t="s">
        <v>1092</v>
      </c>
      <c r="D231" s="188" t="s">
        <v>142</v>
      </c>
      <c r="E231" s="189" t="s">
        <v>1093</v>
      </c>
      <c r="F231" s="190" t="s">
        <v>1094</v>
      </c>
      <c r="G231" s="191" t="s">
        <v>297</v>
      </c>
      <c r="H231" s="192">
        <v>1</v>
      </c>
      <c r="I231" s="193"/>
      <c r="J231" s="194">
        <f>ROUND(I231*H231,2)</f>
        <v>0</v>
      </c>
      <c r="K231" s="195"/>
      <c r="L231" s="40"/>
      <c r="M231" s="196" t="s">
        <v>1</v>
      </c>
      <c r="N231" s="197" t="s">
        <v>41</v>
      </c>
      <c r="O231" s="72"/>
      <c r="P231" s="198">
        <f>O231*H231</f>
        <v>0</v>
      </c>
      <c r="Q231" s="198">
        <v>0</v>
      </c>
      <c r="R231" s="198">
        <f>Q231*H231</f>
        <v>0</v>
      </c>
      <c r="S231" s="198">
        <v>0</v>
      </c>
      <c r="T231" s="199">
        <f>S231*H231</f>
        <v>0</v>
      </c>
      <c r="U231" s="35"/>
      <c r="V231" s="35"/>
      <c r="W231" s="35"/>
      <c r="X231" s="35"/>
      <c r="Y231" s="35"/>
      <c r="Z231" s="35"/>
      <c r="AA231" s="35"/>
      <c r="AB231" s="35"/>
      <c r="AC231" s="35"/>
      <c r="AD231" s="35"/>
      <c r="AE231" s="35"/>
      <c r="AR231" s="200" t="s">
        <v>1012</v>
      </c>
      <c r="AT231" s="200" t="s">
        <v>142</v>
      </c>
      <c r="AU231" s="200" t="s">
        <v>157</v>
      </c>
      <c r="AY231" s="18" t="s">
        <v>139</v>
      </c>
      <c r="BE231" s="201">
        <f>IF(N231="základní",J231,0)</f>
        <v>0</v>
      </c>
      <c r="BF231" s="201">
        <f>IF(N231="snížená",J231,0)</f>
        <v>0</v>
      </c>
      <c r="BG231" s="201">
        <f>IF(N231="zákl. přenesená",J231,0)</f>
        <v>0</v>
      </c>
      <c r="BH231" s="201">
        <f>IF(N231="sníž. přenesená",J231,0)</f>
        <v>0</v>
      </c>
      <c r="BI231" s="201">
        <f>IF(N231="nulová",J231,0)</f>
        <v>0</v>
      </c>
      <c r="BJ231" s="18" t="s">
        <v>84</v>
      </c>
      <c r="BK231" s="201">
        <f>ROUND(I231*H231,2)</f>
        <v>0</v>
      </c>
      <c r="BL231" s="18" t="s">
        <v>1012</v>
      </c>
      <c r="BM231" s="200" t="s">
        <v>1095</v>
      </c>
    </row>
    <row r="232" spans="1:65" s="2" customFormat="1" ht="24.2" customHeight="1">
      <c r="A232" s="35"/>
      <c r="B232" s="36"/>
      <c r="C232" s="188" t="s">
        <v>1096</v>
      </c>
      <c r="D232" s="188" t="s">
        <v>142</v>
      </c>
      <c r="E232" s="189" t="s">
        <v>1097</v>
      </c>
      <c r="F232" s="190" t="s">
        <v>1098</v>
      </c>
      <c r="G232" s="191" t="s">
        <v>297</v>
      </c>
      <c r="H232" s="192">
        <v>4</v>
      </c>
      <c r="I232" s="193"/>
      <c r="J232" s="194">
        <f>ROUND(I232*H232,2)</f>
        <v>0</v>
      </c>
      <c r="K232" s="195"/>
      <c r="L232" s="40"/>
      <c r="M232" s="196" t="s">
        <v>1</v>
      </c>
      <c r="N232" s="197" t="s">
        <v>41</v>
      </c>
      <c r="O232" s="72"/>
      <c r="P232" s="198">
        <f>O232*H232</f>
        <v>0</v>
      </c>
      <c r="Q232" s="198">
        <v>0</v>
      </c>
      <c r="R232" s="198">
        <f>Q232*H232</f>
        <v>0</v>
      </c>
      <c r="S232" s="198">
        <v>0</v>
      </c>
      <c r="T232" s="199">
        <f>S232*H232</f>
        <v>0</v>
      </c>
      <c r="U232" s="35"/>
      <c r="V232" s="35"/>
      <c r="W232" s="35"/>
      <c r="X232" s="35"/>
      <c r="Y232" s="35"/>
      <c r="Z232" s="35"/>
      <c r="AA232" s="35"/>
      <c r="AB232" s="35"/>
      <c r="AC232" s="35"/>
      <c r="AD232" s="35"/>
      <c r="AE232" s="35"/>
      <c r="AR232" s="200" t="s">
        <v>1012</v>
      </c>
      <c r="AT232" s="200" t="s">
        <v>142</v>
      </c>
      <c r="AU232" s="200" t="s">
        <v>157</v>
      </c>
      <c r="AY232" s="18" t="s">
        <v>139</v>
      </c>
      <c r="BE232" s="201">
        <f>IF(N232="základní",J232,0)</f>
        <v>0</v>
      </c>
      <c r="BF232" s="201">
        <f>IF(N232="snížená",J232,0)</f>
        <v>0</v>
      </c>
      <c r="BG232" s="201">
        <f>IF(N232="zákl. přenesená",J232,0)</f>
        <v>0</v>
      </c>
      <c r="BH232" s="201">
        <f>IF(N232="sníž. přenesená",J232,0)</f>
        <v>0</v>
      </c>
      <c r="BI232" s="201">
        <f>IF(N232="nulová",J232,0)</f>
        <v>0</v>
      </c>
      <c r="BJ232" s="18" t="s">
        <v>84</v>
      </c>
      <c r="BK232" s="201">
        <f>ROUND(I232*H232,2)</f>
        <v>0</v>
      </c>
      <c r="BL232" s="18" t="s">
        <v>1012</v>
      </c>
      <c r="BM232" s="200" t="s">
        <v>1099</v>
      </c>
    </row>
    <row r="233" spans="1:65" s="12" customFormat="1" ht="25.9" customHeight="1">
      <c r="B233" s="172"/>
      <c r="C233" s="173"/>
      <c r="D233" s="174" t="s">
        <v>75</v>
      </c>
      <c r="E233" s="175" t="s">
        <v>773</v>
      </c>
      <c r="F233" s="175" t="s">
        <v>774</v>
      </c>
      <c r="G233" s="173"/>
      <c r="H233" s="173"/>
      <c r="I233" s="176"/>
      <c r="J233" s="177">
        <f>BK233</f>
        <v>0</v>
      </c>
      <c r="K233" s="173"/>
      <c r="L233" s="178"/>
      <c r="M233" s="179"/>
      <c r="N233" s="180"/>
      <c r="O233" s="180"/>
      <c r="P233" s="181">
        <f>SUM(P234:P239)</f>
        <v>0</v>
      </c>
      <c r="Q233" s="180"/>
      <c r="R233" s="181">
        <f>SUM(R234:R239)</f>
        <v>0</v>
      </c>
      <c r="S233" s="180"/>
      <c r="T233" s="182">
        <f>SUM(T234:T239)</f>
        <v>0</v>
      </c>
      <c r="AR233" s="183" t="s">
        <v>146</v>
      </c>
      <c r="AT233" s="184" t="s">
        <v>75</v>
      </c>
      <c r="AU233" s="184" t="s">
        <v>76</v>
      </c>
      <c r="AY233" s="183" t="s">
        <v>139</v>
      </c>
      <c r="BK233" s="185">
        <f>SUM(BK234:BK239)</f>
        <v>0</v>
      </c>
    </row>
    <row r="234" spans="1:65" s="2" customFormat="1" ht="16.5" customHeight="1">
      <c r="A234" s="35"/>
      <c r="B234" s="36"/>
      <c r="C234" s="188" t="s">
        <v>1100</v>
      </c>
      <c r="D234" s="188" t="s">
        <v>142</v>
      </c>
      <c r="E234" s="189" t="s">
        <v>1101</v>
      </c>
      <c r="F234" s="190" t="s">
        <v>1102</v>
      </c>
      <c r="G234" s="191" t="s">
        <v>777</v>
      </c>
      <c r="H234" s="192">
        <v>112</v>
      </c>
      <c r="I234" s="193"/>
      <c r="J234" s="194">
        <f>ROUND(I234*H234,2)</f>
        <v>0</v>
      </c>
      <c r="K234" s="195"/>
      <c r="L234" s="40"/>
      <c r="M234" s="196" t="s">
        <v>1</v>
      </c>
      <c r="N234" s="197" t="s">
        <v>41</v>
      </c>
      <c r="O234" s="72"/>
      <c r="P234" s="198">
        <f>O234*H234</f>
        <v>0</v>
      </c>
      <c r="Q234" s="198">
        <v>0</v>
      </c>
      <c r="R234" s="198">
        <f>Q234*H234</f>
        <v>0</v>
      </c>
      <c r="S234" s="198">
        <v>0</v>
      </c>
      <c r="T234" s="199">
        <f>S234*H234</f>
        <v>0</v>
      </c>
      <c r="U234" s="35"/>
      <c r="V234" s="35"/>
      <c r="W234" s="35"/>
      <c r="X234" s="35"/>
      <c r="Y234" s="35"/>
      <c r="Z234" s="35"/>
      <c r="AA234" s="35"/>
      <c r="AB234" s="35"/>
      <c r="AC234" s="35"/>
      <c r="AD234" s="35"/>
      <c r="AE234" s="35"/>
      <c r="AR234" s="200" t="s">
        <v>778</v>
      </c>
      <c r="AT234" s="200" t="s">
        <v>142</v>
      </c>
      <c r="AU234" s="200" t="s">
        <v>84</v>
      </c>
      <c r="AY234" s="18" t="s">
        <v>139</v>
      </c>
      <c r="BE234" s="201">
        <f>IF(N234="základní",J234,0)</f>
        <v>0</v>
      </c>
      <c r="BF234" s="201">
        <f>IF(N234="snížená",J234,0)</f>
        <v>0</v>
      </c>
      <c r="BG234" s="201">
        <f>IF(N234="zákl. přenesená",J234,0)</f>
        <v>0</v>
      </c>
      <c r="BH234" s="201">
        <f>IF(N234="sníž. přenesená",J234,0)</f>
        <v>0</v>
      </c>
      <c r="BI234" s="201">
        <f>IF(N234="nulová",J234,0)</f>
        <v>0</v>
      </c>
      <c r="BJ234" s="18" t="s">
        <v>84</v>
      </c>
      <c r="BK234" s="201">
        <f>ROUND(I234*H234,2)</f>
        <v>0</v>
      </c>
      <c r="BL234" s="18" t="s">
        <v>778</v>
      </c>
      <c r="BM234" s="200" t="s">
        <v>1103</v>
      </c>
    </row>
    <row r="235" spans="1:65" s="15" customFormat="1" ht="11.25">
      <c r="B235" s="229"/>
      <c r="C235" s="230"/>
      <c r="D235" s="202" t="s">
        <v>153</v>
      </c>
      <c r="E235" s="231" t="s">
        <v>1</v>
      </c>
      <c r="F235" s="232" t="s">
        <v>1104</v>
      </c>
      <c r="G235" s="230"/>
      <c r="H235" s="231" t="s">
        <v>1</v>
      </c>
      <c r="I235" s="233"/>
      <c r="J235" s="230"/>
      <c r="K235" s="230"/>
      <c r="L235" s="234"/>
      <c r="M235" s="235"/>
      <c r="N235" s="236"/>
      <c r="O235" s="236"/>
      <c r="P235" s="236"/>
      <c r="Q235" s="236"/>
      <c r="R235" s="236"/>
      <c r="S235" s="236"/>
      <c r="T235" s="237"/>
      <c r="AT235" s="238" t="s">
        <v>153</v>
      </c>
      <c r="AU235" s="238" t="s">
        <v>84</v>
      </c>
      <c r="AV235" s="15" t="s">
        <v>84</v>
      </c>
      <c r="AW235" s="15" t="s">
        <v>33</v>
      </c>
      <c r="AX235" s="15" t="s">
        <v>76</v>
      </c>
      <c r="AY235" s="238" t="s">
        <v>139</v>
      </c>
    </row>
    <row r="236" spans="1:65" s="13" customFormat="1" ht="11.25">
      <c r="B236" s="207"/>
      <c r="C236" s="208"/>
      <c r="D236" s="202" t="s">
        <v>153</v>
      </c>
      <c r="E236" s="209" t="s">
        <v>1</v>
      </c>
      <c r="F236" s="210" t="s">
        <v>1105</v>
      </c>
      <c r="G236" s="208"/>
      <c r="H236" s="211">
        <v>32</v>
      </c>
      <c r="I236" s="212"/>
      <c r="J236" s="208"/>
      <c r="K236" s="208"/>
      <c r="L236" s="213"/>
      <c r="M236" s="214"/>
      <c r="N236" s="215"/>
      <c r="O236" s="215"/>
      <c r="P236" s="215"/>
      <c r="Q236" s="215"/>
      <c r="R236" s="215"/>
      <c r="S236" s="215"/>
      <c r="T236" s="216"/>
      <c r="AT236" s="217" t="s">
        <v>153</v>
      </c>
      <c r="AU236" s="217" t="s">
        <v>84</v>
      </c>
      <c r="AV236" s="13" t="s">
        <v>86</v>
      </c>
      <c r="AW236" s="13" t="s">
        <v>33</v>
      </c>
      <c r="AX236" s="13" t="s">
        <v>76</v>
      </c>
      <c r="AY236" s="217" t="s">
        <v>139</v>
      </c>
    </row>
    <row r="237" spans="1:65" s="15" customFormat="1" ht="11.25">
      <c r="B237" s="229"/>
      <c r="C237" s="230"/>
      <c r="D237" s="202" t="s">
        <v>153</v>
      </c>
      <c r="E237" s="231" t="s">
        <v>1</v>
      </c>
      <c r="F237" s="232" t="s">
        <v>1106</v>
      </c>
      <c r="G237" s="230"/>
      <c r="H237" s="231" t="s">
        <v>1</v>
      </c>
      <c r="I237" s="233"/>
      <c r="J237" s="230"/>
      <c r="K237" s="230"/>
      <c r="L237" s="234"/>
      <c r="M237" s="235"/>
      <c r="N237" s="236"/>
      <c r="O237" s="236"/>
      <c r="P237" s="236"/>
      <c r="Q237" s="236"/>
      <c r="R237" s="236"/>
      <c r="S237" s="236"/>
      <c r="T237" s="237"/>
      <c r="AT237" s="238" t="s">
        <v>153</v>
      </c>
      <c r="AU237" s="238" t="s">
        <v>84</v>
      </c>
      <c r="AV237" s="15" t="s">
        <v>84</v>
      </c>
      <c r="AW237" s="15" t="s">
        <v>33</v>
      </c>
      <c r="AX237" s="15" t="s">
        <v>76</v>
      </c>
      <c r="AY237" s="238" t="s">
        <v>139</v>
      </c>
    </row>
    <row r="238" spans="1:65" s="13" customFormat="1" ht="11.25">
      <c r="B238" s="207"/>
      <c r="C238" s="208"/>
      <c r="D238" s="202" t="s">
        <v>153</v>
      </c>
      <c r="E238" s="209" t="s">
        <v>1</v>
      </c>
      <c r="F238" s="210" t="s">
        <v>1107</v>
      </c>
      <c r="G238" s="208"/>
      <c r="H238" s="211">
        <v>80</v>
      </c>
      <c r="I238" s="212"/>
      <c r="J238" s="208"/>
      <c r="K238" s="208"/>
      <c r="L238" s="213"/>
      <c r="M238" s="214"/>
      <c r="N238" s="215"/>
      <c r="O238" s="215"/>
      <c r="P238" s="215"/>
      <c r="Q238" s="215"/>
      <c r="R238" s="215"/>
      <c r="S238" s="215"/>
      <c r="T238" s="216"/>
      <c r="AT238" s="217" t="s">
        <v>153</v>
      </c>
      <c r="AU238" s="217" t="s">
        <v>84</v>
      </c>
      <c r="AV238" s="13" t="s">
        <v>86</v>
      </c>
      <c r="AW238" s="13" t="s">
        <v>33</v>
      </c>
      <c r="AX238" s="13" t="s">
        <v>76</v>
      </c>
      <c r="AY238" s="217" t="s">
        <v>139</v>
      </c>
    </row>
    <row r="239" spans="1:65" s="14" customFormat="1" ht="11.25">
      <c r="B239" s="218"/>
      <c r="C239" s="219"/>
      <c r="D239" s="202" t="s">
        <v>153</v>
      </c>
      <c r="E239" s="220" t="s">
        <v>1</v>
      </c>
      <c r="F239" s="221" t="s">
        <v>156</v>
      </c>
      <c r="G239" s="219"/>
      <c r="H239" s="222">
        <v>112</v>
      </c>
      <c r="I239" s="223"/>
      <c r="J239" s="219"/>
      <c r="K239" s="219"/>
      <c r="L239" s="224"/>
      <c r="M239" s="239"/>
      <c r="N239" s="240"/>
      <c r="O239" s="240"/>
      <c r="P239" s="240"/>
      <c r="Q239" s="240"/>
      <c r="R239" s="240"/>
      <c r="S239" s="240"/>
      <c r="T239" s="241"/>
      <c r="AT239" s="228" t="s">
        <v>153</v>
      </c>
      <c r="AU239" s="228" t="s">
        <v>84</v>
      </c>
      <c r="AV239" s="14" t="s">
        <v>146</v>
      </c>
      <c r="AW239" s="14" t="s">
        <v>33</v>
      </c>
      <c r="AX239" s="14" t="s">
        <v>84</v>
      </c>
      <c r="AY239" s="228" t="s">
        <v>139</v>
      </c>
    </row>
    <row r="240" spans="1:65" s="2" customFormat="1" ht="6.95" customHeight="1">
      <c r="A240" s="35"/>
      <c r="B240" s="55"/>
      <c r="C240" s="56"/>
      <c r="D240" s="56"/>
      <c r="E240" s="56"/>
      <c r="F240" s="56"/>
      <c r="G240" s="56"/>
      <c r="H240" s="56"/>
      <c r="I240" s="56"/>
      <c r="J240" s="56"/>
      <c r="K240" s="56"/>
      <c r="L240" s="40"/>
      <c r="M240" s="35"/>
      <c r="O240" s="35"/>
      <c r="P240" s="35"/>
      <c r="Q240" s="35"/>
      <c r="R240" s="35"/>
      <c r="S240" s="35"/>
      <c r="T240" s="35"/>
      <c r="U240" s="35"/>
      <c r="V240" s="35"/>
      <c r="W240" s="35"/>
      <c r="X240" s="35"/>
      <c r="Y240" s="35"/>
      <c r="Z240" s="35"/>
      <c r="AA240" s="35"/>
      <c r="AB240" s="35"/>
      <c r="AC240" s="35"/>
      <c r="AD240" s="35"/>
      <c r="AE240" s="35"/>
    </row>
  </sheetData>
  <sheetProtection algorithmName="SHA-512" hashValue="wY4xoPMph0GDJB5Ojyofu/xKcY1f+JQIKkh/I+Bj6bTF1QXrXkcMXIJrMAX5g4PuDKFi3CSKrQqqRElsj3hWUQ==" saltValue="6tCQMYyRbc59muAn+btTrHaYxFxwqv1zb592QSIYk3onvp1ismgI+0UpCkAvBgf5D9cKVUdbNh/0W8n0Xbyylg==" spinCount="100000" sheet="1" objects="1" scenarios="1" formatColumns="0" formatRows="0" autoFilter="0"/>
  <autoFilter ref="C132:K239"/>
  <mergeCells count="9">
    <mergeCell ref="E87:H87"/>
    <mergeCell ref="E123:H123"/>
    <mergeCell ref="E125:H125"/>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72"/>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25"/>
      <c r="M2" s="325"/>
      <c r="N2" s="325"/>
      <c r="O2" s="325"/>
      <c r="P2" s="325"/>
      <c r="Q2" s="325"/>
      <c r="R2" s="325"/>
      <c r="S2" s="325"/>
      <c r="T2" s="325"/>
      <c r="U2" s="325"/>
      <c r="V2" s="325"/>
      <c r="AT2" s="18" t="s">
        <v>100</v>
      </c>
    </row>
    <row r="3" spans="1:46" s="1" customFormat="1" ht="6.95" customHeight="1">
      <c r="B3" s="109"/>
      <c r="C3" s="110"/>
      <c r="D3" s="110"/>
      <c r="E3" s="110"/>
      <c r="F3" s="110"/>
      <c r="G3" s="110"/>
      <c r="H3" s="110"/>
      <c r="I3" s="110"/>
      <c r="J3" s="110"/>
      <c r="K3" s="110"/>
      <c r="L3" s="21"/>
      <c r="AT3" s="18" t="s">
        <v>86</v>
      </c>
    </row>
    <row r="4" spans="1:46" s="1" customFormat="1" ht="24.95" customHeight="1">
      <c r="B4" s="21"/>
      <c r="D4" s="111" t="s">
        <v>104</v>
      </c>
      <c r="L4" s="21"/>
      <c r="M4" s="112" t="s">
        <v>10</v>
      </c>
      <c r="AT4" s="18" t="s">
        <v>4</v>
      </c>
    </row>
    <row r="5" spans="1:46" s="1" customFormat="1" ht="6.95" customHeight="1">
      <c r="B5" s="21"/>
      <c r="L5" s="21"/>
    </row>
    <row r="6" spans="1:46" s="1" customFormat="1" ht="12" customHeight="1">
      <c r="B6" s="21"/>
      <c r="D6" s="113" t="s">
        <v>16</v>
      </c>
      <c r="L6" s="21"/>
    </row>
    <row r="7" spans="1:46" s="1" customFormat="1" ht="26.25" customHeight="1">
      <c r="B7" s="21"/>
      <c r="E7" s="326" t="str">
        <f>'Rekapitulace stavby'!K6</f>
        <v>Rekonstrukce oddělení urologie nemocnice Most - budova B, 4. patro - revize 25/9 2025</v>
      </c>
      <c r="F7" s="327"/>
      <c r="G7" s="327"/>
      <c r="H7" s="327"/>
      <c r="L7" s="21"/>
    </row>
    <row r="8" spans="1:46" s="2" customFormat="1" ht="12" customHeight="1">
      <c r="A8" s="35"/>
      <c r="B8" s="40"/>
      <c r="C8" s="35"/>
      <c r="D8" s="113" t="s">
        <v>105</v>
      </c>
      <c r="E8" s="35"/>
      <c r="F8" s="35"/>
      <c r="G8" s="35"/>
      <c r="H8" s="35"/>
      <c r="I8" s="35"/>
      <c r="J8" s="35"/>
      <c r="K8" s="35"/>
      <c r="L8" s="52"/>
      <c r="S8" s="35"/>
      <c r="T8" s="35"/>
      <c r="U8" s="35"/>
      <c r="V8" s="35"/>
      <c r="W8" s="35"/>
      <c r="X8" s="35"/>
      <c r="Y8" s="35"/>
      <c r="Z8" s="35"/>
      <c r="AA8" s="35"/>
      <c r="AB8" s="35"/>
      <c r="AC8" s="35"/>
      <c r="AD8" s="35"/>
      <c r="AE8" s="35"/>
    </row>
    <row r="9" spans="1:46" s="2" customFormat="1" ht="16.5" customHeight="1">
      <c r="A9" s="35"/>
      <c r="B9" s="40"/>
      <c r="C9" s="35"/>
      <c r="D9" s="35"/>
      <c r="E9" s="328" t="s">
        <v>1108</v>
      </c>
      <c r="F9" s="329"/>
      <c r="G9" s="329"/>
      <c r="H9" s="329"/>
      <c r="I9" s="35"/>
      <c r="J9" s="35"/>
      <c r="K9" s="35"/>
      <c r="L9" s="52"/>
      <c r="S9" s="35"/>
      <c r="T9" s="35"/>
      <c r="U9" s="35"/>
      <c r="V9" s="35"/>
      <c r="W9" s="35"/>
      <c r="X9" s="35"/>
      <c r="Y9" s="35"/>
      <c r="Z9" s="35"/>
      <c r="AA9" s="35"/>
      <c r="AB9" s="35"/>
      <c r="AC9" s="35"/>
      <c r="AD9" s="35"/>
      <c r="AE9" s="35"/>
    </row>
    <row r="10" spans="1:46" s="2" customFormat="1" ht="11.25">
      <c r="A10" s="35"/>
      <c r="B10" s="40"/>
      <c r="C10" s="35"/>
      <c r="D10" s="35"/>
      <c r="E10" s="35"/>
      <c r="F10" s="35"/>
      <c r="G10" s="35"/>
      <c r="H10" s="35"/>
      <c r="I10" s="35"/>
      <c r="J10" s="35"/>
      <c r="K10" s="35"/>
      <c r="L10" s="52"/>
      <c r="S10" s="35"/>
      <c r="T10" s="35"/>
      <c r="U10" s="35"/>
      <c r="V10" s="35"/>
      <c r="W10" s="35"/>
      <c r="X10" s="35"/>
      <c r="Y10" s="35"/>
      <c r="Z10" s="35"/>
      <c r="AA10" s="35"/>
      <c r="AB10" s="35"/>
      <c r="AC10" s="35"/>
      <c r="AD10" s="35"/>
      <c r="AE10" s="35"/>
    </row>
    <row r="11" spans="1:46" s="2" customFormat="1" ht="12" customHeight="1">
      <c r="A11" s="35"/>
      <c r="B11" s="40"/>
      <c r="C11" s="35"/>
      <c r="D11" s="113" t="s">
        <v>18</v>
      </c>
      <c r="E11" s="35"/>
      <c r="F11" s="114" t="s">
        <v>1</v>
      </c>
      <c r="G11" s="35"/>
      <c r="H11" s="35"/>
      <c r="I11" s="113" t="s">
        <v>19</v>
      </c>
      <c r="J11" s="114" t="s">
        <v>1</v>
      </c>
      <c r="K11" s="35"/>
      <c r="L11" s="52"/>
      <c r="S11" s="35"/>
      <c r="T11" s="35"/>
      <c r="U11" s="35"/>
      <c r="V11" s="35"/>
      <c r="W11" s="35"/>
      <c r="X11" s="35"/>
      <c r="Y11" s="35"/>
      <c r="Z11" s="35"/>
      <c r="AA11" s="35"/>
      <c r="AB11" s="35"/>
      <c r="AC11" s="35"/>
      <c r="AD11" s="35"/>
      <c r="AE11" s="35"/>
    </row>
    <row r="12" spans="1:46" s="2" customFormat="1" ht="12" customHeight="1">
      <c r="A12" s="35"/>
      <c r="B12" s="40"/>
      <c r="C12" s="35"/>
      <c r="D12" s="113" t="s">
        <v>20</v>
      </c>
      <c r="E12" s="35"/>
      <c r="F12" s="114" t="s">
        <v>21</v>
      </c>
      <c r="G12" s="35"/>
      <c r="H12" s="35"/>
      <c r="I12" s="113" t="s">
        <v>22</v>
      </c>
      <c r="J12" s="115">
        <f>'Rekapitulace stavby'!AN8</f>
        <v>0</v>
      </c>
      <c r="K12" s="35"/>
      <c r="L12" s="52"/>
      <c r="S12" s="35"/>
      <c r="T12" s="35"/>
      <c r="U12" s="35"/>
      <c r="V12" s="35"/>
      <c r="W12" s="35"/>
      <c r="X12" s="35"/>
      <c r="Y12" s="35"/>
      <c r="Z12" s="35"/>
      <c r="AA12" s="35"/>
      <c r="AB12" s="35"/>
      <c r="AC12" s="35"/>
      <c r="AD12" s="35"/>
      <c r="AE12" s="35"/>
    </row>
    <row r="13" spans="1:46" s="2" customFormat="1" ht="10.9" customHeight="1">
      <c r="A13" s="35"/>
      <c r="B13" s="40"/>
      <c r="C13" s="35"/>
      <c r="D13" s="35"/>
      <c r="E13" s="35"/>
      <c r="F13" s="35"/>
      <c r="G13" s="35"/>
      <c r="H13" s="35"/>
      <c r="I13" s="35"/>
      <c r="J13" s="35"/>
      <c r="K13" s="35"/>
      <c r="L13" s="52"/>
      <c r="S13" s="35"/>
      <c r="T13" s="35"/>
      <c r="U13" s="35"/>
      <c r="V13" s="35"/>
      <c r="W13" s="35"/>
      <c r="X13" s="35"/>
      <c r="Y13" s="35"/>
      <c r="Z13" s="35"/>
      <c r="AA13" s="35"/>
      <c r="AB13" s="35"/>
      <c r="AC13" s="35"/>
      <c r="AD13" s="35"/>
      <c r="AE13" s="35"/>
    </row>
    <row r="14" spans="1:46" s="2" customFormat="1" ht="12" customHeight="1">
      <c r="A14" s="35"/>
      <c r="B14" s="40"/>
      <c r="C14" s="35"/>
      <c r="D14" s="113" t="s">
        <v>23</v>
      </c>
      <c r="E14" s="35"/>
      <c r="F14" s="35"/>
      <c r="G14" s="35"/>
      <c r="H14" s="35"/>
      <c r="I14" s="113" t="s">
        <v>24</v>
      </c>
      <c r="J14" s="114" t="s">
        <v>25</v>
      </c>
      <c r="K14" s="35"/>
      <c r="L14" s="52"/>
      <c r="S14" s="35"/>
      <c r="T14" s="35"/>
      <c r="U14" s="35"/>
      <c r="V14" s="35"/>
      <c r="W14" s="35"/>
      <c r="X14" s="35"/>
      <c r="Y14" s="35"/>
      <c r="Z14" s="35"/>
      <c r="AA14" s="35"/>
      <c r="AB14" s="35"/>
      <c r="AC14" s="35"/>
      <c r="AD14" s="35"/>
      <c r="AE14" s="35"/>
    </row>
    <row r="15" spans="1:46" s="2" customFormat="1" ht="18" customHeight="1">
      <c r="A15" s="35"/>
      <c r="B15" s="40"/>
      <c r="C15" s="35"/>
      <c r="D15" s="35"/>
      <c r="E15" s="114" t="s">
        <v>26</v>
      </c>
      <c r="F15" s="35"/>
      <c r="G15" s="35"/>
      <c r="H15" s="35"/>
      <c r="I15" s="113" t="s">
        <v>27</v>
      </c>
      <c r="J15" s="114" t="s">
        <v>28</v>
      </c>
      <c r="K15" s="35"/>
      <c r="L15" s="52"/>
      <c r="S15" s="35"/>
      <c r="T15" s="35"/>
      <c r="U15" s="35"/>
      <c r="V15" s="35"/>
      <c r="W15" s="35"/>
      <c r="X15" s="35"/>
      <c r="Y15" s="35"/>
      <c r="Z15" s="35"/>
      <c r="AA15" s="35"/>
      <c r="AB15" s="35"/>
      <c r="AC15" s="35"/>
      <c r="AD15" s="35"/>
      <c r="AE15" s="35"/>
    </row>
    <row r="16" spans="1:46" s="2" customFormat="1" ht="6.95" customHeight="1">
      <c r="A16" s="35"/>
      <c r="B16" s="40"/>
      <c r="C16" s="35"/>
      <c r="D16" s="35"/>
      <c r="E16" s="35"/>
      <c r="F16" s="35"/>
      <c r="G16" s="35"/>
      <c r="H16" s="35"/>
      <c r="I16" s="35"/>
      <c r="J16" s="35"/>
      <c r="K16" s="35"/>
      <c r="L16" s="52"/>
      <c r="S16" s="35"/>
      <c r="T16" s="35"/>
      <c r="U16" s="35"/>
      <c r="V16" s="35"/>
      <c r="W16" s="35"/>
      <c r="X16" s="35"/>
      <c r="Y16" s="35"/>
      <c r="Z16" s="35"/>
      <c r="AA16" s="35"/>
      <c r="AB16" s="35"/>
      <c r="AC16" s="35"/>
      <c r="AD16" s="35"/>
      <c r="AE16" s="35"/>
    </row>
    <row r="17" spans="1:31" s="2" customFormat="1" ht="12" customHeight="1">
      <c r="A17" s="35"/>
      <c r="B17" s="40"/>
      <c r="C17" s="35"/>
      <c r="D17" s="113" t="s">
        <v>29</v>
      </c>
      <c r="E17" s="35"/>
      <c r="F17" s="35"/>
      <c r="G17" s="35"/>
      <c r="H17" s="35"/>
      <c r="I17" s="113" t="s">
        <v>24</v>
      </c>
      <c r="J17" s="31" t="str">
        <f>'Rekapitulace stavby'!AN13</f>
        <v>Vyplň údaj</v>
      </c>
      <c r="K17" s="35"/>
      <c r="L17" s="52"/>
      <c r="S17" s="35"/>
      <c r="T17" s="35"/>
      <c r="U17" s="35"/>
      <c r="V17" s="35"/>
      <c r="W17" s="35"/>
      <c r="X17" s="35"/>
      <c r="Y17" s="35"/>
      <c r="Z17" s="35"/>
      <c r="AA17" s="35"/>
      <c r="AB17" s="35"/>
      <c r="AC17" s="35"/>
      <c r="AD17" s="35"/>
      <c r="AE17" s="35"/>
    </row>
    <row r="18" spans="1:31" s="2" customFormat="1" ht="18" customHeight="1">
      <c r="A18" s="35"/>
      <c r="B18" s="40"/>
      <c r="C18" s="35"/>
      <c r="D18" s="35"/>
      <c r="E18" s="330" t="str">
        <f>'Rekapitulace stavby'!E14</f>
        <v>Vyplň údaj</v>
      </c>
      <c r="F18" s="331"/>
      <c r="G18" s="331"/>
      <c r="H18" s="331"/>
      <c r="I18" s="113" t="s">
        <v>27</v>
      </c>
      <c r="J18" s="31" t="str">
        <f>'Rekapitulace stavby'!AN14</f>
        <v>Vyplň údaj</v>
      </c>
      <c r="K18" s="35"/>
      <c r="L18" s="52"/>
      <c r="S18" s="35"/>
      <c r="T18" s="35"/>
      <c r="U18" s="35"/>
      <c r="V18" s="35"/>
      <c r="W18" s="35"/>
      <c r="X18" s="35"/>
      <c r="Y18" s="35"/>
      <c r="Z18" s="35"/>
      <c r="AA18" s="35"/>
      <c r="AB18" s="35"/>
      <c r="AC18" s="35"/>
      <c r="AD18" s="35"/>
      <c r="AE18" s="35"/>
    </row>
    <row r="19" spans="1:31" s="2" customFormat="1" ht="6.95" customHeight="1">
      <c r="A19" s="35"/>
      <c r="B19" s="40"/>
      <c r="C19" s="35"/>
      <c r="D19" s="35"/>
      <c r="E19" s="35"/>
      <c r="F19" s="35"/>
      <c r="G19" s="35"/>
      <c r="H19" s="35"/>
      <c r="I19" s="35"/>
      <c r="J19" s="35"/>
      <c r="K19" s="35"/>
      <c r="L19" s="52"/>
      <c r="S19" s="35"/>
      <c r="T19" s="35"/>
      <c r="U19" s="35"/>
      <c r="V19" s="35"/>
      <c r="W19" s="35"/>
      <c r="X19" s="35"/>
      <c r="Y19" s="35"/>
      <c r="Z19" s="35"/>
      <c r="AA19" s="35"/>
      <c r="AB19" s="35"/>
      <c r="AC19" s="35"/>
      <c r="AD19" s="35"/>
      <c r="AE19" s="35"/>
    </row>
    <row r="20" spans="1:31" s="2" customFormat="1" ht="12" customHeight="1">
      <c r="A20" s="35"/>
      <c r="B20" s="40"/>
      <c r="C20" s="35"/>
      <c r="D20" s="113" t="s">
        <v>31</v>
      </c>
      <c r="E20" s="35"/>
      <c r="F20" s="35"/>
      <c r="G20" s="35"/>
      <c r="H20" s="35"/>
      <c r="I20" s="113" t="s">
        <v>24</v>
      </c>
      <c r="J20" s="114" t="str">
        <f>IF('Rekapitulace stavby'!AN16="","",'Rekapitulace stavby'!AN16)</f>
        <v/>
      </c>
      <c r="K20" s="35"/>
      <c r="L20" s="52"/>
      <c r="S20" s="35"/>
      <c r="T20" s="35"/>
      <c r="U20" s="35"/>
      <c r="V20" s="35"/>
      <c r="W20" s="35"/>
      <c r="X20" s="35"/>
      <c r="Y20" s="35"/>
      <c r="Z20" s="35"/>
      <c r="AA20" s="35"/>
      <c r="AB20" s="35"/>
      <c r="AC20" s="35"/>
      <c r="AD20" s="35"/>
      <c r="AE20" s="35"/>
    </row>
    <row r="21" spans="1:31" s="2" customFormat="1" ht="18" customHeight="1">
      <c r="A21" s="35"/>
      <c r="B21" s="40"/>
      <c r="C21" s="35"/>
      <c r="D21" s="35"/>
      <c r="E21" s="114" t="str">
        <f>IF('Rekapitulace stavby'!E17="","",'Rekapitulace stavby'!E17)</f>
        <v xml:space="preserve"> </v>
      </c>
      <c r="F21" s="35"/>
      <c r="G21" s="35"/>
      <c r="H21" s="35"/>
      <c r="I21" s="113" t="s">
        <v>27</v>
      </c>
      <c r="J21" s="114" t="str">
        <f>IF('Rekapitulace stavby'!AN17="","",'Rekapitulace stavby'!AN17)</f>
        <v/>
      </c>
      <c r="K21" s="35"/>
      <c r="L21" s="52"/>
      <c r="S21" s="35"/>
      <c r="T21" s="35"/>
      <c r="U21" s="35"/>
      <c r="V21" s="35"/>
      <c r="W21" s="35"/>
      <c r="X21" s="35"/>
      <c r="Y21" s="35"/>
      <c r="Z21" s="35"/>
      <c r="AA21" s="35"/>
      <c r="AB21" s="35"/>
      <c r="AC21" s="35"/>
      <c r="AD21" s="35"/>
      <c r="AE21" s="35"/>
    </row>
    <row r="22" spans="1:31" s="2" customFormat="1" ht="6.95" customHeight="1">
      <c r="A22" s="35"/>
      <c r="B22" s="40"/>
      <c r="C22" s="35"/>
      <c r="D22" s="35"/>
      <c r="E22" s="35"/>
      <c r="F22" s="35"/>
      <c r="G22" s="35"/>
      <c r="H22" s="35"/>
      <c r="I22" s="35"/>
      <c r="J22" s="35"/>
      <c r="K22" s="35"/>
      <c r="L22" s="52"/>
      <c r="S22" s="35"/>
      <c r="T22" s="35"/>
      <c r="U22" s="35"/>
      <c r="V22" s="35"/>
      <c r="W22" s="35"/>
      <c r="X22" s="35"/>
      <c r="Y22" s="35"/>
      <c r="Z22" s="35"/>
      <c r="AA22" s="35"/>
      <c r="AB22" s="35"/>
      <c r="AC22" s="35"/>
      <c r="AD22" s="35"/>
      <c r="AE22" s="35"/>
    </row>
    <row r="23" spans="1:31" s="2" customFormat="1" ht="12" customHeight="1">
      <c r="A23" s="35"/>
      <c r="B23" s="40"/>
      <c r="C23" s="35"/>
      <c r="D23" s="113" t="s">
        <v>34</v>
      </c>
      <c r="E23" s="35"/>
      <c r="F23" s="35"/>
      <c r="G23" s="35"/>
      <c r="H23" s="35"/>
      <c r="I23" s="113" t="s">
        <v>24</v>
      </c>
      <c r="J23" s="114" t="str">
        <f>IF('Rekapitulace stavby'!AN19="","",'Rekapitulace stavby'!AN19)</f>
        <v/>
      </c>
      <c r="K23" s="35"/>
      <c r="L23" s="52"/>
      <c r="S23" s="35"/>
      <c r="T23" s="35"/>
      <c r="U23" s="35"/>
      <c r="V23" s="35"/>
      <c r="W23" s="35"/>
      <c r="X23" s="35"/>
      <c r="Y23" s="35"/>
      <c r="Z23" s="35"/>
      <c r="AA23" s="35"/>
      <c r="AB23" s="35"/>
      <c r="AC23" s="35"/>
      <c r="AD23" s="35"/>
      <c r="AE23" s="35"/>
    </row>
    <row r="24" spans="1:31" s="2" customFormat="1" ht="18" customHeight="1">
      <c r="A24" s="35"/>
      <c r="B24" s="40"/>
      <c r="C24" s="35"/>
      <c r="D24" s="35"/>
      <c r="E24" s="114" t="str">
        <f>IF('Rekapitulace stavby'!E20="","",'Rekapitulace stavby'!E20)</f>
        <v xml:space="preserve"> </v>
      </c>
      <c r="F24" s="35"/>
      <c r="G24" s="35"/>
      <c r="H24" s="35"/>
      <c r="I24" s="113" t="s">
        <v>27</v>
      </c>
      <c r="J24" s="114" t="str">
        <f>IF('Rekapitulace stavby'!AN20="","",'Rekapitulace stavby'!AN20)</f>
        <v/>
      </c>
      <c r="K24" s="35"/>
      <c r="L24" s="52"/>
      <c r="S24" s="35"/>
      <c r="T24" s="35"/>
      <c r="U24" s="35"/>
      <c r="V24" s="35"/>
      <c r="W24" s="35"/>
      <c r="X24" s="35"/>
      <c r="Y24" s="35"/>
      <c r="Z24" s="35"/>
      <c r="AA24" s="35"/>
      <c r="AB24" s="35"/>
      <c r="AC24" s="35"/>
      <c r="AD24" s="35"/>
      <c r="AE24" s="35"/>
    </row>
    <row r="25" spans="1:31" s="2" customFormat="1" ht="6.95" customHeight="1">
      <c r="A25" s="35"/>
      <c r="B25" s="40"/>
      <c r="C25" s="35"/>
      <c r="D25" s="35"/>
      <c r="E25" s="35"/>
      <c r="F25" s="35"/>
      <c r="G25" s="35"/>
      <c r="H25" s="35"/>
      <c r="I25" s="35"/>
      <c r="J25" s="35"/>
      <c r="K25" s="35"/>
      <c r="L25" s="52"/>
      <c r="S25" s="35"/>
      <c r="T25" s="35"/>
      <c r="U25" s="35"/>
      <c r="V25" s="35"/>
      <c r="W25" s="35"/>
      <c r="X25" s="35"/>
      <c r="Y25" s="35"/>
      <c r="Z25" s="35"/>
      <c r="AA25" s="35"/>
      <c r="AB25" s="35"/>
      <c r="AC25" s="35"/>
      <c r="AD25" s="35"/>
      <c r="AE25" s="35"/>
    </row>
    <row r="26" spans="1:31" s="2" customFormat="1" ht="12" customHeight="1">
      <c r="A26" s="35"/>
      <c r="B26" s="40"/>
      <c r="C26" s="35"/>
      <c r="D26" s="113" t="s">
        <v>35</v>
      </c>
      <c r="E26" s="35"/>
      <c r="F26" s="35"/>
      <c r="G26" s="35"/>
      <c r="H26" s="35"/>
      <c r="I26" s="35"/>
      <c r="J26" s="35"/>
      <c r="K26" s="35"/>
      <c r="L26" s="52"/>
      <c r="S26" s="35"/>
      <c r="T26" s="35"/>
      <c r="U26" s="35"/>
      <c r="V26" s="35"/>
      <c r="W26" s="35"/>
      <c r="X26" s="35"/>
      <c r="Y26" s="35"/>
      <c r="Z26" s="35"/>
      <c r="AA26" s="35"/>
      <c r="AB26" s="35"/>
      <c r="AC26" s="35"/>
      <c r="AD26" s="35"/>
      <c r="AE26" s="35"/>
    </row>
    <row r="27" spans="1:31" s="8" customFormat="1" ht="16.5" customHeight="1">
      <c r="A27" s="116"/>
      <c r="B27" s="117"/>
      <c r="C27" s="116"/>
      <c r="D27" s="116"/>
      <c r="E27" s="332" t="s">
        <v>1</v>
      </c>
      <c r="F27" s="332"/>
      <c r="G27" s="332"/>
      <c r="H27" s="332"/>
      <c r="I27" s="116"/>
      <c r="J27" s="116"/>
      <c r="K27" s="116"/>
      <c r="L27" s="118"/>
      <c r="S27" s="116"/>
      <c r="T27" s="116"/>
      <c r="U27" s="116"/>
      <c r="V27" s="116"/>
      <c r="W27" s="116"/>
      <c r="X27" s="116"/>
      <c r="Y27" s="116"/>
      <c r="Z27" s="116"/>
      <c r="AA27" s="116"/>
      <c r="AB27" s="116"/>
      <c r="AC27" s="116"/>
      <c r="AD27" s="116"/>
      <c r="AE27" s="116"/>
    </row>
    <row r="28" spans="1:31" s="2" customFormat="1" ht="6.95" customHeight="1">
      <c r="A28" s="35"/>
      <c r="B28" s="40"/>
      <c r="C28" s="35"/>
      <c r="D28" s="35"/>
      <c r="E28" s="35"/>
      <c r="F28" s="35"/>
      <c r="G28" s="35"/>
      <c r="H28" s="35"/>
      <c r="I28" s="35"/>
      <c r="J28" s="35"/>
      <c r="K28" s="35"/>
      <c r="L28" s="52"/>
      <c r="S28" s="35"/>
      <c r="T28" s="35"/>
      <c r="U28" s="35"/>
      <c r="V28" s="35"/>
      <c r="W28" s="35"/>
      <c r="X28" s="35"/>
      <c r="Y28" s="35"/>
      <c r="Z28" s="35"/>
      <c r="AA28" s="35"/>
      <c r="AB28" s="35"/>
      <c r="AC28" s="35"/>
      <c r="AD28" s="35"/>
      <c r="AE28" s="35"/>
    </row>
    <row r="29" spans="1:31" s="2" customFormat="1" ht="6.95" customHeight="1">
      <c r="A29" s="35"/>
      <c r="B29" s="40"/>
      <c r="C29" s="35"/>
      <c r="D29" s="119"/>
      <c r="E29" s="119"/>
      <c r="F29" s="119"/>
      <c r="G29" s="119"/>
      <c r="H29" s="119"/>
      <c r="I29" s="119"/>
      <c r="J29" s="119"/>
      <c r="K29" s="119"/>
      <c r="L29" s="52"/>
      <c r="S29" s="35"/>
      <c r="T29" s="35"/>
      <c r="U29" s="35"/>
      <c r="V29" s="35"/>
      <c r="W29" s="35"/>
      <c r="X29" s="35"/>
      <c r="Y29" s="35"/>
      <c r="Z29" s="35"/>
      <c r="AA29" s="35"/>
      <c r="AB29" s="35"/>
      <c r="AC29" s="35"/>
      <c r="AD29" s="35"/>
      <c r="AE29" s="35"/>
    </row>
    <row r="30" spans="1:31" s="2" customFormat="1" ht="25.35" customHeight="1">
      <c r="A30" s="35"/>
      <c r="B30" s="40"/>
      <c r="C30" s="35"/>
      <c r="D30" s="120" t="s">
        <v>36</v>
      </c>
      <c r="E30" s="35"/>
      <c r="F30" s="35"/>
      <c r="G30" s="35"/>
      <c r="H30" s="35"/>
      <c r="I30" s="35"/>
      <c r="J30" s="121">
        <f>ROUND(J120, 2)</f>
        <v>0</v>
      </c>
      <c r="K30" s="35"/>
      <c r="L30" s="52"/>
      <c r="S30" s="35"/>
      <c r="T30" s="35"/>
      <c r="U30" s="35"/>
      <c r="V30" s="35"/>
      <c r="W30" s="35"/>
      <c r="X30" s="35"/>
      <c r="Y30" s="35"/>
      <c r="Z30" s="35"/>
      <c r="AA30" s="35"/>
      <c r="AB30" s="35"/>
      <c r="AC30" s="35"/>
      <c r="AD30" s="35"/>
      <c r="AE30" s="35"/>
    </row>
    <row r="31" spans="1:31" s="2" customFormat="1" ht="6.95" customHeight="1">
      <c r="A31" s="35"/>
      <c r="B31" s="40"/>
      <c r="C31" s="35"/>
      <c r="D31" s="119"/>
      <c r="E31" s="119"/>
      <c r="F31" s="119"/>
      <c r="G31" s="119"/>
      <c r="H31" s="119"/>
      <c r="I31" s="119"/>
      <c r="J31" s="119"/>
      <c r="K31" s="119"/>
      <c r="L31" s="52"/>
      <c r="S31" s="35"/>
      <c r="T31" s="35"/>
      <c r="U31" s="35"/>
      <c r="V31" s="35"/>
      <c r="W31" s="35"/>
      <c r="X31" s="35"/>
      <c r="Y31" s="35"/>
      <c r="Z31" s="35"/>
      <c r="AA31" s="35"/>
      <c r="AB31" s="35"/>
      <c r="AC31" s="35"/>
      <c r="AD31" s="35"/>
      <c r="AE31" s="35"/>
    </row>
    <row r="32" spans="1:31" s="2" customFormat="1" ht="14.45" customHeight="1">
      <c r="A32" s="35"/>
      <c r="B32" s="40"/>
      <c r="C32" s="35"/>
      <c r="D32" s="35"/>
      <c r="E32" s="35"/>
      <c r="F32" s="122" t="s">
        <v>38</v>
      </c>
      <c r="G32" s="35"/>
      <c r="H32" s="35"/>
      <c r="I32" s="122" t="s">
        <v>37</v>
      </c>
      <c r="J32" s="122" t="s">
        <v>39</v>
      </c>
      <c r="K32" s="35"/>
      <c r="L32" s="52"/>
      <c r="S32" s="35"/>
      <c r="T32" s="35"/>
      <c r="U32" s="35"/>
      <c r="V32" s="35"/>
      <c r="W32" s="35"/>
      <c r="X32" s="35"/>
      <c r="Y32" s="35"/>
      <c r="Z32" s="35"/>
      <c r="AA32" s="35"/>
      <c r="AB32" s="35"/>
      <c r="AC32" s="35"/>
      <c r="AD32" s="35"/>
      <c r="AE32" s="35"/>
    </row>
    <row r="33" spans="1:31" s="2" customFormat="1" ht="14.45" customHeight="1">
      <c r="A33" s="35"/>
      <c r="B33" s="40"/>
      <c r="C33" s="35"/>
      <c r="D33" s="123" t="s">
        <v>40</v>
      </c>
      <c r="E33" s="113" t="s">
        <v>41</v>
      </c>
      <c r="F33" s="124">
        <f>ROUND((SUM(BE120:BE171)),  2)</f>
        <v>0</v>
      </c>
      <c r="G33" s="35"/>
      <c r="H33" s="35"/>
      <c r="I33" s="125">
        <v>0.21</v>
      </c>
      <c r="J33" s="124">
        <f>ROUND(((SUM(BE120:BE171))*I33),  2)</f>
        <v>0</v>
      </c>
      <c r="K33" s="35"/>
      <c r="L33" s="52"/>
      <c r="S33" s="35"/>
      <c r="T33" s="35"/>
      <c r="U33" s="35"/>
      <c r="V33" s="35"/>
      <c r="W33" s="35"/>
      <c r="X33" s="35"/>
      <c r="Y33" s="35"/>
      <c r="Z33" s="35"/>
      <c r="AA33" s="35"/>
      <c r="AB33" s="35"/>
      <c r="AC33" s="35"/>
      <c r="AD33" s="35"/>
      <c r="AE33" s="35"/>
    </row>
    <row r="34" spans="1:31" s="2" customFormat="1" ht="14.45" customHeight="1">
      <c r="A34" s="35"/>
      <c r="B34" s="40"/>
      <c r="C34" s="35"/>
      <c r="D34" s="35"/>
      <c r="E34" s="113" t="s">
        <v>42</v>
      </c>
      <c r="F34" s="124">
        <f>ROUND((SUM(BF120:BF171)),  2)</f>
        <v>0</v>
      </c>
      <c r="G34" s="35"/>
      <c r="H34" s="35"/>
      <c r="I34" s="125">
        <v>0.12</v>
      </c>
      <c r="J34" s="124">
        <f>ROUND(((SUM(BF120:BF171))*I34),  2)</f>
        <v>0</v>
      </c>
      <c r="K34" s="35"/>
      <c r="L34" s="52"/>
      <c r="S34" s="35"/>
      <c r="T34" s="35"/>
      <c r="U34" s="35"/>
      <c r="V34" s="35"/>
      <c r="W34" s="35"/>
      <c r="X34" s="35"/>
      <c r="Y34" s="35"/>
      <c r="Z34" s="35"/>
      <c r="AA34" s="35"/>
      <c r="AB34" s="35"/>
      <c r="AC34" s="35"/>
      <c r="AD34" s="35"/>
      <c r="AE34" s="35"/>
    </row>
    <row r="35" spans="1:31" s="2" customFormat="1" ht="14.45" hidden="1" customHeight="1">
      <c r="A35" s="35"/>
      <c r="B35" s="40"/>
      <c r="C35" s="35"/>
      <c r="D35" s="35"/>
      <c r="E35" s="113" t="s">
        <v>43</v>
      </c>
      <c r="F35" s="124">
        <f>ROUND((SUM(BG120:BG171)),  2)</f>
        <v>0</v>
      </c>
      <c r="G35" s="35"/>
      <c r="H35" s="35"/>
      <c r="I35" s="125">
        <v>0.21</v>
      </c>
      <c r="J35" s="124">
        <f>0</f>
        <v>0</v>
      </c>
      <c r="K35" s="35"/>
      <c r="L35" s="52"/>
      <c r="S35" s="35"/>
      <c r="T35" s="35"/>
      <c r="U35" s="35"/>
      <c r="V35" s="35"/>
      <c r="W35" s="35"/>
      <c r="X35" s="35"/>
      <c r="Y35" s="35"/>
      <c r="Z35" s="35"/>
      <c r="AA35" s="35"/>
      <c r="AB35" s="35"/>
      <c r="AC35" s="35"/>
      <c r="AD35" s="35"/>
      <c r="AE35" s="35"/>
    </row>
    <row r="36" spans="1:31" s="2" customFormat="1" ht="14.45" hidden="1" customHeight="1">
      <c r="A36" s="35"/>
      <c r="B36" s="40"/>
      <c r="C36" s="35"/>
      <c r="D36" s="35"/>
      <c r="E36" s="113" t="s">
        <v>44</v>
      </c>
      <c r="F36" s="124">
        <f>ROUND((SUM(BH120:BH171)),  2)</f>
        <v>0</v>
      </c>
      <c r="G36" s="35"/>
      <c r="H36" s="35"/>
      <c r="I36" s="125">
        <v>0.12</v>
      </c>
      <c r="J36" s="124">
        <f>0</f>
        <v>0</v>
      </c>
      <c r="K36" s="35"/>
      <c r="L36" s="52"/>
      <c r="S36" s="35"/>
      <c r="T36" s="35"/>
      <c r="U36" s="35"/>
      <c r="V36" s="35"/>
      <c r="W36" s="35"/>
      <c r="X36" s="35"/>
      <c r="Y36" s="35"/>
      <c r="Z36" s="35"/>
      <c r="AA36" s="35"/>
      <c r="AB36" s="35"/>
      <c r="AC36" s="35"/>
      <c r="AD36" s="35"/>
      <c r="AE36" s="35"/>
    </row>
    <row r="37" spans="1:31" s="2" customFormat="1" ht="14.45" hidden="1" customHeight="1">
      <c r="A37" s="35"/>
      <c r="B37" s="40"/>
      <c r="C37" s="35"/>
      <c r="D37" s="35"/>
      <c r="E37" s="113" t="s">
        <v>45</v>
      </c>
      <c r="F37" s="124">
        <f>ROUND((SUM(BI120:BI171)),  2)</f>
        <v>0</v>
      </c>
      <c r="G37" s="35"/>
      <c r="H37" s="35"/>
      <c r="I37" s="125">
        <v>0</v>
      </c>
      <c r="J37" s="124">
        <f>0</f>
        <v>0</v>
      </c>
      <c r="K37" s="35"/>
      <c r="L37" s="52"/>
      <c r="S37" s="35"/>
      <c r="T37" s="35"/>
      <c r="U37" s="35"/>
      <c r="V37" s="35"/>
      <c r="W37" s="35"/>
      <c r="X37" s="35"/>
      <c r="Y37" s="35"/>
      <c r="Z37" s="35"/>
      <c r="AA37" s="35"/>
      <c r="AB37" s="35"/>
      <c r="AC37" s="35"/>
      <c r="AD37" s="35"/>
      <c r="AE37" s="35"/>
    </row>
    <row r="38" spans="1:31" s="2" customFormat="1" ht="6.95" customHeight="1">
      <c r="A38" s="35"/>
      <c r="B38" s="40"/>
      <c r="C38" s="35"/>
      <c r="D38" s="35"/>
      <c r="E38" s="35"/>
      <c r="F38" s="35"/>
      <c r="G38" s="35"/>
      <c r="H38" s="35"/>
      <c r="I38" s="35"/>
      <c r="J38" s="35"/>
      <c r="K38" s="35"/>
      <c r="L38" s="52"/>
      <c r="S38" s="35"/>
      <c r="T38" s="35"/>
      <c r="U38" s="35"/>
      <c r="V38" s="35"/>
      <c r="W38" s="35"/>
      <c r="X38" s="35"/>
      <c r="Y38" s="35"/>
      <c r="Z38" s="35"/>
      <c r="AA38" s="35"/>
      <c r="AB38" s="35"/>
      <c r="AC38" s="35"/>
      <c r="AD38" s="35"/>
      <c r="AE38" s="35"/>
    </row>
    <row r="39" spans="1:31" s="2" customFormat="1" ht="25.35" customHeight="1">
      <c r="A39" s="35"/>
      <c r="B39" s="40"/>
      <c r="C39" s="126"/>
      <c r="D39" s="127" t="s">
        <v>46</v>
      </c>
      <c r="E39" s="128"/>
      <c r="F39" s="128"/>
      <c r="G39" s="129" t="s">
        <v>47</v>
      </c>
      <c r="H39" s="130" t="s">
        <v>48</v>
      </c>
      <c r="I39" s="128"/>
      <c r="J39" s="131">
        <f>SUM(J30:J37)</f>
        <v>0</v>
      </c>
      <c r="K39" s="132"/>
      <c r="L39" s="52"/>
      <c r="S39" s="35"/>
      <c r="T39" s="35"/>
      <c r="U39" s="35"/>
      <c r="V39" s="35"/>
      <c r="W39" s="35"/>
      <c r="X39" s="35"/>
      <c r="Y39" s="35"/>
      <c r="Z39" s="35"/>
      <c r="AA39" s="35"/>
      <c r="AB39" s="35"/>
      <c r="AC39" s="35"/>
      <c r="AD39" s="35"/>
      <c r="AE39" s="35"/>
    </row>
    <row r="40" spans="1:31" s="2" customFormat="1" ht="14.45" customHeight="1">
      <c r="A40" s="35"/>
      <c r="B40" s="40"/>
      <c r="C40" s="35"/>
      <c r="D40" s="35"/>
      <c r="E40" s="35"/>
      <c r="F40" s="35"/>
      <c r="G40" s="35"/>
      <c r="H40" s="35"/>
      <c r="I40" s="35"/>
      <c r="J40" s="35"/>
      <c r="K40" s="35"/>
      <c r="L40" s="52"/>
      <c r="S40" s="35"/>
      <c r="T40" s="35"/>
      <c r="U40" s="35"/>
      <c r="V40" s="35"/>
      <c r="W40" s="35"/>
      <c r="X40" s="35"/>
      <c r="Y40" s="35"/>
      <c r="Z40" s="35"/>
      <c r="AA40" s="35"/>
      <c r="AB40" s="35"/>
      <c r="AC40" s="35"/>
      <c r="AD40" s="35"/>
      <c r="AE40" s="35"/>
    </row>
    <row r="41" spans="1:31" s="1" customFormat="1" ht="14.45" customHeight="1">
      <c r="B41" s="21"/>
      <c r="L41" s="21"/>
    </row>
    <row r="42" spans="1:31" s="1" customFormat="1" ht="14.45" customHeight="1">
      <c r="B42" s="21"/>
      <c r="L42" s="21"/>
    </row>
    <row r="43" spans="1:31" s="1" customFormat="1" ht="14.45" customHeight="1">
      <c r="B43" s="21"/>
      <c r="L43" s="21"/>
    </row>
    <row r="44" spans="1:31" s="1" customFormat="1" ht="14.45" customHeight="1">
      <c r="B44" s="21"/>
      <c r="L44" s="21"/>
    </row>
    <row r="45" spans="1:31" s="1" customFormat="1" ht="14.45" customHeight="1">
      <c r="B45" s="21"/>
      <c r="L45" s="21"/>
    </row>
    <row r="46" spans="1:31" s="1" customFormat="1" ht="14.45" customHeight="1">
      <c r="B46" s="21"/>
      <c r="L46" s="21"/>
    </row>
    <row r="47" spans="1:31" s="1" customFormat="1" ht="14.45" customHeight="1">
      <c r="B47" s="21"/>
      <c r="L47" s="21"/>
    </row>
    <row r="48" spans="1:31" s="1" customFormat="1" ht="14.45" customHeight="1">
      <c r="B48" s="21"/>
      <c r="L48" s="21"/>
    </row>
    <row r="49" spans="1:31" s="1" customFormat="1" ht="14.45" customHeight="1">
      <c r="B49" s="21"/>
      <c r="L49" s="21"/>
    </row>
    <row r="50" spans="1:31" s="2" customFormat="1" ht="14.45" customHeight="1">
      <c r="B50" s="52"/>
      <c r="D50" s="133" t="s">
        <v>49</v>
      </c>
      <c r="E50" s="134"/>
      <c r="F50" s="134"/>
      <c r="G50" s="133" t="s">
        <v>50</v>
      </c>
      <c r="H50" s="134"/>
      <c r="I50" s="134"/>
      <c r="J50" s="134"/>
      <c r="K50" s="134"/>
      <c r="L50" s="52"/>
    </row>
    <row r="51" spans="1:31" ht="11.25">
      <c r="B51" s="21"/>
      <c r="L51" s="21"/>
    </row>
    <row r="52" spans="1:31" ht="11.25">
      <c r="B52" s="21"/>
      <c r="L52" s="21"/>
    </row>
    <row r="53" spans="1:31" ht="11.25">
      <c r="B53" s="21"/>
      <c r="L53" s="21"/>
    </row>
    <row r="54" spans="1:31" ht="11.25">
      <c r="B54" s="21"/>
      <c r="L54" s="21"/>
    </row>
    <row r="55" spans="1:31" ht="11.25">
      <c r="B55" s="21"/>
      <c r="L55" s="21"/>
    </row>
    <row r="56" spans="1:31" ht="11.25">
      <c r="B56" s="21"/>
      <c r="L56" s="21"/>
    </row>
    <row r="57" spans="1:31" ht="11.25">
      <c r="B57" s="21"/>
      <c r="L57" s="21"/>
    </row>
    <row r="58" spans="1:31" ht="11.25">
      <c r="B58" s="21"/>
      <c r="L58" s="21"/>
    </row>
    <row r="59" spans="1:31" ht="11.25">
      <c r="B59" s="21"/>
      <c r="L59" s="21"/>
    </row>
    <row r="60" spans="1:31" ht="11.25">
      <c r="B60" s="21"/>
      <c r="L60" s="21"/>
    </row>
    <row r="61" spans="1:31" s="2" customFormat="1" ht="12.75">
      <c r="A61" s="35"/>
      <c r="B61" s="40"/>
      <c r="C61" s="35"/>
      <c r="D61" s="135" t="s">
        <v>51</v>
      </c>
      <c r="E61" s="136"/>
      <c r="F61" s="137" t="s">
        <v>52</v>
      </c>
      <c r="G61" s="135" t="s">
        <v>51</v>
      </c>
      <c r="H61" s="136"/>
      <c r="I61" s="136"/>
      <c r="J61" s="138" t="s">
        <v>52</v>
      </c>
      <c r="K61" s="136"/>
      <c r="L61" s="52"/>
      <c r="S61" s="35"/>
      <c r="T61" s="35"/>
      <c r="U61" s="35"/>
      <c r="V61" s="35"/>
      <c r="W61" s="35"/>
      <c r="X61" s="35"/>
      <c r="Y61" s="35"/>
      <c r="Z61" s="35"/>
      <c r="AA61" s="35"/>
      <c r="AB61" s="35"/>
      <c r="AC61" s="35"/>
      <c r="AD61" s="35"/>
      <c r="AE61" s="35"/>
    </row>
    <row r="62" spans="1:31" ht="11.25">
      <c r="B62" s="21"/>
      <c r="L62" s="21"/>
    </row>
    <row r="63" spans="1:31" ht="11.25">
      <c r="B63" s="21"/>
      <c r="L63" s="21"/>
    </row>
    <row r="64" spans="1:31" ht="11.25">
      <c r="B64" s="21"/>
      <c r="L64" s="21"/>
    </row>
    <row r="65" spans="1:31" s="2" customFormat="1" ht="12.75">
      <c r="A65" s="35"/>
      <c r="B65" s="40"/>
      <c r="C65" s="35"/>
      <c r="D65" s="133" t="s">
        <v>53</v>
      </c>
      <c r="E65" s="139"/>
      <c r="F65" s="139"/>
      <c r="G65" s="133" t="s">
        <v>54</v>
      </c>
      <c r="H65" s="139"/>
      <c r="I65" s="139"/>
      <c r="J65" s="139"/>
      <c r="K65" s="139"/>
      <c r="L65" s="52"/>
      <c r="S65" s="35"/>
      <c r="T65" s="35"/>
      <c r="U65" s="35"/>
      <c r="V65" s="35"/>
      <c r="W65" s="35"/>
      <c r="X65" s="35"/>
      <c r="Y65" s="35"/>
      <c r="Z65" s="35"/>
      <c r="AA65" s="35"/>
      <c r="AB65" s="35"/>
      <c r="AC65" s="35"/>
      <c r="AD65" s="35"/>
      <c r="AE65" s="35"/>
    </row>
    <row r="66" spans="1:31" ht="11.25">
      <c r="B66" s="21"/>
      <c r="L66" s="21"/>
    </row>
    <row r="67" spans="1:31" ht="11.25">
      <c r="B67" s="21"/>
      <c r="L67" s="21"/>
    </row>
    <row r="68" spans="1:31" ht="11.25">
      <c r="B68" s="21"/>
      <c r="L68" s="21"/>
    </row>
    <row r="69" spans="1:31" ht="11.25">
      <c r="B69" s="21"/>
      <c r="L69" s="21"/>
    </row>
    <row r="70" spans="1:31" ht="11.25">
      <c r="B70" s="21"/>
      <c r="L70" s="21"/>
    </row>
    <row r="71" spans="1:31" ht="11.25">
      <c r="B71" s="21"/>
      <c r="L71" s="21"/>
    </row>
    <row r="72" spans="1:31" ht="11.25">
      <c r="B72" s="21"/>
      <c r="L72" s="21"/>
    </row>
    <row r="73" spans="1:31" ht="11.25">
      <c r="B73" s="21"/>
      <c r="L73" s="21"/>
    </row>
    <row r="74" spans="1:31" ht="11.25">
      <c r="B74" s="21"/>
      <c r="L74" s="21"/>
    </row>
    <row r="75" spans="1:31" ht="11.25">
      <c r="B75" s="21"/>
      <c r="L75" s="21"/>
    </row>
    <row r="76" spans="1:31" s="2" customFormat="1" ht="12.75">
      <c r="A76" s="35"/>
      <c r="B76" s="40"/>
      <c r="C76" s="35"/>
      <c r="D76" s="135" t="s">
        <v>51</v>
      </c>
      <c r="E76" s="136"/>
      <c r="F76" s="137" t="s">
        <v>52</v>
      </c>
      <c r="G76" s="135" t="s">
        <v>51</v>
      </c>
      <c r="H76" s="136"/>
      <c r="I76" s="136"/>
      <c r="J76" s="138" t="s">
        <v>52</v>
      </c>
      <c r="K76" s="136"/>
      <c r="L76" s="52"/>
      <c r="S76" s="35"/>
      <c r="T76" s="35"/>
      <c r="U76" s="35"/>
      <c r="V76" s="35"/>
      <c r="W76" s="35"/>
      <c r="X76" s="35"/>
      <c r="Y76" s="35"/>
      <c r="Z76" s="35"/>
      <c r="AA76" s="35"/>
      <c r="AB76" s="35"/>
      <c r="AC76" s="35"/>
      <c r="AD76" s="35"/>
      <c r="AE76" s="35"/>
    </row>
    <row r="77" spans="1:31" s="2" customFormat="1" ht="14.45" customHeight="1">
      <c r="A77" s="35"/>
      <c r="B77" s="140"/>
      <c r="C77" s="141"/>
      <c r="D77" s="141"/>
      <c r="E77" s="141"/>
      <c r="F77" s="141"/>
      <c r="G77" s="141"/>
      <c r="H77" s="141"/>
      <c r="I77" s="141"/>
      <c r="J77" s="141"/>
      <c r="K77" s="141"/>
      <c r="L77" s="52"/>
      <c r="S77" s="35"/>
      <c r="T77" s="35"/>
      <c r="U77" s="35"/>
      <c r="V77" s="35"/>
      <c r="W77" s="35"/>
      <c r="X77" s="35"/>
      <c r="Y77" s="35"/>
      <c r="Z77" s="35"/>
      <c r="AA77" s="35"/>
      <c r="AB77" s="35"/>
      <c r="AC77" s="35"/>
      <c r="AD77" s="35"/>
      <c r="AE77" s="35"/>
    </row>
    <row r="81" spans="1:47" s="2" customFormat="1" ht="6.95" customHeight="1">
      <c r="A81" s="35"/>
      <c r="B81" s="142"/>
      <c r="C81" s="143"/>
      <c r="D81" s="143"/>
      <c r="E81" s="143"/>
      <c r="F81" s="143"/>
      <c r="G81" s="143"/>
      <c r="H81" s="143"/>
      <c r="I81" s="143"/>
      <c r="J81" s="143"/>
      <c r="K81" s="143"/>
      <c r="L81" s="52"/>
      <c r="S81" s="35"/>
      <c r="T81" s="35"/>
      <c r="U81" s="35"/>
      <c r="V81" s="35"/>
      <c r="W81" s="35"/>
      <c r="X81" s="35"/>
      <c r="Y81" s="35"/>
      <c r="Z81" s="35"/>
      <c r="AA81" s="35"/>
      <c r="AB81" s="35"/>
      <c r="AC81" s="35"/>
      <c r="AD81" s="35"/>
      <c r="AE81" s="35"/>
    </row>
    <row r="82" spans="1:47" s="2" customFormat="1" ht="24.95" customHeight="1">
      <c r="A82" s="35"/>
      <c r="B82" s="36"/>
      <c r="C82" s="24" t="s">
        <v>107</v>
      </c>
      <c r="D82" s="37"/>
      <c r="E82" s="37"/>
      <c r="F82" s="37"/>
      <c r="G82" s="37"/>
      <c r="H82" s="37"/>
      <c r="I82" s="37"/>
      <c r="J82" s="37"/>
      <c r="K82" s="37"/>
      <c r="L82" s="52"/>
      <c r="S82" s="35"/>
      <c r="T82" s="35"/>
      <c r="U82" s="35"/>
      <c r="V82" s="35"/>
      <c r="W82" s="35"/>
      <c r="X82" s="35"/>
      <c r="Y82" s="35"/>
      <c r="Z82" s="35"/>
      <c r="AA82" s="35"/>
      <c r="AB82" s="35"/>
      <c r="AC82" s="35"/>
      <c r="AD82" s="35"/>
      <c r="AE82" s="35"/>
    </row>
    <row r="83" spans="1:47" s="2" customFormat="1" ht="6.95" customHeight="1">
      <c r="A83" s="35"/>
      <c r="B83" s="36"/>
      <c r="C83" s="37"/>
      <c r="D83" s="37"/>
      <c r="E83" s="37"/>
      <c r="F83" s="37"/>
      <c r="G83" s="37"/>
      <c r="H83" s="37"/>
      <c r="I83" s="37"/>
      <c r="J83" s="37"/>
      <c r="K83" s="37"/>
      <c r="L83" s="52"/>
      <c r="S83" s="35"/>
      <c r="T83" s="35"/>
      <c r="U83" s="35"/>
      <c r="V83" s="35"/>
      <c r="W83" s="35"/>
      <c r="X83" s="35"/>
      <c r="Y83" s="35"/>
      <c r="Z83" s="35"/>
      <c r="AA83" s="35"/>
      <c r="AB83" s="35"/>
      <c r="AC83" s="35"/>
      <c r="AD83" s="35"/>
      <c r="AE83" s="35"/>
    </row>
    <row r="84" spans="1:47" s="2" customFormat="1" ht="12" customHeight="1">
      <c r="A84" s="35"/>
      <c r="B84" s="36"/>
      <c r="C84" s="30" t="s">
        <v>16</v>
      </c>
      <c r="D84" s="37"/>
      <c r="E84" s="37"/>
      <c r="F84" s="37"/>
      <c r="G84" s="37"/>
      <c r="H84" s="37"/>
      <c r="I84" s="37"/>
      <c r="J84" s="37"/>
      <c r="K84" s="37"/>
      <c r="L84" s="52"/>
      <c r="S84" s="35"/>
      <c r="T84" s="35"/>
      <c r="U84" s="35"/>
      <c r="V84" s="35"/>
      <c r="W84" s="35"/>
      <c r="X84" s="35"/>
      <c r="Y84" s="35"/>
      <c r="Z84" s="35"/>
      <c r="AA84" s="35"/>
      <c r="AB84" s="35"/>
      <c r="AC84" s="35"/>
      <c r="AD84" s="35"/>
      <c r="AE84" s="35"/>
    </row>
    <row r="85" spans="1:47" s="2" customFormat="1" ht="26.25" customHeight="1">
      <c r="A85" s="35"/>
      <c r="B85" s="36"/>
      <c r="C85" s="37"/>
      <c r="D85" s="37"/>
      <c r="E85" s="333" t="str">
        <f>E7</f>
        <v>Rekonstrukce oddělení urologie nemocnice Most - budova B, 4. patro - revize 25/9 2025</v>
      </c>
      <c r="F85" s="334"/>
      <c r="G85" s="334"/>
      <c r="H85" s="334"/>
      <c r="I85" s="37"/>
      <c r="J85" s="37"/>
      <c r="K85" s="37"/>
      <c r="L85" s="52"/>
      <c r="S85" s="35"/>
      <c r="T85" s="35"/>
      <c r="U85" s="35"/>
      <c r="V85" s="35"/>
      <c r="W85" s="35"/>
      <c r="X85" s="35"/>
      <c r="Y85" s="35"/>
      <c r="Z85" s="35"/>
      <c r="AA85" s="35"/>
      <c r="AB85" s="35"/>
      <c r="AC85" s="35"/>
      <c r="AD85" s="35"/>
      <c r="AE85" s="35"/>
    </row>
    <row r="86" spans="1:47" s="2" customFormat="1" ht="12" customHeight="1">
      <c r="A86" s="35"/>
      <c r="B86" s="36"/>
      <c r="C86" s="30" t="s">
        <v>105</v>
      </c>
      <c r="D86" s="37"/>
      <c r="E86" s="37"/>
      <c r="F86" s="37"/>
      <c r="G86" s="37"/>
      <c r="H86" s="37"/>
      <c r="I86" s="37"/>
      <c r="J86" s="37"/>
      <c r="K86" s="37"/>
      <c r="L86" s="52"/>
      <c r="S86" s="35"/>
      <c r="T86" s="35"/>
      <c r="U86" s="35"/>
      <c r="V86" s="35"/>
      <c r="W86" s="35"/>
      <c r="X86" s="35"/>
      <c r="Y86" s="35"/>
      <c r="Z86" s="35"/>
      <c r="AA86" s="35"/>
      <c r="AB86" s="35"/>
      <c r="AC86" s="35"/>
      <c r="AD86" s="35"/>
      <c r="AE86" s="35"/>
    </row>
    <row r="87" spans="1:47" s="2" customFormat="1" ht="16.5" customHeight="1">
      <c r="A87" s="35"/>
      <c r="B87" s="36"/>
      <c r="C87" s="37"/>
      <c r="D87" s="37"/>
      <c r="E87" s="285" t="str">
        <f>E9</f>
        <v>F - Interiér</v>
      </c>
      <c r="F87" s="335"/>
      <c r="G87" s="335"/>
      <c r="H87" s="335"/>
      <c r="I87" s="37"/>
      <c r="J87" s="37"/>
      <c r="K87" s="37"/>
      <c r="L87" s="52"/>
      <c r="S87" s="35"/>
      <c r="T87" s="35"/>
      <c r="U87" s="35"/>
      <c r="V87" s="35"/>
      <c r="W87" s="35"/>
      <c r="X87" s="35"/>
      <c r="Y87" s="35"/>
      <c r="Z87" s="35"/>
      <c r="AA87" s="35"/>
      <c r="AB87" s="35"/>
      <c r="AC87" s="35"/>
      <c r="AD87" s="35"/>
      <c r="AE87" s="35"/>
    </row>
    <row r="88" spans="1:47" s="2" customFormat="1" ht="6.95" customHeight="1">
      <c r="A88" s="35"/>
      <c r="B88" s="36"/>
      <c r="C88" s="37"/>
      <c r="D88" s="37"/>
      <c r="E88" s="37"/>
      <c r="F88" s="37"/>
      <c r="G88" s="37"/>
      <c r="H88" s="37"/>
      <c r="I88" s="37"/>
      <c r="J88" s="37"/>
      <c r="K88" s="37"/>
      <c r="L88" s="52"/>
      <c r="S88" s="35"/>
      <c r="T88" s="35"/>
      <c r="U88" s="35"/>
      <c r="V88" s="35"/>
      <c r="W88" s="35"/>
      <c r="X88" s="35"/>
      <c r="Y88" s="35"/>
      <c r="Z88" s="35"/>
      <c r="AA88" s="35"/>
      <c r="AB88" s="35"/>
      <c r="AC88" s="35"/>
      <c r="AD88" s="35"/>
      <c r="AE88" s="35"/>
    </row>
    <row r="89" spans="1:47" s="2" customFormat="1" ht="12" customHeight="1">
      <c r="A89" s="35"/>
      <c r="B89" s="36"/>
      <c r="C89" s="30" t="s">
        <v>20</v>
      </c>
      <c r="D89" s="37"/>
      <c r="E89" s="37"/>
      <c r="F89" s="28" t="str">
        <f>F12</f>
        <v>J. E. Purkyně 270, 434 64 Most</v>
      </c>
      <c r="G89" s="37"/>
      <c r="H89" s="37"/>
      <c r="I89" s="30" t="s">
        <v>22</v>
      </c>
      <c r="J89" s="67">
        <f>IF(J12="","",J12)</f>
        <v>0</v>
      </c>
      <c r="K89" s="37"/>
      <c r="L89" s="52"/>
      <c r="S89" s="35"/>
      <c r="T89" s="35"/>
      <c r="U89" s="35"/>
      <c r="V89" s="35"/>
      <c r="W89" s="35"/>
      <c r="X89" s="35"/>
      <c r="Y89" s="35"/>
      <c r="Z89" s="35"/>
      <c r="AA89" s="35"/>
      <c r="AB89" s="35"/>
      <c r="AC89" s="35"/>
      <c r="AD89" s="35"/>
      <c r="AE89" s="35"/>
    </row>
    <row r="90" spans="1:47" s="2" customFormat="1" ht="6.95" customHeight="1">
      <c r="A90" s="35"/>
      <c r="B90" s="36"/>
      <c r="C90" s="37"/>
      <c r="D90" s="37"/>
      <c r="E90" s="37"/>
      <c r="F90" s="37"/>
      <c r="G90" s="37"/>
      <c r="H90" s="37"/>
      <c r="I90" s="37"/>
      <c r="J90" s="37"/>
      <c r="K90" s="37"/>
      <c r="L90" s="52"/>
      <c r="S90" s="35"/>
      <c r="T90" s="35"/>
      <c r="U90" s="35"/>
      <c r="V90" s="35"/>
      <c r="W90" s="35"/>
      <c r="X90" s="35"/>
      <c r="Y90" s="35"/>
      <c r="Z90" s="35"/>
      <c r="AA90" s="35"/>
      <c r="AB90" s="35"/>
      <c r="AC90" s="35"/>
      <c r="AD90" s="35"/>
      <c r="AE90" s="35"/>
    </row>
    <row r="91" spans="1:47" s="2" customFormat="1" ht="15.2" customHeight="1">
      <c r="A91" s="35"/>
      <c r="B91" s="36"/>
      <c r="C91" s="30" t="s">
        <v>23</v>
      </c>
      <c r="D91" s="37"/>
      <c r="E91" s="37"/>
      <c r="F91" s="28" t="str">
        <f>E15</f>
        <v>Krajská zdravotní, a.s. - Nemocnice Most, o.z.</v>
      </c>
      <c r="G91" s="37"/>
      <c r="H91" s="37"/>
      <c r="I91" s="30" t="s">
        <v>31</v>
      </c>
      <c r="J91" s="33" t="str">
        <f>E21</f>
        <v xml:space="preserve"> </v>
      </c>
      <c r="K91" s="37"/>
      <c r="L91" s="52"/>
      <c r="S91" s="35"/>
      <c r="T91" s="35"/>
      <c r="U91" s="35"/>
      <c r="V91" s="35"/>
      <c r="W91" s="35"/>
      <c r="X91" s="35"/>
      <c r="Y91" s="35"/>
      <c r="Z91" s="35"/>
      <c r="AA91" s="35"/>
      <c r="AB91" s="35"/>
      <c r="AC91" s="35"/>
      <c r="AD91" s="35"/>
      <c r="AE91" s="35"/>
    </row>
    <row r="92" spans="1:47" s="2" customFormat="1" ht="15.2" customHeight="1">
      <c r="A92" s="35"/>
      <c r="B92" s="36"/>
      <c r="C92" s="30" t="s">
        <v>29</v>
      </c>
      <c r="D92" s="37"/>
      <c r="E92" s="37"/>
      <c r="F92" s="28" t="str">
        <f>IF(E18="","",E18)</f>
        <v>Vyplň údaj</v>
      </c>
      <c r="G92" s="37"/>
      <c r="H92" s="37"/>
      <c r="I92" s="30" t="s">
        <v>34</v>
      </c>
      <c r="J92" s="33" t="str">
        <f>E24</f>
        <v xml:space="preserve"> </v>
      </c>
      <c r="K92" s="37"/>
      <c r="L92" s="52"/>
      <c r="S92" s="35"/>
      <c r="T92" s="35"/>
      <c r="U92" s="35"/>
      <c r="V92" s="35"/>
      <c r="W92" s="35"/>
      <c r="X92" s="35"/>
      <c r="Y92" s="35"/>
      <c r="Z92" s="35"/>
      <c r="AA92" s="35"/>
      <c r="AB92" s="35"/>
      <c r="AC92" s="35"/>
      <c r="AD92" s="35"/>
      <c r="AE92" s="35"/>
    </row>
    <row r="93" spans="1:47" s="2" customFormat="1" ht="10.35" customHeight="1">
      <c r="A93" s="35"/>
      <c r="B93" s="36"/>
      <c r="C93" s="37"/>
      <c r="D93" s="37"/>
      <c r="E93" s="37"/>
      <c r="F93" s="37"/>
      <c r="G93" s="37"/>
      <c r="H93" s="37"/>
      <c r="I93" s="37"/>
      <c r="J93" s="37"/>
      <c r="K93" s="37"/>
      <c r="L93" s="52"/>
      <c r="S93" s="35"/>
      <c r="T93" s="35"/>
      <c r="U93" s="35"/>
      <c r="V93" s="35"/>
      <c r="W93" s="35"/>
      <c r="X93" s="35"/>
      <c r="Y93" s="35"/>
      <c r="Z93" s="35"/>
      <c r="AA93" s="35"/>
      <c r="AB93" s="35"/>
      <c r="AC93" s="35"/>
      <c r="AD93" s="35"/>
      <c r="AE93" s="35"/>
    </row>
    <row r="94" spans="1:47" s="2" customFormat="1" ht="29.25" customHeight="1">
      <c r="A94" s="35"/>
      <c r="B94" s="36"/>
      <c r="C94" s="144" t="s">
        <v>108</v>
      </c>
      <c r="D94" s="145"/>
      <c r="E94" s="145"/>
      <c r="F94" s="145"/>
      <c r="G94" s="145"/>
      <c r="H94" s="145"/>
      <c r="I94" s="145"/>
      <c r="J94" s="146" t="s">
        <v>109</v>
      </c>
      <c r="K94" s="145"/>
      <c r="L94" s="52"/>
      <c r="S94" s="35"/>
      <c r="T94" s="35"/>
      <c r="U94" s="35"/>
      <c r="V94" s="35"/>
      <c r="W94" s="35"/>
      <c r="X94" s="35"/>
      <c r="Y94" s="35"/>
      <c r="Z94" s="35"/>
      <c r="AA94" s="35"/>
      <c r="AB94" s="35"/>
      <c r="AC94" s="35"/>
      <c r="AD94" s="35"/>
      <c r="AE94" s="35"/>
    </row>
    <row r="95" spans="1:47" s="2" customFormat="1" ht="10.35" customHeight="1">
      <c r="A95" s="35"/>
      <c r="B95" s="36"/>
      <c r="C95" s="37"/>
      <c r="D95" s="37"/>
      <c r="E95" s="37"/>
      <c r="F95" s="37"/>
      <c r="G95" s="37"/>
      <c r="H95" s="37"/>
      <c r="I95" s="37"/>
      <c r="J95" s="37"/>
      <c r="K95" s="37"/>
      <c r="L95" s="52"/>
      <c r="S95" s="35"/>
      <c r="T95" s="35"/>
      <c r="U95" s="35"/>
      <c r="V95" s="35"/>
      <c r="W95" s="35"/>
      <c r="X95" s="35"/>
      <c r="Y95" s="35"/>
      <c r="Z95" s="35"/>
      <c r="AA95" s="35"/>
      <c r="AB95" s="35"/>
      <c r="AC95" s="35"/>
      <c r="AD95" s="35"/>
      <c r="AE95" s="35"/>
    </row>
    <row r="96" spans="1:47" s="2" customFormat="1" ht="22.9" customHeight="1">
      <c r="A96" s="35"/>
      <c r="B96" s="36"/>
      <c r="C96" s="147" t="s">
        <v>110</v>
      </c>
      <c r="D96" s="37"/>
      <c r="E96" s="37"/>
      <c r="F96" s="37"/>
      <c r="G96" s="37"/>
      <c r="H96" s="37"/>
      <c r="I96" s="37"/>
      <c r="J96" s="85">
        <f>J120</f>
        <v>0</v>
      </c>
      <c r="K96" s="37"/>
      <c r="L96" s="52"/>
      <c r="S96" s="35"/>
      <c r="T96" s="35"/>
      <c r="U96" s="35"/>
      <c r="V96" s="35"/>
      <c r="W96" s="35"/>
      <c r="X96" s="35"/>
      <c r="Y96" s="35"/>
      <c r="Z96" s="35"/>
      <c r="AA96" s="35"/>
      <c r="AB96" s="35"/>
      <c r="AC96" s="35"/>
      <c r="AD96" s="35"/>
      <c r="AE96" s="35"/>
      <c r="AU96" s="18" t="s">
        <v>111</v>
      </c>
    </row>
    <row r="97" spans="1:31" s="9" customFormat="1" ht="24.95" customHeight="1">
      <c r="B97" s="148"/>
      <c r="C97" s="149"/>
      <c r="D97" s="150" t="s">
        <v>1109</v>
      </c>
      <c r="E97" s="151"/>
      <c r="F97" s="151"/>
      <c r="G97" s="151"/>
      <c r="H97" s="151"/>
      <c r="I97" s="151"/>
      <c r="J97" s="152">
        <f>J121</f>
        <v>0</v>
      </c>
      <c r="K97" s="149"/>
      <c r="L97" s="153"/>
    </row>
    <row r="98" spans="1:31" s="9" customFormat="1" ht="24.95" customHeight="1">
      <c r="B98" s="148"/>
      <c r="C98" s="149"/>
      <c r="D98" s="150" t="s">
        <v>1110</v>
      </c>
      <c r="E98" s="151"/>
      <c r="F98" s="151"/>
      <c r="G98" s="151"/>
      <c r="H98" s="151"/>
      <c r="I98" s="151"/>
      <c r="J98" s="152">
        <f>J127</f>
        <v>0</v>
      </c>
      <c r="K98" s="149"/>
      <c r="L98" s="153"/>
    </row>
    <row r="99" spans="1:31" s="9" customFormat="1" ht="24.95" customHeight="1">
      <c r="B99" s="148"/>
      <c r="C99" s="149"/>
      <c r="D99" s="150" t="s">
        <v>1111</v>
      </c>
      <c r="E99" s="151"/>
      <c r="F99" s="151"/>
      <c r="G99" s="151"/>
      <c r="H99" s="151"/>
      <c r="I99" s="151"/>
      <c r="J99" s="152">
        <f>J136</f>
        <v>0</v>
      </c>
      <c r="K99" s="149"/>
      <c r="L99" s="153"/>
    </row>
    <row r="100" spans="1:31" s="9" customFormat="1" ht="24.95" customHeight="1">
      <c r="B100" s="148"/>
      <c r="C100" s="149"/>
      <c r="D100" s="150" t="s">
        <v>1112</v>
      </c>
      <c r="E100" s="151"/>
      <c r="F100" s="151"/>
      <c r="G100" s="151"/>
      <c r="H100" s="151"/>
      <c r="I100" s="151"/>
      <c r="J100" s="152">
        <f>J169</f>
        <v>0</v>
      </c>
      <c r="K100" s="149"/>
      <c r="L100" s="153"/>
    </row>
    <row r="101" spans="1:31" s="2" customFormat="1" ht="21.75" customHeight="1">
      <c r="A101" s="35"/>
      <c r="B101" s="36"/>
      <c r="C101" s="37"/>
      <c r="D101" s="37"/>
      <c r="E101" s="37"/>
      <c r="F101" s="37"/>
      <c r="G101" s="37"/>
      <c r="H101" s="37"/>
      <c r="I101" s="37"/>
      <c r="J101" s="37"/>
      <c r="K101" s="37"/>
      <c r="L101" s="52"/>
      <c r="S101" s="35"/>
      <c r="T101" s="35"/>
      <c r="U101" s="35"/>
      <c r="V101" s="35"/>
      <c r="W101" s="35"/>
      <c r="X101" s="35"/>
      <c r="Y101" s="35"/>
      <c r="Z101" s="35"/>
      <c r="AA101" s="35"/>
      <c r="AB101" s="35"/>
      <c r="AC101" s="35"/>
      <c r="AD101" s="35"/>
      <c r="AE101" s="35"/>
    </row>
    <row r="102" spans="1:31" s="2" customFormat="1" ht="6.95" customHeight="1">
      <c r="A102" s="35"/>
      <c r="B102" s="55"/>
      <c r="C102" s="56"/>
      <c r="D102" s="56"/>
      <c r="E102" s="56"/>
      <c r="F102" s="56"/>
      <c r="G102" s="56"/>
      <c r="H102" s="56"/>
      <c r="I102" s="56"/>
      <c r="J102" s="56"/>
      <c r="K102" s="56"/>
      <c r="L102" s="52"/>
      <c r="S102" s="35"/>
      <c r="T102" s="35"/>
      <c r="U102" s="35"/>
      <c r="V102" s="35"/>
      <c r="W102" s="35"/>
      <c r="X102" s="35"/>
      <c r="Y102" s="35"/>
      <c r="Z102" s="35"/>
      <c r="AA102" s="35"/>
      <c r="AB102" s="35"/>
      <c r="AC102" s="35"/>
      <c r="AD102" s="35"/>
      <c r="AE102" s="35"/>
    </row>
    <row r="106" spans="1:31" s="2" customFormat="1" ht="6.95" customHeight="1">
      <c r="A106" s="35"/>
      <c r="B106" s="57"/>
      <c r="C106" s="58"/>
      <c r="D106" s="58"/>
      <c r="E106" s="58"/>
      <c r="F106" s="58"/>
      <c r="G106" s="58"/>
      <c r="H106" s="58"/>
      <c r="I106" s="58"/>
      <c r="J106" s="58"/>
      <c r="K106" s="58"/>
      <c r="L106" s="52"/>
      <c r="S106" s="35"/>
      <c r="T106" s="35"/>
      <c r="U106" s="35"/>
      <c r="V106" s="35"/>
      <c r="W106" s="35"/>
      <c r="X106" s="35"/>
      <c r="Y106" s="35"/>
      <c r="Z106" s="35"/>
      <c r="AA106" s="35"/>
      <c r="AB106" s="35"/>
      <c r="AC106" s="35"/>
      <c r="AD106" s="35"/>
      <c r="AE106" s="35"/>
    </row>
    <row r="107" spans="1:31" s="2" customFormat="1" ht="24.95" customHeight="1">
      <c r="A107" s="35"/>
      <c r="B107" s="36"/>
      <c r="C107" s="24" t="s">
        <v>124</v>
      </c>
      <c r="D107" s="37"/>
      <c r="E107" s="37"/>
      <c r="F107" s="37"/>
      <c r="G107" s="37"/>
      <c r="H107" s="37"/>
      <c r="I107" s="37"/>
      <c r="J107" s="37"/>
      <c r="K107" s="37"/>
      <c r="L107" s="52"/>
      <c r="S107" s="35"/>
      <c r="T107" s="35"/>
      <c r="U107" s="35"/>
      <c r="V107" s="35"/>
      <c r="W107" s="35"/>
      <c r="X107" s="35"/>
      <c r="Y107" s="35"/>
      <c r="Z107" s="35"/>
      <c r="AA107" s="35"/>
      <c r="AB107" s="35"/>
      <c r="AC107" s="35"/>
      <c r="AD107" s="35"/>
      <c r="AE107" s="35"/>
    </row>
    <row r="108" spans="1:31" s="2" customFormat="1" ht="6.95" customHeight="1">
      <c r="A108" s="35"/>
      <c r="B108" s="36"/>
      <c r="C108" s="37"/>
      <c r="D108" s="37"/>
      <c r="E108" s="37"/>
      <c r="F108" s="37"/>
      <c r="G108" s="37"/>
      <c r="H108" s="37"/>
      <c r="I108" s="37"/>
      <c r="J108" s="37"/>
      <c r="K108" s="37"/>
      <c r="L108" s="52"/>
      <c r="S108" s="35"/>
      <c r="T108" s="35"/>
      <c r="U108" s="35"/>
      <c r="V108" s="35"/>
      <c r="W108" s="35"/>
      <c r="X108" s="35"/>
      <c r="Y108" s="35"/>
      <c r="Z108" s="35"/>
      <c r="AA108" s="35"/>
      <c r="AB108" s="35"/>
      <c r="AC108" s="35"/>
      <c r="AD108" s="35"/>
      <c r="AE108" s="35"/>
    </row>
    <row r="109" spans="1:31" s="2" customFormat="1" ht="12" customHeight="1">
      <c r="A109" s="35"/>
      <c r="B109" s="36"/>
      <c r="C109" s="30" t="s">
        <v>16</v>
      </c>
      <c r="D109" s="37"/>
      <c r="E109" s="37"/>
      <c r="F109" s="37"/>
      <c r="G109" s="37"/>
      <c r="H109" s="37"/>
      <c r="I109" s="37"/>
      <c r="J109" s="37"/>
      <c r="K109" s="37"/>
      <c r="L109" s="52"/>
      <c r="S109" s="35"/>
      <c r="T109" s="35"/>
      <c r="U109" s="35"/>
      <c r="V109" s="35"/>
      <c r="W109" s="35"/>
      <c r="X109" s="35"/>
      <c r="Y109" s="35"/>
      <c r="Z109" s="35"/>
      <c r="AA109" s="35"/>
      <c r="AB109" s="35"/>
      <c r="AC109" s="35"/>
      <c r="AD109" s="35"/>
      <c r="AE109" s="35"/>
    </row>
    <row r="110" spans="1:31" s="2" customFormat="1" ht="26.25" customHeight="1">
      <c r="A110" s="35"/>
      <c r="B110" s="36"/>
      <c r="C110" s="37"/>
      <c r="D110" s="37"/>
      <c r="E110" s="333" t="str">
        <f>E7</f>
        <v>Rekonstrukce oddělení urologie nemocnice Most - budova B, 4. patro - revize 25/9 2025</v>
      </c>
      <c r="F110" s="334"/>
      <c r="G110" s="334"/>
      <c r="H110" s="334"/>
      <c r="I110" s="37"/>
      <c r="J110" s="37"/>
      <c r="K110" s="37"/>
      <c r="L110" s="52"/>
      <c r="S110" s="35"/>
      <c r="T110" s="35"/>
      <c r="U110" s="35"/>
      <c r="V110" s="35"/>
      <c r="W110" s="35"/>
      <c r="X110" s="35"/>
      <c r="Y110" s="35"/>
      <c r="Z110" s="35"/>
      <c r="AA110" s="35"/>
      <c r="AB110" s="35"/>
      <c r="AC110" s="35"/>
      <c r="AD110" s="35"/>
      <c r="AE110" s="35"/>
    </row>
    <row r="111" spans="1:31" s="2" customFormat="1" ht="12" customHeight="1">
      <c r="A111" s="35"/>
      <c r="B111" s="36"/>
      <c r="C111" s="30" t="s">
        <v>105</v>
      </c>
      <c r="D111" s="37"/>
      <c r="E111" s="37"/>
      <c r="F111" s="37"/>
      <c r="G111" s="37"/>
      <c r="H111" s="37"/>
      <c r="I111" s="37"/>
      <c r="J111" s="37"/>
      <c r="K111" s="37"/>
      <c r="L111" s="52"/>
      <c r="S111" s="35"/>
      <c r="T111" s="35"/>
      <c r="U111" s="35"/>
      <c r="V111" s="35"/>
      <c r="W111" s="35"/>
      <c r="X111" s="35"/>
      <c r="Y111" s="35"/>
      <c r="Z111" s="35"/>
      <c r="AA111" s="35"/>
      <c r="AB111" s="35"/>
      <c r="AC111" s="35"/>
      <c r="AD111" s="35"/>
      <c r="AE111" s="35"/>
    </row>
    <row r="112" spans="1:31" s="2" customFormat="1" ht="16.5" customHeight="1">
      <c r="A112" s="35"/>
      <c r="B112" s="36"/>
      <c r="C112" s="37"/>
      <c r="D112" s="37"/>
      <c r="E112" s="285" t="str">
        <f>E9</f>
        <v>F - Interiér</v>
      </c>
      <c r="F112" s="335"/>
      <c r="G112" s="335"/>
      <c r="H112" s="335"/>
      <c r="I112" s="37"/>
      <c r="J112" s="37"/>
      <c r="K112" s="37"/>
      <c r="L112" s="52"/>
      <c r="S112" s="35"/>
      <c r="T112" s="35"/>
      <c r="U112" s="35"/>
      <c r="V112" s="35"/>
      <c r="W112" s="35"/>
      <c r="X112" s="35"/>
      <c r="Y112" s="35"/>
      <c r="Z112" s="35"/>
      <c r="AA112" s="35"/>
      <c r="AB112" s="35"/>
      <c r="AC112" s="35"/>
      <c r="AD112" s="35"/>
      <c r="AE112" s="35"/>
    </row>
    <row r="113" spans="1:65" s="2" customFormat="1" ht="6.95" customHeight="1">
      <c r="A113" s="35"/>
      <c r="B113" s="36"/>
      <c r="C113" s="37"/>
      <c r="D113" s="37"/>
      <c r="E113" s="37"/>
      <c r="F113" s="37"/>
      <c r="G113" s="37"/>
      <c r="H113" s="37"/>
      <c r="I113" s="37"/>
      <c r="J113" s="37"/>
      <c r="K113" s="37"/>
      <c r="L113" s="52"/>
      <c r="S113" s="35"/>
      <c r="T113" s="35"/>
      <c r="U113" s="35"/>
      <c r="V113" s="35"/>
      <c r="W113" s="35"/>
      <c r="X113" s="35"/>
      <c r="Y113" s="35"/>
      <c r="Z113" s="35"/>
      <c r="AA113" s="35"/>
      <c r="AB113" s="35"/>
      <c r="AC113" s="35"/>
      <c r="AD113" s="35"/>
      <c r="AE113" s="35"/>
    </row>
    <row r="114" spans="1:65" s="2" customFormat="1" ht="12" customHeight="1">
      <c r="A114" s="35"/>
      <c r="B114" s="36"/>
      <c r="C114" s="30" t="s">
        <v>20</v>
      </c>
      <c r="D114" s="37"/>
      <c r="E114" s="37"/>
      <c r="F114" s="28" t="str">
        <f>F12</f>
        <v>J. E. Purkyně 270, 434 64 Most</v>
      </c>
      <c r="G114" s="37"/>
      <c r="H114" s="37"/>
      <c r="I114" s="30" t="s">
        <v>22</v>
      </c>
      <c r="J114" s="67">
        <f>IF(J12="","",J12)</f>
        <v>0</v>
      </c>
      <c r="K114" s="37"/>
      <c r="L114" s="52"/>
      <c r="S114" s="35"/>
      <c r="T114" s="35"/>
      <c r="U114" s="35"/>
      <c r="V114" s="35"/>
      <c r="W114" s="35"/>
      <c r="X114" s="35"/>
      <c r="Y114" s="35"/>
      <c r="Z114" s="35"/>
      <c r="AA114" s="35"/>
      <c r="AB114" s="35"/>
      <c r="AC114" s="35"/>
      <c r="AD114" s="35"/>
      <c r="AE114" s="35"/>
    </row>
    <row r="115" spans="1:65" s="2" customFormat="1" ht="6.95" customHeight="1">
      <c r="A115" s="35"/>
      <c r="B115" s="36"/>
      <c r="C115" s="37"/>
      <c r="D115" s="37"/>
      <c r="E115" s="37"/>
      <c r="F115" s="37"/>
      <c r="G115" s="37"/>
      <c r="H115" s="37"/>
      <c r="I115" s="37"/>
      <c r="J115" s="37"/>
      <c r="K115" s="37"/>
      <c r="L115" s="52"/>
      <c r="S115" s="35"/>
      <c r="T115" s="35"/>
      <c r="U115" s="35"/>
      <c r="V115" s="35"/>
      <c r="W115" s="35"/>
      <c r="X115" s="35"/>
      <c r="Y115" s="35"/>
      <c r="Z115" s="35"/>
      <c r="AA115" s="35"/>
      <c r="AB115" s="35"/>
      <c r="AC115" s="35"/>
      <c r="AD115" s="35"/>
      <c r="AE115" s="35"/>
    </row>
    <row r="116" spans="1:65" s="2" customFormat="1" ht="15.2" customHeight="1">
      <c r="A116" s="35"/>
      <c r="B116" s="36"/>
      <c r="C116" s="30" t="s">
        <v>23</v>
      </c>
      <c r="D116" s="37"/>
      <c r="E116" s="37"/>
      <c r="F116" s="28" t="str">
        <f>E15</f>
        <v>Krajská zdravotní, a.s. - Nemocnice Most, o.z.</v>
      </c>
      <c r="G116" s="37"/>
      <c r="H116" s="37"/>
      <c r="I116" s="30" t="s">
        <v>31</v>
      </c>
      <c r="J116" s="33" t="str">
        <f>E21</f>
        <v xml:space="preserve"> </v>
      </c>
      <c r="K116" s="37"/>
      <c r="L116" s="52"/>
      <c r="S116" s="35"/>
      <c r="T116" s="35"/>
      <c r="U116" s="35"/>
      <c r="V116" s="35"/>
      <c r="W116" s="35"/>
      <c r="X116" s="35"/>
      <c r="Y116" s="35"/>
      <c r="Z116" s="35"/>
      <c r="AA116" s="35"/>
      <c r="AB116" s="35"/>
      <c r="AC116" s="35"/>
      <c r="AD116" s="35"/>
      <c r="AE116" s="35"/>
    </row>
    <row r="117" spans="1:65" s="2" customFormat="1" ht="15.2" customHeight="1">
      <c r="A117" s="35"/>
      <c r="B117" s="36"/>
      <c r="C117" s="30" t="s">
        <v>29</v>
      </c>
      <c r="D117" s="37"/>
      <c r="E117" s="37"/>
      <c r="F117" s="28" t="str">
        <f>IF(E18="","",E18)</f>
        <v>Vyplň údaj</v>
      </c>
      <c r="G117" s="37"/>
      <c r="H117" s="37"/>
      <c r="I117" s="30" t="s">
        <v>34</v>
      </c>
      <c r="J117" s="33" t="str">
        <f>E24</f>
        <v xml:space="preserve"> </v>
      </c>
      <c r="K117" s="37"/>
      <c r="L117" s="52"/>
      <c r="S117" s="35"/>
      <c r="T117" s="35"/>
      <c r="U117" s="35"/>
      <c r="V117" s="35"/>
      <c r="W117" s="35"/>
      <c r="X117" s="35"/>
      <c r="Y117" s="35"/>
      <c r="Z117" s="35"/>
      <c r="AA117" s="35"/>
      <c r="AB117" s="35"/>
      <c r="AC117" s="35"/>
      <c r="AD117" s="35"/>
      <c r="AE117" s="35"/>
    </row>
    <row r="118" spans="1:65" s="2" customFormat="1" ht="10.35" customHeight="1">
      <c r="A118" s="35"/>
      <c r="B118" s="36"/>
      <c r="C118" s="37"/>
      <c r="D118" s="37"/>
      <c r="E118" s="37"/>
      <c r="F118" s="37"/>
      <c r="G118" s="37"/>
      <c r="H118" s="37"/>
      <c r="I118" s="37"/>
      <c r="J118" s="37"/>
      <c r="K118" s="37"/>
      <c r="L118" s="52"/>
      <c r="S118" s="35"/>
      <c r="T118" s="35"/>
      <c r="U118" s="35"/>
      <c r="V118" s="35"/>
      <c r="W118" s="35"/>
      <c r="X118" s="35"/>
      <c r="Y118" s="35"/>
      <c r="Z118" s="35"/>
      <c r="AA118" s="35"/>
      <c r="AB118" s="35"/>
      <c r="AC118" s="35"/>
      <c r="AD118" s="35"/>
      <c r="AE118" s="35"/>
    </row>
    <row r="119" spans="1:65" s="11" customFormat="1" ht="29.25" customHeight="1">
      <c r="A119" s="160"/>
      <c r="B119" s="161"/>
      <c r="C119" s="162" t="s">
        <v>125</v>
      </c>
      <c r="D119" s="163" t="s">
        <v>61</v>
      </c>
      <c r="E119" s="163" t="s">
        <v>57</v>
      </c>
      <c r="F119" s="163" t="s">
        <v>58</v>
      </c>
      <c r="G119" s="163" t="s">
        <v>126</v>
      </c>
      <c r="H119" s="163" t="s">
        <v>127</v>
      </c>
      <c r="I119" s="163" t="s">
        <v>128</v>
      </c>
      <c r="J119" s="164" t="s">
        <v>109</v>
      </c>
      <c r="K119" s="165" t="s">
        <v>129</v>
      </c>
      <c r="L119" s="166"/>
      <c r="M119" s="76" t="s">
        <v>1</v>
      </c>
      <c r="N119" s="77" t="s">
        <v>40</v>
      </c>
      <c r="O119" s="77" t="s">
        <v>130</v>
      </c>
      <c r="P119" s="77" t="s">
        <v>131</v>
      </c>
      <c r="Q119" s="77" t="s">
        <v>132</v>
      </c>
      <c r="R119" s="77" t="s">
        <v>133</v>
      </c>
      <c r="S119" s="77" t="s">
        <v>134</v>
      </c>
      <c r="T119" s="78" t="s">
        <v>135</v>
      </c>
      <c r="U119" s="160"/>
      <c r="V119" s="160"/>
      <c r="W119" s="160"/>
      <c r="X119" s="160"/>
      <c r="Y119" s="160"/>
      <c r="Z119" s="160"/>
      <c r="AA119" s="160"/>
      <c r="AB119" s="160"/>
      <c r="AC119" s="160"/>
      <c r="AD119" s="160"/>
      <c r="AE119" s="160"/>
    </row>
    <row r="120" spans="1:65" s="2" customFormat="1" ht="22.9" customHeight="1">
      <c r="A120" s="35"/>
      <c r="B120" s="36"/>
      <c r="C120" s="83" t="s">
        <v>136</v>
      </c>
      <c r="D120" s="37"/>
      <c r="E120" s="37"/>
      <c r="F120" s="37"/>
      <c r="G120" s="37"/>
      <c r="H120" s="37"/>
      <c r="I120" s="37"/>
      <c r="J120" s="167">
        <f>BK120</f>
        <v>0</v>
      </c>
      <c r="K120" s="37"/>
      <c r="L120" s="40"/>
      <c r="M120" s="79"/>
      <c r="N120" s="168"/>
      <c r="O120" s="80"/>
      <c r="P120" s="169">
        <f>P121+P127+P136+P169</f>
        <v>0</v>
      </c>
      <c r="Q120" s="80"/>
      <c r="R120" s="169">
        <f>R121+R127+R136+R169</f>
        <v>0</v>
      </c>
      <c r="S120" s="80"/>
      <c r="T120" s="170">
        <f>T121+T127+T136+T169</f>
        <v>0</v>
      </c>
      <c r="U120" s="35"/>
      <c r="V120" s="35"/>
      <c r="W120" s="35"/>
      <c r="X120" s="35"/>
      <c r="Y120" s="35"/>
      <c r="Z120" s="35"/>
      <c r="AA120" s="35"/>
      <c r="AB120" s="35"/>
      <c r="AC120" s="35"/>
      <c r="AD120" s="35"/>
      <c r="AE120" s="35"/>
      <c r="AT120" s="18" t="s">
        <v>75</v>
      </c>
      <c r="AU120" s="18" t="s">
        <v>111</v>
      </c>
      <c r="BK120" s="171">
        <f>BK121+BK127+BK136+BK169</f>
        <v>0</v>
      </c>
    </row>
    <row r="121" spans="1:65" s="12" customFormat="1" ht="25.9" customHeight="1">
      <c r="B121" s="172"/>
      <c r="C121" s="173"/>
      <c r="D121" s="174" t="s">
        <v>75</v>
      </c>
      <c r="E121" s="175" t="s">
        <v>804</v>
      </c>
      <c r="F121" s="175" t="s">
        <v>82</v>
      </c>
      <c r="G121" s="173"/>
      <c r="H121" s="173"/>
      <c r="I121" s="176"/>
      <c r="J121" s="177">
        <f>BK121</f>
        <v>0</v>
      </c>
      <c r="K121" s="173"/>
      <c r="L121" s="178"/>
      <c r="M121" s="179"/>
      <c r="N121" s="180"/>
      <c r="O121" s="180"/>
      <c r="P121" s="181">
        <f>SUM(P122:P126)</f>
        <v>0</v>
      </c>
      <c r="Q121" s="180"/>
      <c r="R121" s="181">
        <f>SUM(R122:R126)</f>
        <v>0</v>
      </c>
      <c r="S121" s="180"/>
      <c r="T121" s="182">
        <f>SUM(T122:T126)</f>
        <v>0</v>
      </c>
      <c r="AR121" s="183" t="s">
        <v>84</v>
      </c>
      <c r="AT121" s="184" t="s">
        <v>75</v>
      </c>
      <c r="AU121" s="184" t="s">
        <v>76</v>
      </c>
      <c r="AY121" s="183" t="s">
        <v>139</v>
      </c>
      <c r="BK121" s="185">
        <f>SUM(BK122:BK126)</f>
        <v>0</v>
      </c>
    </row>
    <row r="122" spans="1:65" s="2" customFormat="1" ht="37.9" customHeight="1">
      <c r="A122" s="35"/>
      <c r="B122" s="36"/>
      <c r="C122" s="188" t="s">
        <v>84</v>
      </c>
      <c r="D122" s="188" t="s">
        <v>142</v>
      </c>
      <c r="E122" s="189" t="s">
        <v>1113</v>
      </c>
      <c r="F122" s="190" t="s">
        <v>1114</v>
      </c>
      <c r="G122" s="191" t="s">
        <v>669</v>
      </c>
      <c r="H122" s="192">
        <v>1</v>
      </c>
      <c r="I122" s="193"/>
      <c r="J122" s="194">
        <f>ROUND(I122*H122,2)</f>
        <v>0</v>
      </c>
      <c r="K122" s="195"/>
      <c r="L122" s="40"/>
      <c r="M122" s="196" t="s">
        <v>1</v>
      </c>
      <c r="N122" s="197" t="s">
        <v>41</v>
      </c>
      <c r="O122" s="72"/>
      <c r="P122" s="198">
        <f>O122*H122</f>
        <v>0</v>
      </c>
      <c r="Q122" s="198">
        <v>0</v>
      </c>
      <c r="R122" s="198">
        <f>Q122*H122</f>
        <v>0</v>
      </c>
      <c r="S122" s="198">
        <v>0</v>
      </c>
      <c r="T122" s="199">
        <f>S122*H122</f>
        <v>0</v>
      </c>
      <c r="U122" s="35"/>
      <c r="V122" s="35"/>
      <c r="W122" s="35"/>
      <c r="X122" s="35"/>
      <c r="Y122" s="35"/>
      <c r="Z122" s="35"/>
      <c r="AA122" s="35"/>
      <c r="AB122" s="35"/>
      <c r="AC122" s="35"/>
      <c r="AD122" s="35"/>
      <c r="AE122" s="35"/>
      <c r="AR122" s="200" t="s">
        <v>146</v>
      </c>
      <c r="AT122" s="200" t="s">
        <v>142</v>
      </c>
      <c r="AU122" s="200" t="s">
        <v>84</v>
      </c>
      <c r="AY122" s="18" t="s">
        <v>139</v>
      </c>
      <c r="BE122" s="201">
        <f>IF(N122="základní",J122,0)</f>
        <v>0</v>
      </c>
      <c r="BF122" s="201">
        <f>IF(N122="snížená",J122,0)</f>
        <v>0</v>
      </c>
      <c r="BG122" s="201">
        <f>IF(N122="zákl. přenesená",J122,0)</f>
        <v>0</v>
      </c>
      <c r="BH122" s="201">
        <f>IF(N122="sníž. přenesená",J122,0)</f>
        <v>0</v>
      </c>
      <c r="BI122" s="201">
        <f>IF(N122="nulová",J122,0)</f>
        <v>0</v>
      </c>
      <c r="BJ122" s="18" t="s">
        <v>84</v>
      </c>
      <c r="BK122" s="201">
        <f>ROUND(I122*H122,2)</f>
        <v>0</v>
      </c>
      <c r="BL122" s="18" t="s">
        <v>146</v>
      </c>
      <c r="BM122" s="200" t="s">
        <v>1115</v>
      </c>
    </row>
    <row r="123" spans="1:65" s="13" customFormat="1" ht="11.25">
      <c r="B123" s="207"/>
      <c r="C123" s="208"/>
      <c r="D123" s="202" t="s">
        <v>153</v>
      </c>
      <c r="E123" s="209" t="s">
        <v>1</v>
      </c>
      <c r="F123" s="210" t="s">
        <v>1116</v>
      </c>
      <c r="G123" s="208"/>
      <c r="H123" s="211">
        <v>1</v>
      </c>
      <c r="I123" s="212"/>
      <c r="J123" s="208"/>
      <c r="K123" s="208"/>
      <c r="L123" s="213"/>
      <c r="M123" s="214"/>
      <c r="N123" s="215"/>
      <c r="O123" s="215"/>
      <c r="P123" s="215"/>
      <c r="Q123" s="215"/>
      <c r="R123" s="215"/>
      <c r="S123" s="215"/>
      <c r="T123" s="216"/>
      <c r="AT123" s="217" t="s">
        <v>153</v>
      </c>
      <c r="AU123" s="217" t="s">
        <v>84</v>
      </c>
      <c r="AV123" s="13" t="s">
        <v>86</v>
      </c>
      <c r="AW123" s="13" t="s">
        <v>33</v>
      </c>
      <c r="AX123" s="13" t="s">
        <v>76</v>
      </c>
      <c r="AY123" s="217" t="s">
        <v>139</v>
      </c>
    </row>
    <row r="124" spans="1:65" s="14" customFormat="1" ht="11.25">
      <c r="B124" s="218"/>
      <c r="C124" s="219"/>
      <c r="D124" s="202" t="s">
        <v>153</v>
      </c>
      <c r="E124" s="220" t="s">
        <v>1</v>
      </c>
      <c r="F124" s="221" t="s">
        <v>156</v>
      </c>
      <c r="G124" s="219"/>
      <c r="H124" s="222">
        <v>1</v>
      </c>
      <c r="I124" s="223"/>
      <c r="J124" s="219"/>
      <c r="K124" s="219"/>
      <c r="L124" s="224"/>
      <c r="M124" s="225"/>
      <c r="N124" s="226"/>
      <c r="O124" s="226"/>
      <c r="P124" s="226"/>
      <c r="Q124" s="226"/>
      <c r="R124" s="226"/>
      <c r="S124" s="226"/>
      <c r="T124" s="227"/>
      <c r="AT124" s="228" t="s">
        <v>153</v>
      </c>
      <c r="AU124" s="228" t="s">
        <v>84</v>
      </c>
      <c r="AV124" s="14" t="s">
        <v>146</v>
      </c>
      <c r="AW124" s="14" t="s">
        <v>33</v>
      </c>
      <c r="AX124" s="14" t="s">
        <v>84</v>
      </c>
      <c r="AY124" s="228" t="s">
        <v>139</v>
      </c>
    </row>
    <row r="125" spans="1:65" s="2" customFormat="1" ht="24.2" customHeight="1">
      <c r="A125" s="35"/>
      <c r="B125" s="36"/>
      <c r="C125" s="188" t="s">
        <v>86</v>
      </c>
      <c r="D125" s="188" t="s">
        <v>142</v>
      </c>
      <c r="E125" s="189" t="s">
        <v>1117</v>
      </c>
      <c r="F125" s="190" t="s">
        <v>1118</v>
      </c>
      <c r="G125" s="191" t="s">
        <v>669</v>
      </c>
      <c r="H125" s="192">
        <v>1</v>
      </c>
      <c r="I125" s="193"/>
      <c r="J125" s="194">
        <f>ROUND(I125*H125,2)</f>
        <v>0</v>
      </c>
      <c r="K125" s="195"/>
      <c r="L125" s="40"/>
      <c r="M125" s="196" t="s">
        <v>1</v>
      </c>
      <c r="N125" s="197" t="s">
        <v>41</v>
      </c>
      <c r="O125" s="72"/>
      <c r="P125" s="198">
        <f>O125*H125</f>
        <v>0</v>
      </c>
      <c r="Q125" s="198">
        <v>0</v>
      </c>
      <c r="R125" s="198">
        <f>Q125*H125</f>
        <v>0</v>
      </c>
      <c r="S125" s="198">
        <v>0</v>
      </c>
      <c r="T125" s="199">
        <f>S125*H125</f>
        <v>0</v>
      </c>
      <c r="U125" s="35"/>
      <c r="V125" s="35"/>
      <c r="W125" s="35"/>
      <c r="X125" s="35"/>
      <c r="Y125" s="35"/>
      <c r="Z125" s="35"/>
      <c r="AA125" s="35"/>
      <c r="AB125" s="35"/>
      <c r="AC125" s="35"/>
      <c r="AD125" s="35"/>
      <c r="AE125" s="35"/>
      <c r="AR125" s="200" t="s">
        <v>146</v>
      </c>
      <c r="AT125" s="200" t="s">
        <v>142</v>
      </c>
      <c r="AU125" s="200" t="s">
        <v>84</v>
      </c>
      <c r="AY125" s="18" t="s">
        <v>139</v>
      </c>
      <c r="BE125" s="201">
        <f>IF(N125="základní",J125,0)</f>
        <v>0</v>
      </c>
      <c r="BF125" s="201">
        <f>IF(N125="snížená",J125,0)</f>
        <v>0</v>
      </c>
      <c r="BG125" s="201">
        <f>IF(N125="zákl. přenesená",J125,0)</f>
        <v>0</v>
      </c>
      <c r="BH125" s="201">
        <f>IF(N125="sníž. přenesená",J125,0)</f>
        <v>0</v>
      </c>
      <c r="BI125" s="201">
        <f>IF(N125="nulová",J125,0)</f>
        <v>0</v>
      </c>
      <c r="BJ125" s="18" t="s">
        <v>84</v>
      </c>
      <c r="BK125" s="201">
        <f>ROUND(I125*H125,2)</f>
        <v>0</v>
      </c>
      <c r="BL125" s="18" t="s">
        <v>146</v>
      </c>
      <c r="BM125" s="200" t="s">
        <v>1119</v>
      </c>
    </row>
    <row r="126" spans="1:65" s="2" customFormat="1" ht="29.25">
      <c r="A126" s="35"/>
      <c r="B126" s="36"/>
      <c r="C126" s="37"/>
      <c r="D126" s="202" t="s">
        <v>148</v>
      </c>
      <c r="E126" s="37"/>
      <c r="F126" s="203" t="s">
        <v>1120</v>
      </c>
      <c r="G126" s="37"/>
      <c r="H126" s="37"/>
      <c r="I126" s="204"/>
      <c r="J126" s="37"/>
      <c r="K126" s="37"/>
      <c r="L126" s="40"/>
      <c r="M126" s="205"/>
      <c r="N126" s="206"/>
      <c r="O126" s="72"/>
      <c r="P126" s="72"/>
      <c r="Q126" s="72"/>
      <c r="R126" s="72"/>
      <c r="S126" s="72"/>
      <c r="T126" s="73"/>
      <c r="U126" s="35"/>
      <c r="V126" s="35"/>
      <c r="W126" s="35"/>
      <c r="X126" s="35"/>
      <c r="Y126" s="35"/>
      <c r="Z126" s="35"/>
      <c r="AA126" s="35"/>
      <c r="AB126" s="35"/>
      <c r="AC126" s="35"/>
      <c r="AD126" s="35"/>
      <c r="AE126" s="35"/>
      <c r="AT126" s="18" t="s">
        <v>148</v>
      </c>
      <c r="AU126" s="18" t="s">
        <v>84</v>
      </c>
    </row>
    <row r="127" spans="1:65" s="12" customFormat="1" ht="25.9" customHeight="1">
      <c r="B127" s="172"/>
      <c r="C127" s="173"/>
      <c r="D127" s="174" t="s">
        <v>75</v>
      </c>
      <c r="E127" s="175" t="s">
        <v>838</v>
      </c>
      <c r="F127" s="175" t="s">
        <v>1121</v>
      </c>
      <c r="G127" s="173"/>
      <c r="H127" s="173"/>
      <c r="I127" s="176"/>
      <c r="J127" s="177">
        <f>BK127</f>
        <v>0</v>
      </c>
      <c r="K127" s="173"/>
      <c r="L127" s="178"/>
      <c r="M127" s="179"/>
      <c r="N127" s="180"/>
      <c r="O127" s="180"/>
      <c r="P127" s="181">
        <f>SUM(P128:P135)</f>
        <v>0</v>
      </c>
      <c r="Q127" s="180"/>
      <c r="R127" s="181">
        <f>SUM(R128:R135)</f>
        <v>0</v>
      </c>
      <c r="S127" s="180"/>
      <c r="T127" s="182">
        <f>SUM(T128:T135)</f>
        <v>0</v>
      </c>
      <c r="AR127" s="183" t="s">
        <v>84</v>
      </c>
      <c r="AT127" s="184" t="s">
        <v>75</v>
      </c>
      <c r="AU127" s="184" t="s">
        <v>76</v>
      </c>
      <c r="AY127" s="183" t="s">
        <v>139</v>
      </c>
      <c r="BK127" s="185">
        <f>SUM(BK128:BK135)</f>
        <v>0</v>
      </c>
    </row>
    <row r="128" spans="1:65" s="2" customFormat="1" ht="33" customHeight="1">
      <c r="A128" s="35"/>
      <c r="B128" s="36"/>
      <c r="C128" s="188" t="s">
        <v>157</v>
      </c>
      <c r="D128" s="188" t="s">
        <v>142</v>
      </c>
      <c r="E128" s="189" t="s">
        <v>1122</v>
      </c>
      <c r="F128" s="190" t="s">
        <v>1123</v>
      </c>
      <c r="G128" s="191" t="s">
        <v>669</v>
      </c>
      <c r="H128" s="192">
        <v>1</v>
      </c>
      <c r="I128" s="193"/>
      <c r="J128" s="194">
        <f>ROUND(I128*H128,2)</f>
        <v>0</v>
      </c>
      <c r="K128" s="195"/>
      <c r="L128" s="40"/>
      <c r="M128" s="196" t="s">
        <v>1</v>
      </c>
      <c r="N128" s="197" t="s">
        <v>41</v>
      </c>
      <c r="O128" s="72"/>
      <c r="P128" s="198">
        <f>O128*H128</f>
        <v>0</v>
      </c>
      <c r="Q128" s="198">
        <v>0</v>
      </c>
      <c r="R128" s="198">
        <f>Q128*H128</f>
        <v>0</v>
      </c>
      <c r="S128" s="198">
        <v>0</v>
      </c>
      <c r="T128" s="199">
        <f>S128*H128</f>
        <v>0</v>
      </c>
      <c r="U128" s="35"/>
      <c r="V128" s="35"/>
      <c r="W128" s="35"/>
      <c r="X128" s="35"/>
      <c r="Y128" s="35"/>
      <c r="Z128" s="35"/>
      <c r="AA128" s="35"/>
      <c r="AB128" s="35"/>
      <c r="AC128" s="35"/>
      <c r="AD128" s="35"/>
      <c r="AE128" s="35"/>
      <c r="AR128" s="200" t="s">
        <v>146</v>
      </c>
      <c r="AT128" s="200" t="s">
        <v>142</v>
      </c>
      <c r="AU128" s="200" t="s">
        <v>84</v>
      </c>
      <c r="AY128" s="18" t="s">
        <v>139</v>
      </c>
      <c r="BE128" s="201">
        <f>IF(N128="základní",J128,0)</f>
        <v>0</v>
      </c>
      <c r="BF128" s="201">
        <f>IF(N128="snížená",J128,0)</f>
        <v>0</v>
      </c>
      <c r="BG128" s="201">
        <f>IF(N128="zákl. přenesená",J128,0)</f>
        <v>0</v>
      </c>
      <c r="BH128" s="201">
        <f>IF(N128="sníž. přenesená",J128,0)</f>
        <v>0</v>
      </c>
      <c r="BI128" s="201">
        <f>IF(N128="nulová",J128,0)</f>
        <v>0</v>
      </c>
      <c r="BJ128" s="18" t="s">
        <v>84</v>
      </c>
      <c r="BK128" s="201">
        <f>ROUND(I128*H128,2)</f>
        <v>0</v>
      </c>
      <c r="BL128" s="18" t="s">
        <v>146</v>
      </c>
      <c r="BM128" s="200" t="s">
        <v>1124</v>
      </c>
    </row>
    <row r="129" spans="1:65" s="2" customFormat="1" ht="19.5">
      <c r="A129" s="35"/>
      <c r="B129" s="36"/>
      <c r="C129" s="37"/>
      <c r="D129" s="202" t="s">
        <v>148</v>
      </c>
      <c r="E129" s="37"/>
      <c r="F129" s="203" t="s">
        <v>1125</v>
      </c>
      <c r="G129" s="37"/>
      <c r="H129" s="37"/>
      <c r="I129" s="204"/>
      <c r="J129" s="37"/>
      <c r="K129" s="37"/>
      <c r="L129" s="40"/>
      <c r="M129" s="205"/>
      <c r="N129" s="206"/>
      <c r="O129" s="72"/>
      <c r="P129" s="72"/>
      <c r="Q129" s="72"/>
      <c r="R129" s="72"/>
      <c r="S129" s="72"/>
      <c r="T129" s="73"/>
      <c r="U129" s="35"/>
      <c r="V129" s="35"/>
      <c r="W129" s="35"/>
      <c r="X129" s="35"/>
      <c r="Y129" s="35"/>
      <c r="Z129" s="35"/>
      <c r="AA129" s="35"/>
      <c r="AB129" s="35"/>
      <c r="AC129" s="35"/>
      <c r="AD129" s="35"/>
      <c r="AE129" s="35"/>
      <c r="AT129" s="18" t="s">
        <v>148</v>
      </c>
      <c r="AU129" s="18" t="s">
        <v>84</v>
      </c>
    </row>
    <row r="130" spans="1:65" s="13" customFormat="1" ht="11.25">
      <c r="B130" s="207"/>
      <c r="C130" s="208"/>
      <c r="D130" s="202" t="s">
        <v>153</v>
      </c>
      <c r="E130" s="209" t="s">
        <v>1</v>
      </c>
      <c r="F130" s="210" t="s">
        <v>1116</v>
      </c>
      <c r="G130" s="208"/>
      <c r="H130" s="211">
        <v>1</v>
      </c>
      <c r="I130" s="212"/>
      <c r="J130" s="208"/>
      <c r="K130" s="208"/>
      <c r="L130" s="213"/>
      <c r="M130" s="214"/>
      <c r="N130" s="215"/>
      <c r="O130" s="215"/>
      <c r="P130" s="215"/>
      <c r="Q130" s="215"/>
      <c r="R130" s="215"/>
      <c r="S130" s="215"/>
      <c r="T130" s="216"/>
      <c r="AT130" s="217" t="s">
        <v>153</v>
      </c>
      <c r="AU130" s="217" t="s">
        <v>84</v>
      </c>
      <c r="AV130" s="13" t="s">
        <v>86</v>
      </c>
      <c r="AW130" s="13" t="s">
        <v>33</v>
      </c>
      <c r="AX130" s="13" t="s">
        <v>76</v>
      </c>
      <c r="AY130" s="217" t="s">
        <v>139</v>
      </c>
    </row>
    <row r="131" spans="1:65" s="14" customFormat="1" ht="11.25">
      <c r="B131" s="218"/>
      <c r="C131" s="219"/>
      <c r="D131" s="202" t="s">
        <v>153</v>
      </c>
      <c r="E131" s="220" t="s">
        <v>1</v>
      </c>
      <c r="F131" s="221" t="s">
        <v>156</v>
      </c>
      <c r="G131" s="219"/>
      <c r="H131" s="222">
        <v>1</v>
      </c>
      <c r="I131" s="223"/>
      <c r="J131" s="219"/>
      <c r="K131" s="219"/>
      <c r="L131" s="224"/>
      <c r="M131" s="225"/>
      <c r="N131" s="226"/>
      <c r="O131" s="226"/>
      <c r="P131" s="226"/>
      <c r="Q131" s="226"/>
      <c r="R131" s="226"/>
      <c r="S131" s="226"/>
      <c r="T131" s="227"/>
      <c r="AT131" s="228" t="s">
        <v>153</v>
      </c>
      <c r="AU131" s="228" t="s">
        <v>84</v>
      </c>
      <c r="AV131" s="14" t="s">
        <v>146</v>
      </c>
      <c r="AW131" s="14" t="s">
        <v>33</v>
      </c>
      <c r="AX131" s="14" t="s">
        <v>84</v>
      </c>
      <c r="AY131" s="228" t="s">
        <v>139</v>
      </c>
    </row>
    <row r="132" spans="1:65" s="2" customFormat="1" ht="24.2" customHeight="1">
      <c r="A132" s="35"/>
      <c r="B132" s="36"/>
      <c r="C132" s="188" t="s">
        <v>146</v>
      </c>
      <c r="D132" s="188" t="s">
        <v>142</v>
      </c>
      <c r="E132" s="189" t="s">
        <v>1126</v>
      </c>
      <c r="F132" s="190" t="s">
        <v>1127</v>
      </c>
      <c r="G132" s="191" t="s">
        <v>669</v>
      </c>
      <c r="H132" s="192">
        <v>1</v>
      </c>
      <c r="I132" s="193"/>
      <c r="J132" s="194">
        <f>ROUND(I132*H132,2)</f>
        <v>0</v>
      </c>
      <c r="K132" s="195"/>
      <c r="L132" s="40"/>
      <c r="M132" s="196" t="s">
        <v>1</v>
      </c>
      <c r="N132" s="197" t="s">
        <v>41</v>
      </c>
      <c r="O132" s="72"/>
      <c r="P132" s="198">
        <f>O132*H132</f>
        <v>0</v>
      </c>
      <c r="Q132" s="198">
        <v>0</v>
      </c>
      <c r="R132" s="198">
        <f>Q132*H132</f>
        <v>0</v>
      </c>
      <c r="S132" s="198">
        <v>0</v>
      </c>
      <c r="T132" s="199">
        <f>S132*H132</f>
        <v>0</v>
      </c>
      <c r="U132" s="35"/>
      <c r="V132" s="35"/>
      <c r="W132" s="35"/>
      <c r="X132" s="35"/>
      <c r="Y132" s="35"/>
      <c r="Z132" s="35"/>
      <c r="AA132" s="35"/>
      <c r="AB132" s="35"/>
      <c r="AC132" s="35"/>
      <c r="AD132" s="35"/>
      <c r="AE132" s="35"/>
      <c r="AR132" s="200" t="s">
        <v>146</v>
      </c>
      <c r="AT132" s="200" t="s">
        <v>142</v>
      </c>
      <c r="AU132" s="200" t="s">
        <v>84</v>
      </c>
      <c r="AY132" s="18" t="s">
        <v>139</v>
      </c>
      <c r="BE132" s="201">
        <f>IF(N132="základní",J132,0)</f>
        <v>0</v>
      </c>
      <c r="BF132" s="201">
        <f>IF(N132="snížená",J132,0)</f>
        <v>0</v>
      </c>
      <c r="BG132" s="201">
        <f>IF(N132="zákl. přenesená",J132,0)</f>
        <v>0</v>
      </c>
      <c r="BH132" s="201">
        <f>IF(N132="sníž. přenesená",J132,0)</f>
        <v>0</v>
      </c>
      <c r="BI132" s="201">
        <f>IF(N132="nulová",J132,0)</f>
        <v>0</v>
      </c>
      <c r="BJ132" s="18" t="s">
        <v>84</v>
      </c>
      <c r="BK132" s="201">
        <f>ROUND(I132*H132,2)</f>
        <v>0</v>
      </c>
      <c r="BL132" s="18" t="s">
        <v>146</v>
      </c>
      <c r="BM132" s="200" t="s">
        <v>1128</v>
      </c>
    </row>
    <row r="133" spans="1:65" s="2" customFormat="1" ht="19.5">
      <c r="A133" s="35"/>
      <c r="B133" s="36"/>
      <c r="C133" s="37"/>
      <c r="D133" s="202" t="s">
        <v>148</v>
      </c>
      <c r="E133" s="37"/>
      <c r="F133" s="203" t="s">
        <v>1125</v>
      </c>
      <c r="G133" s="37"/>
      <c r="H133" s="37"/>
      <c r="I133" s="204"/>
      <c r="J133" s="37"/>
      <c r="K133" s="37"/>
      <c r="L133" s="40"/>
      <c r="M133" s="205"/>
      <c r="N133" s="206"/>
      <c r="O133" s="72"/>
      <c r="P133" s="72"/>
      <c r="Q133" s="72"/>
      <c r="R133" s="72"/>
      <c r="S133" s="72"/>
      <c r="T133" s="73"/>
      <c r="U133" s="35"/>
      <c r="V133" s="35"/>
      <c r="W133" s="35"/>
      <c r="X133" s="35"/>
      <c r="Y133" s="35"/>
      <c r="Z133" s="35"/>
      <c r="AA133" s="35"/>
      <c r="AB133" s="35"/>
      <c r="AC133" s="35"/>
      <c r="AD133" s="35"/>
      <c r="AE133" s="35"/>
      <c r="AT133" s="18" t="s">
        <v>148</v>
      </c>
      <c r="AU133" s="18" t="s">
        <v>84</v>
      </c>
    </row>
    <row r="134" spans="1:65" s="13" customFormat="1" ht="11.25">
      <c r="B134" s="207"/>
      <c r="C134" s="208"/>
      <c r="D134" s="202" t="s">
        <v>153</v>
      </c>
      <c r="E134" s="209" t="s">
        <v>1</v>
      </c>
      <c r="F134" s="210" t="s">
        <v>1129</v>
      </c>
      <c r="G134" s="208"/>
      <c r="H134" s="211">
        <v>1</v>
      </c>
      <c r="I134" s="212"/>
      <c r="J134" s="208"/>
      <c r="K134" s="208"/>
      <c r="L134" s="213"/>
      <c r="M134" s="214"/>
      <c r="N134" s="215"/>
      <c r="O134" s="215"/>
      <c r="P134" s="215"/>
      <c r="Q134" s="215"/>
      <c r="R134" s="215"/>
      <c r="S134" s="215"/>
      <c r="T134" s="216"/>
      <c r="AT134" s="217" t="s">
        <v>153</v>
      </c>
      <c r="AU134" s="217" t="s">
        <v>84</v>
      </c>
      <c r="AV134" s="13" t="s">
        <v>86</v>
      </c>
      <c r="AW134" s="13" t="s">
        <v>33</v>
      </c>
      <c r="AX134" s="13" t="s">
        <v>76</v>
      </c>
      <c r="AY134" s="217" t="s">
        <v>139</v>
      </c>
    </row>
    <row r="135" spans="1:65" s="14" customFormat="1" ht="11.25">
      <c r="B135" s="218"/>
      <c r="C135" s="219"/>
      <c r="D135" s="202" t="s">
        <v>153</v>
      </c>
      <c r="E135" s="220" t="s">
        <v>1</v>
      </c>
      <c r="F135" s="221" t="s">
        <v>156</v>
      </c>
      <c r="G135" s="219"/>
      <c r="H135" s="222">
        <v>1</v>
      </c>
      <c r="I135" s="223"/>
      <c r="J135" s="219"/>
      <c r="K135" s="219"/>
      <c r="L135" s="224"/>
      <c r="M135" s="225"/>
      <c r="N135" s="226"/>
      <c r="O135" s="226"/>
      <c r="P135" s="226"/>
      <c r="Q135" s="226"/>
      <c r="R135" s="226"/>
      <c r="S135" s="226"/>
      <c r="T135" s="227"/>
      <c r="AT135" s="228" t="s">
        <v>153</v>
      </c>
      <c r="AU135" s="228" t="s">
        <v>84</v>
      </c>
      <c r="AV135" s="14" t="s">
        <v>146</v>
      </c>
      <c r="AW135" s="14" t="s">
        <v>33</v>
      </c>
      <c r="AX135" s="14" t="s">
        <v>84</v>
      </c>
      <c r="AY135" s="228" t="s">
        <v>139</v>
      </c>
    </row>
    <row r="136" spans="1:65" s="12" customFormat="1" ht="25.9" customHeight="1">
      <c r="B136" s="172"/>
      <c r="C136" s="173"/>
      <c r="D136" s="174" t="s">
        <v>75</v>
      </c>
      <c r="E136" s="175" t="s">
        <v>842</v>
      </c>
      <c r="F136" s="175" t="s">
        <v>1130</v>
      </c>
      <c r="G136" s="173"/>
      <c r="H136" s="173"/>
      <c r="I136" s="176"/>
      <c r="J136" s="177">
        <f>BK136</f>
        <v>0</v>
      </c>
      <c r="K136" s="173"/>
      <c r="L136" s="178"/>
      <c r="M136" s="179"/>
      <c r="N136" s="180"/>
      <c r="O136" s="180"/>
      <c r="P136" s="181">
        <f>SUM(P137:P168)</f>
        <v>0</v>
      </c>
      <c r="Q136" s="180"/>
      <c r="R136" s="181">
        <f>SUM(R137:R168)</f>
        <v>0</v>
      </c>
      <c r="S136" s="180"/>
      <c r="T136" s="182">
        <f>SUM(T137:T168)</f>
        <v>0</v>
      </c>
      <c r="AR136" s="183" t="s">
        <v>84</v>
      </c>
      <c r="AT136" s="184" t="s">
        <v>75</v>
      </c>
      <c r="AU136" s="184" t="s">
        <v>76</v>
      </c>
      <c r="AY136" s="183" t="s">
        <v>139</v>
      </c>
      <c r="BK136" s="185">
        <f>SUM(BK137:BK168)</f>
        <v>0</v>
      </c>
    </row>
    <row r="137" spans="1:65" s="2" customFormat="1" ht="24.2" customHeight="1">
      <c r="A137" s="35"/>
      <c r="B137" s="36"/>
      <c r="C137" s="188" t="s">
        <v>170</v>
      </c>
      <c r="D137" s="188" t="s">
        <v>142</v>
      </c>
      <c r="E137" s="189" t="s">
        <v>1131</v>
      </c>
      <c r="F137" s="190" t="s">
        <v>1132</v>
      </c>
      <c r="G137" s="191" t="s">
        <v>635</v>
      </c>
      <c r="H137" s="192">
        <v>17</v>
      </c>
      <c r="I137" s="193"/>
      <c r="J137" s="194">
        <f>ROUND(I137*H137,2)</f>
        <v>0</v>
      </c>
      <c r="K137" s="195"/>
      <c r="L137" s="40"/>
      <c r="M137" s="196" t="s">
        <v>1</v>
      </c>
      <c r="N137" s="197" t="s">
        <v>41</v>
      </c>
      <c r="O137" s="72"/>
      <c r="P137" s="198">
        <f>O137*H137</f>
        <v>0</v>
      </c>
      <c r="Q137" s="198">
        <v>0</v>
      </c>
      <c r="R137" s="198">
        <f>Q137*H137</f>
        <v>0</v>
      </c>
      <c r="S137" s="198">
        <v>0</v>
      </c>
      <c r="T137" s="199">
        <f>S137*H137</f>
        <v>0</v>
      </c>
      <c r="U137" s="35"/>
      <c r="V137" s="35"/>
      <c r="W137" s="35"/>
      <c r="X137" s="35"/>
      <c r="Y137" s="35"/>
      <c r="Z137" s="35"/>
      <c r="AA137" s="35"/>
      <c r="AB137" s="35"/>
      <c r="AC137" s="35"/>
      <c r="AD137" s="35"/>
      <c r="AE137" s="35"/>
      <c r="AR137" s="200" t="s">
        <v>146</v>
      </c>
      <c r="AT137" s="200" t="s">
        <v>142</v>
      </c>
      <c r="AU137" s="200" t="s">
        <v>84</v>
      </c>
      <c r="AY137" s="18" t="s">
        <v>139</v>
      </c>
      <c r="BE137" s="201">
        <f>IF(N137="základní",J137,0)</f>
        <v>0</v>
      </c>
      <c r="BF137" s="201">
        <f>IF(N137="snížená",J137,0)</f>
        <v>0</v>
      </c>
      <c r="BG137" s="201">
        <f>IF(N137="zákl. přenesená",J137,0)</f>
        <v>0</v>
      </c>
      <c r="BH137" s="201">
        <f>IF(N137="sníž. přenesená",J137,0)</f>
        <v>0</v>
      </c>
      <c r="BI137" s="201">
        <f>IF(N137="nulová",J137,0)</f>
        <v>0</v>
      </c>
      <c r="BJ137" s="18" t="s">
        <v>84</v>
      </c>
      <c r="BK137" s="201">
        <f>ROUND(I137*H137,2)</f>
        <v>0</v>
      </c>
      <c r="BL137" s="18" t="s">
        <v>146</v>
      </c>
      <c r="BM137" s="200" t="s">
        <v>1133</v>
      </c>
    </row>
    <row r="138" spans="1:65" s="15" customFormat="1" ht="11.25">
      <c r="B138" s="229"/>
      <c r="C138" s="230"/>
      <c r="D138" s="202" t="s">
        <v>153</v>
      </c>
      <c r="E138" s="231" t="s">
        <v>1</v>
      </c>
      <c r="F138" s="232" t="s">
        <v>1134</v>
      </c>
      <c r="G138" s="230"/>
      <c r="H138" s="231" t="s">
        <v>1</v>
      </c>
      <c r="I138" s="233"/>
      <c r="J138" s="230"/>
      <c r="K138" s="230"/>
      <c r="L138" s="234"/>
      <c r="M138" s="235"/>
      <c r="N138" s="236"/>
      <c r="O138" s="236"/>
      <c r="P138" s="236"/>
      <c r="Q138" s="236"/>
      <c r="R138" s="236"/>
      <c r="S138" s="236"/>
      <c r="T138" s="237"/>
      <c r="AT138" s="238" t="s">
        <v>153</v>
      </c>
      <c r="AU138" s="238" t="s">
        <v>84</v>
      </c>
      <c r="AV138" s="15" t="s">
        <v>84</v>
      </c>
      <c r="AW138" s="15" t="s">
        <v>33</v>
      </c>
      <c r="AX138" s="15" t="s">
        <v>76</v>
      </c>
      <c r="AY138" s="238" t="s">
        <v>139</v>
      </c>
    </row>
    <row r="139" spans="1:65" s="15" customFormat="1" ht="11.25">
      <c r="B139" s="229"/>
      <c r="C139" s="230"/>
      <c r="D139" s="202" t="s">
        <v>153</v>
      </c>
      <c r="E139" s="231" t="s">
        <v>1</v>
      </c>
      <c r="F139" s="232" t="s">
        <v>1135</v>
      </c>
      <c r="G139" s="230"/>
      <c r="H139" s="231" t="s">
        <v>1</v>
      </c>
      <c r="I139" s="233"/>
      <c r="J139" s="230"/>
      <c r="K139" s="230"/>
      <c r="L139" s="234"/>
      <c r="M139" s="235"/>
      <c r="N139" s="236"/>
      <c r="O139" s="236"/>
      <c r="P139" s="236"/>
      <c r="Q139" s="236"/>
      <c r="R139" s="236"/>
      <c r="S139" s="236"/>
      <c r="T139" s="237"/>
      <c r="AT139" s="238" t="s">
        <v>153</v>
      </c>
      <c r="AU139" s="238" t="s">
        <v>84</v>
      </c>
      <c r="AV139" s="15" t="s">
        <v>84</v>
      </c>
      <c r="AW139" s="15" t="s">
        <v>33</v>
      </c>
      <c r="AX139" s="15" t="s">
        <v>76</v>
      </c>
      <c r="AY139" s="238" t="s">
        <v>139</v>
      </c>
    </row>
    <row r="140" spans="1:65" s="15" customFormat="1" ht="11.25">
      <c r="B140" s="229"/>
      <c r="C140" s="230"/>
      <c r="D140" s="202" t="s">
        <v>153</v>
      </c>
      <c r="E140" s="231" t="s">
        <v>1</v>
      </c>
      <c r="F140" s="232" t="s">
        <v>1136</v>
      </c>
      <c r="G140" s="230"/>
      <c r="H140" s="231" t="s">
        <v>1</v>
      </c>
      <c r="I140" s="233"/>
      <c r="J140" s="230"/>
      <c r="K140" s="230"/>
      <c r="L140" s="234"/>
      <c r="M140" s="235"/>
      <c r="N140" s="236"/>
      <c r="O140" s="236"/>
      <c r="P140" s="236"/>
      <c r="Q140" s="236"/>
      <c r="R140" s="236"/>
      <c r="S140" s="236"/>
      <c r="T140" s="237"/>
      <c r="AT140" s="238" t="s">
        <v>153</v>
      </c>
      <c r="AU140" s="238" t="s">
        <v>84</v>
      </c>
      <c r="AV140" s="15" t="s">
        <v>84</v>
      </c>
      <c r="AW140" s="15" t="s">
        <v>33</v>
      </c>
      <c r="AX140" s="15" t="s">
        <v>76</v>
      </c>
      <c r="AY140" s="238" t="s">
        <v>139</v>
      </c>
    </row>
    <row r="141" spans="1:65" s="15" customFormat="1" ht="11.25">
      <c r="B141" s="229"/>
      <c r="C141" s="230"/>
      <c r="D141" s="202" t="s">
        <v>153</v>
      </c>
      <c r="E141" s="231" t="s">
        <v>1</v>
      </c>
      <c r="F141" s="232" t="s">
        <v>1137</v>
      </c>
      <c r="G141" s="230"/>
      <c r="H141" s="231" t="s">
        <v>1</v>
      </c>
      <c r="I141" s="233"/>
      <c r="J141" s="230"/>
      <c r="K141" s="230"/>
      <c r="L141" s="234"/>
      <c r="M141" s="235"/>
      <c r="N141" s="236"/>
      <c r="O141" s="236"/>
      <c r="P141" s="236"/>
      <c r="Q141" s="236"/>
      <c r="R141" s="236"/>
      <c r="S141" s="236"/>
      <c r="T141" s="237"/>
      <c r="AT141" s="238" t="s">
        <v>153</v>
      </c>
      <c r="AU141" s="238" t="s">
        <v>84</v>
      </c>
      <c r="AV141" s="15" t="s">
        <v>84</v>
      </c>
      <c r="AW141" s="15" t="s">
        <v>33</v>
      </c>
      <c r="AX141" s="15" t="s">
        <v>76</v>
      </c>
      <c r="AY141" s="238" t="s">
        <v>139</v>
      </c>
    </row>
    <row r="142" spans="1:65" s="13" customFormat="1" ht="11.25">
      <c r="B142" s="207"/>
      <c r="C142" s="208"/>
      <c r="D142" s="202" t="s">
        <v>153</v>
      </c>
      <c r="E142" s="209" t="s">
        <v>1</v>
      </c>
      <c r="F142" s="210" t="s">
        <v>244</v>
      </c>
      <c r="G142" s="208"/>
      <c r="H142" s="211">
        <v>17</v>
      </c>
      <c r="I142" s="212"/>
      <c r="J142" s="208"/>
      <c r="K142" s="208"/>
      <c r="L142" s="213"/>
      <c r="M142" s="214"/>
      <c r="N142" s="215"/>
      <c r="O142" s="215"/>
      <c r="P142" s="215"/>
      <c r="Q142" s="215"/>
      <c r="R142" s="215"/>
      <c r="S142" s="215"/>
      <c r="T142" s="216"/>
      <c r="AT142" s="217" t="s">
        <v>153</v>
      </c>
      <c r="AU142" s="217" t="s">
        <v>84</v>
      </c>
      <c r="AV142" s="13" t="s">
        <v>86</v>
      </c>
      <c r="AW142" s="13" t="s">
        <v>33</v>
      </c>
      <c r="AX142" s="13" t="s">
        <v>76</v>
      </c>
      <c r="AY142" s="217" t="s">
        <v>139</v>
      </c>
    </row>
    <row r="143" spans="1:65" s="14" customFormat="1" ht="11.25">
      <c r="B143" s="218"/>
      <c r="C143" s="219"/>
      <c r="D143" s="202" t="s">
        <v>153</v>
      </c>
      <c r="E143" s="220" t="s">
        <v>1</v>
      </c>
      <c r="F143" s="221" t="s">
        <v>156</v>
      </c>
      <c r="G143" s="219"/>
      <c r="H143" s="222">
        <v>17</v>
      </c>
      <c r="I143" s="223"/>
      <c r="J143" s="219"/>
      <c r="K143" s="219"/>
      <c r="L143" s="224"/>
      <c r="M143" s="225"/>
      <c r="N143" s="226"/>
      <c r="O143" s="226"/>
      <c r="P143" s="226"/>
      <c r="Q143" s="226"/>
      <c r="R143" s="226"/>
      <c r="S143" s="226"/>
      <c r="T143" s="227"/>
      <c r="AT143" s="228" t="s">
        <v>153</v>
      </c>
      <c r="AU143" s="228" t="s">
        <v>84</v>
      </c>
      <c r="AV143" s="14" t="s">
        <v>146</v>
      </c>
      <c r="AW143" s="14" t="s">
        <v>33</v>
      </c>
      <c r="AX143" s="14" t="s">
        <v>84</v>
      </c>
      <c r="AY143" s="228" t="s">
        <v>139</v>
      </c>
    </row>
    <row r="144" spans="1:65" s="2" customFormat="1" ht="24.2" customHeight="1">
      <c r="A144" s="35"/>
      <c r="B144" s="36"/>
      <c r="C144" s="188" t="s">
        <v>175</v>
      </c>
      <c r="D144" s="188" t="s">
        <v>142</v>
      </c>
      <c r="E144" s="189" t="s">
        <v>1138</v>
      </c>
      <c r="F144" s="190" t="s">
        <v>1139</v>
      </c>
      <c r="G144" s="191" t="s">
        <v>635</v>
      </c>
      <c r="H144" s="192">
        <v>5</v>
      </c>
      <c r="I144" s="193"/>
      <c r="J144" s="194">
        <f>ROUND(I144*H144,2)</f>
        <v>0</v>
      </c>
      <c r="K144" s="195"/>
      <c r="L144" s="40"/>
      <c r="M144" s="196" t="s">
        <v>1</v>
      </c>
      <c r="N144" s="197" t="s">
        <v>41</v>
      </c>
      <c r="O144" s="72"/>
      <c r="P144" s="198">
        <f>O144*H144</f>
        <v>0</v>
      </c>
      <c r="Q144" s="198">
        <v>0</v>
      </c>
      <c r="R144" s="198">
        <f>Q144*H144</f>
        <v>0</v>
      </c>
      <c r="S144" s="198">
        <v>0</v>
      </c>
      <c r="T144" s="199">
        <f>S144*H144</f>
        <v>0</v>
      </c>
      <c r="U144" s="35"/>
      <c r="V144" s="35"/>
      <c r="W144" s="35"/>
      <c r="X144" s="35"/>
      <c r="Y144" s="35"/>
      <c r="Z144" s="35"/>
      <c r="AA144" s="35"/>
      <c r="AB144" s="35"/>
      <c r="AC144" s="35"/>
      <c r="AD144" s="35"/>
      <c r="AE144" s="35"/>
      <c r="AR144" s="200" t="s">
        <v>146</v>
      </c>
      <c r="AT144" s="200" t="s">
        <v>142</v>
      </c>
      <c r="AU144" s="200" t="s">
        <v>84</v>
      </c>
      <c r="AY144" s="18" t="s">
        <v>139</v>
      </c>
      <c r="BE144" s="201">
        <f>IF(N144="základní",J144,0)</f>
        <v>0</v>
      </c>
      <c r="BF144" s="201">
        <f>IF(N144="snížená",J144,0)</f>
        <v>0</v>
      </c>
      <c r="BG144" s="201">
        <f>IF(N144="zákl. přenesená",J144,0)</f>
        <v>0</v>
      </c>
      <c r="BH144" s="201">
        <f>IF(N144="sníž. přenesená",J144,0)</f>
        <v>0</v>
      </c>
      <c r="BI144" s="201">
        <f>IF(N144="nulová",J144,0)</f>
        <v>0</v>
      </c>
      <c r="BJ144" s="18" t="s">
        <v>84</v>
      </c>
      <c r="BK144" s="201">
        <f>ROUND(I144*H144,2)</f>
        <v>0</v>
      </c>
      <c r="BL144" s="18" t="s">
        <v>146</v>
      </c>
      <c r="BM144" s="200" t="s">
        <v>1140</v>
      </c>
    </row>
    <row r="145" spans="1:65" s="15" customFormat="1" ht="11.25">
      <c r="B145" s="229"/>
      <c r="C145" s="230"/>
      <c r="D145" s="202" t="s">
        <v>153</v>
      </c>
      <c r="E145" s="231" t="s">
        <v>1</v>
      </c>
      <c r="F145" s="232" t="s">
        <v>1134</v>
      </c>
      <c r="G145" s="230"/>
      <c r="H145" s="231" t="s">
        <v>1</v>
      </c>
      <c r="I145" s="233"/>
      <c r="J145" s="230"/>
      <c r="K145" s="230"/>
      <c r="L145" s="234"/>
      <c r="M145" s="235"/>
      <c r="N145" s="236"/>
      <c r="O145" s="236"/>
      <c r="P145" s="236"/>
      <c r="Q145" s="236"/>
      <c r="R145" s="236"/>
      <c r="S145" s="236"/>
      <c r="T145" s="237"/>
      <c r="AT145" s="238" t="s">
        <v>153</v>
      </c>
      <c r="AU145" s="238" t="s">
        <v>84</v>
      </c>
      <c r="AV145" s="15" t="s">
        <v>84</v>
      </c>
      <c r="AW145" s="15" t="s">
        <v>33</v>
      </c>
      <c r="AX145" s="15" t="s">
        <v>76</v>
      </c>
      <c r="AY145" s="238" t="s">
        <v>139</v>
      </c>
    </row>
    <row r="146" spans="1:65" s="15" customFormat="1" ht="11.25">
      <c r="B146" s="229"/>
      <c r="C146" s="230"/>
      <c r="D146" s="202" t="s">
        <v>153</v>
      </c>
      <c r="E146" s="231" t="s">
        <v>1</v>
      </c>
      <c r="F146" s="232" t="s">
        <v>1135</v>
      </c>
      <c r="G146" s="230"/>
      <c r="H146" s="231" t="s">
        <v>1</v>
      </c>
      <c r="I146" s="233"/>
      <c r="J146" s="230"/>
      <c r="K146" s="230"/>
      <c r="L146" s="234"/>
      <c r="M146" s="235"/>
      <c r="N146" s="236"/>
      <c r="O146" s="236"/>
      <c r="P146" s="236"/>
      <c r="Q146" s="236"/>
      <c r="R146" s="236"/>
      <c r="S146" s="236"/>
      <c r="T146" s="237"/>
      <c r="AT146" s="238" t="s">
        <v>153</v>
      </c>
      <c r="AU146" s="238" t="s">
        <v>84</v>
      </c>
      <c r="AV146" s="15" t="s">
        <v>84</v>
      </c>
      <c r="AW146" s="15" t="s">
        <v>33</v>
      </c>
      <c r="AX146" s="15" t="s">
        <v>76</v>
      </c>
      <c r="AY146" s="238" t="s">
        <v>139</v>
      </c>
    </row>
    <row r="147" spans="1:65" s="15" customFormat="1" ht="11.25">
      <c r="B147" s="229"/>
      <c r="C147" s="230"/>
      <c r="D147" s="202" t="s">
        <v>153</v>
      </c>
      <c r="E147" s="231" t="s">
        <v>1</v>
      </c>
      <c r="F147" s="232" t="s">
        <v>1136</v>
      </c>
      <c r="G147" s="230"/>
      <c r="H147" s="231" t="s">
        <v>1</v>
      </c>
      <c r="I147" s="233"/>
      <c r="J147" s="230"/>
      <c r="K147" s="230"/>
      <c r="L147" s="234"/>
      <c r="M147" s="235"/>
      <c r="N147" s="236"/>
      <c r="O147" s="236"/>
      <c r="P147" s="236"/>
      <c r="Q147" s="236"/>
      <c r="R147" s="236"/>
      <c r="S147" s="236"/>
      <c r="T147" s="237"/>
      <c r="AT147" s="238" t="s">
        <v>153</v>
      </c>
      <c r="AU147" s="238" t="s">
        <v>84</v>
      </c>
      <c r="AV147" s="15" t="s">
        <v>84</v>
      </c>
      <c r="AW147" s="15" t="s">
        <v>33</v>
      </c>
      <c r="AX147" s="15" t="s">
        <v>76</v>
      </c>
      <c r="AY147" s="238" t="s">
        <v>139</v>
      </c>
    </row>
    <row r="148" spans="1:65" s="15" customFormat="1" ht="11.25">
      <c r="B148" s="229"/>
      <c r="C148" s="230"/>
      <c r="D148" s="202" t="s">
        <v>153</v>
      </c>
      <c r="E148" s="231" t="s">
        <v>1</v>
      </c>
      <c r="F148" s="232" t="s">
        <v>1137</v>
      </c>
      <c r="G148" s="230"/>
      <c r="H148" s="231" t="s">
        <v>1</v>
      </c>
      <c r="I148" s="233"/>
      <c r="J148" s="230"/>
      <c r="K148" s="230"/>
      <c r="L148" s="234"/>
      <c r="M148" s="235"/>
      <c r="N148" s="236"/>
      <c r="O148" s="236"/>
      <c r="P148" s="236"/>
      <c r="Q148" s="236"/>
      <c r="R148" s="236"/>
      <c r="S148" s="236"/>
      <c r="T148" s="237"/>
      <c r="AT148" s="238" t="s">
        <v>153</v>
      </c>
      <c r="AU148" s="238" t="s">
        <v>84</v>
      </c>
      <c r="AV148" s="15" t="s">
        <v>84</v>
      </c>
      <c r="AW148" s="15" t="s">
        <v>33</v>
      </c>
      <c r="AX148" s="15" t="s">
        <v>76</v>
      </c>
      <c r="AY148" s="238" t="s">
        <v>139</v>
      </c>
    </row>
    <row r="149" spans="1:65" s="13" customFormat="1" ht="11.25">
      <c r="B149" s="207"/>
      <c r="C149" s="208"/>
      <c r="D149" s="202" t="s">
        <v>153</v>
      </c>
      <c r="E149" s="209" t="s">
        <v>1</v>
      </c>
      <c r="F149" s="210" t="s">
        <v>170</v>
      </c>
      <c r="G149" s="208"/>
      <c r="H149" s="211">
        <v>5</v>
      </c>
      <c r="I149" s="212"/>
      <c r="J149" s="208"/>
      <c r="K149" s="208"/>
      <c r="L149" s="213"/>
      <c r="M149" s="214"/>
      <c r="N149" s="215"/>
      <c r="O149" s="215"/>
      <c r="P149" s="215"/>
      <c r="Q149" s="215"/>
      <c r="R149" s="215"/>
      <c r="S149" s="215"/>
      <c r="T149" s="216"/>
      <c r="AT149" s="217" t="s">
        <v>153</v>
      </c>
      <c r="AU149" s="217" t="s">
        <v>84</v>
      </c>
      <c r="AV149" s="13" t="s">
        <v>86</v>
      </c>
      <c r="AW149" s="13" t="s">
        <v>33</v>
      </c>
      <c r="AX149" s="13" t="s">
        <v>76</v>
      </c>
      <c r="AY149" s="217" t="s">
        <v>139</v>
      </c>
    </row>
    <row r="150" spans="1:65" s="14" customFormat="1" ht="11.25">
      <c r="B150" s="218"/>
      <c r="C150" s="219"/>
      <c r="D150" s="202" t="s">
        <v>153</v>
      </c>
      <c r="E150" s="220" t="s">
        <v>1</v>
      </c>
      <c r="F150" s="221" t="s">
        <v>156</v>
      </c>
      <c r="G150" s="219"/>
      <c r="H150" s="222">
        <v>5</v>
      </c>
      <c r="I150" s="223"/>
      <c r="J150" s="219"/>
      <c r="K150" s="219"/>
      <c r="L150" s="224"/>
      <c r="M150" s="225"/>
      <c r="N150" s="226"/>
      <c r="O150" s="226"/>
      <c r="P150" s="226"/>
      <c r="Q150" s="226"/>
      <c r="R150" s="226"/>
      <c r="S150" s="226"/>
      <c r="T150" s="227"/>
      <c r="AT150" s="228" t="s">
        <v>153</v>
      </c>
      <c r="AU150" s="228" t="s">
        <v>84</v>
      </c>
      <c r="AV150" s="14" t="s">
        <v>146</v>
      </c>
      <c r="AW150" s="14" t="s">
        <v>33</v>
      </c>
      <c r="AX150" s="14" t="s">
        <v>84</v>
      </c>
      <c r="AY150" s="228" t="s">
        <v>139</v>
      </c>
    </row>
    <row r="151" spans="1:65" s="2" customFormat="1" ht="24.2" customHeight="1">
      <c r="A151" s="35"/>
      <c r="B151" s="36"/>
      <c r="C151" s="188" t="s">
        <v>181</v>
      </c>
      <c r="D151" s="188" t="s">
        <v>142</v>
      </c>
      <c r="E151" s="189" t="s">
        <v>1141</v>
      </c>
      <c r="F151" s="190" t="s">
        <v>1142</v>
      </c>
      <c r="G151" s="191" t="s">
        <v>635</v>
      </c>
      <c r="H151" s="192">
        <v>4</v>
      </c>
      <c r="I151" s="193"/>
      <c r="J151" s="194">
        <f>ROUND(I151*H151,2)</f>
        <v>0</v>
      </c>
      <c r="K151" s="195"/>
      <c r="L151" s="40"/>
      <c r="M151" s="196" t="s">
        <v>1</v>
      </c>
      <c r="N151" s="197" t="s">
        <v>41</v>
      </c>
      <c r="O151" s="72"/>
      <c r="P151" s="198">
        <f>O151*H151</f>
        <v>0</v>
      </c>
      <c r="Q151" s="198">
        <v>0</v>
      </c>
      <c r="R151" s="198">
        <f>Q151*H151</f>
        <v>0</v>
      </c>
      <c r="S151" s="198">
        <v>0</v>
      </c>
      <c r="T151" s="199">
        <f>S151*H151</f>
        <v>0</v>
      </c>
      <c r="U151" s="35"/>
      <c r="V151" s="35"/>
      <c r="W151" s="35"/>
      <c r="X151" s="35"/>
      <c r="Y151" s="35"/>
      <c r="Z151" s="35"/>
      <c r="AA151" s="35"/>
      <c r="AB151" s="35"/>
      <c r="AC151" s="35"/>
      <c r="AD151" s="35"/>
      <c r="AE151" s="35"/>
      <c r="AR151" s="200" t="s">
        <v>146</v>
      </c>
      <c r="AT151" s="200" t="s">
        <v>142</v>
      </c>
      <c r="AU151" s="200" t="s">
        <v>84</v>
      </c>
      <c r="AY151" s="18" t="s">
        <v>139</v>
      </c>
      <c r="BE151" s="201">
        <f>IF(N151="základní",J151,0)</f>
        <v>0</v>
      </c>
      <c r="BF151" s="201">
        <f>IF(N151="snížená",J151,0)</f>
        <v>0</v>
      </c>
      <c r="BG151" s="201">
        <f>IF(N151="zákl. přenesená",J151,0)</f>
        <v>0</v>
      </c>
      <c r="BH151" s="201">
        <f>IF(N151="sníž. přenesená",J151,0)</f>
        <v>0</v>
      </c>
      <c r="BI151" s="201">
        <f>IF(N151="nulová",J151,0)</f>
        <v>0</v>
      </c>
      <c r="BJ151" s="18" t="s">
        <v>84</v>
      </c>
      <c r="BK151" s="201">
        <f>ROUND(I151*H151,2)</f>
        <v>0</v>
      </c>
      <c r="BL151" s="18" t="s">
        <v>146</v>
      </c>
      <c r="BM151" s="200" t="s">
        <v>1143</v>
      </c>
    </row>
    <row r="152" spans="1:65" s="15" customFormat="1" ht="11.25">
      <c r="B152" s="229"/>
      <c r="C152" s="230"/>
      <c r="D152" s="202" t="s">
        <v>153</v>
      </c>
      <c r="E152" s="231" t="s">
        <v>1</v>
      </c>
      <c r="F152" s="232" t="s">
        <v>1134</v>
      </c>
      <c r="G152" s="230"/>
      <c r="H152" s="231" t="s">
        <v>1</v>
      </c>
      <c r="I152" s="233"/>
      <c r="J152" s="230"/>
      <c r="K152" s="230"/>
      <c r="L152" s="234"/>
      <c r="M152" s="235"/>
      <c r="N152" s="236"/>
      <c r="O152" s="236"/>
      <c r="P152" s="236"/>
      <c r="Q152" s="236"/>
      <c r="R152" s="236"/>
      <c r="S152" s="236"/>
      <c r="T152" s="237"/>
      <c r="AT152" s="238" t="s">
        <v>153</v>
      </c>
      <c r="AU152" s="238" t="s">
        <v>84</v>
      </c>
      <c r="AV152" s="15" t="s">
        <v>84</v>
      </c>
      <c r="AW152" s="15" t="s">
        <v>33</v>
      </c>
      <c r="AX152" s="15" t="s">
        <v>76</v>
      </c>
      <c r="AY152" s="238" t="s">
        <v>139</v>
      </c>
    </row>
    <row r="153" spans="1:65" s="15" customFormat="1" ht="11.25">
      <c r="B153" s="229"/>
      <c r="C153" s="230"/>
      <c r="D153" s="202" t="s">
        <v>153</v>
      </c>
      <c r="E153" s="231" t="s">
        <v>1</v>
      </c>
      <c r="F153" s="232" t="s">
        <v>1135</v>
      </c>
      <c r="G153" s="230"/>
      <c r="H153" s="231" t="s">
        <v>1</v>
      </c>
      <c r="I153" s="233"/>
      <c r="J153" s="230"/>
      <c r="K153" s="230"/>
      <c r="L153" s="234"/>
      <c r="M153" s="235"/>
      <c r="N153" s="236"/>
      <c r="O153" s="236"/>
      <c r="P153" s="236"/>
      <c r="Q153" s="236"/>
      <c r="R153" s="236"/>
      <c r="S153" s="236"/>
      <c r="T153" s="237"/>
      <c r="AT153" s="238" t="s">
        <v>153</v>
      </c>
      <c r="AU153" s="238" t="s">
        <v>84</v>
      </c>
      <c r="AV153" s="15" t="s">
        <v>84</v>
      </c>
      <c r="AW153" s="15" t="s">
        <v>33</v>
      </c>
      <c r="AX153" s="15" t="s">
        <v>76</v>
      </c>
      <c r="AY153" s="238" t="s">
        <v>139</v>
      </c>
    </row>
    <row r="154" spans="1:65" s="15" customFormat="1" ht="11.25">
      <c r="B154" s="229"/>
      <c r="C154" s="230"/>
      <c r="D154" s="202" t="s">
        <v>153</v>
      </c>
      <c r="E154" s="231" t="s">
        <v>1</v>
      </c>
      <c r="F154" s="232" t="s">
        <v>1136</v>
      </c>
      <c r="G154" s="230"/>
      <c r="H154" s="231" t="s">
        <v>1</v>
      </c>
      <c r="I154" s="233"/>
      <c r="J154" s="230"/>
      <c r="K154" s="230"/>
      <c r="L154" s="234"/>
      <c r="M154" s="235"/>
      <c r="N154" s="236"/>
      <c r="O154" s="236"/>
      <c r="P154" s="236"/>
      <c r="Q154" s="236"/>
      <c r="R154" s="236"/>
      <c r="S154" s="236"/>
      <c r="T154" s="237"/>
      <c r="AT154" s="238" t="s">
        <v>153</v>
      </c>
      <c r="AU154" s="238" t="s">
        <v>84</v>
      </c>
      <c r="AV154" s="15" t="s">
        <v>84</v>
      </c>
      <c r="AW154" s="15" t="s">
        <v>33</v>
      </c>
      <c r="AX154" s="15" t="s">
        <v>76</v>
      </c>
      <c r="AY154" s="238" t="s">
        <v>139</v>
      </c>
    </row>
    <row r="155" spans="1:65" s="15" customFormat="1" ht="11.25">
      <c r="B155" s="229"/>
      <c r="C155" s="230"/>
      <c r="D155" s="202" t="s">
        <v>153</v>
      </c>
      <c r="E155" s="231" t="s">
        <v>1</v>
      </c>
      <c r="F155" s="232" t="s">
        <v>1137</v>
      </c>
      <c r="G155" s="230"/>
      <c r="H155" s="231" t="s">
        <v>1</v>
      </c>
      <c r="I155" s="233"/>
      <c r="J155" s="230"/>
      <c r="K155" s="230"/>
      <c r="L155" s="234"/>
      <c r="M155" s="235"/>
      <c r="N155" s="236"/>
      <c r="O155" s="236"/>
      <c r="P155" s="236"/>
      <c r="Q155" s="236"/>
      <c r="R155" s="236"/>
      <c r="S155" s="236"/>
      <c r="T155" s="237"/>
      <c r="AT155" s="238" t="s">
        <v>153</v>
      </c>
      <c r="AU155" s="238" t="s">
        <v>84</v>
      </c>
      <c r="AV155" s="15" t="s">
        <v>84</v>
      </c>
      <c r="AW155" s="15" t="s">
        <v>33</v>
      </c>
      <c r="AX155" s="15" t="s">
        <v>76</v>
      </c>
      <c r="AY155" s="238" t="s">
        <v>139</v>
      </c>
    </row>
    <row r="156" spans="1:65" s="13" customFormat="1" ht="11.25">
      <c r="B156" s="207"/>
      <c r="C156" s="208"/>
      <c r="D156" s="202" t="s">
        <v>153</v>
      </c>
      <c r="E156" s="209" t="s">
        <v>1</v>
      </c>
      <c r="F156" s="210" t="s">
        <v>146</v>
      </c>
      <c r="G156" s="208"/>
      <c r="H156" s="211">
        <v>4</v>
      </c>
      <c r="I156" s="212"/>
      <c r="J156" s="208"/>
      <c r="K156" s="208"/>
      <c r="L156" s="213"/>
      <c r="M156" s="214"/>
      <c r="N156" s="215"/>
      <c r="O156" s="215"/>
      <c r="P156" s="215"/>
      <c r="Q156" s="215"/>
      <c r="R156" s="215"/>
      <c r="S156" s="215"/>
      <c r="T156" s="216"/>
      <c r="AT156" s="217" t="s">
        <v>153</v>
      </c>
      <c r="AU156" s="217" t="s">
        <v>84</v>
      </c>
      <c r="AV156" s="13" t="s">
        <v>86</v>
      </c>
      <c r="AW156" s="13" t="s">
        <v>33</v>
      </c>
      <c r="AX156" s="13" t="s">
        <v>76</v>
      </c>
      <c r="AY156" s="217" t="s">
        <v>139</v>
      </c>
    </row>
    <row r="157" spans="1:65" s="14" customFormat="1" ht="11.25">
      <c r="B157" s="218"/>
      <c r="C157" s="219"/>
      <c r="D157" s="202" t="s">
        <v>153</v>
      </c>
      <c r="E157" s="220" t="s">
        <v>1</v>
      </c>
      <c r="F157" s="221" t="s">
        <v>156</v>
      </c>
      <c r="G157" s="219"/>
      <c r="H157" s="222">
        <v>4</v>
      </c>
      <c r="I157" s="223"/>
      <c r="J157" s="219"/>
      <c r="K157" s="219"/>
      <c r="L157" s="224"/>
      <c r="M157" s="225"/>
      <c r="N157" s="226"/>
      <c r="O157" s="226"/>
      <c r="P157" s="226"/>
      <c r="Q157" s="226"/>
      <c r="R157" s="226"/>
      <c r="S157" s="226"/>
      <c r="T157" s="227"/>
      <c r="AT157" s="228" t="s">
        <v>153</v>
      </c>
      <c r="AU157" s="228" t="s">
        <v>84</v>
      </c>
      <c r="AV157" s="14" t="s">
        <v>146</v>
      </c>
      <c r="AW157" s="14" t="s">
        <v>33</v>
      </c>
      <c r="AX157" s="14" t="s">
        <v>84</v>
      </c>
      <c r="AY157" s="228" t="s">
        <v>139</v>
      </c>
    </row>
    <row r="158" spans="1:65" s="2" customFormat="1" ht="24.2" customHeight="1">
      <c r="A158" s="35"/>
      <c r="B158" s="36"/>
      <c r="C158" s="188" t="s">
        <v>185</v>
      </c>
      <c r="D158" s="188" t="s">
        <v>142</v>
      </c>
      <c r="E158" s="189" t="s">
        <v>1144</v>
      </c>
      <c r="F158" s="190" t="s">
        <v>1145</v>
      </c>
      <c r="G158" s="191" t="s">
        <v>635</v>
      </c>
      <c r="H158" s="192">
        <v>5</v>
      </c>
      <c r="I158" s="193"/>
      <c r="J158" s="194">
        <f>ROUND(I158*H158,2)</f>
        <v>0</v>
      </c>
      <c r="K158" s="195"/>
      <c r="L158" s="40"/>
      <c r="M158" s="196" t="s">
        <v>1</v>
      </c>
      <c r="N158" s="197" t="s">
        <v>41</v>
      </c>
      <c r="O158" s="72"/>
      <c r="P158" s="198">
        <f>O158*H158</f>
        <v>0</v>
      </c>
      <c r="Q158" s="198">
        <v>0</v>
      </c>
      <c r="R158" s="198">
        <f>Q158*H158</f>
        <v>0</v>
      </c>
      <c r="S158" s="198">
        <v>0</v>
      </c>
      <c r="T158" s="199">
        <f>S158*H158</f>
        <v>0</v>
      </c>
      <c r="U158" s="35"/>
      <c r="V158" s="35"/>
      <c r="W158" s="35"/>
      <c r="X158" s="35"/>
      <c r="Y158" s="35"/>
      <c r="Z158" s="35"/>
      <c r="AA158" s="35"/>
      <c r="AB158" s="35"/>
      <c r="AC158" s="35"/>
      <c r="AD158" s="35"/>
      <c r="AE158" s="35"/>
      <c r="AR158" s="200" t="s">
        <v>146</v>
      </c>
      <c r="AT158" s="200" t="s">
        <v>142</v>
      </c>
      <c r="AU158" s="200" t="s">
        <v>84</v>
      </c>
      <c r="AY158" s="18" t="s">
        <v>139</v>
      </c>
      <c r="BE158" s="201">
        <f>IF(N158="základní",J158,0)</f>
        <v>0</v>
      </c>
      <c r="BF158" s="201">
        <f>IF(N158="snížená",J158,0)</f>
        <v>0</v>
      </c>
      <c r="BG158" s="201">
        <f>IF(N158="zákl. přenesená",J158,0)</f>
        <v>0</v>
      </c>
      <c r="BH158" s="201">
        <f>IF(N158="sníž. přenesená",J158,0)</f>
        <v>0</v>
      </c>
      <c r="BI158" s="201">
        <f>IF(N158="nulová",J158,0)</f>
        <v>0</v>
      </c>
      <c r="BJ158" s="18" t="s">
        <v>84</v>
      </c>
      <c r="BK158" s="201">
        <f>ROUND(I158*H158,2)</f>
        <v>0</v>
      </c>
      <c r="BL158" s="18" t="s">
        <v>146</v>
      </c>
      <c r="BM158" s="200" t="s">
        <v>1146</v>
      </c>
    </row>
    <row r="159" spans="1:65" s="15" customFormat="1" ht="11.25">
      <c r="B159" s="229"/>
      <c r="C159" s="230"/>
      <c r="D159" s="202" t="s">
        <v>153</v>
      </c>
      <c r="E159" s="231" t="s">
        <v>1</v>
      </c>
      <c r="F159" s="232" t="s">
        <v>1147</v>
      </c>
      <c r="G159" s="230"/>
      <c r="H159" s="231" t="s">
        <v>1</v>
      </c>
      <c r="I159" s="233"/>
      <c r="J159" s="230"/>
      <c r="K159" s="230"/>
      <c r="L159" s="234"/>
      <c r="M159" s="235"/>
      <c r="N159" s="236"/>
      <c r="O159" s="236"/>
      <c r="P159" s="236"/>
      <c r="Q159" s="236"/>
      <c r="R159" s="236"/>
      <c r="S159" s="236"/>
      <c r="T159" s="237"/>
      <c r="AT159" s="238" t="s">
        <v>153</v>
      </c>
      <c r="AU159" s="238" t="s">
        <v>84</v>
      </c>
      <c r="AV159" s="15" t="s">
        <v>84</v>
      </c>
      <c r="AW159" s="15" t="s">
        <v>33</v>
      </c>
      <c r="AX159" s="15" t="s">
        <v>76</v>
      </c>
      <c r="AY159" s="238" t="s">
        <v>139</v>
      </c>
    </row>
    <row r="160" spans="1:65" s="15" customFormat="1" ht="11.25">
      <c r="B160" s="229"/>
      <c r="C160" s="230"/>
      <c r="D160" s="202" t="s">
        <v>153</v>
      </c>
      <c r="E160" s="231" t="s">
        <v>1</v>
      </c>
      <c r="F160" s="232" t="s">
        <v>1148</v>
      </c>
      <c r="G160" s="230"/>
      <c r="H160" s="231" t="s">
        <v>1</v>
      </c>
      <c r="I160" s="233"/>
      <c r="J160" s="230"/>
      <c r="K160" s="230"/>
      <c r="L160" s="234"/>
      <c r="M160" s="235"/>
      <c r="N160" s="236"/>
      <c r="O160" s="236"/>
      <c r="P160" s="236"/>
      <c r="Q160" s="236"/>
      <c r="R160" s="236"/>
      <c r="S160" s="236"/>
      <c r="T160" s="237"/>
      <c r="AT160" s="238" t="s">
        <v>153</v>
      </c>
      <c r="AU160" s="238" t="s">
        <v>84</v>
      </c>
      <c r="AV160" s="15" t="s">
        <v>84</v>
      </c>
      <c r="AW160" s="15" t="s">
        <v>33</v>
      </c>
      <c r="AX160" s="15" t="s">
        <v>76</v>
      </c>
      <c r="AY160" s="238" t="s">
        <v>139</v>
      </c>
    </row>
    <row r="161" spans="1:65" s="15" customFormat="1" ht="11.25">
      <c r="B161" s="229"/>
      <c r="C161" s="230"/>
      <c r="D161" s="202" t="s">
        <v>153</v>
      </c>
      <c r="E161" s="231" t="s">
        <v>1</v>
      </c>
      <c r="F161" s="232" t="s">
        <v>1149</v>
      </c>
      <c r="G161" s="230"/>
      <c r="H161" s="231" t="s">
        <v>1</v>
      </c>
      <c r="I161" s="233"/>
      <c r="J161" s="230"/>
      <c r="K161" s="230"/>
      <c r="L161" s="234"/>
      <c r="M161" s="235"/>
      <c r="N161" s="236"/>
      <c r="O161" s="236"/>
      <c r="P161" s="236"/>
      <c r="Q161" s="236"/>
      <c r="R161" s="236"/>
      <c r="S161" s="236"/>
      <c r="T161" s="237"/>
      <c r="AT161" s="238" t="s">
        <v>153</v>
      </c>
      <c r="AU161" s="238" t="s">
        <v>84</v>
      </c>
      <c r="AV161" s="15" t="s">
        <v>84</v>
      </c>
      <c r="AW161" s="15" t="s">
        <v>33</v>
      </c>
      <c r="AX161" s="15" t="s">
        <v>76</v>
      </c>
      <c r="AY161" s="238" t="s">
        <v>139</v>
      </c>
    </row>
    <row r="162" spans="1:65" s="15" customFormat="1" ht="11.25">
      <c r="B162" s="229"/>
      <c r="C162" s="230"/>
      <c r="D162" s="202" t="s">
        <v>153</v>
      </c>
      <c r="E162" s="231" t="s">
        <v>1</v>
      </c>
      <c r="F162" s="232" t="s">
        <v>1150</v>
      </c>
      <c r="G162" s="230"/>
      <c r="H162" s="231" t="s">
        <v>1</v>
      </c>
      <c r="I162" s="233"/>
      <c r="J162" s="230"/>
      <c r="K162" s="230"/>
      <c r="L162" s="234"/>
      <c r="M162" s="235"/>
      <c r="N162" s="236"/>
      <c r="O162" s="236"/>
      <c r="P162" s="236"/>
      <c r="Q162" s="236"/>
      <c r="R162" s="236"/>
      <c r="S162" s="236"/>
      <c r="T162" s="237"/>
      <c r="AT162" s="238" t="s">
        <v>153</v>
      </c>
      <c r="AU162" s="238" t="s">
        <v>84</v>
      </c>
      <c r="AV162" s="15" t="s">
        <v>84</v>
      </c>
      <c r="AW162" s="15" t="s">
        <v>33</v>
      </c>
      <c r="AX162" s="15" t="s">
        <v>76</v>
      </c>
      <c r="AY162" s="238" t="s">
        <v>139</v>
      </c>
    </row>
    <row r="163" spans="1:65" s="13" customFormat="1" ht="11.25">
      <c r="B163" s="207"/>
      <c r="C163" s="208"/>
      <c r="D163" s="202" t="s">
        <v>153</v>
      </c>
      <c r="E163" s="209" t="s">
        <v>1</v>
      </c>
      <c r="F163" s="210" t="s">
        <v>170</v>
      </c>
      <c r="G163" s="208"/>
      <c r="H163" s="211">
        <v>5</v>
      </c>
      <c r="I163" s="212"/>
      <c r="J163" s="208"/>
      <c r="K163" s="208"/>
      <c r="L163" s="213"/>
      <c r="M163" s="214"/>
      <c r="N163" s="215"/>
      <c r="O163" s="215"/>
      <c r="P163" s="215"/>
      <c r="Q163" s="215"/>
      <c r="R163" s="215"/>
      <c r="S163" s="215"/>
      <c r="T163" s="216"/>
      <c r="AT163" s="217" t="s">
        <v>153</v>
      </c>
      <c r="AU163" s="217" t="s">
        <v>84</v>
      </c>
      <c r="AV163" s="13" t="s">
        <v>86</v>
      </c>
      <c r="AW163" s="13" t="s">
        <v>33</v>
      </c>
      <c r="AX163" s="13" t="s">
        <v>76</v>
      </c>
      <c r="AY163" s="217" t="s">
        <v>139</v>
      </c>
    </row>
    <row r="164" spans="1:65" s="14" customFormat="1" ht="11.25">
      <c r="B164" s="218"/>
      <c r="C164" s="219"/>
      <c r="D164" s="202" t="s">
        <v>153</v>
      </c>
      <c r="E164" s="220" t="s">
        <v>1</v>
      </c>
      <c r="F164" s="221" t="s">
        <v>156</v>
      </c>
      <c r="G164" s="219"/>
      <c r="H164" s="222">
        <v>5</v>
      </c>
      <c r="I164" s="223"/>
      <c r="J164" s="219"/>
      <c r="K164" s="219"/>
      <c r="L164" s="224"/>
      <c r="M164" s="225"/>
      <c r="N164" s="226"/>
      <c r="O164" s="226"/>
      <c r="P164" s="226"/>
      <c r="Q164" s="226"/>
      <c r="R164" s="226"/>
      <c r="S164" s="226"/>
      <c r="T164" s="227"/>
      <c r="AT164" s="228" t="s">
        <v>153</v>
      </c>
      <c r="AU164" s="228" t="s">
        <v>84</v>
      </c>
      <c r="AV164" s="14" t="s">
        <v>146</v>
      </c>
      <c r="AW164" s="14" t="s">
        <v>33</v>
      </c>
      <c r="AX164" s="14" t="s">
        <v>84</v>
      </c>
      <c r="AY164" s="228" t="s">
        <v>139</v>
      </c>
    </row>
    <row r="165" spans="1:65" s="2" customFormat="1" ht="16.5" customHeight="1">
      <c r="A165" s="35"/>
      <c r="B165" s="36"/>
      <c r="C165" s="188" t="s">
        <v>140</v>
      </c>
      <c r="D165" s="188" t="s">
        <v>142</v>
      </c>
      <c r="E165" s="189" t="s">
        <v>1151</v>
      </c>
      <c r="F165" s="190" t="s">
        <v>1152</v>
      </c>
      <c r="G165" s="191" t="s">
        <v>669</v>
      </c>
      <c r="H165" s="192">
        <v>1</v>
      </c>
      <c r="I165" s="193"/>
      <c r="J165" s="194">
        <f>ROUND(I165*H165,2)</f>
        <v>0</v>
      </c>
      <c r="K165" s="195"/>
      <c r="L165" s="40"/>
      <c r="M165" s="196" t="s">
        <v>1</v>
      </c>
      <c r="N165" s="197" t="s">
        <v>41</v>
      </c>
      <c r="O165" s="72"/>
      <c r="P165" s="198">
        <f>O165*H165</f>
        <v>0</v>
      </c>
      <c r="Q165" s="198">
        <v>0</v>
      </c>
      <c r="R165" s="198">
        <f>Q165*H165</f>
        <v>0</v>
      </c>
      <c r="S165" s="198">
        <v>0</v>
      </c>
      <c r="T165" s="199">
        <f>S165*H165</f>
        <v>0</v>
      </c>
      <c r="U165" s="35"/>
      <c r="V165" s="35"/>
      <c r="W165" s="35"/>
      <c r="X165" s="35"/>
      <c r="Y165" s="35"/>
      <c r="Z165" s="35"/>
      <c r="AA165" s="35"/>
      <c r="AB165" s="35"/>
      <c r="AC165" s="35"/>
      <c r="AD165" s="35"/>
      <c r="AE165" s="35"/>
      <c r="AR165" s="200" t="s">
        <v>146</v>
      </c>
      <c r="AT165" s="200" t="s">
        <v>142</v>
      </c>
      <c r="AU165" s="200" t="s">
        <v>84</v>
      </c>
      <c r="AY165" s="18" t="s">
        <v>139</v>
      </c>
      <c r="BE165" s="201">
        <f>IF(N165="základní",J165,0)</f>
        <v>0</v>
      </c>
      <c r="BF165" s="201">
        <f>IF(N165="snížená",J165,0)</f>
        <v>0</v>
      </c>
      <c r="BG165" s="201">
        <f>IF(N165="zákl. přenesená",J165,0)</f>
        <v>0</v>
      </c>
      <c r="BH165" s="201">
        <f>IF(N165="sníž. přenesená",J165,0)</f>
        <v>0</v>
      </c>
      <c r="BI165" s="201">
        <f>IF(N165="nulová",J165,0)</f>
        <v>0</v>
      </c>
      <c r="BJ165" s="18" t="s">
        <v>84</v>
      </c>
      <c r="BK165" s="201">
        <f>ROUND(I165*H165,2)</f>
        <v>0</v>
      </c>
      <c r="BL165" s="18" t="s">
        <v>146</v>
      </c>
      <c r="BM165" s="200" t="s">
        <v>1153</v>
      </c>
    </row>
    <row r="166" spans="1:65" s="15" customFormat="1" ht="22.5">
      <c r="B166" s="229"/>
      <c r="C166" s="230"/>
      <c r="D166" s="202" t="s">
        <v>153</v>
      </c>
      <c r="E166" s="231" t="s">
        <v>1</v>
      </c>
      <c r="F166" s="232" t="s">
        <v>1154</v>
      </c>
      <c r="G166" s="230"/>
      <c r="H166" s="231" t="s">
        <v>1</v>
      </c>
      <c r="I166" s="233"/>
      <c r="J166" s="230"/>
      <c r="K166" s="230"/>
      <c r="L166" s="234"/>
      <c r="M166" s="235"/>
      <c r="N166" s="236"/>
      <c r="O166" s="236"/>
      <c r="P166" s="236"/>
      <c r="Q166" s="236"/>
      <c r="R166" s="236"/>
      <c r="S166" s="236"/>
      <c r="T166" s="237"/>
      <c r="AT166" s="238" t="s">
        <v>153</v>
      </c>
      <c r="AU166" s="238" t="s">
        <v>84</v>
      </c>
      <c r="AV166" s="15" t="s">
        <v>84</v>
      </c>
      <c r="AW166" s="15" t="s">
        <v>33</v>
      </c>
      <c r="AX166" s="15" t="s">
        <v>76</v>
      </c>
      <c r="AY166" s="238" t="s">
        <v>139</v>
      </c>
    </row>
    <row r="167" spans="1:65" s="13" customFormat="1" ht="11.25">
      <c r="B167" s="207"/>
      <c r="C167" s="208"/>
      <c r="D167" s="202" t="s">
        <v>153</v>
      </c>
      <c r="E167" s="209" t="s">
        <v>1</v>
      </c>
      <c r="F167" s="210" t="s">
        <v>84</v>
      </c>
      <c r="G167" s="208"/>
      <c r="H167" s="211">
        <v>1</v>
      </c>
      <c r="I167" s="212"/>
      <c r="J167" s="208"/>
      <c r="K167" s="208"/>
      <c r="L167" s="213"/>
      <c r="M167" s="214"/>
      <c r="N167" s="215"/>
      <c r="O167" s="215"/>
      <c r="P167" s="215"/>
      <c r="Q167" s="215"/>
      <c r="R167" s="215"/>
      <c r="S167" s="215"/>
      <c r="T167" s="216"/>
      <c r="AT167" s="217" t="s">
        <v>153</v>
      </c>
      <c r="AU167" s="217" t="s">
        <v>84</v>
      </c>
      <c r="AV167" s="13" t="s">
        <v>86</v>
      </c>
      <c r="AW167" s="13" t="s">
        <v>33</v>
      </c>
      <c r="AX167" s="13" t="s">
        <v>76</v>
      </c>
      <c r="AY167" s="217" t="s">
        <v>139</v>
      </c>
    </row>
    <row r="168" spans="1:65" s="14" customFormat="1" ht="11.25">
      <c r="B168" s="218"/>
      <c r="C168" s="219"/>
      <c r="D168" s="202" t="s">
        <v>153</v>
      </c>
      <c r="E168" s="220" t="s">
        <v>1</v>
      </c>
      <c r="F168" s="221" t="s">
        <v>156</v>
      </c>
      <c r="G168" s="219"/>
      <c r="H168" s="222">
        <v>1</v>
      </c>
      <c r="I168" s="223"/>
      <c r="J168" s="219"/>
      <c r="K168" s="219"/>
      <c r="L168" s="224"/>
      <c r="M168" s="225"/>
      <c r="N168" s="226"/>
      <c r="O168" s="226"/>
      <c r="P168" s="226"/>
      <c r="Q168" s="226"/>
      <c r="R168" s="226"/>
      <c r="S168" s="226"/>
      <c r="T168" s="227"/>
      <c r="AT168" s="228" t="s">
        <v>153</v>
      </c>
      <c r="AU168" s="228" t="s">
        <v>84</v>
      </c>
      <c r="AV168" s="14" t="s">
        <v>146</v>
      </c>
      <c r="AW168" s="14" t="s">
        <v>33</v>
      </c>
      <c r="AX168" s="14" t="s">
        <v>84</v>
      </c>
      <c r="AY168" s="228" t="s">
        <v>139</v>
      </c>
    </row>
    <row r="169" spans="1:65" s="12" customFormat="1" ht="25.9" customHeight="1">
      <c r="B169" s="172"/>
      <c r="C169" s="173"/>
      <c r="D169" s="174" t="s">
        <v>75</v>
      </c>
      <c r="E169" s="175" t="s">
        <v>861</v>
      </c>
      <c r="F169" s="175" t="s">
        <v>1007</v>
      </c>
      <c r="G169" s="173"/>
      <c r="H169" s="173"/>
      <c r="I169" s="176"/>
      <c r="J169" s="177">
        <f>BK169</f>
        <v>0</v>
      </c>
      <c r="K169" s="173"/>
      <c r="L169" s="178"/>
      <c r="M169" s="179"/>
      <c r="N169" s="180"/>
      <c r="O169" s="180"/>
      <c r="P169" s="181">
        <f>SUM(P170:P171)</f>
        <v>0</v>
      </c>
      <c r="Q169" s="180"/>
      <c r="R169" s="181">
        <f>SUM(R170:R171)</f>
        <v>0</v>
      </c>
      <c r="S169" s="180"/>
      <c r="T169" s="182">
        <f>SUM(T170:T171)</f>
        <v>0</v>
      </c>
      <c r="AR169" s="183" t="s">
        <v>84</v>
      </c>
      <c r="AT169" s="184" t="s">
        <v>75</v>
      </c>
      <c r="AU169" s="184" t="s">
        <v>76</v>
      </c>
      <c r="AY169" s="183" t="s">
        <v>139</v>
      </c>
      <c r="BK169" s="185">
        <f>SUM(BK170:BK171)</f>
        <v>0</v>
      </c>
    </row>
    <row r="170" spans="1:65" s="2" customFormat="1" ht="16.5" customHeight="1">
      <c r="A170" s="35"/>
      <c r="B170" s="36"/>
      <c r="C170" s="188" t="s">
        <v>199</v>
      </c>
      <c r="D170" s="188" t="s">
        <v>142</v>
      </c>
      <c r="E170" s="189" t="s">
        <v>1155</v>
      </c>
      <c r="F170" s="190" t="s">
        <v>1156</v>
      </c>
      <c r="G170" s="191" t="s">
        <v>1157</v>
      </c>
      <c r="H170" s="192">
        <v>160</v>
      </c>
      <c r="I170" s="193"/>
      <c r="J170" s="194">
        <f>ROUND(I170*H170,2)</f>
        <v>0</v>
      </c>
      <c r="K170" s="195"/>
      <c r="L170" s="40"/>
      <c r="M170" s="196" t="s">
        <v>1</v>
      </c>
      <c r="N170" s="197" t="s">
        <v>41</v>
      </c>
      <c r="O170" s="72"/>
      <c r="P170" s="198">
        <f>O170*H170</f>
        <v>0</v>
      </c>
      <c r="Q170" s="198">
        <v>0</v>
      </c>
      <c r="R170" s="198">
        <f>Q170*H170</f>
        <v>0</v>
      </c>
      <c r="S170" s="198">
        <v>0</v>
      </c>
      <c r="T170" s="199">
        <f>S170*H170</f>
        <v>0</v>
      </c>
      <c r="U170" s="35"/>
      <c r="V170" s="35"/>
      <c r="W170" s="35"/>
      <c r="X170" s="35"/>
      <c r="Y170" s="35"/>
      <c r="Z170" s="35"/>
      <c r="AA170" s="35"/>
      <c r="AB170" s="35"/>
      <c r="AC170" s="35"/>
      <c r="AD170" s="35"/>
      <c r="AE170" s="35"/>
      <c r="AR170" s="200" t="s">
        <v>146</v>
      </c>
      <c r="AT170" s="200" t="s">
        <v>142</v>
      </c>
      <c r="AU170" s="200" t="s">
        <v>84</v>
      </c>
      <c r="AY170" s="18" t="s">
        <v>139</v>
      </c>
      <c r="BE170" s="201">
        <f>IF(N170="základní",J170,0)</f>
        <v>0</v>
      </c>
      <c r="BF170" s="201">
        <f>IF(N170="snížená",J170,0)</f>
        <v>0</v>
      </c>
      <c r="BG170" s="201">
        <f>IF(N170="zákl. přenesená",J170,0)</f>
        <v>0</v>
      </c>
      <c r="BH170" s="201">
        <f>IF(N170="sníž. přenesená",J170,0)</f>
        <v>0</v>
      </c>
      <c r="BI170" s="201">
        <f>IF(N170="nulová",J170,0)</f>
        <v>0</v>
      </c>
      <c r="BJ170" s="18" t="s">
        <v>84</v>
      </c>
      <c r="BK170" s="201">
        <f>ROUND(I170*H170,2)</f>
        <v>0</v>
      </c>
      <c r="BL170" s="18" t="s">
        <v>146</v>
      </c>
      <c r="BM170" s="200" t="s">
        <v>1158</v>
      </c>
    </row>
    <row r="171" spans="1:65" s="2" customFormat="1" ht="16.5" customHeight="1">
      <c r="A171" s="35"/>
      <c r="B171" s="36"/>
      <c r="C171" s="188" t="s">
        <v>204</v>
      </c>
      <c r="D171" s="188" t="s">
        <v>142</v>
      </c>
      <c r="E171" s="189" t="s">
        <v>1159</v>
      </c>
      <c r="F171" s="190" t="s">
        <v>1160</v>
      </c>
      <c r="G171" s="191" t="s">
        <v>669</v>
      </c>
      <c r="H171" s="192">
        <v>1</v>
      </c>
      <c r="I171" s="193"/>
      <c r="J171" s="194">
        <f>ROUND(I171*H171,2)</f>
        <v>0</v>
      </c>
      <c r="K171" s="195"/>
      <c r="L171" s="40"/>
      <c r="M171" s="265" t="s">
        <v>1</v>
      </c>
      <c r="N171" s="266" t="s">
        <v>41</v>
      </c>
      <c r="O171" s="267"/>
      <c r="P171" s="268">
        <f>O171*H171</f>
        <v>0</v>
      </c>
      <c r="Q171" s="268">
        <v>0</v>
      </c>
      <c r="R171" s="268">
        <f>Q171*H171</f>
        <v>0</v>
      </c>
      <c r="S171" s="268">
        <v>0</v>
      </c>
      <c r="T171" s="269">
        <f>S171*H171</f>
        <v>0</v>
      </c>
      <c r="U171" s="35"/>
      <c r="V171" s="35"/>
      <c r="W171" s="35"/>
      <c r="X171" s="35"/>
      <c r="Y171" s="35"/>
      <c r="Z171" s="35"/>
      <c r="AA171" s="35"/>
      <c r="AB171" s="35"/>
      <c r="AC171" s="35"/>
      <c r="AD171" s="35"/>
      <c r="AE171" s="35"/>
      <c r="AR171" s="200" t="s">
        <v>146</v>
      </c>
      <c r="AT171" s="200" t="s">
        <v>142</v>
      </c>
      <c r="AU171" s="200" t="s">
        <v>84</v>
      </c>
      <c r="AY171" s="18" t="s">
        <v>139</v>
      </c>
      <c r="BE171" s="201">
        <f>IF(N171="základní",J171,0)</f>
        <v>0</v>
      </c>
      <c r="BF171" s="201">
        <f>IF(N171="snížená",J171,0)</f>
        <v>0</v>
      </c>
      <c r="BG171" s="201">
        <f>IF(N171="zákl. přenesená",J171,0)</f>
        <v>0</v>
      </c>
      <c r="BH171" s="201">
        <f>IF(N171="sníž. přenesená",J171,0)</f>
        <v>0</v>
      </c>
      <c r="BI171" s="201">
        <f>IF(N171="nulová",J171,0)</f>
        <v>0</v>
      </c>
      <c r="BJ171" s="18" t="s">
        <v>84</v>
      </c>
      <c r="BK171" s="201">
        <f>ROUND(I171*H171,2)</f>
        <v>0</v>
      </c>
      <c r="BL171" s="18" t="s">
        <v>146</v>
      </c>
      <c r="BM171" s="200" t="s">
        <v>1161</v>
      </c>
    </row>
    <row r="172" spans="1:65" s="2" customFormat="1" ht="6.95" customHeight="1">
      <c r="A172" s="35"/>
      <c r="B172" s="55"/>
      <c r="C172" s="56"/>
      <c r="D172" s="56"/>
      <c r="E172" s="56"/>
      <c r="F172" s="56"/>
      <c r="G172" s="56"/>
      <c r="H172" s="56"/>
      <c r="I172" s="56"/>
      <c r="J172" s="56"/>
      <c r="K172" s="56"/>
      <c r="L172" s="40"/>
      <c r="M172" s="35"/>
      <c r="O172" s="35"/>
      <c r="P172" s="35"/>
      <c r="Q172" s="35"/>
      <c r="R172" s="35"/>
      <c r="S172" s="35"/>
      <c r="T172" s="35"/>
      <c r="U172" s="35"/>
      <c r="V172" s="35"/>
      <c r="W172" s="35"/>
      <c r="X172" s="35"/>
      <c r="Y172" s="35"/>
      <c r="Z172" s="35"/>
      <c r="AA172" s="35"/>
      <c r="AB172" s="35"/>
      <c r="AC172" s="35"/>
      <c r="AD172" s="35"/>
      <c r="AE172" s="35"/>
    </row>
  </sheetData>
  <sheetProtection algorithmName="SHA-512" hashValue="n73DP+mLVFQGDbSE4ZVT/xHa46KwpwUgOUCsQWJTqdlK5H8JKQtNmmxiN86ZlBzPOf8XuyzjYNpR797KGwGPAg==" saltValue="4pARhpa+aPLmjRpU+EhNrD4vrfHs3ersV/V1hovOqcX1Ia6AGwaVGB79JlyNTUbvDAK63nyWcwztlElPj7o2sg==" spinCount="100000" sheet="1" objects="1" scenarios="1" formatColumns="0" formatRows="0" autoFilter="0"/>
  <autoFilter ref="C119:K171"/>
  <mergeCells count="9">
    <mergeCell ref="E87:H87"/>
    <mergeCell ref="E110:H110"/>
    <mergeCell ref="E112:H112"/>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38"/>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25"/>
      <c r="M2" s="325"/>
      <c r="N2" s="325"/>
      <c r="O2" s="325"/>
      <c r="P2" s="325"/>
      <c r="Q2" s="325"/>
      <c r="R2" s="325"/>
      <c r="S2" s="325"/>
      <c r="T2" s="325"/>
      <c r="U2" s="325"/>
      <c r="V2" s="325"/>
      <c r="AT2" s="18" t="s">
        <v>103</v>
      </c>
    </row>
    <row r="3" spans="1:46" s="1" customFormat="1" ht="6.95" customHeight="1">
      <c r="B3" s="109"/>
      <c r="C3" s="110"/>
      <c r="D3" s="110"/>
      <c r="E3" s="110"/>
      <c r="F3" s="110"/>
      <c r="G3" s="110"/>
      <c r="H3" s="110"/>
      <c r="I3" s="110"/>
      <c r="J3" s="110"/>
      <c r="K3" s="110"/>
      <c r="L3" s="21"/>
      <c r="AT3" s="18" t="s">
        <v>86</v>
      </c>
    </row>
    <row r="4" spans="1:46" s="1" customFormat="1" ht="24.95" customHeight="1">
      <c r="B4" s="21"/>
      <c r="D4" s="111" t="s">
        <v>104</v>
      </c>
      <c r="L4" s="21"/>
      <c r="M4" s="112" t="s">
        <v>10</v>
      </c>
      <c r="AT4" s="18" t="s">
        <v>4</v>
      </c>
    </row>
    <row r="5" spans="1:46" s="1" customFormat="1" ht="6.95" customHeight="1">
      <c r="B5" s="21"/>
      <c r="L5" s="21"/>
    </row>
    <row r="6" spans="1:46" s="1" customFormat="1" ht="12" customHeight="1">
      <c r="B6" s="21"/>
      <c r="D6" s="113" t="s">
        <v>16</v>
      </c>
      <c r="L6" s="21"/>
    </row>
    <row r="7" spans="1:46" s="1" customFormat="1" ht="26.25" customHeight="1">
      <c r="B7" s="21"/>
      <c r="E7" s="326" t="str">
        <f>'Rekapitulace stavby'!K6</f>
        <v>Rekonstrukce oddělení urologie nemocnice Most - budova B, 4. patro - revize 25/9 2025</v>
      </c>
      <c r="F7" s="327"/>
      <c r="G7" s="327"/>
      <c r="H7" s="327"/>
      <c r="L7" s="21"/>
    </row>
    <row r="8" spans="1:46" s="2" customFormat="1" ht="12" customHeight="1">
      <c r="A8" s="35"/>
      <c r="B8" s="40"/>
      <c r="C8" s="35"/>
      <c r="D8" s="113" t="s">
        <v>105</v>
      </c>
      <c r="E8" s="35"/>
      <c r="F8" s="35"/>
      <c r="G8" s="35"/>
      <c r="H8" s="35"/>
      <c r="I8" s="35"/>
      <c r="J8" s="35"/>
      <c r="K8" s="35"/>
      <c r="L8" s="52"/>
      <c r="S8" s="35"/>
      <c r="T8" s="35"/>
      <c r="U8" s="35"/>
      <c r="V8" s="35"/>
      <c r="W8" s="35"/>
      <c r="X8" s="35"/>
      <c r="Y8" s="35"/>
      <c r="Z8" s="35"/>
      <c r="AA8" s="35"/>
      <c r="AB8" s="35"/>
      <c r="AC8" s="35"/>
      <c r="AD8" s="35"/>
      <c r="AE8" s="35"/>
    </row>
    <row r="9" spans="1:46" s="2" customFormat="1" ht="16.5" customHeight="1">
      <c r="A9" s="35"/>
      <c r="B9" s="40"/>
      <c r="C9" s="35"/>
      <c r="D9" s="35"/>
      <c r="E9" s="328" t="s">
        <v>1162</v>
      </c>
      <c r="F9" s="329"/>
      <c r="G9" s="329"/>
      <c r="H9" s="329"/>
      <c r="I9" s="35"/>
      <c r="J9" s="35"/>
      <c r="K9" s="35"/>
      <c r="L9" s="52"/>
      <c r="S9" s="35"/>
      <c r="T9" s="35"/>
      <c r="U9" s="35"/>
      <c r="V9" s="35"/>
      <c r="W9" s="35"/>
      <c r="X9" s="35"/>
      <c r="Y9" s="35"/>
      <c r="Z9" s="35"/>
      <c r="AA9" s="35"/>
      <c r="AB9" s="35"/>
      <c r="AC9" s="35"/>
      <c r="AD9" s="35"/>
      <c r="AE9" s="35"/>
    </row>
    <row r="10" spans="1:46" s="2" customFormat="1" ht="11.25">
      <c r="A10" s="35"/>
      <c r="B10" s="40"/>
      <c r="C10" s="35"/>
      <c r="D10" s="35"/>
      <c r="E10" s="35"/>
      <c r="F10" s="35"/>
      <c r="G10" s="35"/>
      <c r="H10" s="35"/>
      <c r="I10" s="35"/>
      <c r="J10" s="35"/>
      <c r="K10" s="35"/>
      <c r="L10" s="52"/>
      <c r="S10" s="35"/>
      <c r="T10" s="35"/>
      <c r="U10" s="35"/>
      <c r="V10" s="35"/>
      <c r="W10" s="35"/>
      <c r="X10" s="35"/>
      <c r="Y10" s="35"/>
      <c r="Z10" s="35"/>
      <c r="AA10" s="35"/>
      <c r="AB10" s="35"/>
      <c r="AC10" s="35"/>
      <c r="AD10" s="35"/>
      <c r="AE10" s="35"/>
    </row>
    <row r="11" spans="1:46" s="2" customFormat="1" ht="12" customHeight="1">
      <c r="A11" s="35"/>
      <c r="B11" s="40"/>
      <c r="C11" s="35"/>
      <c r="D11" s="113" t="s">
        <v>18</v>
      </c>
      <c r="E11" s="35"/>
      <c r="F11" s="114" t="s">
        <v>1</v>
      </c>
      <c r="G11" s="35"/>
      <c r="H11" s="35"/>
      <c r="I11" s="113" t="s">
        <v>19</v>
      </c>
      <c r="J11" s="114" t="s">
        <v>1</v>
      </c>
      <c r="K11" s="35"/>
      <c r="L11" s="52"/>
      <c r="S11" s="35"/>
      <c r="T11" s="35"/>
      <c r="U11" s="35"/>
      <c r="V11" s="35"/>
      <c r="W11" s="35"/>
      <c r="X11" s="35"/>
      <c r="Y11" s="35"/>
      <c r="Z11" s="35"/>
      <c r="AA11" s="35"/>
      <c r="AB11" s="35"/>
      <c r="AC11" s="35"/>
      <c r="AD11" s="35"/>
      <c r="AE11" s="35"/>
    </row>
    <row r="12" spans="1:46" s="2" customFormat="1" ht="12" customHeight="1">
      <c r="A12" s="35"/>
      <c r="B12" s="40"/>
      <c r="C12" s="35"/>
      <c r="D12" s="113" t="s">
        <v>20</v>
      </c>
      <c r="E12" s="35"/>
      <c r="F12" s="114" t="s">
        <v>21</v>
      </c>
      <c r="G12" s="35"/>
      <c r="H12" s="35"/>
      <c r="I12" s="113" t="s">
        <v>22</v>
      </c>
      <c r="J12" s="115">
        <f>'Rekapitulace stavby'!AN8</f>
        <v>0</v>
      </c>
      <c r="K12" s="35"/>
      <c r="L12" s="52"/>
      <c r="S12" s="35"/>
      <c r="T12" s="35"/>
      <c r="U12" s="35"/>
      <c r="V12" s="35"/>
      <c r="W12" s="35"/>
      <c r="X12" s="35"/>
      <c r="Y12" s="35"/>
      <c r="Z12" s="35"/>
      <c r="AA12" s="35"/>
      <c r="AB12" s="35"/>
      <c r="AC12" s="35"/>
      <c r="AD12" s="35"/>
      <c r="AE12" s="35"/>
    </row>
    <row r="13" spans="1:46" s="2" customFormat="1" ht="10.9" customHeight="1">
      <c r="A13" s="35"/>
      <c r="B13" s="40"/>
      <c r="C13" s="35"/>
      <c r="D13" s="35"/>
      <c r="E13" s="35"/>
      <c r="F13" s="35"/>
      <c r="G13" s="35"/>
      <c r="H13" s="35"/>
      <c r="I13" s="35"/>
      <c r="J13" s="35"/>
      <c r="K13" s="35"/>
      <c r="L13" s="52"/>
      <c r="S13" s="35"/>
      <c r="T13" s="35"/>
      <c r="U13" s="35"/>
      <c r="V13" s="35"/>
      <c r="W13" s="35"/>
      <c r="X13" s="35"/>
      <c r="Y13" s="35"/>
      <c r="Z13" s="35"/>
      <c r="AA13" s="35"/>
      <c r="AB13" s="35"/>
      <c r="AC13" s="35"/>
      <c r="AD13" s="35"/>
      <c r="AE13" s="35"/>
    </row>
    <row r="14" spans="1:46" s="2" customFormat="1" ht="12" customHeight="1">
      <c r="A14" s="35"/>
      <c r="B14" s="40"/>
      <c r="C14" s="35"/>
      <c r="D14" s="113" t="s">
        <v>23</v>
      </c>
      <c r="E14" s="35"/>
      <c r="F14" s="35"/>
      <c r="G14" s="35"/>
      <c r="H14" s="35"/>
      <c r="I14" s="113" t="s">
        <v>24</v>
      </c>
      <c r="J14" s="114" t="s">
        <v>25</v>
      </c>
      <c r="K14" s="35"/>
      <c r="L14" s="52"/>
      <c r="S14" s="35"/>
      <c r="T14" s="35"/>
      <c r="U14" s="35"/>
      <c r="V14" s="35"/>
      <c r="W14" s="35"/>
      <c r="X14" s="35"/>
      <c r="Y14" s="35"/>
      <c r="Z14" s="35"/>
      <c r="AA14" s="35"/>
      <c r="AB14" s="35"/>
      <c r="AC14" s="35"/>
      <c r="AD14" s="35"/>
      <c r="AE14" s="35"/>
    </row>
    <row r="15" spans="1:46" s="2" customFormat="1" ht="18" customHeight="1">
      <c r="A15" s="35"/>
      <c r="B15" s="40"/>
      <c r="C15" s="35"/>
      <c r="D15" s="35"/>
      <c r="E15" s="114" t="s">
        <v>26</v>
      </c>
      <c r="F15" s="35"/>
      <c r="G15" s="35"/>
      <c r="H15" s="35"/>
      <c r="I15" s="113" t="s">
        <v>27</v>
      </c>
      <c r="J15" s="114" t="s">
        <v>28</v>
      </c>
      <c r="K15" s="35"/>
      <c r="L15" s="52"/>
      <c r="S15" s="35"/>
      <c r="T15" s="35"/>
      <c r="U15" s="35"/>
      <c r="V15" s="35"/>
      <c r="W15" s="35"/>
      <c r="X15" s="35"/>
      <c r="Y15" s="35"/>
      <c r="Z15" s="35"/>
      <c r="AA15" s="35"/>
      <c r="AB15" s="35"/>
      <c r="AC15" s="35"/>
      <c r="AD15" s="35"/>
      <c r="AE15" s="35"/>
    </row>
    <row r="16" spans="1:46" s="2" customFormat="1" ht="6.95" customHeight="1">
      <c r="A16" s="35"/>
      <c r="B16" s="40"/>
      <c r="C16" s="35"/>
      <c r="D16" s="35"/>
      <c r="E16" s="35"/>
      <c r="F16" s="35"/>
      <c r="G16" s="35"/>
      <c r="H16" s="35"/>
      <c r="I16" s="35"/>
      <c r="J16" s="35"/>
      <c r="K16" s="35"/>
      <c r="L16" s="52"/>
      <c r="S16" s="35"/>
      <c r="T16" s="35"/>
      <c r="U16" s="35"/>
      <c r="V16" s="35"/>
      <c r="W16" s="35"/>
      <c r="X16" s="35"/>
      <c r="Y16" s="35"/>
      <c r="Z16" s="35"/>
      <c r="AA16" s="35"/>
      <c r="AB16" s="35"/>
      <c r="AC16" s="35"/>
      <c r="AD16" s="35"/>
      <c r="AE16" s="35"/>
    </row>
    <row r="17" spans="1:31" s="2" customFormat="1" ht="12" customHeight="1">
      <c r="A17" s="35"/>
      <c r="B17" s="40"/>
      <c r="C17" s="35"/>
      <c r="D17" s="113" t="s">
        <v>29</v>
      </c>
      <c r="E17" s="35"/>
      <c r="F17" s="35"/>
      <c r="G17" s="35"/>
      <c r="H17" s="35"/>
      <c r="I17" s="113" t="s">
        <v>24</v>
      </c>
      <c r="J17" s="31" t="str">
        <f>'Rekapitulace stavby'!AN13</f>
        <v>Vyplň údaj</v>
      </c>
      <c r="K17" s="35"/>
      <c r="L17" s="52"/>
      <c r="S17" s="35"/>
      <c r="T17" s="35"/>
      <c r="U17" s="35"/>
      <c r="V17" s="35"/>
      <c r="W17" s="35"/>
      <c r="X17" s="35"/>
      <c r="Y17" s="35"/>
      <c r="Z17" s="35"/>
      <c r="AA17" s="35"/>
      <c r="AB17" s="35"/>
      <c r="AC17" s="35"/>
      <c r="AD17" s="35"/>
      <c r="AE17" s="35"/>
    </row>
    <row r="18" spans="1:31" s="2" customFormat="1" ht="18" customHeight="1">
      <c r="A18" s="35"/>
      <c r="B18" s="40"/>
      <c r="C18" s="35"/>
      <c r="D18" s="35"/>
      <c r="E18" s="330" t="str">
        <f>'Rekapitulace stavby'!E14</f>
        <v>Vyplň údaj</v>
      </c>
      <c r="F18" s="331"/>
      <c r="G18" s="331"/>
      <c r="H18" s="331"/>
      <c r="I18" s="113" t="s">
        <v>27</v>
      </c>
      <c r="J18" s="31" t="str">
        <f>'Rekapitulace stavby'!AN14</f>
        <v>Vyplň údaj</v>
      </c>
      <c r="K18" s="35"/>
      <c r="L18" s="52"/>
      <c r="S18" s="35"/>
      <c r="T18" s="35"/>
      <c r="U18" s="35"/>
      <c r="V18" s="35"/>
      <c r="W18" s="35"/>
      <c r="X18" s="35"/>
      <c r="Y18" s="35"/>
      <c r="Z18" s="35"/>
      <c r="AA18" s="35"/>
      <c r="AB18" s="35"/>
      <c r="AC18" s="35"/>
      <c r="AD18" s="35"/>
      <c r="AE18" s="35"/>
    </row>
    <row r="19" spans="1:31" s="2" customFormat="1" ht="6.95" customHeight="1">
      <c r="A19" s="35"/>
      <c r="B19" s="40"/>
      <c r="C19" s="35"/>
      <c r="D19" s="35"/>
      <c r="E19" s="35"/>
      <c r="F19" s="35"/>
      <c r="G19" s="35"/>
      <c r="H19" s="35"/>
      <c r="I19" s="35"/>
      <c r="J19" s="35"/>
      <c r="K19" s="35"/>
      <c r="L19" s="52"/>
      <c r="S19" s="35"/>
      <c r="T19" s="35"/>
      <c r="U19" s="35"/>
      <c r="V19" s="35"/>
      <c r="W19" s="35"/>
      <c r="X19" s="35"/>
      <c r="Y19" s="35"/>
      <c r="Z19" s="35"/>
      <c r="AA19" s="35"/>
      <c r="AB19" s="35"/>
      <c r="AC19" s="35"/>
      <c r="AD19" s="35"/>
      <c r="AE19" s="35"/>
    </row>
    <row r="20" spans="1:31" s="2" customFormat="1" ht="12" customHeight="1">
      <c r="A20" s="35"/>
      <c r="B20" s="40"/>
      <c r="C20" s="35"/>
      <c r="D20" s="113" t="s">
        <v>31</v>
      </c>
      <c r="E20" s="35"/>
      <c r="F20" s="35"/>
      <c r="G20" s="35"/>
      <c r="H20" s="35"/>
      <c r="I20" s="113" t="s">
        <v>24</v>
      </c>
      <c r="J20" s="114" t="str">
        <f>IF('Rekapitulace stavby'!AN16="","",'Rekapitulace stavby'!AN16)</f>
        <v/>
      </c>
      <c r="K20" s="35"/>
      <c r="L20" s="52"/>
      <c r="S20" s="35"/>
      <c r="T20" s="35"/>
      <c r="U20" s="35"/>
      <c r="V20" s="35"/>
      <c r="W20" s="35"/>
      <c r="X20" s="35"/>
      <c r="Y20" s="35"/>
      <c r="Z20" s="35"/>
      <c r="AA20" s="35"/>
      <c r="AB20" s="35"/>
      <c r="AC20" s="35"/>
      <c r="AD20" s="35"/>
      <c r="AE20" s="35"/>
    </row>
    <row r="21" spans="1:31" s="2" customFormat="1" ht="18" customHeight="1">
      <c r="A21" s="35"/>
      <c r="B21" s="40"/>
      <c r="C21" s="35"/>
      <c r="D21" s="35"/>
      <c r="E21" s="114" t="str">
        <f>IF('Rekapitulace stavby'!E17="","",'Rekapitulace stavby'!E17)</f>
        <v xml:space="preserve"> </v>
      </c>
      <c r="F21" s="35"/>
      <c r="G21" s="35"/>
      <c r="H21" s="35"/>
      <c r="I21" s="113" t="s">
        <v>27</v>
      </c>
      <c r="J21" s="114" t="str">
        <f>IF('Rekapitulace stavby'!AN17="","",'Rekapitulace stavby'!AN17)</f>
        <v/>
      </c>
      <c r="K21" s="35"/>
      <c r="L21" s="52"/>
      <c r="S21" s="35"/>
      <c r="T21" s="35"/>
      <c r="U21" s="35"/>
      <c r="V21" s="35"/>
      <c r="W21" s="35"/>
      <c r="X21" s="35"/>
      <c r="Y21" s="35"/>
      <c r="Z21" s="35"/>
      <c r="AA21" s="35"/>
      <c r="AB21" s="35"/>
      <c r="AC21" s="35"/>
      <c r="AD21" s="35"/>
      <c r="AE21" s="35"/>
    </row>
    <row r="22" spans="1:31" s="2" customFormat="1" ht="6.95" customHeight="1">
      <c r="A22" s="35"/>
      <c r="B22" s="40"/>
      <c r="C22" s="35"/>
      <c r="D22" s="35"/>
      <c r="E22" s="35"/>
      <c r="F22" s="35"/>
      <c r="G22" s="35"/>
      <c r="H22" s="35"/>
      <c r="I22" s="35"/>
      <c r="J22" s="35"/>
      <c r="K22" s="35"/>
      <c r="L22" s="52"/>
      <c r="S22" s="35"/>
      <c r="T22" s="35"/>
      <c r="U22" s="35"/>
      <c r="V22" s="35"/>
      <c r="W22" s="35"/>
      <c r="X22" s="35"/>
      <c r="Y22" s="35"/>
      <c r="Z22" s="35"/>
      <c r="AA22" s="35"/>
      <c r="AB22" s="35"/>
      <c r="AC22" s="35"/>
      <c r="AD22" s="35"/>
      <c r="AE22" s="35"/>
    </row>
    <row r="23" spans="1:31" s="2" customFormat="1" ht="12" customHeight="1">
      <c r="A23" s="35"/>
      <c r="B23" s="40"/>
      <c r="C23" s="35"/>
      <c r="D23" s="113" t="s">
        <v>34</v>
      </c>
      <c r="E23" s="35"/>
      <c r="F23" s="35"/>
      <c r="G23" s="35"/>
      <c r="H23" s="35"/>
      <c r="I23" s="113" t="s">
        <v>24</v>
      </c>
      <c r="J23" s="114" t="str">
        <f>IF('Rekapitulace stavby'!AN19="","",'Rekapitulace stavby'!AN19)</f>
        <v/>
      </c>
      <c r="K23" s="35"/>
      <c r="L23" s="52"/>
      <c r="S23" s="35"/>
      <c r="T23" s="35"/>
      <c r="U23" s="35"/>
      <c r="V23" s="35"/>
      <c r="W23" s="35"/>
      <c r="X23" s="35"/>
      <c r="Y23" s="35"/>
      <c r="Z23" s="35"/>
      <c r="AA23" s="35"/>
      <c r="AB23" s="35"/>
      <c r="AC23" s="35"/>
      <c r="AD23" s="35"/>
      <c r="AE23" s="35"/>
    </row>
    <row r="24" spans="1:31" s="2" customFormat="1" ht="18" customHeight="1">
      <c r="A24" s="35"/>
      <c r="B24" s="40"/>
      <c r="C24" s="35"/>
      <c r="D24" s="35"/>
      <c r="E24" s="114" t="str">
        <f>IF('Rekapitulace stavby'!E20="","",'Rekapitulace stavby'!E20)</f>
        <v xml:space="preserve"> </v>
      </c>
      <c r="F24" s="35"/>
      <c r="G24" s="35"/>
      <c r="H24" s="35"/>
      <c r="I24" s="113" t="s">
        <v>27</v>
      </c>
      <c r="J24" s="114" t="str">
        <f>IF('Rekapitulace stavby'!AN20="","",'Rekapitulace stavby'!AN20)</f>
        <v/>
      </c>
      <c r="K24" s="35"/>
      <c r="L24" s="52"/>
      <c r="S24" s="35"/>
      <c r="T24" s="35"/>
      <c r="U24" s="35"/>
      <c r="V24" s="35"/>
      <c r="W24" s="35"/>
      <c r="X24" s="35"/>
      <c r="Y24" s="35"/>
      <c r="Z24" s="35"/>
      <c r="AA24" s="35"/>
      <c r="AB24" s="35"/>
      <c r="AC24" s="35"/>
      <c r="AD24" s="35"/>
      <c r="AE24" s="35"/>
    </row>
    <row r="25" spans="1:31" s="2" customFormat="1" ht="6.95" customHeight="1">
      <c r="A25" s="35"/>
      <c r="B25" s="40"/>
      <c r="C25" s="35"/>
      <c r="D25" s="35"/>
      <c r="E25" s="35"/>
      <c r="F25" s="35"/>
      <c r="G25" s="35"/>
      <c r="H25" s="35"/>
      <c r="I25" s="35"/>
      <c r="J25" s="35"/>
      <c r="K25" s="35"/>
      <c r="L25" s="52"/>
      <c r="S25" s="35"/>
      <c r="T25" s="35"/>
      <c r="U25" s="35"/>
      <c r="V25" s="35"/>
      <c r="W25" s="35"/>
      <c r="X25" s="35"/>
      <c r="Y25" s="35"/>
      <c r="Z25" s="35"/>
      <c r="AA25" s="35"/>
      <c r="AB25" s="35"/>
      <c r="AC25" s="35"/>
      <c r="AD25" s="35"/>
      <c r="AE25" s="35"/>
    </row>
    <row r="26" spans="1:31" s="2" customFormat="1" ht="12" customHeight="1">
      <c r="A26" s="35"/>
      <c r="B26" s="40"/>
      <c r="C26" s="35"/>
      <c r="D26" s="113" t="s">
        <v>35</v>
      </c>
      <c r="E26" s="35"/>
      <c r="F26" s="35"/>
      <c r="G26" s="35"/>
      <c r="H26" s="35"/>
      <c r="I26" s="35"/>
      <c r="J26" s="35"/>
      <c r="K26" s="35"/>
      <c r="L26" s="52"/>
      <c r="S26" s="35"/>
      <c r="T26" s="35"/>
      <c r="U26" s="35"/>
      <c r="V26" s="35"/>
      <c r="W26" s="35"/>
      <c r="X26" s="35"/>
      <c r="Y26" s="35"/>
      <c r="Z26" s="35"/>
      <c r="AA26" s="35"/>
      <c r="AB26" s="35"/>
      <c r="AC26" s="35"/>
      <c r="AD26" s="35"/>
      <c r="AE26" s="35"/>
    </row>
    <row r="27" spans="1:31" s="8" customFormat="1" ht="16.5" customHeight="1">
      <c r="A27" s="116"/>
      <c r="B27" s="117"/>
      <c r="C27" s="116"/>
      <c r="D27" s="116"/>
      <c r="E27" s="332" t="s">
        <v>1</v>
      </c>
      <c r="F27" s="332"/>
      <c r="G27" s="332"/>
      <c r="H27" s="332"/>
      <c r="I27" s="116"/>
      <c r="J27" s="116"/>
      <c r="K27" s="116"/>
      <c r="L27" s="118"/>
      <c r="S27" s="116"/>
      <c r="T27" s="116"/>
      <c r="U27" s="116"/>
      <c r="V27" s="116"/>
      <c r="W27" s="116"/>
      <c r="X27" s="116"/>
      <c r="Y27" s="116"/>
      <c r="Z27" s="116"/>
      <c r="AA27" s="116"/>
      <c r="AB27" s="116"/>
      <c r="AC27" s="116"/>
      <c r="AD27" s="116"/>
      <c r="AE27" s="116"/>
    </row>
    <row r="28" spans="1:31" s="2" customFormat="1" ht="6.95" customHeight="1">
      <c r="A28" s="35"/>
      <c r="B28" s="40"/>
      <c r="C28" s="35"/>
      <c r="D28" s="35"/>
      <c r="E28" s="35"/>
      <c r="F28" s="35"/>
      <c r="G28" s="35"/>
      <c r="H28" s="35"/>
      <c r="I28" s="35"/>
      <c r="J28" s="35"/>
      <c r="K28" s="35"/>
      <c r="L28" s="52"/>
      <c r="S28" s="35"/>
      <c r="T28" s="35"/>
      <c r="U28" s="35"/>
      <c r="V28" s="35"/>
      <c r="W28" s="35"/>
      <c r="X28" s="35"/>
      <c r="Y28" s="35"/>
      <c r="Z28" s="35"/>
      <c r="AA28" s="35"/>
      <c r="AB28" s="35"/>
      <c r="AC28" s="35"/>
      <c r="AD28" s="35"/>
      <c r="AE28" s="35"/>
    </row>
    <row r="29" spans="1:31" s="2" customFormat="1" ht="6.95" customHeight="1">
      <c r="A29" s="35"/>
      <c r="B29" s="40"/>
      <c r="C29" s="35"/>
      <c r="D29" s="119"/>
      <c r="E29" s="119"/>
      <c r="F29" s="119"/>
      <c r="G29" s="119"/>
      <c r="H29" s="119"/>
      <c r="I29" s="119"/>
      <c r="J29" s="119"/>
      <c r="K29" s="119"/>
      <c r="L29" s="52"/>
      <c r="S29" s="35"/>
      <c r="T29" s="35"/>
      <c r="U29" s="35"/>
      <c r="V29" s="35"/>
      <c r="W29" s="35"/>
      <c r="X29" s="35"/>
      <c r="Y29" s="35"/>
      <c r="Z29" s="35"/>
      <c r="AA29" s="35"/>
      <c r="AB29" s="35"/>
      <c r="AC29" s="35"/>
      <c r="AD29" s="35"/>
      <c r="AE29" s="35"/>
    </row>
    <row r="30" spans="1:31" s="2" customFormat="1" ht="25.35" customHeight="1">
      <c r="A30" s="35"/>
      <c r="B30" s="40"/>
      <c r="C30" s="35"/>
      <c r="D30" s="120" t="s">
        <v>36</v>
      </c>
      <c r="E30" s="35"/>
      <c r="F30" s="35"/>
      <c r="G30" s="35"/>
      <c r="H30" s="35"/>
      <c r="I30" s="35"/>
      <c r="J30" s="121">
        <f>ROUND(J121, 2)</f>
        <v>0</v>
      </c>
      <c r="K30" s="35"/>
      <c r="L30" s="52"/>
      <c r="S30" s="35"/>
      <c r="T30" s="35"/>
      <c r="U30" s="35"/>
      <c r="V30" s="35"/>
      <c r="W30" s="35"/>
      <c r="X30" s="35"/>
      <c r="Y30" s="35"/>
      <c r="Z30" s="35"/>
      <c r="AA30" s="35"/>
      <c r="AB30" s="35"/>
      <c r="AC30" s="35"/>
      <c r="AD30" s="35"/>
      <c r="AE30" s="35"/>
    </row>
    <row r="31" spans="1:31" s="2" customFormat="1" ht="6.95" customHeight="1">
      <c r="A31" s="35"/>
      <c r="B31" s="40"/>
      <c r="C31" s="35"/>
      <c r="D31" s="119"/>
      <c r="E31" s="119"/>
      <c r="F31" s="119"/>
      <c r="G31" s="119"/>
      <c r="H31" s="119"/>
      <c r="I31" s="119"/>
      <c r="J31" s="119"/>
      <c r="K31" s="119"/>
      <c r="L31" s="52"/>
      <c r="S31" s="35"/>
      <c r="T31" s="35"/>
      <c r="U31" s="35"/>
      <c r="V31" s="35"/>
      <c r="W31" s="35"/>
      <c r="X31" s="35"/>
      <c r="Y31" s="35"/>
      <c r="Z31" s="35"/>
      <c r="AA31" s="35"/>
      <c r="AB31" s="35"/>
      <c r="AC31" s="35"/>
      <c r="AD31" s="35"/>
      <c r="AE31" s="35"/>
    </row>
    <row r="32" spans="1:31" s="2" customFormat="1" ht="14.45" customHeight="1">
      <c r="A32" s="35"/>
      <c r="B32" s="40"/>
      <c r="C32" s="35"/>
      <c r="D32" s="35"/>
      <c r="E32" s="35"/>
      <c r="F32" s="122" t="s">
        <v>38</v>
      </c>
      <c r="G32" s="35"/>
      <c r="H32" s="35"/>
      <c r="I32" s="122" t="s">
        <v>37</v>
      </c>
      <c r="J32" s="122" t="s">
        <v>39</v>
      </c>
      <c r="K32" s="35"/>
      <c r="L32" s="52"/>
      <c r="S32" s="35"/>
      <c r="T32" s="35"/>
      <c r="U32" s="35"/>
      <c r="V32" s="35"/>
      <c r="W32" s="35"/>
      <c r="X32" s="35"/>
      <c r="Y32" s="35"/>
      <c r="Z32" s="35"/>
      <c r="AA32" s="35"/>
      <c r="AB32" s="35"/>
      <c r="AC32" s="35"/>
      <c r="AD32" s="35"/>
      <c r="AE32" s="35"/>
    </row>
    <row r="33" spans="1:31" s="2" customFormat="1" ht="14.45" customHeight="1">
      <c r="A33" s="35"/>
      <c r="B33" s="40"/>
      <c r="C33" s="35"/>
      <c r="D33" s="123" t="s">
        <v>40</v>
      </c>
      <c r="E33" s="113" t="s">
        <v>41</v>
      </c>
      <c r="F33" s="124">
        <f>ROUND((SUM(BE121:BE137)),  2)</f>
        <v>0</v>
      </c>
      <c r="G33" s="35"/>
      <c r="H33" s="35"/>
      <c r="I33" s="125">
        <v>0.21</v>
      </c>
      <c r="J33" s="124">
        <f>ROUND(((SUM(BE121:BE137))*I33),  2)</f>
        <v>0</v>
      </c>
      <c r="K33" s="35"/>
      <c r="L33" s="52"/>
      <c r="S33" s="35"/>
      <c r="T33" s="35"/>
      <c r="U33" s="35"/>
      <c r="V33" s="35"/>
      <c r="W33" s="35"/>
      <c r="X33" s="35"/>
      <c r="Y33" s="35"/>
      <c r="Z33" s="35"/>
      <c r="AA33" s="35"/>
      <c r="AB33" s="35"/>
      <c r="AC33" s="35"/>
      <c r="AD33" s="35"/>
      <c r="AE33" s="35"/>
    </row>
    <row r="34" spans="1:31" s="2" customFormat="1" ht="14.45" customHeight="1">
      <c r="A34" s="35"/>
      <c r="B34" s="40"/>
      <c r="C34" s="35"/>
      <c r="D34" s="35"/>
      <c r="E34" s="113" t="s">
        <v>42</v>
      </c>
      <c r="F34" s="124">
        <f>ROUND((SUM(BF121:BF137)),  2)</f>
        <v>0</v>
      </c>
      <c r="G34" s="35"/>
      <c r="H34" s="35"/>
      <c r="I34" s="125">
        <v>0.12</v>
      </c>
      <c r="J34" s="124">
        <f>ROUND(((SUM(BF121:BF137))*I34),  2)</f>
        <v>0</v>
      </c>
      <c r="K34" s="35"/>
      <c r="L34" s="52"/>
      <c r="S34" s="35"/>
      <c r="T34" s="35"/>
      <c r="U34" s="35"/>
      <c r="V34" s="35"/>
      <c r="W34" s="35"/>
      <c r="X34" s="35"/>
      <c r="Y34" s="35"/>
      <c r="Z34" s="35"/>
      <c r="AA34" s="35"/>
      <c r="AB34" s="35"/>
      <c r="AC34" s="35"/>
      <c r="AD34" s="35"/>
      <c r="AE34" s="35"/>
    </row>
    <row r="35" spans="1:31" s="2" customFormat="1" ht="14.45" hidden="1" customHeight="1">
      <c r="A35" s="35"/>
      <c r="B35" s="40"/>
      <c r="C35" s="35"/>
      <c r="D35" s="35"/>
      <c r="E35" s="113" t="s">
        <v>43</v>
      </c>
      <c r="F35" s="124">
        <f>ROUND((SUM(BG121:BG137)),  2)</f>
        <v>0</v>
      </c>
      <c r="G35" s="35"/>
      <c r="H35" s="35"/>
      <c r="I35" s="125">
        <v>0.21</v>
      </c>
      <c r="J35" s="124">
        <f>0</f>
        <v>0</v>
      </c>
      <c r="K35" s="35"/>
      <c r="L35" s="52"/>
      <c r="S35" s="35"/>
      <c r="T35" s="35"/>
      <c r="U35" s="35"/>
      <c r="V35" s="35"/>
      <c r="W35" s="35"/>
      <c r="X35" s="35"/>
      <c r="Y35" s="35"/>
      <c r="Z35" s="35"/>
      <c r="AA35" s="35"/>
      <c r="AB35" s="35"/>
      <c r="AC35" s="35"/>
      <c r="AD35" s="35"/>
      <c r="AE35" s="35"/>
    </row>
    <row r="36" spans="1:31" s="2" customFormat="1" ht="14.45" hidden="1" customHeight="1">
      <c r="A36" s="35"/>
      <c r="B36" s="40"/>
      <c r="C36" s="35"/>
      <c r="D36" s="35"/>
      <c r="E36" s="113" t="s">
        <v>44</v>
      </c>
      <c r="F36" s="124">
        <f>ROUND((SUM(BH121:BH137)),  2)</f>
        <v>0</v>
      </c>
      <c r="G36" s="35"/>
      <c r="H36" s="35"/>
      <c r="I36" s="125">
        <v>0.12</v>
      </c>
      <c r="J36" s="124">
        <f>0</f>
        <v>0</v>
      </c>
      <c r="K36" s="35"/>
      <c r="L36" s="52"/>
      <c r="S36" s="35"/>
      <c r="T36" s="35"/>
      <c r="U36" s="35"/>
      <c r="V36" s="35"/>
      <c r="W36" s="35"/>
      <c r="X36" s="35"/>
      <c r="Y36" s="35"/>
      <c r="Z36" s="35"/>
      <c r="AA36" s="35"/>
      <c r="AB36" s="35"/>
      <c r="AC36" s="35"/>
      <c r="AD36" s="35"/>
      <c r="AE36" s="35"/>
    </row>
    <row r="37" spans="1:31" s="2" customFormat="1" ht="14.45" hidden="1" customHeight="1">
      <c r="A37" s="35"/>
      <c r="B37" s="40"/>
      <c r="C37" s="35"/>
      <c r="D37" s="35"/>
      <c r="E37" s="113" t="s">
        <v>45</v>
      </c>
      <c r="F37" s="124">
        <f>ROUND((SUM(BI121:BI137)),  2)</f>
        <v>0</v>
      </c>
      <c r="G37" s="35"/>
      <c r="H37" s="35"/>
      <c r="I37" s="125">
        <v>0</v>
      </c>
      <c r="J37" s="124">
        <f>0</f>
        <v>0</v>
      </c>
      <c r="K37" s="35"/>
      <c r="L37" s="52"/>
      <c r="S37" s="35"/>
      <c r="T37" s="35"/>
      <c r="U37" s="35"/>
      <c r="V37" s="35"/>
      <c r="W37" s="35"/>
      <c r="X37" s="35"/>
      <c r="Y37" s="35"/>
      <c r="Z37" s="35"/>
      <c r="AA37" s="35"/>
      <c r="AB37" s="35"/>
      <c r="AC37" s="35"/>
      <c r="AD37" s="35"/>
      <c r="AE37" s="35"/>
    </row>
    <row r="38" spans="1:31" s="2" customFormat="1" ht="6.95" customHeight="1">
      <c r="A38" s="35"/>
      <c r="B38" s="40"/>
      <c r="C38" s="35"/>
      <c r="D38" s="35"/>
      <c r="E38" s="35"/>
      <c r="F38" s="35"/>
      <c r="G38" s="35"/>
      <c r="H38" s="35"/>
      <c r="I38" s="35"/>
      <c r="J38" s="35"/>
      <c r="K38" s="35"/>
      <c r="L38" s="52"/>
      <c r="S38" s="35"/>
      <c r="T38" s="35"/>
      <c r="U38" s="35"/>
      <c r="V38" s="35"/>
      <c r="W38" s="35"/>
      <c r="X38" s="35"/>
      <c r="Y38" s="35"/>
      <c r="Z38" s="35"/>
      <c r="AA38" s="35"/>
      <c r="AB38" s="35"/>
      <c r="AC38" s="35"/>
      <c r="AD38" s="35"/>
      <c r="AE38" s="35"/>
    </row>
    <row r="39" spans="1:31" s="2" customFormat="1" ht="25.35" customHeight="1">
      <c r="A39" s="35"/>
      <c r="B39" s="40"/>
      <c r="C39" s="126"/>
      <c r="D39" s="127" t="s">
        <v>46</v>
      </c>
      <c r="E39" s="128"/>
      <c r="F39" s="128"/>
      <c r="G39" s="129" t="s">
        <v>47</v>
      </c>
      <c r="H39" s="130" t="s">
        <v>48</v>
      </c>
      <c r="I39" s="128"/>
      <c r="J39" s="131">
        <f>SUM(J30:J37)</f>
        <v>0</v>
      </c>
      <c r="K39" s="132"/>
      <c r="L39" s="52"/>
      <c r="S39" s="35"/>
      <c r="T39" s="35"/>
      <c r="U39" s="35"/>
      <c r="V39" s="35"/>
      <c r="W39" s="35"/>
      <c r="X39" s="35"/>
      <c r="Y39" s="35"/>
      <c r="Z39" s="35"/>
      <c r="AA39" s="35"/>
      <c r="AB39" s="35"/>
      <c r="AC39" s="35"/>
      <c r="AD39" s="35"/>
      <c r="AE39" s="35"/>
    </row>
    <row r="40" spans="1:31" s="2" customFormat="1" ht="14.45" customHeight="1">
      <c r="A40" s="35"/>
      <c r="B40" s="40"/>
      <c r="C40" s="35"/>
      <c r="D40" s="35"/>
      <c r="E40" s="35"/>
      <c r="F40" s="35"/>
      <c r="G40" s="35"/>
      <c r="H40" s="35"/>
      <c r="I40" s="35"/>
      <c r="J40" s="35"/>
      <c r="K40" s="35"/>
      <c r="L40" s="52"/>
      <c r="S40" s="35"/>
      <c r="T40" s="35"/>
      <c r="U40" s="35"/>
      <c r="V40" s="35"/>
      <c r="W40" s="35"/>
      <c r="X40" s="35"/>
      <c r="Y40" s="35"/>
      <c r="Z40" s="35"/>
      <c r="AA40" s="35"/>
      <c r="AB40" s="35"/>
      <c r="AC40" s="35"/>
      <c r="AD40" s="35"/>
      <c r="AE40" s="35"/>
    </row>
    <row r="41" spans="1:31" s="1" customFormat="1" ht="14.45" customHeight="1">
      <c r="B41" s="21"/>
      <c r="L41" s="21"/>
    </row>
    <row r="42" spans="1:31" s="1" customFormat="1" ht="14.45" customHeight="1">
      <c r="B42" s="21"/>
      <c r="L42" s="21"/>
    </row>
    <row r="43" spans="1:31" s="1" customFormat="1" ht="14.45" customHeight="1">
      <c r="B43" s="21"/>
      <c r="L43" s="21"/>
    </row>
    <row r="44" spans="1:31" s="1" customFormat="1" ht="14.45" customHeight="1">
      <c r="B44" s="21"/>
      <c r="L44" s="21"/>
    </row>
    <row r="45" spans="1:31" s="1" customFormat="1" ht="14.45" customHeight="1">
      <c r="B45" s="21"/>
      <c r="L45" s="21"/>
    </row>
    <row r="46" spans="1:31" s="1" customFormat="1" ht="14.45" customHeight="1">
      <c r="B46" s="21"/>
      <c r="L46" s="21"/>
    </row>
    <row r="47" spans="1:31" s="1" customFormat="1" ht="14.45" customHeight="1">
      <c r="B47" s="21"/>
      <c r="L47" s="21"/>
    </row>
    <row r="48" spans="1:31" s="1" customFormat="1" ht="14.45" customHeight="1">
      <c r="B48" s="21"/>
      <c r="L48" s="21"/>
    </row>
    <row r="49" spans="1:31" s="1" customFormat="1" ht="14.45" customHeight="1">
      <c r="B49" s="21"/>
      <c r="L49" s="21"/>
    </row>
    <row r="50" spans="1:31" s="2" customFormat="1" ht="14.45" customHeight="1">
      <c r="B50" s="52"/>
      <c r="D50" s="133" t="s">
        <v>49</v>
      </c>
      <c r="E50" s="134"/>
      <c r="F50" s="134"/>
      <c r="G50" s="133" t="s">
        <v>50</v>
      </c>
      <c r="H50" s="134"/>
      <c r="I50" s="134"/>
      <c r="J50" s="134"/>
      <c r="K50" s="134"/>
      <c r="L50" s="52"/>
    </row>
    <row r="51" spans="1:31" ht="11.25">
      <c r="B51" s="21"/>
      <c r="L51" s="21"/>
    </row>
    <row r="52" spans="1:31" ht="11.25">
      <c r="B52" s="21"/>
      <c r="L52" s="21"/>
    </row>
    <row r="53" spans="1:31" ht="11.25">
      <c r="B53" s="21"/>
      <c r="L53" s="21"/>
    </row>
    <row r="54" spans="1:31" ht="11.25">
      <c r="B54" s="21"/>
      <c r="L54" s="21"/>
    </row>
    <row r="55" spans="1:31" ht="11.25">
      <c r="B55" s="21"/>
      <c r="L55" s="21"/>
    </row>
    <row r="56" spans="1:31" ht="11.25">
      <c r="B56" s="21"/>
      <c r="L56" s="21"/>
    </row>
    <row r="57" spans="1:31" ht="11.25">
      <c r="B57" s="21"/>
      <c r="L57" s="21"/>
    </row>
    <row r="58" spans="1:31" ht="11.25">
      <c r="B58" s="21"/>
      <c r="L58" s="21"/>
    </row>
    <row r="59" spans="1:31" ht="11.25">
      <c r="B59" s="21"/>
      <c r="L59" s="21"/>
    </row>
    <row r="60" spans="1:31" ht="11.25">
      <c r="B60" s="21"/>
      <c r="L60" s="21"/>
    </row>
    <row r="61" spans="1:31" s="2" customFormat="1" ht="12.75">
      <c r="A61" s="35"/>
      <c r="B61" s="40"/>
      <c r="C61" s="35"/>
      <c r="D61" s="135" t="s">
        <v>51</v>
      </c>
      <c r="E61" s="136"/>
      <c r="F61" s="137" t="s">
        <v>52</v>
      </c>
      <c r="G61" s="135" t="s">
        <v>51</v>
      </c>
      <c r="H61" s="136"/>
      <c r="I61" s="136"/>
      <c r="J61" s="138" t="s">
        <v>52</v>
      </c>
      <c r="K61" s="136"/>
      <c r="L61" s="52"/>
      <c r="S61" s="35"/>
      <c r="T61" s="35"/>
      <c r="U61" s="35"/>
      <c r="V61" s="35"/>
      <c r="W61" s="35"/>
      <c r="X61" s="35"/>
      <c r="Y61" s="35"/>
      <c r="Z61" s="35"/>
      <c r="AA61" s="35"/>
      <c r="AB61" s="35"/>
      <c r="AC61" s="35"/>
      <c r="AD61" s="35"/>
      <c r="AE61" s="35"/>
    </row>
    <row r="62" spans="1:31" ht="11.25">
      <c r="B62" s="21"/>
      <c r="L62" s="21"/>
    </row>
    <row r="63" spans="1:31" ht="11.25">
      <c r="B63" s="21"/>
      <c r="L63" s="21"/>
    </row>
    <row r="64" spans="1:31" ht="11.25">
      <c r="B64" s="21"/>
      <c r="L64" s="21"/>
    </row>
    <row r="65" spans="1:31" s="2" customFormat="1" ht="12.75">
      <c r="A65" s="35"/>
      <c r="B65" s="40"/>
      <c r="C65" s="35"/>
      <c r="D65" s="133" t="s">
        <v>53</v>
      </c>
      <c r="E65" s="139"/>
      <c r="F65" s="139"/>
      <c r="G65" s="133" t="s">
        <v>54</v>
      </c>
      <c r="H65" s="139"/>
      <c r="I65" s="139"/>
      <c r="J65" s="139"/>
      <c r="K65" s="139"/>
      <c r="L65" s="52"/>
      <c r="S65" s="35"/>
      <c r="T65" s="35"/>
      <c r="U65" s="35"/>
      <c r="V65" s="35"/>
      <c r="W65" s="35"/>
      <c r="X65" s="35"/>
      <c r="Y65" s="35"/>
      <c r="Z65" s="35"/>
      <c r="AA65" s="35"/>
      <c r="AB65" s="35"/>
      <c r="AC65" s="35"/>
      <c r="AD65" s="35"/>
      <c r="AE65" s="35"/>
    </row>
    <row r="66" spans="1:31" ht="11.25">
      <c r="B66" s="21"/>
      <c r="L66" s="21"/>
    </row>
    <row r="67" spans="1:31" ht="11.25">
      <c r="B67" s="21"/>
      <c r="L67" s="21"/>
    </row>
    <row r="68" spans="1:31" ht="11.25">
      <c r="B68" s="21"/>
      <c r="L68" s="21"/>
    </row>
    <row r="69" spans="1:31" ht="11.25">
      <c r="B69" s="21"/>
      <c r="L69" s="21"/>
    </row>
    <row r="70" spans="1:31" ht="11.25">
      <c r="B70" s="21"/>
      <c r="L70" s="21"/>
    </row>
    <row r="71" spans="1:31" ht="11.25">
      <c r="B71" s="21"/>
      <c r="L71" s="21"/>
    </row>
    <row r="72" spans="1:31" ht="11.25">
      <c r="B72" s="21"/>
      <c r="L72" s="21"/>
    </row>
    <row r="73" spans="1:31" ht="11.25">
      <c r="B73" s="21"/>
      <c r="L73" s="21"/>
    </row>
    <row r="74" spans="1:31" ht="11.25">
      <c r="B74" s="21"/>
      <c r="L74" s="21"/>
    </row>
    <row r="75" spans="1:31" ht="11.25">
      <c r="B75" s="21"/>
      <c r="L75" s="21"/>
    </row>
    <row r="76" spans="1:31" s="2" customFormat="1" ht="12.75">
      <c r="A76" s="35"/>
      <c r="B76" s="40"/>
      <c r="C76" s="35"/>
      <c r="D76" s="135" t="s">
        <v>51</v>
      </c>
      <c r="E76" s="136"/>
      <c r="F76" s="137" t="s">
        <v>52</v>
      </c>
      <c r="G76" s="135" t="s">
        <v>51</v>
      </c>
      <c r="H76" s="136"/>
      <c r="I76" s="136"/>
      <c r="J76" s="138" t="s">
        <v>52</v>
      </c>
      <c r="K76" s="136"/>
      <c r="L76" s="52"/>
      <c r="S76" s="35"/>
      <c r="T76" s="35"/>
      <c r="U76" s="35"/>
      <c r="V76" s="35"/>
      <c r="W76" s="35"/>
      <c r="X76" s="35"/>
      <c r="Y76" s="35"/>
      <c r="Z76" s="35"/>
      <c r="AA76" s="35"/>
      <c r="AB76" s="35"/>
      <c r="AC76" s="35"/>
      <c r="AD76" s="35"/>
      <c r="AE76" s="35"/>
    </row>
    <row r="77" spans="1:31" s="2" customFormat="1" ht="14.45" customHeight="1">
      <c r="A77" s="35"/>
      <c r="B77" s="140"/>
      <c r="C77" s="141"/>
      <c r="D77" s="141"/>
      <c r="E77" s="141"/>
      <c r="F77" s="141"/>
      <c r="G77" s="141"/>
      <c r="H77" s="141"/>
      <c r="I77" s="141"/>
      <c r="J77" s="141"/>
      <c r="K77" s="141"/>
      <c r="L77" s="52"/>
      <c r="S77" s="35"/>
      <c r="T77" s="35"/>
      <c r="U77" s="35"/>
      <c r="V77" s="35"/>
      <c r="W77" s="35"/>
      <c r="X77" s="35"/>
      <c r="Y77" s="35"/>
      <c r="Z77" s="35"/>
      <c r="AA77" s="35"/>
      <c r="AB77" s="35"/>
      <c r="AC77" s="35"/>
      <c r="AD77" s="35"/>
      <c r="AE77" s="35"/>
    </row>
    <row r="81" spans="1:47" s="2" customFormat="1" ht="6.95" customHeight="1">
      <c r="A81" s="35"/>
      <c r="B81" s="142"/>
      <c r="C81" s="143"/>
      <c r="D81" s="143"/>
      <c r="E81" s="143"/>
      <c r="F81" s="143"/>
      <c r="G81" s="143"/>
      <c r="H81" s="143"/>
      <c r="I81" s="143"/>
      <c r="J81" s="143"/>
      <c r="K81" s="143"/>
      <c r="L81" s="52"/>
      <c r="S81" s="35"/>
      <c r="T81" s="35"/>
      <c r="U81" s="35"/>
      <c r="V81" s="35"/>
      <c r="W81" s="35"/>
      <c r="X81" s="35"/>
      <c r="Y81" s="35"/>
      <c r="Z81" s="35"/>
      <c r="AA81" s="35"/>
      <c r="AB81" s="35"/>
      <c r="AC81" s="35"/>
      <c r="AD81" s="35"/>
      <c r="AE81" s="35"/>
    </row>
    <row r="82" spans="1:47" s="2" customFormat="1" ht="24.95" customHeight="1">
      <c r="A82" s="35"/>
      <c r="B82" s="36"/>
      <c r="C82" s="24" t="s">
        <v>107</v>
      </c>
      <c r="D82" s="37"/>
      <c r="E82" s="37"/>
      <c r="F82" s="37"/>
      <c r="G82" s="37"/>
      <c r="H82" s="37"/>
      <c r="I82" s="37"/>
      <c r="J82" s="37"/>
      <c r="K82" s="37"/>
      <c r="L82" s="52"/>
      <c r="S82" s="35"/>
      <c r="T82" s="35"/>
      <c r="U82" s="35"/>
      <c r="V82" s="35"/>
      <c r="W82" s="35"/>
      <c r="X82" s="35"/>
      <c r="Y82" s="35"/>
      <c r="Z82" s="35"/>
      <c r="AA82" s="35"/>
      <c r="AB82" s="35"/>
      <c r="AC82" s="35"/>
      <c r="AD82" s="35"/>
      <c r="AE82" s="35"/>
    </row>
    <row r="83" spans="1:47" s="2" customFormat="1" ht="6.95" customHeight="1">
      <c r="A83" s="35"/>
      <c r="B83" s="36"/>
      <c r="C83" s="37"/>
      <c r="D83" s="37"/>
      <c r="E83" s="37"/>
      <c r="F83" s="37"/>
      <c r="G83" s="37"/>
      <c r="H83" s="37"/>
      <c r="I83" s="37"/>
      <c r="J83" s="37"/>
      <c r="K83" s="37"/>
      <c r="L83" s="52"/>
      <c r="S83" s="35"/>
      <c r="T83" s="35"/>
      <c r="U83" s="35"/>
      <c r="V83" s="35"/>
      <c r="W83" s="35"/>
      <c r="X83" s="35"/>
      <c r="Y83" s="35"/>
      <c r="Z83" s="35"/>
      <c r="AA83" s="35"/>
      <c r="AB83" s="35"/>
      <c r="AC83" s="35"/>
      <c r="AD83" s="35"/>
      <c r="AE83" s="35"/>
    </row>
    <row r="84" spans="1:47" s="2" customFormat="1" ht="12" customHeight="1">
      <c r="A84" s="35"/>
      <c r="B84" s="36"/>
      <c r="C84" s="30" t="s">
        <v>16</v>
      </c>
      <c r="D84" s="37"/>
      <c r="E84" s="37"/>
      <c r="F84" s="37"/>
      <c r="G84" s="37"/>
      <c r="H84" s="37"/>
      <c r="I84" s="37"/>
      <c r="J84" s="37"/>
      <c r="K84" s="37"/>
      <c r="L84" s="52"/>
      <c r="S84" s="35"/>
      <c r="T84" s="35"/>
      <c r="U84" s="35"/>
      <c r="V84" s="35"/>
      <c r="W84" s="35"/>
      <c r="X84" s="35"/>
      <c r="Y84" s="35"/>
      <c r="Z84" s="35"/>
      <c r="AA84" s="35"/>
      <c r="AB84" s="35"/>
      <c r="AC84" s="35"/>
      <c r="AD84" s="35"/>
      <c r="AE84" s="35"/>
    </row>
    <row r="85" spans="1:47" s="2" customFormat="1" ht="26.25" customHeight="1">
      <c r="A85" s="35"/>
      <c r="B85" s="36"/>
      <c r="C85" s="37"/>
      <c r="D85" s="37"/>
      <c r="E85" s="333" t="str">
        <f>E7</f>
        <v>Rekonstrukce oddělení urologie nemocnice Most - budova B, 4. patro - revize 25/9 2025</v>
      </c>
      <c r="F85" s="334"/>
      <c r="G85" s="334"/>
      <c r="H85" s="334"/>
      <c r="I85" s="37"/>
      <c r="J85" s="37"/>
      <c r="K85" s="37"/>
      <c r="L85" s="52"/>
      <c r="S85" s="35"/>
      <c r="T85" s="35"/>
      <c r="U85" s="35"/>
      <c r="V85" s="35"/>
      <c r="W85" s="35"/>
      <c r="X85" s="35"/>
      <c r="Y85" s="35"/>
      <c r="Z85" s="35"/>
      <c r="AA85" s="35"/>
      <c r="AB85" s="35"/>
      <c r="AC85" s="35"/>
      <c r="AD85" s="35"/>
      <c r="AE85" s="35"/>
    </row>
    <row r="86" spans="1:47" s="2" customFormat="1" ht="12" customHeight="1">
      <c r="A86" s="35"/>
      <c r="B86" s="36"/>
      <c r="C86" s="30" t="s">
        <v>105</v>
      </c>
      <c r="D86" s="37"/>
      <c r="E86" s="37"/>
      <c r="F86" s="37"/>
      <c r="G86" s="37"/>
      <c r="H86" s="37"/>
      <c r="I86" s="37"/>
      <c r="J86" s="37"/>
      <c r="K86" s="37"/>
      <c r="L86" s="52"/>
      <c r="S86" s="35"/>
      <c r="T86" s="35"/>
      <c r="U86" s="35"/>
      <c r="V86" s="35"/>
      <c r="W86" s="35"/>
      <c r="X86" s="35"/>
      <c r="Y86" s="35"/>
      <c r="Z86" s="35"/>
      <c r="AA86" s="35"/>
      <c r="AB86" s="35"/>
      <c r="AC86" s="35"/>
      <c r="AD86" s="35"/>
      <c r="AE86" s="35"/>
    </row>
    <row r="87" spans="1:47" s="2" customFormat="1" ht="16.5" customHeight="1">
      <c r="A87" s="35"/>
      <c r="B87" s="36"/>
      <c r="C87" s="37"/>
      <c r="D87" s="37"/>
      <c r="E87" s="285" t="str">
        <f>E9</f>
        <v>VRN - Vedlejší rozpočtové náklady</v>
      </c>
      <c r="F87" s="335"/>
      <c r="G87" s="335"/>
      <c r="H87" s="335"/>
      <c r="I87" s="37"/>
      <c r="J87" s="37"/>
      <c r="K87" s="37"/>
      <c r="L87" s="52"/>
      <c r="S87" s="35"/>
      <c r="T87" s="35"/>
      <c r="U87" s="35"/>
      <c r="V87" s="35"/>
      <c r="W87" s="35"/>
      <c r="X87" s="35"/>
      <c r="Y87" s="35"/>
      <c r="Z87" s="35"/>
      <c r="AA87" s="35"/>
      <c r="AB87" s="35"/>
      <c r="AC87" s="35"/>
      <c r="AD87" s="35"/>
      <c r="AE87" s="35"/>
    </row>
    <row r="88" spans="1:47" s="2" customFormat="1" ht="6.95" customHeight="1">
      <c r="A88" s="35"/>
      <c r="B88" s="36"/>
      <c r="C88" s="37"/>
      <c r="D88" s="37"/>
      <c r="E88" s="37"/>
      <c r="F88" s="37"/>
      <c r="G88" s="37"/>
      <c r="H88" s="37"/>
      <c r="I88" s="37"/>
      <c r="J88" s="37"/>
      <c r="K88" s="37"/>
      <c r="L88" s="52"/>
      <c r="S88" s="35"/>
      <c r="T88" s="35"/>
      <c r="U88" s="35"/>
      <c r="V88" s="35"/>
      <c r="W88" s="35"/>
      <c r="X88" s="35"/>
      <c r="Y88" s="35"/>
      <c r="Z88" s="35"/>
      <c r="AA88" s="35"/>
      <c r="AB88" s="35"/>
      <c r="AC88" s="35"/>
      <c r="AD88" s="35"/>
      <c r="AE88" s="35"/>
    </row>
    <row r="89" spans="1:47" s="2" customFormat="1" ht="12" customHeight="1">
      <c r="A89" s="35"/>
      <c r="B89" s="36"/>
      <c r="C89" s="30" t="s">
        <v>20</v>
      </c>
      <c r="D89" s="37"/>
      <c r="E89" s="37"/>
      <c r="F89" s="28" t="str">
        <f>F12</f>
        <v>J. E. Purkyně 270, 434 64 Most</v>
      </c>
      <c r="G89" s="37"/>
      <c r="H89" s="37"/>
      <c r="I89" s="30" t="s">
        <v>22</v>
      </c>
      <c r="J89" s="67">
        <f>IF(J12="","",J12)</f>
        <v>0</v>
      </c>
      <c r="K89" s="37"/>
      <c r="L89" s="52"/>
      <c r="S89" s="35"/>
      <c r="T89" s="35"/>
      <c r="U89" s="35"/>
      <c r="V89" s="35"/>
      <c r="W89" s="35"/>
      <c r="X89" s="35"/>
      <c r="Y89" s="35"/>
      <c r="Z89" s="35"/>
      <c r="AA89" s="35"/>
      <c r="AB89" s="35"/>
      <c r="AC89" s="35"/>
      <c r="AD89" s="35"/>
      <c r="AE89" s="35"/>
    </row>
    <row r="90" spans="1:47" s="2" customFormat="1" ht="6.95" customHeight="1">
      <c r="A90" s="35"/>
      <c r="B90" s="36"/>
      <c r="C90" s="37"/>
      <c r="D90" s="37"/>
      <c r="E90" s="37"/>
      <c r="F90" s="37"/>
      <c r="G90" s="37"/>
      <c r="H90" s="37"/>
      <c r="I90" s="37"/>
      <c r="J90" s="37"/>
      <c r="K90" s="37"/>
      <c r="L90" s="52"/>
      <c r="S90" s="35"/>
      <c r="T90" s="35"/>
      <c r="U90" s="35"/>
      <c r="V90" s="35"/>
      <c r="W90" s="35"/>
      <c r="X90" s="35"/>
      <c r="Y90" s="35"/>
      <c r="Z90" s="35"/>
      <c r="AA90" s="35"/>
      <c r="AB90" s="35"/>
      <c r="AC90" s="35"/>
      <c r="AD90" s="35"/>
      <c r="AE90" s="35"/>
    </row>
    <row r="91" spans="1:47" s="2" customFormat="1" ht="15.2" customHeight="1">
      <c r="A91" s="35"/>
      <c r="B91" s="36"/>
      <c r="C91" s="30" t="s">
        <v>23</v>
      </c>
      <c r="D91" s="37"/>
      <c r="E91" s="37"/>
      <c r="F91" s="28" t="str">
        <f>E15</f>
        <v>Krajská zdravotní, a.s. - Nemocnice Most, o.z.</v>
      </c>
      <c r="G91" s="37"/>
      <c r="H91" s="37"/>
      <c r="I91" s="30" t="s">
        <v>31</v>
      </c>
      <c r="J91" s="33" t="str">
        <f>E21</f>
        <v xml:space="preserve"> </v>
      </c>
      <c r="K91" s="37"/>
      <c r="L91" s="52"/>
      <c r="S91" s="35"/>
      <c r="T91" s="35"/>
      <c r="U91" s="35"/>
      <c r="V91" s="35"/>
      <c r="W91" s="35"/>
      <c r="X91" s="35"/>
      <c r="Y91" s="35"/>
      <c r="Z91" s="35"/>
      <c r="AA91" s="35"/>
      <c r="AB91" s="35"/>
      <c r="AC91" s="35"/>
      <c r="AD91" s="35"/>
      <c r="AE91" s="35"/>
    </row>
    <row r="92" spans="1:47" s="2" customFormat="1" ht="15.2" customHeight="1">
      <c r="A92" s="35"/>
      <c r="B92" s="36"/>
      <c r="C92" s="30" t="s">
        <v>29</v>
      </c>
      <c r="D92" s="37"/>
      <c r="E92" s="37"/>
      <c r="F92" s="28" t="str">
        <f>IF(E18="","",E18)</f>
        <v>Vyplň údaj</v>
      </c>
      <c r="G92" s="37"/>
      <c r="H92" s="37"/>
      <c r="I92" s="30" t="s">
        <v>34</v>
      </c>
      <c r="J92" s="33" t="str">
        <f>E24</f>
        <v xml:space="preserve"> </v>
      </c>
      <c r="K92" s="37"/>
      <c r="L92" s="52"/>
      <c r="S92" s="35"/>
      <c r="T92" s="35"/>
      <c r="U92" s="35"/>
      <c r="V92" s="35"/>
      <c r="W92" s="35"/>
      <c r="X92" s="35"/>
      <c r="Y92" s="35"/>
      <c r="Z92" s="35"/>
      <c r="AA92" s="35"/>
      <c r="AB92" s="35"/>
      <c r="AC92" s="35"/>
      <c r="AD92" s="35"/>
      <c r="AE92" s="35"/>
    </row>
    <row r="93" spans="1:47" s="2" customFormat="1" ht="10.35" customHeight="1">
      <c r="A93" s="35"/>
      <c r="B93" s="36"/>
      <c r="C93" s="37"/>
      <c r="D93" s="37"/>
      <c r="E93" s="37"/>
      <c r="F93" s="37"/>
      <c r="G93" s="37"/>
      <c r="H93" s="37"/>
      <c r="I93" s="37"/>
      <c r="J93" s="37"/>
      <c r="K93" s="37"/>
      <c r="L93" s="52"/>
      <c r="S93" s="35"/>
      <c r="T93" s="35"/>
      <c r="U93" s="35"/>
      <c r="V93" s="35"/>
      <c r="W93" s="35"/>
      <c r="X93" s="35"/>
      <c r="Y93" s="35"/>
      <c r="Z93" s="35"/>
      <c r="AA93" s="35"/>
      <c r="AB93" s="35"/>
      <c r="AC93" s="35"/>
      <c r="AD93" s="35"/>
      <c r="AE93" s="35"/>
    </row>
    <row r="94" spans="1:47" s="2" customFormat="1" ht="29.25" customHeight="1">
      <c r="A94" s="35"/>
      <c r="B94" s="36"/>
      <c r="C94" s="144" t="s">
        <v>108</v>
      </c>
      <c r="D94" s="145"/>
      <c r="E94" s="145"/>
      <c r="F94" s="145"/>
      <c r="G94" s="145"/>
      <c r="H94" s="145"/>
      <c r="I94" s="145"/>
      <c r="J94" s="146" t="s">
        <v>109</v>
      </c>
      <c r="K94" s="145"/>
      <c r="L94" s="52"/>
      <c r="S94" s="35"/>
      <c r="T94" s="35"/>
      <c r="U94" s="35"/>
      <c r="V94" s="35"/>
      <c r="W94" s="35"/>
      <c r="X94" s="35"/>
      <c r="Y94" s="35"/>
      <c r="Z94" s="35"/>
      <c r="AA94" s="35"/>
      <c r="AB94" s="35"/>
      <c r="AC94" s="35"/>
      <c r="AD94" s="35"/>
      <c r="AE94" s="35"/>
    </row>
    <row r="95" spans="1:47" s="2" customFormat="1" ht="10.35" customHeight="1">
      <c r="A95" s="35"/>
      <c r="B95" s="36"/>
      <c r="C95" s="37"/>
      <c r="D95" s="37"/>
      <c r="E95" s="37"/>
      <c r="F95" s="37"/>
      <c r="G95" s="37"/>
      <c r="H95" s="37"/>
      <c r="I95" s="37"/>
      <c r="J95" s="37"/>
      <c r="K95" s="37"/>
      <c r="L95" s="52"/>
      <c r="S95" s="35"/>
      <c r="T95" s="35"/>
      <c r="U95" s="35"/>
      <c r="V95" s="35"/>
      <c r="W95" s="35"/>
      <c r="X95" s="35"/>
      <c r="Y95" s="35"/>
      <c r="Z95" s="35"/>
      <c r="AA95" s="35"/>
      <c r="AB95" s="35"/>
      <c r="AC95" s="35"/>
      <c r="AD95" s="35"/>
      <c r="AE95" s="35"/>
    </row>
    <row r="96" spans="1:47" s="2" customFormat="1" ht="22.9" customHeight="1">
      <c r="A96" s="35"/>
      <c r="B96" s="36"/>
      <c r="C96" s="147" t="s">
        <v>110</v>
      </c>
      <c r="D96" s="37"/>
      <c r="E96" s="37"/>
      <c r="F96" s="37"/>
      <c r="G96" s="37"/>
      <c r="H96" s="37"/>
      <c r="I96" s="37"/>
      <c r="J96" s="85">
        <f>J121</f>
        <v>0</v>
      </c>
      <c r="K96" s="37"/>
      <c r="L96" s="52"/>
      <c r="S96" s="35"/>
      <c r="T96" s="35"/>
      <c r="U96" s="35"/>
      <c r="V96" s="35"/>
      <c r="W96" s="35"/>
      <c r="X96" s="35"/>
      <c r="Y96" s="35"/>
      <c r="Z96" s="35"/>
      <c r="AA96" s="35"/>
      <c r="AB96" s="35"/>
      <c r="AC96" s="35"/>
      <c r="AD96" s="35"/>
      <c r="AE96" s="35"/>
      <c r="AU96" s="18" t="s">
        <v>111</v>
      </c>
    </row>
    <row r="97" spans="1:31" s="9" customFormat="1" ht="24.95" customHeight="1">
      <c r="B97" s="148"/>
      <c r="C97" s="149"/>
      <c r="D97" s="150" t="s">
        <v>1162</v>
      </c>
      <c r="E97" s="151"/>
      <c r="F97" s="151"/>
      <c r="G97" s="151"/>
      <c r="H97" s="151"/>
      <c r="I97" s="151"/>
      <c r="J97" s="152">
        <f>J122</f>
        <v>0</v>
      </c>
      <c r="K97" s="149"/>
      <c r="L97" s="153"/>
    </row>
    <row r="98" spans="1:31" s="10" customFormat="1" ht="19.899999999999999" customHeight="1">
      <c r="B98" s="154"/>
      <c r="C98" s="155"/>
      <c r="D98" s="156" t="s">
        <v>1163</v>
      </c>
      <c r="E98" s="157"/>
      <c r="F98" s="157"/>
      <c r="G98" s="157"/>
      <c r="H98" s="157"/>
      <c r="I98" s="157"/>
      <c r="J98" s="158">
        <f>J123</f>
        <v>0</v>
      </c>
      <c r="K98" s="155"/>
      <c r="L98" s="159"/>
    </row>
    <row r="99" spans="1:31" s="10" customFormat="1" ht="19.899999999999999" customHeight="1">
      <c r="B99" s="154"/>
      <c r="C99" s="155"/>
      <c r="D99" s="156" t="s">
        <v>1164</v>
      </c>
      <c r="E99" s="157"/>
      <c r="F99" s="157"/>
      <c r="G99" s="157"/>
      <c r="H99" s="157"/>
      <c r="I99" s="157"/>
      <c r="J99" s="158">
        <f>J128</f>
        <v>0</v>
      </c>
      <c r="K99" s="155"/>
      <c r="L99" s="159"/>
    </row>
    <row r="100" spans="1:31" s="10" customFormat="1" ht="19.899999999999999" customHeight="1">
      <c r="B100" s="154"/>
      <c r="C100" s="155"/>
      <c r="D100" s="156" t="s">
        <v>1165</v>
      </c>
      <c r="E100" s="157"/>
      <c r="F100" s="157"/>
      <c r="G100" s="157"/>
      <c r="H100" s="157"/>
      <c r="I100" s="157"/>
      <c r="J100" s="158">
        <f>J133</f>
        <v>0</v>
      </c>
      <c r="K100" s="155"/>
      <c r="L100" s="159"/>
    </row>
    <row r="101" spans="1:31" s="9" customFormat="1" ht="24.95" customHeight="1">
      <c r="B101" s="148"/>
      <c r="C101" s="149"/>
      <c r="D101" s="150" t="s">
        <v>652</v>
      </c>
      <c r="E101" s="151"/>
      <c r="F101" s="151"/>
      <c r="G101" s="151"/>
      <c r="H101" s="151"/>
      <c r="I101" s="151"/>
      <c r="J101" s="152">
        <f>J136</f>
        <v>0</v>
      </c>
      <c r="K101" s="149"/>
      <c r="L101" s="153"/>
    </row>
    <row r="102" spans="1:31" s="2" customFormat="1" ht="21.75" customHeight="1">
      <c r="A102" s="35"/>
      <c r="B102" s="36"/>
      <c r="C102" s="37"/>
      <c r="D102" s="37"/>
      <c r="E102" s="37"/>
      <c r="F102" s="37"/>
      <c r="G102" s="37"/>
      <c r="H102" s="37"/>
      <c r="I102" s="37"/>
      <c r="J102" s="37"/>
      <c r="K102" s="37"/>
      <c r="L102" s="52"/>
      <c r="S102" s="35"/>
      <c r="T102" s="35"/>
      <c r="U102" s="35"/>
      <c r="V102" s="35"/>
      <c r="W102" s="35"/>
      <c r="X102" s="35"/>
      <c r="Y102" s="35"/>
      <c r="Z102" s="35"/>
      <c r="AA102" s="35"/>
      <c r="AB102" s="35"/>
      <c r="AC102" s="35"/>
      <c r="AD102" s="35"/>
      <c r="AE102" s="35"/>
    </row>
    <row r="103" spans="1:31" s="2" customFormat="1" ht="6.95" customHeight="1">
      <c r="A103" s="35"/>
      <c r="B103" s="55"/>
      <c r="C103" s="56"/>
      <c r="D103" s="56"/>
      <c r="E103" s="56"/>
      <c r="F103" s="56"/>
      <c r="G103" s="56"/>
      <c r="H103" s="56"/>
      <c r="I103" s="56"/>
      <c r="J103" s="56"/>
      <c r="K103" s="56"/>
      <c r="L103" s="52"/>
      <c r="S103" s="35"/>
      <c r="T103" s="35"/>
      <c r="U103" s="35"/>
      <c r="V103" s="35"/>
      <c r="W103" s="35"/>
      <c r="X103" s="35"/>
      <c r="Y103" s="35"/>
      <c r="Z103" s="35"/>
      <c r="AA103" s="35"/>
      <c r="AB103" s="35"/>
      <c r="AC103" s="35"/>
      <c r="AD103" s="35"/>
      <c r="AE103" s="35"/>
    </row>
    <row r="107" spans="1:31" s="2" customFormat="1" ht="6.95" customHeight="1">
      <c r="A107" s="35"/>
      <c r="B107" s="57"/>
      <c r="C107" s="58"/>
      <c r="D107" s="58"/>
      <c r="E107" s="58"/>
      <c r="F107" s="58"/>
      <c r="G107" s="58"/>
      <c r="H107" s="58"/>
      <c r="I107" s="58"/>
      <c r="J107" s="58"/>
      <c r="K107" s="58"/>
      <c r="L107" s="52"/>
      <c r="S107" s="35"/>
      <c r="T107" s="35"/>
      <c r="U107" s="35"/>
      <c r="V107" s="35"/>
      <c r="W107" s="35"/>
      <c r="X107" s="35"/>
      <c r="Y107" s="35"/>
      <c r="Z107" s="35"/>
      <c r="AA107" s="35"/>
      <c r="AB107" s="35"/>
      <c r="AC107" s="35"/>
      <c r="AD107" s="35"/>
      <c r="AE107" s="35"/>
    </row>
    <row r="108" spans="1:31" s="2" customFormat="1" ht="24.95" customHeight="1">
      <c r="A108" s="35"/>
      <c r="B108" s="36"/>
      <c r="C108" s="24" t="s">
        <v>124</v>
      </c>
      <c r="D108" s="37"/>
      <c r="E108" s="37"/>
      <c r="F108" s="37"/>
      <c r="G108" s="37"/>
      <c r="H108" s="37"/>
      <c r="I108" s="37"/>
      <c r="J108" s="37"/>
      <c r="K108" s="37"/>
      <c r="L108" s="52"/>
      <c r="S108" s="35"/>
      <c r="T108" s="35"/>
      <c r="U108" s="35"/>
      <c r="V108" s="35"/>
      <c r="W108" s="35"/>
      <c r="X108" s="35"/>
      <c r="Y108" s="35"/>
      <c r="Z108" s="35"/>
      <c r="AA108" s="35"/>
      <c r="AB108" s="35"/>
      <c r="AC108" s="35"/>
      <c r="AD108" s="35"/>
      <c r="AE108" s="35"/>
    </row>
    <row r="109" spans="1:31" s="2" customFormat="1" ht="6.95" customHeight="1">
      <c r="A109" s="35"/>
      <c r="B109" s="36"/>
      <c r="C109" s="37"/>
      <c r="D109" s="37"/>
      <c r="E109" s="37"/>
      <c r="F109" s="37"/>
      <c r="G109" s="37"/>
      <c r="H109" s="37"/>
      <c r="I109" s="37"/>
      <c r="J109" s="37"/>
      <c r="K109" s="37"/>
      <c r="L109" s="52"/>
      <c r="S109" s="35"/>
      <c r="T109" s="35"/>
      <c r="U109" s="35"/>
      <c r="V109" s="35"/>
      <c r="W109" s="35"/>
      <c r="X109" s="35"/>
      <c r="Y109" s="35"/>
      <c r="Z109" s="35"/>
      <c r="AA109" s="35"/>
      <c r="AB109" s="35"/>
      <c r="AC109" s="35"/>
      <c r="AD109" s="35"/>
      <c r="AE109" s="35"/>
    </row>
    <row r="110" spans="1:31" s="2" customFormat="1" ht="12" customHeight="1">
      <c r="A110" s="35"/>
      <c r="B110" s="36"/>
      <c r="C110" s="30" t="s">
        <v>16</v>
      </c>
      <c r="D110" s="37"/>
      <c r="E110" s="37"/>
      <c r="F110" s="37"/>
      <c r="G110" s="37"/>
      <c r="H110" s="37"/>
      <c r="I110" s="37"/>
      <c r="J110" s="37"/>
      <c r="K110" s="37"/>
      <c r="L110" s="52"/>
      <c r="S110" s="35"/>
      <c r="T110" s="35"/>
      <c r="U110" s="35"/>
      <c r="V110" s="35"/>
      <c r="W110" s="35"/>
      <c r="X110" s="35"/>
      <c r="Y110" s="35"/>
      <c r="Z110" s="35"/>
      <c r="AA110" s="35"/>
      <c r="AB110" s="35"/>
      <c r="AC110" s="35"/>
      <c r="AD110" s="35"/>
      <c r="AE110" s="35"/>
    </row>
    <row r="111" spans="1:31" s="2" customFormat="1" ht="26.25" customHeight="1">
      <c r="A111" s="35"/>
      <c r="B111" s="36"/>
      <c r="C111" s="37"/>
      <c r="D111" s="37"/>
      <c r="E111" s="333" t="str">
        <f>E7</f>
        <v>Rekonstrukce oddělení urologie nemocnice Most - budova B, 4. patro - revize 25/9 2025</v>
      </c>
      <c r="F111" s="334"/>
      <c r="G111" s="334"/>
      <c r="H111" s="334"/>
      <c r="I111" s="37"/>
      <c r="J111" s="37"/>
      <c r="K111" s="37"/>
      <c r="L111" s="52"/>
      <c r="S111" s="35"/>
      <c r="T111" s="35"/>
      <c r="U111" s="35"/>
      <c r="V111" s="35"/>
      <c r="W111" s="35"/>
      <c r="X111" s="35"/>
      <c r="Y111" s="35"/>
      <c r="Z111" s="35"/>
      <c r="AA111" s="35"/>
      <c r="AB111" s="35"/>
      <c r="AC111" s="35"/>
      <c r="AD111" s="35"/>
      <c r="AE111" s="35"/>
    </row>
    <row r="112" spans="1:31" s="2" customFormat="1" ht="12" customHeight="1">
      <c r="A112" s="35"/>
      <c r="B112" s="36"/>
      <c r="C112" s="30" t="s">
        <v>105</v>
      </c>
      <c r="D112" s="37"/>
      <c r="E112" s="37"/>
      <c r="F112" s="37"/>
      <c r="G112" s="37"/>
      <c r="H112" s="37"/>
      <c r="I112" s="37"/>
      <c r="J112" s="37"/>
      <c r="K112" s="37"/>
      <c r="L112" s="52"/>
      <c r="S112" s="35"/>
      <c r="T112" s="35"/>
      <c r="U112" s="35"/>
      <c r="V112" s="35"/>
      <c r="W112" s="35"/>
      <c r="X112" s="35"/>
      <c r="Y112" s="35"/>
      <c r="Z112" s="35"/>
      <c r="AA112" s="35"/>
      <c r="AB112" s="35"/>
      <c r="AC112" s="35"/>
      <c r="AD112" s="35"/>
      <c r="AE112" s="35"/>
    </row>
    <row r="113" spans="1:65" s="2" customFormat="1" ht="16.5" customHeight="1">
      <c r="A113" s="35"/>
      <c r="B113" s="36"/>
      <c r="C113" s="37"/>
      <c r="D113" s="37"/>
      <c r="E113" s="285" t="str">
        <f>E9</f>
        <v>VRN - Vedlejší rozpočtové náklady</v>
      </c>
      <c r="F113" s="335"/>
      <c r="G113" s="335"/>
      <c r="H113" s="335"/>
      <c r="I113" s="37"/>
      <c r="J113" s="37"/>
      <c r="K113" s="37"/>
      <c r="L113" s="52"/>
      <c r="S113" s="35"/>
      <c r="T113" s="35"/>
      <c r="U113" s="35"/>
      <c r="V113" s="35"/>
      <c r="W113" s="35"/>
      <c r="X113" s="35"/>
      <c r="Y113" s="35"/>
      <c r="Z113" s="35"/>
      <c r="AA113" s="35"/>
      <c r="AB113" s="35"/>
      <c r="AC113" s="35"/>
      <c r="AD113" s="35"/>
      <c r="AE113" s="35"/>
    </row>
    <row r="114" spans="1:65" s="2" customFormat="1" ht="6.95" customHeight="1">
      <c r="A114" s="35"/>
      <c r="B114" s="36"/>
      <c r="C114" s="37"/>
      <c r="D114" s="37"/>
      <c r="E114" s="37"/>
      <c r="F114" s="37"/>
      <c r="G114" s="37"/>
      <c r="H114" s="37"/>
      <c r="I114" s="37"/>
      <c r="J114" s="37"/>
      <c r="K114" s="37"/>
      <c r="L114" s="52"/>
      <c r="S114" s="35"/>
      <c r="T114" s="35"/>
      <c r="U114" s="35"/>
      <c r="V114" s="35"/>
      <c r="W114" s="35"/>
      <c r="X114" s="35"/>
      <c r="Y114" s="35"/>
      <c r="Z114" s="35"/>
      <c r="AA114" s="35"/>
      <c r="AB114" s="35"/>
      <c r="AC114" s="35"/>
      <c r="AD114" s="35"/>
      <c r="AE114" s="35"/>
    </row>
    <row r="115" spans="1:65" s="2" customFormat="1" ht="12" customHeight="1">
      <c r="A115" s="35"/>
      <c r="B115" s="36"/>
      <c r="C115" s="30" t="s">
        <v>20</v>
      </c>
      <c r="D115" s="37"/>
      <c r="E115" s="37"/>
      <c r="F115" s="28" t="str">
        <f>F12</f>
        <v>J. E. Purkyně 270, 434 64 Most</v>
      </c>
      <c r="G115" s="37"/>
      <c r="H115" s="37"/>
      <c r="I115" s="30" t="s">
        <v>22</v>
      </c>
      <c r="J115" s="67">
        <f>IF(J12="","",J12)</f>
        <v>0</v>
      </c>
      <c r="K115" s="37"/>
      <c r="L115" s="52"/>
      <c r="S115" s="35"/>
      <c r="T115" s="35"/>
      <c r="U115" s="35"/>
      <c r="V115" s="35"/>
      <c r="W115" s="35"/>
      <c r="X115" s="35"/>
      <c r="Y115" s="35"/>
      <c r="Z115" s="35"/>
      <c r="AA115" s="35"/>
      <c r="AB115" s="35"/>
      <c r="AC115" s="35"/>
      <c r="AD115" s="35"/>
      <c r="AE115" s="35"/>
    </row>
    <row r="116" spans="1:65" s="2" customFormat="1" ht="6.95" customHeight="1">
      <c r="A116" s="35"/>
      <c r="B116" s="36"/>
      <c r="C116" s="37"/>
      <c r="D116" s="37"/>
      <c r="E116" s="37"/>
      <c r="F116" s="37"/>
      <c r="G116" s="37"/>
      <c r="H116" s="37"/>
      <c r="I116" s="37"/>
      <c r="J116" s="37"/>
      <c r="K116" s="37"/>
      <c r="L116" s="52"/>
      <c r="S116" s="35"/>
      <c r="T116" s="35"/>
      <c r="U116" s="35"/>
      <c r="V116" s="35"/>
      <c r="W116" s="35"/>
      <c r="X116" s="35"/>
      <c r="Y116" s="35"/>
      <c r="Z116" s="35"/>
      <c r="AA116" s="35"/>
      <c r="AB116" s="35"/>
      <c r="AC116" s="35"/>
      <c r="AD116" s="35"/>
      <c r="AE116" s="35"/>
    </row>
    <row r="117" spans="1:65" s="2" customFormat="1" ht="15.2" customHeight="1">
      <c r="A117" s="35"/>
      <c r="B117" s="36"/>
      <c r="C117" s="30" t="s">
        <v>23</v>
      </c>
      <c r="D117" s="37"/>
      <c r="E117" s="37"/>
      <c r="F117" s="28" t="str">
        <f>E15</f>
        <v>Krajská zdravotní, a.s. - Nemocnice Most, o.z.</v>
      </c>
      <c r="G117" s="37"/>
      <c r="H117" s="37"/>
      <c r="I117" s="30" t="s">
        <v>31</v>
      </c>
      <c r="J117" s="33" t="str">
        <f>E21</f>
        <v xml:space="preserve"> </v>
      </c>
      <c r="K117" s="37"/>
      <c r="L117" s="52"/>
      <c r="S117" s="35"/>
      <c r="T117" s="35"/>
      <c r="U117" s="35"/>
      <c r="V117" s="35"/>
      <c r="W117" s="35"/>
      <c r="X117" s="35"/>
      <c r="Y117" s="35"/>
      <c r="Z117" s="35"/>
      <c r="AA117" s="35"/>
      <c r="AB117" s="35"/>
      <c r="AC117" s="35"/>
      <c r="AD117" s="35"/>
      <c r="AE117" s="35"/>
    </row>
    <row r="118" spans="1:65" s="2" customFormat="1" ht="15.2" customHeight="1">
      <c r="A118" s="35"/>
      <c r="B118" s="36"/>
      <c r="C118" s="30" t="s">
        <v>29</v>
      </c>
      <c r="D118" s="37"/>
      <c r="E118" s="37"/>
      <c r="F118" s="28" t="str">
        <f>IF(E18="","",E18)</f>
        <v>Vyplň údaj</v>
      </c>
      <c r="G118" s="37"/>
      <c r="H118" s="37"/>
      <c r="I118" s="30" t="s">
        <v>34</v>
      </c>
      <c r="J118" s="33" t="str">
        <f>E24</f>
        <v xml:space="preserve"> </v>
      </c>
      <c r="K118" s="37"/>
      <c r="L118" s="52"/>
      <c r="S118" s="35"/>
      <c r="T118" s="35"/>
      <c r="U118" s="35"/>
      <c r="V118" s="35"/>
      <c r="W118" s="35"/>
      <c r="X118" s="35"/>
      <c r="Y118" s="35"/>
      <c r="Z118" s="35"/>
      <c r="AA118" s="35"/>
      <c r="AB118" s="35"/>
      <c r="AC118" s="35"/>
      <c r="AD118" s="35"/>
      <c r="AE118" s="35"/>
    </row>
    <row r="119" spans="1:65" s="2" customFormat="1" ht="10.35" customHeight="1">
      <c r="A119" s="35"/>
      <c r="B119" s="36"/>
      <c r="C119" s="37"/>
      <c r="D119" s="37"/>
      <c r="E119" s="37"/>
      <c r="F119" s="37"/>
      <c r="G119" s="37"/>
      <c r="H119" s="37"/>
      <c r="I119" s="37"/>
      <c r="J119" s="37"/>
      <c r="K119" s="37"/>
      <c r="L119" s="52"/>
      <c r="S119" s="35"/>
      <c r="T119" s="35"/>
      <c r="U119" s="35"/>
      <c r="V119" s="35"/>
      <c r="W119" s="35"/>
      <c r="X119" s="35"/>
      <c r="Y119" s="35"/>
      <c r="Z119" s="35"/>
      <c r="AA119" s="35"/>
      <c r="AB119" s="35"/>
      <c r="AC119" s="35"/>
      <c r="AD119" s="35"/>
      <c r="AE119" s="35"/>
    </row>
    <row r="120" spans="1:65" s="11" customFormat="1" ht="29.25" customHeight="1">
      <c r="A120" s="160"/>
      <c r="B120" s="161"/>
      <c r="C120" s="162" t="s">
        <v>125</v>
      </c>
      <c r="D120" s="163" t="s">
        <v>61</v>
      </c>
      <c r="E120" s="163" t="s">
        <v>57</v>
      </c>
      <c r="F120" s="163" t="s">
        <v>58</v>
      </c>
      <c r="G120" s="163" t="s">
        <v>126</v>
      </c>
      <c r="H120" s="163" t="s">
        <v>127</v>
      </c>
      <c r="I120" s="163" t="s">
        <v>128</v>
      </c>
      <c r="J120" s="164" t="s">
        <v>109</v>
      </c>
      <c r="K120" s="165" t="s">
        <v>129</v>
      </c>
      <c r="L120" s="166"/>
      <c r="M120" s="76" t="s">
        <v>1</v>
      </c>
      <c r="N120" s="77" t="s">
        <v>40</v>
      </c>
      <c r="O120" s="77" t="s">
        <v>130</v>
      </c>
      <c r="P120" s="77" t="s">
        <v>131</v>
      </c>
      <c r="Q120" s="77" t="s">
        <v>132</v>
      </c>
      <c r="R120" s="77" t="s">
        <v>133</v>
      </c>
      <c r="S120" s="77" t="s">
        <v>134</v>
      </c>
      <c r="T120" s="78" t="s">
        <v>135</v>
      </c>
      <c r="U120" s="160"/>
      <c r="V120" s="160"/>
      <c r="W120" s="160"/>
      <c r="X120" s="160"/>
      <c r="Y120" s="160"/>
      <c r="Z120" s="160"/>
      <c r="AA120" s="160"/>
      <c r="AB120" s="160"/>
      <c r="AC120" s="160"/>
      <c r="AD120" s="160"/>
      <c r="AE120" s="160"/>
    </row>
    <row r="121" spans="1:65" s="2" customFormat="1" ht="22.9" customHeight="1">
      <c r="A121" s="35"/>
      <c r="B121" s="36"/>
      <c r="C121" s="83" t="s">
        <v>136</v>
      </c>
      <c r="D121" s="37"/>
      <c r="E121" s="37"/>
      <c r="F121" s="37"/>
      <c r="G121" s="37"/>
      <c r="H121" s="37"/>
      <c r="I121" s="37"/>
      <c r="J121" s="167">
        <f>BK121</f>
        <v>0</v>
      </c>
      <c r="K121" s="37"/>
      <c r="L121" s="40"/>
      <c r="M121" s="79"/>
      <c r="N121" s="168"/>
      <c r="O121" s="80"/>
      <c r="P121" s="169">
        <f>P122+P136</f>
        <v>0</v>
      </c>
      <c r="Q121" s="80"/>
      <c r="R121" s="169">
        <f>R122+R136</f>
        <v>0</v>
      </c>
      <c r="S121" s="80"/>
      <c r="T121" s="170">
        <f>T122+T136</f>
        <v>0</v>
      </c>
      <c r="U121" s="35"/>
      <c r="V121" s="35"/>
      <c r="W121" s="35"/>
      <c r="X121" s="35"/>
      <c r="Y121" s="35"/>
      <c r="Z121" s="35"/>
      <c r="AA121" s="35"/>
      <c r="AB121" s="35"/>
      <c r="AC121" s="35"/>
      <c r="AD121" s="35"/>
      <c r="AE121" s="35"/>
      <c r="AT121" s="18" t="s">
        <v>75</v>
      </c>
      <c r="AU121" s="18" t="s">
        <v>111</v>
      </c>
      <c r="BK121" s="171">
        <f>BK122+BK136</f>
        <v>0</v>
      </c>
    </row>
    <row r="122" spans="1:65" s="12" customFormat="1" ht="25.9" customHeight="1">
      <c r="B122" s="172"/>
      <c r="C122" s="173"/>
      <c r="D122" s="174" t="s">
        <v>75</v>
      </c>
      <c r="E122" s="175" t="s">
        <v>101</v>
      </c>
      <c r="F122" s="175" t="s">
        <v>102</v>
      </c>
      <c r="G122" s="173"/>
      <c r="H122" s="173"/>
      <c r="I122" s="176"/>
      <c r="J122" s="177">
        <f>BK122</f>
        <v>0</v>
      </c>
      <c r="K122" s="173"/>
      <c r="L122" s="178"/>
      <c r="M122" s="179"/>
      <c r="N122" s="180"/>
      <c r="O122" s="180"/>
      <c r="P122" s="181">
        <f>P123+P128+P133</f>
        <v>0</v>
      </c>
      <c r="Q122" s="180"/>
      <c r="R122" s="181">
        <f>R123+R128+R133</f>
        <v>0</v>
      </c>
      <c r="S122" s="180"/>
      <c r="T122" s="182">
        <f>T123+T128+T133</f>
        <v>0</v>
      </c>
      <c r="AR122" s="183" t="s">
        <v>84</v>
      </c>
      <c r="AT122" s="184" t="s">
        <v>75</v>
      </c>
      <c r="AU122" s="184" t="s">
        <v>76</v>
      </c>
      <c r="AY122" s="183" t="s">
        <v>139</v>
      </c>
      <c r="BK122" s="185">
        <f>BK123+BK128+BK133</f>
        <v>0</v>
      </c>
    </row>
    <row r="123" spans="1:65" s="12" customFormat="1" ht="22.9" customHeight="1">
      <c r="B123" s="172"/>
      <c r="C123" s="173"/>
      <c r="D123" s="174" t="s">
        <v>75</v>
      </c>
      <c r="E123" s="186" t="s">
        <v>1166</v>
      </c>
      <c r="F123" s="186" t="s">
        <v>1167</v>
      </c>
      <c r="G123" s="173"/>
      <c r="H123" s="173"/>
      <c r="I123" s="176"/>
      <c r="J123" s="187">
        <f>BK123</f>
        <v>0</v>
      </c>
      <c r="K123" s="173"/>
      <c r="L123" s="178"/>
      <c r="M123" s="179"/>
      <c r="N123" s="180"/>
      <c r="O123" s="180"/>
      <c r="P123" s="181">
        <f>SUM(P124:P127)</f>
        <v>0</v>
      </c>
      <c r="Q123" s="180"/>
      <c r="R123" s="181">
        <f>SUM(R124:R127)</f>
        <v>0</v>
      </c>
      <c r="S123" s="180"/>
      <c r="T123" s="182">
        <f>SUM(T124:T127)</f>
        <v>0</v>
      </c>
      <c r="AR123" s="183" t="s">
        <v>84</v>
      </c>
      <c r="AT123" s="184" t="s">
        <v>75</v>
      </c>
      <c r="AU123" s="184" t="s">
        <v>84</v>
      </c>
      <c r="AY123" s="183" t="s">
        <v>139</v>
      </c>
      <c r="BK123" s="185">
        <f>SUM(BK124:BK127)</f>
        <v>0</v>
      </c>
    </row>
    <row r="124" spans="1:65" s="2" customFormat="1" ht="16.5" customHeight="1">
      <c r="A124" s="35"/>
      <c r="B124" s="36"/>
      <c r="C124" s="188" t="s">
        <v>84</v>
      </c>
      <c r="D124" s="188" t="s">
        <v>142</v>
      </c>
      <c r="E124" s="189" t="s">
        <v>1168</v>
      </c>
      <c r="F124" s="190" t="s">
        <v>1169</v>
      </c>
      <c r="G124" s="191" t="s">
        <v>635</v>
      </c>
      <c r="H124" s="192">
        <v>1</v>
      </c>
      <c r="I124" s="193"/>
      <c r="J124" s="194">
        <f>ROUND(I124*H124,2)</f>
        <v>0</v>
      </c>
      <c r="K124" s="195"/>
      <c r="L124" s="40"/>
      <c r="M124" s="196" t="s">
        <v>1</v>
      </c>
      <c r="N124" s="197" t="s">
        <v>41</v>
      </c>
      <c r="O124" s="72"/>
      <c r="P124" s="198">
        <f>O124*H124</f>
        <v>0</v>
      </c>
      <c r="Q124" s="198">
        <v>0</v>
      </c>
      <c r="R124" s="198">
        <f>Q124*H124</f>
        <v>0</v>
      </c>
      <c r="S124" s="198">
        <v>0</v>
      </c>
      <c r="T124" s="199">
        <f>S124*H124</f>
        <v>0</v>
      </c>
      <c r="U124" s="35"/>
      <c r="V124" s="35"/>
      <c r="W124" s="35"/>
      <c r="X124" s="35"/>
      <c r="Y124" s="35"/>
      <c r="Z124" s="35"/>
      <c r="AA124" s="35"/>
      <c r="AB124" s="35"/>
      <c r="AC124" s="35"/>
      <c r="AD124" s="35"/>
      <c r="AE124" s="35"/>
      <c r="AR124" s="200" t="s">
        <v>146</v>
      </c>
      <c r="AT124" s="200" t="s">
        <v>142</v>
      </c>
      <c r="AU124" s="200" t="s">
        <v>86</v>
      </c>
      <c r="AY124" s="18" t="s">
        <v>139</v>
      </c>
      <c r="BE124" s="201">
        <f>IF(N124="základní",J124,0)</f>
        <v>0</v>
      </c>
      <c r="BF124" s="201">
        <f>IF(N124="snížená",J124,0)</f>
        <v>0</v>
      </c>
      <c r="BG124" s="201">
        <f>IF(N124="zákl. přenesená",J124,0)</f>
        <v>0</v>
      </c>
      <c r="BH124" s="201">
        <f>IF(N124="sníž. přenesená",J124,0)</f>
        <v>0</v>
      </c>
      <c r="BI124" s="201">
        <f>IF(N124="nulová",J124,0)</f>
        <v>0</v>
      </c>
      <c r="BJ124" s="18" t="s">
        <v>84</v>
      </c>
      <c r="BK124" s="201">
        <f>ROUND(I124*H124,2)</f>
        <v>0</v>
      </c>
      <c r="BL124" s="18" t="s">
        <v>146</v>
      </c>
      <c r="BM124" s="200" t="s">
        <v>1170</v>
      </c>
    </row>
    <row r="125" spans="1:65" s="2" customFormat="1" ht="68.25">
      <c r="A125" s="35"/>
      <c r="B125" s="36"/>
      <c r="C125" s="37"/>
      <c r="D125" s="202" t="s">
        <v>148</v>
      </c>
      <c r="E125" s="37"/>
      <c r="F125" s="203" t="s">
        <v>1171</v>
      </c>
      <c r="G125" s="37"/>
      <c r="H125" s="37"/>
      <c r="I125" s="204"/>
      <c r="J125" s="37"/>
      <c r="K125" s="37"/>
      <c r="L125" s="40"/>
      <c r="M125" s="205"/>
      <c r="N125" s="206"/>
      <c r="O125" s="72"/>
      <c r="P125" s="72"/>
      <c r="Q125" s="72"/>
      <c r="R125" s="72"/>
      <c r="S125" s="72"/>
      <c r="T125" s="73"/>
      <c r="U125" s="35"/>
      <c r="V125" s="35"/>
      <c r="W125" s="35"/>
      <c r="X125" s="35"/>
      <c r="Y125" s="35"/>
      <c r="Z125" s="35"/>
      <c r="AA125" s="35"/>
      <c r="AB125" s="35"/>
      <c r="AC125" s="35"/>
      <c r="AD125" s="35"/>
      <c r="AE125" s="35"/>
      <c r="AT125" s="18" t="s">
        <v>148</v>
      </c>
      <c r="AU125" s="18" t="s">
        <v>86</v>
      </c>
    </row>
    <row r="126" spans="1:65" s="2" customFormat="1" ht="16.5" customHeight="1">
      <c r="A126" s="35"/>
      <c r="B126" s="36"/>
      <c r="C126" s="188" t="s">
        <v>86</v>
      </c>
      <c r="D126" s="188" t="s">
        <v>142</v>
      </c>
      <c r="E126" s="189" t="s">
        <v>1172</v>
      </c>
      <c r="F126" s="190" t="s">
        <v>1173</v>
      </c>
      <c r="G126" s="191" t="s">
        <v>669</v>
      </c>
      <c r="H126" s="192">
        <v>1</v>
      </c>
      <c r="I126" s="193"/>
      <c r="J126" s="194">
        <f>ROUND(I126*H126,2)</f>
        <v>0</v>
      </c>
      <c r="K126" s="195"/>
      <c r="L126" s="40"/>
      <c r="M126" s="196" t="s">
        <v>1</v>
      </c>
      <c r="N126" s="197" t="s">
        <v>41</v>
      </c>
      <c r="O126" s="72"/>
      <c r="P126" s="198">
        <f>O126*H126</f>
        <v>0</v>
      </c>
      <c r="Q126" s="198">
        <v>0</v>
      </c>
      <c r="R126" s="198">
        <f>Q126*H126</f>
        <v>0</v>
      </c>
      <c r="S126" s="198">
        <v>0</v>
      </c>
      <c r="T126" s="199">
        <f>S126*H126</f>
        <v>0</v>
      </c>
      <c r="U126" s="35"/>
      <c r="V126" s="35"/>
      <c r="W126" s="35"/>
      <c r="X126" s="35"/>
      <c r="Y126" s="35"/>
      <c r="Z126" s="35"/>
      <c r="AA126" s="35"/>
      <c r="AB126" s="35"/>
      <c r="AC126" s="35"/>
      <c r="AD126" s="35"/>
      <c r="AE126" s="35"/>
      <c r="AR126" s="200" t="s">
        <v>146</v>
      </c>
      <c r="AT126" s="200" t="s">
        <v>142</v>
      </c>
      <c r="AU126" s="200" t="s">
        <v>86</v>
      </c>
      <c r="AY126" s="18" t="s">
        <v>139</v>
      </c>
      <c r="BE126" s="201">
        <f>IF(N126="základní",J126,0)</f>
        <v>0</v>
      </c>
      <c r="BF126" s="201">
        <f>IF(N126="snížená",J126,0)</f>
        <v>0</v>
      </c>
      <c r="BG126" s="201">
        <f>IF(N126="zákl. přenesená",J126,0)</f>
        <v>0</v>
      </c>
      <c r="BH126" s="201">
        <f>IF(N126="sníž. přenesená",J126,0)</f>
        <v>0</v>
      </c>
      <c r="BI126" s="201">
        <f>IF(N126="nulová",J126,0)</f>
        <v>0</v>
      </c>
      <c r="BJ126" s="18" t="s">
        <v>84</v>
      </c>
      <c r="BK126" s="201">
        <f>ROUND(I126*H126,2)</f>
        <v>0</v>
      </c>
      <c r="BL126" s="18" t="s">
        <v>146</v>
      </c>
      <c r="BM126" s="200" t="s">
        <v>1174</v>
      </c>
    </row>
    <row r="127" spans="1:65" s="2" customFormat="1" ht="29.25">
      <c r="A127" s="35"/>
      <c r="B127" s="36"/>
      <c r="C127" s="37"/>
      <c r="D127" s="202" t="s">
        <v>148</v>
      </c>
      <c r="E127" s="37"/>
      <c r="F127" s="203" t="s">
        <v>1175</v>
      </c>
      <c r="G127" s="37"/>
      <c r="H127" s="37"/>
      <c r="I127" s="204"/>
      <c r="J127" s="37"/>
      <c r="K127" s="37"/>
      <c r="L127" s="40"/>
      <c r="M127" s="205"/>
      <c r="N127" s="206"/>
      <c r="O127" s="72"/>
      <c r="P127" s="72"/>
      <c r="Q127" s="72"/>
      <c r="R127" s="72"/>
      <c r="S127" s="72"/>
      <c r="T127" s="73"/>
      <c r="U127" s="35"/>
      <c r="V127" s="35"/>
      <c r="W127" s="35"/>
      <c r="X127" s="35"/>
      <c r="Y127" s="35"/>
      <c r="Z127" s="35"/>
      <c r="AA127" s="35"/>
      <c r="AB127" s="35"/>
      <c r="AC127" s="35"/>
      <c r="AD127" s="35"/>
      <c r="AE127" s="35"/>
      <c r="AT127" s="18" t="s">
        <v>148</v>
      </c>
      <c r="AU127" s="18" t="s">
        <v>86</v>
      </c>
    </row>
    <row r="128" spans="1:65" s="12" customFormat="1" ht="22.9" customHeight="1">
      <c r="B128" s="172"/>
      <c r="C128" s="173"/>
      <c r="D128" s="174" t="s">
        <v>75</v>
      </c>
      <c r="E128" s="186" t="s">
        <v>1176</v>
      </c>
      <c r="F128" s="186" t="s">
        <v>1177</v>
      </c>
      <c r="G128" s="173"/>
      <c r="H128" s="173"/>
      <c r="I128" s="176"/>
      <c r="J128" s="187">
        <f>BK128</f>
        <v>0</v>
      </c>
      <c r="K128" s="173"/>
      <c r="L128" s="178"/>
      <c r="M128" s="179"/>
      <c r="N128" s="180"/>
      <c r="O128" s="180"/>
      <c r="P128" s="181">
        <f>SUM(P129:P132)</f>
        <v>0</v>
      </c>
      <c r="Q128" s="180"/>
      <c r="R128" s="181">
        <f>SUM(R129:R132)</f>
        <v>0</v>
      </c>
      <c r="S128" s="180"/>
      <c r="T128" s="182">
        <f>SUM(T129:T132)</f>
        <v>0</v>
      </c>
      <c r="AR128" s="183" t="s">
        <v>84</v>
      </c>
      <c r="AT128" s="184" t="s">
        <v>75</v>
      </c>
      <c r="AU128" s="184" t="s">
        <v>84</v>
      </c>
      <c r="AY128" s="183" t="s">
        <v>139</v>
      </c>
      <c r="BK128" s="185">
        <f>SUM(BK129:BK132)</f>
        <v>0</v>
      </c>
    </row>
    <row r="129" spans="1:65" s="2" customFormat="1" ht="16.5" customHeight="1">
      <c r="A129" s="35"/>
      <c r="B129" s="36"/>
      <c r="C129" s="188" t="s">
        <v>157</v>
      </c>
      <c r="D129" s="188" t="s">
        <v>142</v>
      </c>
      <c r="E129" s="189" t="s">
        <v>1178</v>
      </c>
      <c r="F129" s="190" t="s">
        <v>1179</v>
      </c>
      <c r="G129" s="191" t="s">
        <v>635</v>
      </c>
      <c r="H129" s="192">
        <v>1</v>
      </c>
      <c r="I129" s="193"/>
      <c r="J129" s="194">
        <f>ROUND(I129*H129,2)</f>
        <v>0</v>
      </c>
      <c r="K129" s="195"/>
      <c r="L129" s="40"/>
      <c r="M129" s="196" t="s">
        <v>1</v>
      </c>
      <c r="N129" s="197" t="s">
        <v>41</v>
      </c>
      <c r="O129" s="72"/>
      <c r="P129" s="198">
        <f>O129*H129</f>
        <v>0</v>
      </c>
      <c r="Q129" s="198">
        <v>0</v>
      </c>
      <c r="R129" s="198">
        <f>Q129*H129</f>
        <v>0</v>
      </c>
      <c r="S129" s="198">
        <v>0</v>
      </c>
      <c r="T129" s="199">
        <f>S129*H129</f>
        <v>0</v>
      </c>
      <c r="U129" s="35"/>
      <c r="V129" s="35"/>
      <c r="W129" s="35"/>
      <c r="X129" s="35"/>
      <c r="Y129" s="35"/>
      <c r="Z129" s="35"/>
      <c r="AA129" s="35"/>
      <c r="AB129" s="35"/>
      <c r="AC129" s="35"/>
      <c r="AD129" s="35"/>
      <c r="AE129" s="35"/>
      <c r="AR129" s="200" t="s">
        <v>146</v>
      </c>
      <c r="AT129" s="200" t="s">
        <v>142</v>
      </c>
      <c r="AU129" s="200" t="s">
        <v>86</v>
      </c>
      <c r="AY129" s="18" t="s">
        <v>139</v>
      </c>
      <c r="BE129" s="201">
        <f>IF(N129="základní",J129,0)</f>
        <v>0</v>
      </c>
      <c r="BF129" s="201">
        <f>IF(N129="snížená",J129,0)</f>
        <v>0</v>
      </c>
      <c r="BG129" s="201">
        <f>IF(N129="zákl. přenesená",J129,0)</f>
        <v>0</v>
      </c>
      <c r="BH129" s="201">
        <f>IF(N129="sníž. přenesená",J129,0)</f>
        <v>0</v>
      </c>
      <c r="BI129" s="201">
        <f>IF(N129="nulová",J129,0)</f>
        <v>0</v>
      </c>
      <c r="BJ129" s="18" t="s">
        <v>84</v>
      </c>
      <c r="BK129" s="201">
        <f>ROUND(I129*H129,2)</f>
        <v>0</v>
      </c>
      <c r="BL129" s="18" t="s">
        <v>146</v>
      </c>
      <c r="BM129" s="200" t="s">
        <v>1180</v>
      </c>
    </row>
    <row r="130" spans="1:65" s="2" customFormat="1" ht="58.5">
      <c r="A130" s="35"/>
      <c r="B130" s="36"/>
      <c r="C130" s="37"/>
      <c r="D130" s="202" t="s">
        <v>148</v>
      </c>
      <c r="E130" s="37"/>
      <c r="F130" s="203" t="s">
        <v>1181</v>
      </c>
      <c r="G130" s="37"/>
      <c r="H130" s="37"/>
      <c r="I130" s="204"/>
      <c r="J130" s="37"/>
      <c r="K130" s="37"/>
      <c r="L130" s="40"/>
      <c r="M130" s="205"/>
      <c r="N130" s="206"/>
      <c r="O130" s="72"/>
      <c r="P130" s="72"/>
      <c r="Q130" s="72"/>
      <c r="R130" s="72"/>
      <c r="S130" s="72"/>
      <c r="T130" s="73"/>
      <c r="U130" s="35"/>
      <c r="V130" s="35"/>
      <c r="W130" s="35"/>
      <c r="X130" s="35"/>
      <c r="Y130" s="35"/>
      <c r="Z130" s="35"/>
      <c r="AA130" s="35"/>
      <c r="AB130" s="35"/>
      <c r="AC130" s="35"/>
      <c r="AD130" s="35"/>
      <c r="AE130" s="35"/>
      <c r="AT130" s="18" t="s">
        <v>148</v>
      </c>
      <c r="AU130" s="18" t="s">
        <v>86</v>
      </c>
    </row>
    <row r="131" spans="1:65" s="2" customFormat="1" ht="24.2" customHeight="1">
      <c r="A131" s="35"/>
      <c r="B131" s="36"/>
      <c r="C131" s="188" t="s">
        <v>146</v>
      </c>
      <c r="D131" s="188" t="s">
        <v>142</v>
      </c>
      <c r="E131" s="189" t="s">
        <v>1182</v>
      </c>
      <c r="F131" s="190" t="s">
        <v>1183</v>
      </c>
      <c r="G131" s="191" t="s">
        <v>145</v>
      </c>
      <c r="H131" s="192">
        <v>548.45000000000005</v>
      </c>
      <c r="I131" s="193"/>
      <c r="J131" s="194">
        <f>ROUND(I131*H131,2)</f>
        <v>0</v>
      </c>
      <c r="K131" s="195"/>
      <c r="L131" s="40"/>
      <c r="M131" s="196" t="s">
        <v>1</v>
      </c>
      <c r="N131" s="197" t="s">
        <v>41</v>
      </c>
      <c r="O131" s="72"/>
      <c r="P131" s="198">
        <f>O131*H131</f>
        <v>0</v>
      </c>
      <c r="Q131" s="198">
        <v>0</v>
      </c>
      <c r="R131" s="198">
        <f>Q131*H131</f>
        <v>0</v>
      </c>
      <c r="S131" s="198">
        <v>0</v>
      </c>
      <c r="T131" s="199">
        <f>S131*H131</f>
        <v>0</v>
      </c>
      <c r="U131" s="35"/>
      <c r="V131" s="35"/>
      <c r="W131" s="35"/>
      <c r="X131" s="35"/>
      <c r="Y131" s="35"/>
      <c r="Z131" s="35"/>
      <c r="AA131" s="35"/>
      <c r="AB131" s="35"/>
      <c r="AC131" s="35"/>
      <c r="AD131" s="35"/>
      <c r="AE131" s="35"/>
      <c r="AR131" s="200" t="s">
        <v>146</v>
      </c>
      <c r="AT131" s="200" t="s">
        <v>142</v>
      </c>
      <c r="AU131" s="200" t="s">
        <v>86</v>
      </c>
      <c r="AY131" s="18" t="s">
        <v>139</v>
      </c>
      <c r="BE131" s="201">
        <f>IF(N131="základní",J131,0)</f>
        <v>0</v>
      </c>
      <c r="BF131" s="201">
        <f>IF(N131="snížená",J131,0)</f>
        <v>0</v>
      </c>
      <c r="BG131" s="201">
        <f>IF(N131="zákl. přenesená",J131,0)</f>
        <v>0</v>
      </c>
      <c r="BH131" s="201">
        <f>IF(N131="sníž. přenesená",J131,0)</f>
        <v>0</v>
      </c>
      <c r="BI131" s="201">
        <f>IF(N131="nulová",J131,0)</f>
        <v>0</v>
      </c>
      <c r="BJ131" s="18" t="s">
        <v>84</v>
      </c>
      <c r="BK131" s="201">
        <f>ROUND(I131*H131,2)</f>
        <v>0</v>
      </c>
      <c r="BL131" s="18" t="s">
        <v>146</v>
      </c>
      <c r="BM131" s="200" t="s">
        <v>1184</v>
      </c>
    </row>
    <row r="132" spans="1:65" s="2" customFormat="1" ht="87.75">
      <c r="A132" s="35"/>
      <c r="B132" s="36"/>
      <c r="C132" s="37"/>
      <c r="D132" s="202" t="s">
        <v>148</v>
      </c>
      <c r="E132" s="37"/>
      <c r="F132" s="203" t="s">
        <v>1185</v>
      </c>
      <c r="G132" s="37"/>
      <c r="H132" s="37"/>
      <c r="I132" s="204"/>
      <c r="J132" s="37"/>
      <c r="K132" s="37"/>
      <c r="L132" s="40"/>
      <c r="M132" s="205"/>
      <c r="N132" s="206"/>
      <c r="O132" s="72"/>
      <c r="P132" s="72"/>
      <c r="Q132" s="72"/>
      <c r="R132" s="72"/>
      <c r="S132" s="72"/>
      <c r="T132" s="73"/>
      <c r="U132" s="35"/>
      <c r="V132" s="35"/>
      <c r="W132" s="35"/>
      <c r="X132" s="35"/>
      <c r="Y132" s="35"/>
      <c r="Z132" s="35"/>
      <c r="AA132" s="35"/>
      <c r="AB132" s="35"/>
      <c r="AC132" s="35"/>
      <c r="AD132" s="35"/>
      <c r="AE132" s="35"/>
      <c r="AT132" s="18" t="s">
        <v>148</v>
      </c>
      <c r="AU132" s="18" t="s">
        <v>86</v>
      </c>
    </row>
    <row r="133" spans="1:65" s="12" customFormat="1" ht="22.9" customHeight="1">
      <c r="B133" s="172"/>
      <c r="C133" s="173"/>
      <c r="D133" s="174" t="s">
        <v>75</v>
      </c>
      <c r="E133" s="186" t="s">
        <v>1186</v>
      </c>
      <c r="F133" s="186" t="s">
        <v>1187</v>
      </c>
      <c r="G133" s="173"/>
      <c r="H133" s="173"/>
      <c r="I133" s="176"/>
      <c r="J133" s="187">
        <f>BK133</f>
        <v>0</v>
      </c>
      <c r="K133" s="173"/>
      <c r="L133" s="178"/>
      <c r="M133" s="179"/>
      <c r="N133" s="180"/>
      <c r="O133" s="180"/>
      <c r="P133" s="181">
        <f>SUM(P134:P135)</f>
        <v>0</v>
      </c>
      <c r="Q133" s="180"/>
      <c r="R133" s="181">
        <f>SUM(R134:R135)</f>
        <v>0</v>
      </c>
      <c r="S133" s="180"/>
      <c r="T133" s="182">
        <f>SUM(T134:T135)</f>
        <v>0</v>
      </c>
      <c r="AR133" s="183" t="s">
        <v>170</v>
      </c>
      <c r="AT133" s="184" t="s">
        <v>75</v>
      </c>
      <c r="AU133" s="184" t="s">
        <v>84</v>
      </c>
      <c r="AY133" s="183" t="s">
        <v>139</v>
      </c>
      <c r="BK133" s="185">
        <f>SUM(BK134:BK135)</f>
        <v>0</v>
      </c>
    </row>
    <row r="134" spans="1:65" s="2" customFormat="1" ht="16.5" customHeight="1">
      <c r="A134" s="35"/>
      <c r="B134" s="36"/>
      <c r="C134" s="188" t="s">
        <v>170</v>
      </c>
      <c r="D134" s="188" t="s">
        <v>142</v>
      </c>
      <c r="E134" s="189" t="s">
        <v>1188</v>
      </c>
      <c r="F134" s="190" t="s">
        <v>1189</v>
      </c>
      <c r="G134" s="191" t="s">
        <v>635</v>
      </c>
      <c r="H134" s="192">
        <v>1</v>
      </c>
      <c r="I134" s="193"/>
      <c r="J134" s="194">
        <f>ROUND(I134*H134,2)</f>
        <v>0</v>
      </c>
      <c r="K134" s="195"/>
      <c r="L134" s="40"/>
      <c r="M134" s="196" t="s">
        <v>1</v>
      </c>
      <c r="N134" s="197" t="s">
        <v>41</v>
      </c>
      <c r="O134" s="72"/>
      <c r="P134" s="198">
        <f>O134*H134</f>
        <v>0</v>
      </c>
      <c r="Q134" s="198">
        <v>0</v>
      </c>
      <c r="R134" s="198">
        <f>Q134*H134</f>
        <v>0</v>
      </c>
      <c r="S134" s="198">
        <v>0</v>
      </c>
      <c r="T134" s="199">
        <f>S134*H134</f>
        <v>0</v>
      </c>
      <c r="U134" s="35"/>
      <c r="V134" s="35"/>
      <c r="W134" s="35"/>
      <c r="X134" s="35"/>
      <c r="Y134" s="35"/>
      <c r="Z134" s="35"/>
      <c r="AA134" s="35"/>
      <c r="AB134" s="35"/>
      <c r="AC134" s="35"/>
      <c r="AD134" s="35"/>
      <c r="AE134" s="35"/>
      <c r="AR134" s="200" t="s">
        <v>1190</v>
      </c>
      <c r="AT134" s="200" t="s">
        <v>142</v>
      </c>
      <c r="AU134" s="200" t="s">
        <v>86</v>
      </c>
      <c r="AY134" s="18" t="s">
        <v>139</v>
      </c>
      <c r="BE134" s="201">
        <f>IF(N134="základní",J134,0)</f>
        <v>0</v>
      </c>
      <c r="BF134" s="201">
        <f>IF(N134="snížená",J134,0)</f>
        <v>0</v>
      </c>
      <c r="BG134" s="201">
        <f>IF(N134="zákl. přenesená",J134,0)</f>
        <v>0</v>
      </c>
      <c r="BH134" s="201">
        <f>IF(N134="sníž. přenesená",J134,0)</f>
        <v>0</v>
      </c>
      <c r="BI134" s="201">
        <f>IF(N134="nulová",J134,0)</f>
        <v>0</v>
      </c>
      <c r="BJ134" s="18" t="s">
        <v>84</v>
      </c>
      <c r="BK134" s="201">
        <f>ROUND(I134*H134,2)</f>
        <v>0</v>
      </c>
      <c r="BL134" s="18" t="s">
        <v>1190</v>
      </c>
      <c r="BM134" s="200" t="s">
        <v>1191</v>
      </c>
    </row>
    <row r="135" spans="1:65" s="2" customFormat="1" ht="16.5" customHeight="1">
      <c r="A135" s="35"/>
      <c r="B135" s="36"/>
      <c r="C135" s="188" t="s">
        <v>175</v>
      </c>
      <c r="D135" s="188" t="s">
        <v>142</v>
      </c>
      <c r="E135" s="189" t="s">
        <v>1192</v>
      </c>
      <c r="F135" s="190" t="s">
        <v>1193</v>
      </c>
      <c r="G135" s="191" t="s">
        <v>635</v>
      </c>
      <c r="H135" s="192">
        <v>1</v>
      </c>
      <c r="I135" s="193"/>
      <c r="J135" s="194">
        <f>ROUND(I135*H135,2)</f>
        <v>0</v>
      </c>
      <c r="K135" s="195"/>
      <c r="L135" s="40"/>
      <c r="M135" s="196" t="s">
        <v>1</v>
      </c>
      <c r="N135" s="197" t="s">
        <v>41</v>
      </c>
      <c r="O135" s="72"/>
      <c r="P135" s="198">
        <f>O135*H135</f>
        <v>0</v>
      </c>
      <c r="Q135" s="198">
        <v>0</v>
      </c>
      <c r="R135" s="198">
        <f>Q135*H135</f>
        <v>0</v>
      </c>
      <c r="S135" s="198">
        <v>0</v>
      </c>
      <c r="T135" s="199">
        <f>S135*H135</f>
        <v>0</v>
      </c>
      <c r="U135" s="35"/>
      <c r="V135" s="35"/>
      <c r="W135" s="35"/>
      <c r="X135" s="35"/>
      <c r="Y135" s="35"/>
      <c r="Z135" s="35"/>
      <c r="AA135" s="35"/>
      <c r="AB135" s="35"/>
      <c r="AC135" s="35"/>
      <c r="AD135" s="35"/>
      <c r="AE135" s="35"/>
      <c r="AR135" s="200" t="s">
        <v>1190</v>
      </c>
      <c r="AT135" s="200" t="s">
        <v>142</v>
      </c>
      <c r="AU135" s="200" t="s">
        <v>86</v>
      </c>
      <c r="AY135" s="18" t="s">
        <v>139</v>
      </c>
      <c r="BE135" s="201">
        <f>IF(N135="základní",J135,0)</f>
        <v>0</v>
      </c>
      <c r="BF135" s="201">
        <f>IF(N135="snížená",J135,0)</f>
        <v>0</v>
      </c>
      <c r="BG135" s="201">
        <f>IF(N135="zákl. přenesená",J135,0)</f>
        <v>0</v>
      </c>
      <c r="BH135" s="201">
        <f>IF(N135="sníž. přenesená",J135,0)</f>
        <v>0</v>
      </c>
      <c r="BI135" s="201">
        <f>IF(N135="nulová",J135,0)</f>
        <v>0</v>
      </c>
      <c r="BJ135" s="18" t="s">
        <v>84</v>
      </c>
      <c r="BK135" s="201">
        <f>ROUND(I135*H135,2)</f>
        <v>0</v>
      </c>
      <c r="BL135" s="18" t="s">
        <v>1190</v>
      </c>
      <c r="BM135" s="200" t="s">
        <v>1194</v>
      </c>
    </row>
    <row r="136" spans="1:65" s="12" customFormat="1" ht="25.9" customHeight="1">
      <c r="B136" s="172"/>
      <c r="C136" s="173"/>
      <c r="D136" s="174" t="s">
        <v>75</v>
      </c>
      <c r="E136" s="175" t="s">
        <v>773</v>
      </c>
      <c r="F136" s="175" t="s">
        <v>774</v>
      </c>
      <c r="G136" s="173"/>
      <c r="H136" s="173"/>
      <c r="I136" s="176"/>
      <c r="J136" s="177">
        <f>BK136</f>
        <v>0</v>
      </c>
      <c r="K136" s="173"/>
      <c r="L136" s="178"/>
      <c r="M136" s="179"/>
      <c r="N136" s="180"/>
      <c r="O136" s="180"/>
      <c r="P136" s="181">
        <f>P137</f>
        <v>0</v>
      </c>
      <c r="Q136" s="180"/>
      <c r="R136" s="181">
        <f>R137</f>
        <v>0</v>
      </c>
      <c r="S136" s="180"/>
      <c r="T136" s="182">
        <f>T137</f>
        <v>0</v>
      </c>
      <c r="AR136" s="183" t="s">
        <v>146</v>
      </c>
      <c r="AT136" s="184" t="s">
        <v>75</v>
      </c>
      <c r="AU136" s="184" t="s">
        <v>76</v>
      </c>
      <c r="AY136" s="183" t="s">
        <v>139</v>
      </c>
      <c r="BK136" s="185">
        <f>BK137</f>
        <v>0</v>
      </c>
    </row>
    <row r="137" spans="1:65" s="2" customFormat="1" ht="21.75" customHeight="1">
      <c r="A137" s="35"/>
      <c r="B137" s="36"/>
      <c r="C137" s="188" t="s">
        <v>181</v>
      </c>
      <c r="D137" s="188" t="s">
        <v>142</v>
      </c>
      <c r="E137" s="189" t="s">
        <v>1195</v>
      </c>
      <c r="F137" s="190" t="s">
        <v>1196</v>
      </c>
      <c r="G137" s="191" t="s">
        <v>777</v>
      </c>
      <c r="H137" s="192">
        <v>8</v>
      </c>
      <c r="I137" s="193"/>
      <c r="J137" s="194">
        <f>ROUND(I137*H137,2)</f>
        <v>0</v>
      </c>
      <c r="K137" s="195"/>
      <c r="L137" s="40"/>
      <c r="M137" s="265" t="s">
        <v>1</v>
      </c>
      <c r="N137" s="266" t="s">
        <v>41</v>
      </c>
      <c r="O137" s="267"/>
      <c r="P137" s="268">
        <f>O137*H137</f>
        <v>0</v>
      </c>
      <c r="Q137" s="268">
        <v>0</v>
      </c>
      <c r="R137" s="268">
        <f>Q137*H137</f>
        <v>0</v>
      </c>
      <c r="S137" s="268">
        <v>0</v>
      </c>
      <c r="T137" s="269">
        <f>S137*H137</f>
        <v>0</v>
      </c>
      <c r="U137" s="35"/>
      <c r="V137" s="35"/>
      <c r="W137" s="35"/>
      <c r="X137" s="35"/>
      <c r="Y137" s="35"/>
      <c r="Z137" s="35"/>
      <c r="AA137" s="35"/>
      <c r="AB137" s="35"/>
      <c r="AC137" s="35"/>
      <c r="AD137" s="35"/>
      <c r="AE137" s="35"/>
      <c r="AR137" s="200" t="s">
        <v>778</v>
      </c>
      <c r="AT137" s="200" t="s">
        <v>142</v>
      </c>
      <c r="AU137" s="200" t="s">
        <v>84</v>
      </c>
      <c r="AY137" s="18" t="s">
        <v>139</v>
      </c>
      <c r="BE137" s="201">
        <f>IF(N137="základní",J137,0)</f>
        <v>0</v>
      </c>
      <c r="BF137" s="201">
        <f>IF(N137="snížená",J137,0)</f>
        <v>0</v>
      </c>
      <c r="BG137" s="201">
        <f>IF(N137="zákl. přenesená",J137,0)</f>
        <v>0</v>
      </c>
      <c r="BH137" s="201">
        <f>IF(N137="sníž. přenesená",J137,0)</f>
        <v>0</v>
      </c>
      <c r="BI137" s="201">
        <f>IF(N137="nulová",J137,0)</f>
        <v>0</v>
      </c>
      <c r="BJ137" s="18" t="s">
        <v>84</v>
      </c>
      <c r="BK137" s="201">
        <f>ROUND(I137*H137,2)</f>
        <v>0</v>
      </c>
      <c r="BL137" s="18" t="s">
        <v>778</v>
      </c>
      <c r="BM137" s="200" t="s">
        <v>1197</v>
      </c>
    </row>
    <row r="138" spans="1:65" s="2" customFormat="1" ht="6.95" customHeight="1">
      <c r="A138" s="35"/>
      <c r="B138" s="55"/>
      <c r="C138" s="56"/>
      <c r="D138" s="56"/>
      <c r="E138" s="56"/>
      <c r="F138" s="56"/>
      <c r="G138" s="56"/>
      <c r="H138" s="56"/>
      <c r="I138" s="56"/>
      <c r="J138" s="56"/>
      <c r="K138" s="56"/>
      <c r="L138" s="40"/>
      <c r="M138" s="35"/>
      <c r="O138" s="35"/>
      <c r="P138" s="35"/>
      <c r="Q138" s="35"/>
      <c r="R138" s="35"/>
      <c r="S138" s="35"/>
      <c r="T138" s="35"/>
      <c r="U138" s="35"/>
      <c r="V138" s="35"/>
      <c r="W138" s="35"/>
      <c r="X138" s="35"/>
      <c r="Y138" s="35"/>
      <c r="Z138" s="35"/>
      <c r="AA138" s="35"/>
      <c r="AB138" s="35"/>
      <c r="AC138" s="35"/>
      <c r="AD138" s="35"/>
      <c r="AE138" s="35"/>
    </row>
  </sheetData>
  <sheetProtection algorithmName="SHA-512" hashValue="/WZ0vBM6kgzHWSUD8V3K/e09usjOfVLXVife5BH3pKUqU6miW/6Bg4evEr2KGWq0iW2XZjw02zKsK+AtPuyYIg==" saltValue="JFLIphJID1u7wm+ns/X+mXeLeKHk6lgT08K6tv+7Ev2Y0cJ2lUAFn0ygy8RCN/E8A+EcNRUMMDg7YJjMRpBZkA==" spinCount="100000" sheet="1" objects="1" scenarios="1" formatColumns="0" formatRows="0" autoFilter="0"/>
  <autoFilter ref="C120:K137"/>
  <mergeCells count="9">
    <mergeCell ref="E87:H87"/>
    <mergeCell ref="E111:H111"/>
    <mergeCell ref="E113:H113"/>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3"/>
  <sheetViews>
    <sheetView showGridLines="0" workbookViewId="0"/>
  </sheetViews>
  <sheetFormatPr defaultRowHeight="15"/>
  <cols>
    <col min="1" max="1" width="8.33203125" style="1" customWidth="1"/>
    <col min="2" max="2" width="1.6640625" style="1" customWidth="1"/>
    <col min="3" max="3" width="25" style="1" customWidth="1"/>
    <col min="4" max="4" width="75.83203125" style="1" customWidth="1"/>
    <col min="5" max="5" width="13.33203125" style="1" customWidth="1"/>
    <col min="6" max="6" width="20" style="1" customWidth="1"/>
    <col min="7" max="7" width="1.6640625" style="1" customWidth="1"/>
    <col min="8" max="8" width="8.33203125" style="1" customWidth="1"/>
  </cols>
  <sheetData>
    <row r="1" spans="1:8" s="1" customFormat="1" ht="11.25" customHeight="1"/>
    <row r="2" spans="1:8" s="1" customFormat="1" ht="36.950000000000003" customHeight="1"/>
    <row r="3" spans="1:8" s="1" customFormat="1" ht="6.95" customHeight="1">
      <c r="B3" s="109"/>
      <c r="C3" s="110"/>
      <c r="D3" s="110"/>
      <c r="E3" s="110"/>
      <c r="F3" s="110"/>
      <c r="G3" s="110"/>
      <c r="H3" s="21"/>
    </row>
    <row r="4" spans="1:8" s="1" customFormat="1" ht="24.95" customHeight="1">
      <c r="B4" s="21"/>
      <c r="C4" s="111" t="s">
        <v>1198</v>
      </c>
      <c r="H4" s="21"/>
    </row>
    <row r="5" spans="1:8" s="1" customFormat="1" ht="12" customHeight="1">
      <c r="B5" s="21"/>
      <c r="C5" s="271" t="s">
        <v>13</v>
      </c>
      <c r="D5" s="332" t="s">
        <v>14</v>
      </c>
      <c r="E5" s="325"/>
      <c r="F5" s="325"/>
      <c r="H5" s="21"/>
    </row>
    <row r="6" spans="1:8" s="1" customFormat="1" ht="36.950000000000003" customHeight="1">
      <c r="B6" s="21"/>
      <c r="C6" s="272" t="s">
        <v>16</v>
      </c>
      <c r="D6" s="336" t="s">
        <v>17</v>
      </c>
      <c r="E6" s="325"/>
      <c r="F6" s="325"/>
      <c r="H6" s="21"/>
    </row>
    <row r="7" spans="1:8" s="1" customFormat="1" ht="24.75" customHeight="1">
      <c r="B7" s="21"/>
      <c r="C7" s="113" t="s">
        <v>22</v>
      </c>
      <c r="D7" s="115">
        <f>'Rekapitulace stavby'!AN8</f>
        <v>0</v>
      </c>
      <c r="H7" s="21"/>
    </row>
    <row r="8" spans="1:8" s="2" customFormat="1" ht="10.9" customHeight="1">
      <c r="A8" s="35"/>
      <c r="B8" s="40"/>
      <c r="C8" s="35"/>
      <c r="D8" s="35"/>
      <c r="E8" s="35"/>
      <c r="F8" s="35"/>
      <c r="G8" s="35"/>
      <c r="H8" s="40"/>
    </row>
    <row r="9" spans="1:8" s="11" customFormat="1" ht="29.25" customHeight="1">
      <c r="A9" s="160"/>
      <c r="B9" s="273"/>
      <c r="C9" s="274" t="s">
        <v>57</v>
      </c>
      <c r="D9" s="275" t="s">
        <v>58</v>
      </c>
      <c r="E9" s="275" t="s">
        <v>126</v>
      </c>
      <c r="F9" s="276" t="s">
        <v>1199</v>
      </c>
      <c r="G9" s="160"/>
      <c r="H9" s="273"/>
    </row>
    <row r="10" spans="1:8" s="2" customFormat="1" ht="26.45" customHeight="1">
      <c r="A10" s="35"/>
      <c r="B10" s="40"/>
      <c r="C10" s="277" t="s">
        <v>87</v>
      </c>
      <c r="D10" s="277" t="s">
        <v>88</v>
      </c>
      <c r="E10" s="35"/>
      <c r="F10" s="35"/>
      <c r="G10" s="35"/>
      <c r="H10" s="40"/>
    </row>
    <row r="11" spans="1:8" s="2" customFormat="1" ht="16.899999999999999" customHeight="1">
      <c r="A11" s="35"/>
      <c r="B11" s="40"/>
      <c r="C11" s="278" t="s">
        <v>370</v>
      </c>
      <c r="D11" s="279" t="s">
        <v>371</v>
      </c>
      <c r="E11" s="280" t="s">
        <v>1</v>
      </c>
      <c r="F11" s="281">
        <v>548.45000000000005</v>
      </c>
      <c r="G11" s="35"/>
      <c r="H11" s="40"/>
    </row>
    <row r="12" spans="1:8" s="2" customFormat="1" ht="16.899999999999999" customHeight="1">
      <c r="A12" s="35"/>
      <c r="B12" s="40"/>
      <c r="C12" s="282" t="s">
        <v>1</v>
      </c>
      <c r="D12" s="282" t="s">
        <v>1200</v>
      </c>
      <c r="E12" s="18" t="s">
        <v>1</v>
      </c>
      <c r="F12" s="283">
        <v>36.020000000000003</v>
      </c>
      <c r="G12" s="35"/>
      <c r="H12" s="40"/>
    </row>
    <row r="13" spans="1:8" s="2" customFormat="1" ht="16.899999999999999" customHeight="1">
      <c r="A13" s="35"/>
      <c r="B13" s="40"/>
      <c r="C13" s="282" t="s">
        <v>1</v>
      </c>
      <c r="D13" s="282" t="s">
        <v>1201</v>
      </c>
      <c r="E13" s="18" t="s">
        <v>1</v>
      </c>
      <c r="F13" s="283">
        <v>17.329999999999998</v>
      </c>
      <c r="G13" s="35"/>
      <c r="H13" s="40"/>
    </row>
    <row r="14" spans="1:8" s="2" customFormat="1" ht="16.899999999999999" customHeight="1">
      <c r="A14" s="35"/>
      <c r="B14" s="40"/>
      <c r="C14" s="282" t="s">
        <v>1</v>
      </c>
      <c r="D14" s="282" t="s">
        <v>1202</v>
      </c>
      <c r="E14" s="18" t="s">
        <v>1</v>
      </c>
      <c r="F14" s="283">
        <v>17.329999999999998</v>
      </c>
      <c r="G14" s="35"/>
      <c r="H14" s="40"/>
    </row>
    <row r="15" spans="1:8" s="2" customFormat="1" ht="16.899999999999999" customHeight="1">
      <c r="A15" s="35"/>
      <c r="B15" s="40"/>
      <c r="C15" s="282" t="s">
        <v>1</v>
      </c>
      <c r="D15" s="282" t="s">
        <v>1203</v>
      </c>
      <c r="E15" s="18" t="s">
        <v>1</v>
      </c>
      <c r="F15" s="283">
        <v>17.329999999999998</v>
      </c>
      <c r="G15" s="35"/>
      <c r="H15" s="40"/>
    </row>
    <row r="16" spans="1:8" s="2" customFormat="1" ht="16.899999999999999" customHeight="1">
      <c r="A16" s="35"/>
      <c r="B16" s="40"/>
      <c r="C16" s="282" t="s">
        <v>1</v>
      </c>
      <c r="D16" s="282" t="s">
        <v>1204</v>
      </c>
      <c r="E16" s="18" t="s">
        <v>1</v>
      </c>
      <c r="F16" s="283">
        <v>17.329999999999998</v>
      </c>
      <c r="G16" s="35"/>
      <c r="H16" s="40"/>
    </row>
    <row r="17" spans="1:8" s="2" customFormat="1" ht="16.899999999999999" customHeight="1">
      <c r="A17" s="35"/>
      <c r="B17" s="40"/>
      <c r="C17" s="282" t="s">
        <v>1</v>
      </c>
      <c r="D17" s="282" t="s">
        <v>1205</v>
      </c>
      <c r="E17" s="18" t="s">
        <v>1</v>
      </c>
      <c r="F17" s="283">
        <v>35.58</v>
      </c>
      <c r="G17" s="35"/>
      <c r="H17" s="40"/>
    </row>
    <row r="18" spans="1:8" s="2" customFormat="1" ht="16.899999999999999" customHeight="1">
      <c r="A18" s="35"/>
      <c r="B18" s="40"/>
      <c r="C18" s="282" t="s">
        <v>1</v>
      </c>
      <c r="D18" s="282" t="s">
        <v>1206</v>
      </c>
      <c r="E18" s="18" t="s">
        <v>1</v>
      </c>
      <c r="F18" s="283">
        <v>35.5</v>
      </c>
      <c r="G18" s="35"/>
      <c r="H18" s="40"/>
    </row>
    <row r="19" spans="1:8" s="2" customFormat="1" ht="16.899999999999999" customHeight="1">
      <c r="A19" s="35"/>
      <c r="B19" s="40"/>
      <c r="C19" s="282" t="s">
        <v>1</v>
      </c>
      <c r="D19" s="282" t="s">
        <v>1207</v>
      </c>
      <c r="E19" s="18" t="s">
        <v>1</v>
      </c>
      <c r="F19" s="283">
        <v>35.130000000000003</v>
      </c>
      <c r="G19" s="35"/>
      <c r="H19" s="40"/>
    </row>
    <row r="20" spans="1:8" s="2" customFormat="1" ht="16.899999999999999" customHeight="1">
      <c r="A20" s="35"/>
      <c r="B20" s="40"/>
      <c r="C20" s="282" t="s">
        <v>1</v>
      </c>
      <c r="D20" s="282" t="s">
        <v>1208</v>
      </c>
      <c r="E20" s="18" t="s">
        <v>1</v>
      </c>
      <c r="F20" s="283">
        <v>12.23</v>
      </c>
      <c r="G20" s="35"/>
      <c r="H20" s="40"/>
    </row>
    <row r="21" spans="1:8" s="2" customFormat="1" ht="16.899999999999999" customHeight="1">
      <c r="A21" s="35"/>
      <c r="B21" s="40"/>
      <c r="C21" s="282" t="s">
        <v>1</v>
      </c>
      <c r="D21" s="282" t="s">
        <v>1209</v>
      </c>
      <c r="E21" s="18" t="s">
        <v>1</v>
      </c>
      <c r="F21" s="283">
        <v>12.55</v>
      </c>
      <c r="G21" s="35"/>
      <c r="H21" s="40"/>
    </row>
    <row r="22" spans="1:8" s="2" customFormat="1" ht="16.899999999999999" customHeight="1">
      <c r="A22" s="35"/>
      <c r="B22" s="40"/>
      <c r="C22" s="282" t="s">
        <v>1</v>
      </c>
      <c r="D22" s="282" t="s">
        <v>1210</v>
      </c>
      <c r="E22" s="18" t="s">
        <v>1</v>
      </c>
      <c r="F22" s="283">
        <v>97.91</v>
      </c>
      <c r="G22" s="35"/>
      <c r="H22" s="40"/>
    </row>
    <row r="23" spans="1:8" s="2" customFormat="1" ht="16.899999999999999" customHeight="1">
      <c r="A23" s="35"/>
      <c r="B23" s="40"/>
      <c r="C23" s="282" t="s">
        <v>1</v>
      </c>
      <c r="D23" s="282" t="s">
        <v>1211</v>
      </c>
      <c r="E23" s="18" t="s">
        <v>1</v>
      </c>
      <c r="F23" s="283">
        <v>27.38</v>
      </c>
      <c r="G23" s="35"/>
      <c r="H23" s="40"/>
    </row>
    <row r="24" spans="1:8" s="2" customFormat="1" ht="16.899999999999999" customHeight="1">
      <c r="A24" s="35"/>
      <c r="B24" s="40"/>
      <c r="C24" s="282" t="s">
        <v>1</v>
      </c>
      <c r="D24" s="282" t="s">
        <v>1212</v>
      </c>
      <c r="E24" s="18" t="s">
        <v>1</v>
      </c>
      <c r="F24" s="283">
        <v>9</v>
      </c>
      <c r="G24" s="35"/>
      <c r="H24" s="40"/>
    </row>
    <row r="25" spans="1:8" s="2" customFormat="1" ht="16.899999999999999" customHeight="1">
      <c r="A25" s="35"/>
      <c r="B25" s="40"/>
      <c r="C25" s="282" t="s">
        <v>1</v>
      </c>
      <c r="D25" s="282" t="s">
        <v>1213</v>
      </c>
      <c r="E25" s="18" t="s">
        <v>1</v>
      </c>
      <c r="F25" s="283">
        <v>4.68</v>
      </c>
      <c r="G25" s="35"/>
      <c r="H25" s="40"/>
    </row>
    <row r="26" spans="1:8" s="2" customFormat="1" ht="16.899999999999999" customHeight="1">
      <c r="A26" s="35"/>
      <c r="B26" s="40"/>
      <c r="C26" s="282" t="s">
        <v>1</v>
      </c>
      <c r="D26" s="282" t="s">
        <v>1214</v>
      </c>
      <c r="E26" s="18" t="s">
        <v>1</v>
      </c>
      <c r="F26" s="283">
        <v>1.1399999999999999</v>
      </c>
      <c r="G26" s="35"/>
      <c r="H26" s="40"/>
    </row>
    <row r="27" spans="1:8" s="2" customFormat="1" ht="16.899999999999999" customHeight="1">
      <c r="A27" s="35"/>
      <c r="B27" s="40"/>
      <c r="C27" s="282" t="s">
        <v>1</v>
      </c>
      <c r="D27" s="282" t="s">
        <v>1215</v>
      </c>
      <c r="E27" s="18" t="s">
        <v>1</v>
      </c>
      <c r="F27" s="283">
        <v>13.98</v>
      </c>
      <c r="G27" s="35"/>
      <c r="H27" s="40"/>
    </row>
    <row r="28" spans="1:8" s="2" customFormat="1" ht="16.899999999999999" customHeight="1">
      <c r="A28" s="35"/>
      <c r="B28" s="40"/>
      <c r="C28" s="282" t="s">
        <v>1</v>
      </c>
      <c r="D28" s="282" t="s">
        <v>1216</v>
      </c>
      <c r="E28" s="18" t="s">
        <v>1</v>
      </c>
      <c r="F28" s="283">
        <v>13.98</v>
      </c>
      <c r="G28" s="35"/>
      <c r="H28" s="40"/>
    </row>
    <row r="29" spans="1:8" s="2" customFormat="1" ht="16.899999999999999" customHeight="1">
      <c r="A29" s="35"/>
      <c r="B29" s="40"/>
      <c r="C29" s="282" t="s">
        <v>1</v>
      </c>
      <c r="D29" s="282" t="s">
        <v>1217</v>
      </c>
      <c r="E29" s="18" t="s">
        <v>1</v>
      </c>
      <c r="F29" s="283">
        <v>16.77</v>
      </c>
      <c r="G29" s="35"/>
      <c r="H29" s="40"/>
    </row>
    <row r="30" spans="1:8" s="2" customFormat="1" ht="16.899999999999999" customHeight="1">
      <c r="A30" s="35"/>
      <c r="B30" s="40"/>
      <c r="C30" s="282" t="s">
        <v>1</v>
      </c>
      <c r="D30" s="282" t="s">
        <v>1218</v>
      </c>
      <c r="E30" s="18" t="s">
        <v>1</v>
      </c>
      <c r="F30" s="283">
        <v>17.88</v>
      </c>
      <c r="G30" s="35"/>
      <c r="H30" s="40"/>
    </row>
    <row r="31" spans="1:8" s="2" customFormat="1" ht="16.899999999999999" customHeight="1">
      <c r="A31" s="35"/>
      <c r="B31" s="40"/>
      <c r="C31" s="282" t="s">
        <v>1</v>
      </c>
      <c r="D31" s="282" t="s">
        <v>1219</v>
      </c>
      <c r="E31" s="18" t="s">
        <v>1</v>
      </c>
      <c r="F31" s="283">
        <v>4.7</v>
      </c>
      <c r="G31" s="35"/>
      <c r="H31" s="40"/>
    </row>
    <row r="32" spans="1:8" s="2" customFormat="1" ht="16.899999999999999" customHeight="1">
      <c r="A32" s="35"/>
      <c r="B32" s="40"/>
      <c r="C32" s="282" t="s">
        <v>1</v>
      </c>
      <c r="D32" s="282" t="s">
        <v>1220</v>
      </c>
      <c r="E32" s="18" t="s">
        <v>1</v>
      </c>
      <c r="F32" s="283">
        <v>6.95</v>
      </c>
      <c r="G32" s="35"/>
      <c r="H32" s="40"/>
    </row>
    <row r="33" spans="1:8" s="2" customFormat="1" ht="16.899999999999999" customHeight="1">
      <c r="A33" s="35"/>
      <c r="B33" s="40"/>
      <c r="C33" s="282" t="s">
        <v>1</v>
      </c>
      <c r="D33" s="282" t="s">
        <v>1221</v>
      </c>
      <c r="E33" s="18" t="s">
        <v>1</v>
      </c>
      <c r="F33" s="283">
        <v>1.1000000000000001</v>
      </c>
      <c r="G33" s="35"/>
      <c r="H33" s="40"/>
    </row>
    <row r="34" spans="1:8" s="2" customFormat="1" ht="16.899999999999999" customHeight="1">
      <c r="A34" s="35"/>
      <c r="B34" s="40"/>
      <c r="C34" s="282" t="s">
        <v>1</v>
      </c>
      <c r="D34" s="282" t="s">
        <v>1222</v>
      </c>
      <c r="E34" s="18" t="s">
        <v>1</v>
      </c>
      <c r="F34" s="283">
        <v>1.1000000000000001</v>
      </c>
      <c r="G34" s="35"/>
      <c r="H34" s="40"/>
    </row>
    <row r="35" spans="1:8" s="2" customFormat="1" ht="16.899999999999999" customHeight="1">
      <c r="A35" s="35"/>
      <c r="B35" s="40"/>
      <c r="C35" s="282" t="s">
        <v>1</v>
      </c>
      <c r="D35" s="282" t="s">
        <v>1223</v>
      </c>
      <c r="E35" s="18" t="s">
        <v>1</v>
      </c>
      <c r="F35" s="283">
        <v>2.15</v>
      </c>
      <c r="G35" s="35"/>
      <c r="H35" s="40"/>
    </row>
    <row r="36" spans="1:8" s="2" customFormat="1" ht="16.899999999999999" customHeight="1">
      <c r="A36" s="35"/>
      <c r="B36" s="40"/>
      <c r="C36" s="282" t="s">
        <v>1</v>
      </c>
      <c r="D36" s="282" t="s">
        <v>1224</v>
      </c>
      <c r="E36" s="18" t="s">
        <v>1</v>
      </c>
      <c r="F36" s="283">
        <v>1.7</v>
      </c>
      <c r="G36" s="35"/>
      <c r="H36" s="40"/>
    </row>
    <row r="37" spans="1:8" s="2" customFormat="1" ht="16.899999999999999" customHeight="1">
      <c r="A37" s="35"/>
      <c r="B37" s="40"/>
      <c r="C37" s="282" t="s">
        <v>1</v>
      </c>
      <c r="D37" s="282" t="s">
        <v>1225</v>
      </c>
      <c r="E37" s="18" t="s">
        <v>1</v>
      </c>
      <c r="F37" s="283">
        <v>12.7</v>
      </c>
      <c r="G37" s="35"/>
      <c r="H37" s="40"/>
    </row>
    <row r="38" spans="1:8" s="2" customFormat="1" ht="16.899999999999999" customHeight="1">
      <c r="A38" s="35"/>
      <c r="B38" s="40"/>
      <c r="C38" s="282" t="s">
        <v>1</v>
      </c>
      <c r="D38" s="282" t="s">
        <v>1226</v>
      </c>
      <c r="E38" s="18" t="s">
        <v>1</v>
      </c>
      <c r="F38" s="283">
        <v>2</v>
      </c>
      <c r="G38" s="35"/>
      <c r="H38" s="40"/>
    </row>
    <row r="39" spans="1:8" s="2" customFormat="1" ht="16.899999999999999" customHeight="1">
      <c r="A39" s="35"/>
      <c r="B39" s="40"/>
      <c r="C39" s="282" t="s">
        <v>1</v>
      </c>
      <c r="D39" s="282" t="s">
        <v>1227</v>
      </c>
      <c r="E39" s="18" t="s">
        <v>1</v>
      </c>
      <c r="F39" s="283">
        <v>12.7</v>
      </c>
      <c r="G39" s="35"/>
      <c r="H39" s="40"/>
    </row>
    <row r="40" spans="1:8" s="2" customFormat="1" ht="16.899999999999999" customHeight="1">
      <c r="A40" s="35"/>
      <c r="B40" s="40"/>
      <c r="C40" s="282" t="s">
        <v>1</v>
      </c>
      <c r="D40" s="282" t="s">
        <v>1228</v>
      </c>
      <c r="E40" s="18" t="s">
        <v>1</v>
      </c>
      <c r="F40" s="283">
        <v>1.85</v>
      </c>
      <c r="G40" s="35"/>
      <c r="H40" s="40"/>
    </row>
    <row r="41" spans="1:8" s="2" customFormat="1" ht="16.899999999999999" customHeight="1">
      <c r="A41" s="35"/>
      <c r="B41" s="40"/>
      <c r="C41" s="282" t="s">
        <v>1</v>
      </c>
      <c r="D41" s="282" t="s">
        <v>1229</v>
      </c>
      <c r="E41" s="18" t="s">
        <v>1</v>
      </c>
      <c r="F41" s="283">
        <v>2.4500000000000002</v>
      </c>
      <c r="G41" s="35"/>
      <c r="H41" s="40"/>
    </row>
    <row r="42" spans="1:8" s="2" customFormat="1" ht="16.899999999999999" customHeight="1">
      <c r="A42" s="35"/>
      <c r="B42" s="40"/>
      <c r="C42" s="282" t="s">
        <v>1</v>
      </c>
      <c r="D42" s="282" t="s">
        <v>1230</v>
      </c>
      <c r="E42" s="18" t="s">
        <v>1</v>
      </c>
      <c r="F42" s="283">
        <v>3.2</v>
      </c>
      <c r="G42" s="35"/>
      <c r="H42" s="40"/>
    </row>
    <row r="43" spans="1:8" s="2" customFormat="1" ht="16.899999999999999" customHeight="1">
      <c r="A43" s="35"/>
      <c r="B43" s="40"/>
      <c r="C43" s="282" t="s">
        <v>1</v>
      </c>
      <c r="D43" s="282" t="s">
        <v>1231</v>
      </c>
      <c r="E43" s="18" t="s">
        <v>1</v>
      </c>
      <c r="F43" s="283">
        <v>6.62</v>
      </c>
      <c r="G43" s="35"/>
      <c r="H43" s="40"/>
    </row>
    <row r="44" spans="1:8" s="2" customFormat="1" ht="16.899999999999999" customHeight="1">
      <c r="A44" s="35"/>
      <c r="B44" s="40"/>
      <c r="C44" s="282" t="s">
        <v>1</v>
      </c>
      <c r="D44" s="282" t="s">
        <v>1232</v>
      </c>
      <c r="E44" s="18" t="s">
        <v>1</v>
      </c>
      <c r="F44" s="283">
        <v>0.99</v>
      </c>
      <c r="G44" s="35"/>
      <c r="H44" s="40"/>
    </row>
    <row r="45" spans="1:8" s="2" customFormat="1" ht="16.899999999999999" customHeight="1">
      <c r="A45" s="35"/>
      <c r="B45" s="40"/>
      <c r="C45" s="282" t="s">
        <v>1</v>
      </c>
      <c r="D45" s="282" t="s">
        <v>1233</v>
      </c>
      <c r="E45" s="18" t="s">
        <v>1</v>
      </c>
      <c r="F45" s="283">
        <v>0.99</v>
      </c>
      <c r="G45" s="35"/>
      <c r="H45" s="40"/>
    </row>
    <row r="46" spans="1:8" s="2" customFormat="1" ht="16.899999999999999" customHeight="1">
      <c r="A46" s="35"/>
      <c r="B46" s="40"/>
      <c r="C46" s="282" t="s">
        <v>1</v>
      </c>
      <c r="D46" s="282" t="s">
        <v>1234</v>
      </c>
      <c r="E46" s="18" t="s">
        <v>1</v>
      </c>
      <c r="F46" s="283">
        <v>17</v>
      </c>
      <c r="G46" s="35"/>
      <c r="H46" s="40"/>
    </row>
    <row r="47" spans="1:8" s="2" customFormat="1" ht="16.899999999999999" customHeight="1">
      <c r="A47" s="35"/>
      <c r="B47" s="40"/>
      <c r="C47" s="282" t="s">
        <v>1</v>
      </c>
      <c r="D47" s="282" t="s">
        <v>1235</v>
      </c>
      <c r="E47" s="18" t="s">
        <v>1</v>
      </c>
      <c r="F47" s="283">
        <v>22.8</v>
      </c>
      <c r="G47" s="35"/>
      <c r="H47" s="40"/>
    </row>
    <row r="48" spans="1:8" s="2" customFormat="1" ht="16.899999999999999" customHeight="1">
      <c r="A48" s="35"/>
      <c r="B48" s="40"/>
      <c r="C48" s="282" t="s">
        <v>1</v>
      </c>
      <c r="D48" s="282" t="s">
        <v>1236</v>
      </c>
      <c r="E48" s="18" t="s">
        <v>1</v>
      </c>
      <c r="F48" s="283">
        <v>8.4</v>
      </c>
      <c r="G48" s="35"/>
      <c r="H48" s="40"/>
    </row>
    <row r="49" spans="1:8" s="2" customFormat="1" ht="16.899999999999999" customHeight="1">
      <c r="A49" s="35"/>
      <c r="B49" s="40"/>
      <c r="C49" s="282" t="s">
        <v>1</v>
      </c>
      <c r="D49" s="282" t="s">
        <v>156</v>
      </c>
      <c r="E49" s="18" t="s">
        <v>1</v>
      </c>
      <c r="F49" s="283">
        <v>548.45000000000005</v>
      </c>
      <c r="G49" s="35"/>
      <c r="H49" s="40"/>
    </row>
    <row r="50" spans="1:8" s="2" customFormat="1" ht="16.899999999999999" customHeight="1">
      <c r="A50" s="35"/>
      <c r="B50" s="40"/>
      <c r="C50" s="284" t="s">
        <v>1237</v>
      </c>
      <c r="D50" s="35"/>
      <c r="E50" s="35"/>
      <c r="F50" s="35"/>
      <c r="G50" s="35"/>
      <c r="H50" s="40"/>
    </row>
    <row r="51" spans="1:8" s="2" customFormat="1" ht="16.899999999999999" customHeight="1">
      <c r="A51" s="35"/>
      <c r="B51" s="40"/>
      <c r="C51" s="282" t="s">
        <v>606</v>
      </c>
      <c r="D51" s="282" t="s">
        <v>607</v>
      </c>
      <c r="E51" s="18" t="s">
        <v>145</v>
      </c>
      <c r="F51" s="283">
        <v>548.45000000000005</v>
      </c>
      <c r="G51" s="35"/>
      <c r="H51" s="40"/>
    </row>
    <row r="52" spans="1:8" s="2" customFormat="1" ht="7.35" customHeight="1">
      <c r="A52" s="35"/>
      <c r="B52" s="140"/>
      <c r="C52" s="141"/>
      <c r="D52" s="141"/>
      <c r="E52" s="141"/>
      <c r="F52" s="141"/>
      <c r="G52" s="141"/>
      <c r="H52" s="40"/>
    </row>
    <row r="53" spans="1:8" s="2" customFormat="1" ht="11.25">
      <c r="A53" s="35"/>
      <c r="B53" s="35"/>
      <c r="C53" s="35"/>
      <c r="D53" s="35"/>
      <c r="E53" s="35"/>
      <c r="F53" s="35"/>
      <c r="G53" s="35"/>
      <c r="H53" s="35"/>
    </row>
  </sheetData>
  <sheetProtection algorithmName="SHA-512" hashValue="+eexc0HiULPg9//ELwq6OMVdksEdYwcgl7l+U/phfq8ik4oe7qXe/K880BXgfkOzgsdFk1oXwjefvvZ/0ihwgw==" saltValue="knFO/nB+bVWAbj7z1NfPqjVRuG73bCiOHDaWCVqQCKWrm/rGHCdA+4uVVIrWM7UeDe7KMN4xAgy9dyjcckehmw==" spinCount="100000" sheet="1" objects="1" scenarios="1" formatColumns="0" formatRows="0"/>
  <mergeCells count="2">
    <mergeCell ref="D5:F5"/>
    <mergeCell ref="D6:F6"/>
  </mergeCells>
  <pageMargins left="0.7" right="0.7" top="0.78740157499999996" bottom="0.78740157499999996" header="0.3" footer="0.3"/>
  <pageSetup paperSize="9" fitToHeight="0" orientation="portrait" blackAndWhite="1"/>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18</vt:i4>
      </vt:variant>
    </vt:vector>
  </HeadingPairs>
  <TitlesOfParts>
    <vt:vector size="27" baseType="lpstr">
      <vt:lpstr>Rekapitulace stavby</vt:lpstr>
      <vt:lpstr>A - Bourací práce</vt:lpstr>
      <vt:lpstr>B - Stavební práce</vt:lpstr>
      <vt:lpstr>C - Požárně bezpečnostní ...</vt:lpstr>
      <vt:lpstr>D - Zdravotně technické i...</vt:lpstr>
      <vt:lpstr>E - ELEKTRO - instalace S...</vt:lpstr>
      <vt:lpstr>F - Interiér</vt:lpstr>
      <vt:lpstr>VRN - Vedlejší rozpočtové...</vt:lpstr>
      <vt:lpstr>Seznam figur</vt:lpstr>
      <vt:lpstr>'A - Bourací práce'!Názvy_tisku</vt:lpstr>
      <vt:lpstr>'B - Stavební práce'!Názvy_tisku</vt:lpstr>
      <vt:lpstr>'C - Požárně bezpečnostní ...'!Názvy_tisku</vt:lpstr>
      <vt:lpstr>'D - Zdravotně technické i...'!Názvy_tisku</vt:lpstr>
      <vt:lpstr>'E - ELEKTRO - instalace S...'!Názvy_tisku</vt:lpstr>
      <vt:lpstr>'F - Interiér'!Názvy_tisku</vt:lpstr>
      <vt:lpstr>'Rekapitulace stavby'!Názvy_tisku</vt:lpstr>
      <vt:lpstr>'Seznam figur'!Názvy_tisku</vt:lpstr>
      <vt:lpstr>'VRN - Vedlejší rozpočtové...'!Názvy_tisku</vt:lpstr>
      <vt:lpstr>'A - Bourací práce'!Oblast_tisku</vt:lpstr>
      <vt:lpstr>'B - Stavební práce'!Oblast_tisku</vt:lpstr>
      <vt:lpstr>'C - Požárně bezpečnostní ...'!Oblast_tisku</vt:lpstr>
      <vt:lpstr>'D - Zdravotně technické i...'!Oblast_tisku</vt:lpstr>
      <vt:lpstr>'E - ELEKTRO - instalace S...'!Oblast_tisku</vt:lpstr>
      <vt:lpstr>'F - Interiér'!Oblast_tisku</vt:lpstr>
      <vt:lpstr>'Rekapitulace stavby'!Oblast_tisku</vt:lpstr>
      <vt:lpstr>'Seznam figur'!Oblast_tisku</vt:lpstr>
      <vt:lpstr>'VRN - Vedlejší rozpočtové...'!Oblast_tisku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Luboš Polanský</dc:creator>
  <cp:lastModifiedBy>Kratochvíl Petr</cp:lastModifiedBy>
  <dcterms:created xsi:type="dcterms:W3CDTF">2025-09-29T09:34:42Z</dcterms:created>
  <dcterms:modified xsi:type="dcterms:W3CDTF">2025-10-01T12:55:55Z</dcterms:modified>
</cp:coreProperties>
</file>