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ka.ondova\Desktop\veřejné zakázky\4707_25_Oprava stoupaček TZB_DC\"/>
    </mc:Choice>
  </mc:AlternateContent>
  <bookViews>
    <workbookView xWindow="0" yWindow="0" windowWidth="28800" windowHeight="13980" activeTab="1"/>
  </bookViews>
  <sheets>
    <sheet name="Rekapitulace stavby" sheetId="1" r:id="rId1"/>
    <sheet name="01 - Výměna stoupaček TZB..." sheetId="2" r:id="rId2"/>
    <sheet name="Pokyny pro vyplnění" sheetId="3" r:id="rId3"/>
  </sheets>
  <definedNames>
    <definedName name="_xlnm._FilterDatabase" localSheetId="1" hidden="1">'01 - Výměna stoupaček TZB...'!$C$97:$K$370</definedName>
    <definedName name="_xlnm.Print_Titles" localSheetId="1">'01 - Výměna stoupaček TZB...'!$97:$97</definedName>
    <definedName name="_xlnm.Print_Titles" localSheetId="0">'Rekapitulace stavby'!$52:$52</definedName>
    <definedName name="_xlnm.Print_Area" localSheetId="1">'01 - Výměna stoupaček TZB...'!$C$4:$J$39,'01 - Výměna stoupaček TZB...'!$C$45:$J$79,'01 - Výměna stoupaček TZB...'!$C$85:$K$370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 s="1"/>
  <c r="BI368" i="2"/>
  <c r="BH368" i="2"/>
  <c r="BG368" i="2"/>
  <c r="BF368" i="2"/>
  <c r="T368" i="2"/>
  <c r="T367" i="2" s="1"/>
  <c r="R368" i="2"/>
  <c r="R367" i="2" s="1"/>
  <c r="P368" i="2"/>
  <c r="P367" i="2" s="1"/>
  <c r="BI364" i="2"/>
  <c r="BH364" i="2"/>
  <c r="BG364" i="2"/>
  <c r="BF364" i="2"/>
  <c r="T364" i="2"/>
  <c r="R364" i="2"/>
  <c r="P364" i="2"/>
  <c r="BI361" i="2"/>
  <c r="BH361" i="2"/>
  <c r="BG361" i="2"/>
  <c r="BF361" i="2"/>
  <c r="T361" i="2"/>
  <c r="R361" i="2"/>
  <c r="P361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T329" i="2" s="1"/>
  <c r="R330" i="2"/>
  <c r="R329" i="2"/>
  <c r="P330" i="2"/>
  <c r="P329" i="2" s="1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2" i="2"/>
  <c r="BH302" i="2"/>
  <c r="BG302" i="2"/>
  <c r="BF302" i="2"/>
  <c r="T302" i="2"/>
  <c r="R302" i="2"/>
  <c r="P302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T154" i="2" s="1"/>
  <c r="R155" i="2"/>
  <c r="R154" i="2" s="1"/>
  <c r="P155" i="2"/>
  <c r="P154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T107" i="2"/>
  <c r="R108" i="2"/>
  <c r="R107" i="2"/>
  <c r="P108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J94" i="2"/>
  <c r="F94" i="2"/>
  <c r="F92" i="2"/>
  <c r="E90" i="2"/>
  <c r="J54" i="2"/>
  <c r="F54" i="2"/>
  <c r="F52" i="2"/>
  <c r="E50" i="2"/>
  <c r="J24" i="2"/>
  <c r="E24" i="2"/>
  <c r="J55" i="2" s="1"/>
  <c r="J23" i="2"/>
  <c r="J18" i="2"/>
  <c r="E18" i="2"/>
  <c r="F55" i="2" s="1"/>
  <c r="J17" i="2"/>
  <c r="J12" i="2"/>
  <c r="J52" i="2" s="1"/>
  <c r="E7" i="2"/>
  <c r="E88" i="2"/>
  <c r="L50" i="1"/>
  <c r="AM50" i="1"/>
  <c r="AM49" i="1"/>
  <c r="L49" i="1"/>
  <c r="AM47" i="1"/>
  <c r="L47" i="1"/>
  <c r="L45" i="1"/>
  <c r="L44" i="1"/>
  <c r="J179" i="2"/>
  <c r="J341" i="2"/>
  <c r="BK326" i="2"/>
  <c r="J309" i="2"/>
  <c r="J296" i="2"/>
  <c r="BK280" i="2"/>
  <c r="BK249" i="2"/>
  <c r="J231" i="2"/>
  <c r="J201" i="2"/>
  <c r="J198" i="2"/>
  <c r="BK172" i="2"/>
  <c r="J147" i="2"/>
  <c r="J128" i="2"/>
  <c r="BK115" i="2"/>
  <c r="J104" i="2"/>
  <c r="J338" i="2"/>
  <c r="J312" i="2"/>
  <c r="BK278" i="2"/>
  <c r="BK268" i="2"/>
  <c r="J254" i="2"/>
  <c r="J234" i="2"/>
  <c r="BK219" i="2"/>
  <c r="BK204" i="2"/>
  <c r="J191" i="2"/>
  <c r="BK166" i="2"/>
  <c r="BK147" i="2"/>
  <c r="J112" i="2"/>
  <c r="J361" i="2"/>
  <c r="BK348" i="2"/>
  <c r="BK335" i="2"/>
  <c r="BK318" i="2"/>
  <c r="J306" i="2"/>
  <c r="J302" i="2"/>
  <c r="J293" i="2"/>
  <c r="J287" i="2"/>
  <c r="J280" i="2"/>
  <c r="BK256" i="2"/>
  <c r="J249" i="2"/>
  <c r="BK237" i="2"/>
  <c r="J195" i="2"/>
  <c r="BK188" i="2"/>
  <c r="BK176" i="2"/>
  <c r="J163" i="2"/>
  <c r="BK144" i="2"/>
  <c r="BK137" i="2"/>
  <c r="BK128" i="2"/>
  <c r="BK112" i="2"/>
  <c r="J101" i="2"/>
  <c r="BK309" i="2"/>
  <c r="J278" i="2"/>
  <c r="J271" i="2"/>
  <c r="J242" i="2"/>
  <c r="BK234" i="2"/>
  <c r="J222" i="2"/>
  <c r="J216" i="2"/>
  <c r="BK207" i="2"/>
  <c r="J176" i="2"/>
  <c r="BK122" i="2"/>
  <c r="BK368" i="2"/>
  <c r="BK361" i="2"/>
  <c r="BK351" i="2"/>
  <c r="J344" i="2"/>
  <c r="BK330" i="2"/>
  <c r="J321" i="2"/>
  <c r="BK312" i="2"/>
  <c r="J299" i="2"/>
  <c r="J290" i="2"/>
  <c r="J276" i="2"/>
  <c r="J256" i="2"/>
  <c r="BK247" i="2"/>
  <c r="J225" i="2"/>
  <c r="J204" i="2"/>
  <c r="BK179" i="2"/>
  <c r="J151" i="2"/>
  <c r="J134" i="2"/>
  <c r="J125" i="2"/>
  <c r="J108" i="2"/>
  <c r="AS54" i="1"/>
  <c r="BK344" i="2"/>
  <c r="J326" i="2"/>
  <c r="BK302" i="2"/>
  <c r="BK271" i="2"/>
  <c r="BK254" i="2"/>
  <c r="BK240" i="2"/>
  <c r="BK231" i="2"/>
  <c r="BK216" i="2"/>
  <c r="BK201" i="2"/>
  <c r="BK185" i="2"/>
  <c r="BK169" i="2"/>
  <c r="BK151" i="2"/>
  <c r="BK108" i="2"/>
  <c r="BK357" i="2"/>
  <c r="J259" i="2"/>
  <c r="J213" i="2"/>
  <c r="BK163" i="2"/>
  <c r="J137" i="2"/>
  <c r="BK354" i="2"/>
  <c r="BK323" i="2"/>
  <c r="BK287" i="2"/>
  <c r="BK274" i="2"/>
  <c r="BK262" i="2"/>
  <c r="BK242" i="2"/>
  <c r="BK228" i="2"/>
  <c r="BK213" i="2"/>
  <c r="BK198" i="2"/>
  <c r="J172" i="2"/>
  <c r="BK155" i="2"/>
  <c r="J141" i="2"/>
  <c r="J368" i="2"/>
  <c r="J348" i="2"/>
  <c r="J330" i="2"/>
  <c r="BK321" i="2"/>
  <c r="BK315" i="2"/>
  <c r="BK299" i="2"/>
  <c r="BK290" i="2"/>
  <c r="J262" i="2"/>
  <c r="BK259" i="2"/>
  <c r="BK252" i="2"/>
  <c r="J247" i="2"/>
  <c r="BK225" i="2"/>
  <c r="BK191" i="2"/>
  <c r="J182" i="2"/>
  <c r="J166" i="2"/>
  <c r="BK160" i="2"/>
  <c r="BK141" i="2"/>
  <c r="BK134" i="2"/>
  <c r="BK125" i="2"/>
  <c r="BK104" i="2"/>
  <c r="J354" i="2"/>
  <c r="J315" i="2"/>
  <c r="BK296" i="2"/>
  <c r="J274" i="2"/>
  <c r="BK265" i="2"/>
  <c r="J240" i="2"/>
  <c r="J228" i="2"/>
  <c r="J219" i="2"/>
  <c r="BK210" i="2"/>
  <c r="J185" i="2"/>
  <c r="J131" i="2"/>
  <c r="J118" i="2"/>
  <c r="J364" i="2"/>
  <c r="J357" i="2"/>
  <c r="J351" i="2"/>
  <c r="BK338" i="2"/>
  <c r="J335" i="2"/>
  <c r="J323" i="2"/>
  <c r="BK306" i="2"/>
  <c r="BK293" i="2"/>
  <c r="BK284" i="2"/>
  <c r="J265" i="2"/>
  <c r="J252" i="2"/>
  <c r="J244" i="2"/>
  <c r="J207" i="2"/>
  <c r="J188" i="2"/>
  <c r="J169" i="2"/>
  <c r="J155" i="2"/>
  <c r="J144" i="2"/>
  <c r="BK131" i="2"/>
  <c r="J122" i="2"/>
  <c r="BK101" i="2"/>
  <c r="BK364" i="2"/>
  <c r="BK341" i="2"/>
  <c r="J318" i="2"/>
  <c r="J284" i="2"/>
  <c r="BK276" i="2"/>
  <c r="J268" i="2"/>
  <c r="BK244" i="2"/>
  <c r="J237" i="2"/>
  <c r="BK222" i="2"/>
  <c r="J210" i="2"/>
  <c r="BK195" i="2"/>
  <c r="BK182" i="2"/>
  <c r="J160" i="2"/>
  <c r="BK118" i="2"/>
  <c r="J115" i="2"/>
  <c r="P334" i="2" l="1"/>
  <c r="P100" i="2"/>
  <c r="T100" i="2"/>
  <c r="BK111" i="2"/>
  <c r="J111" i="2"/>
  <c r="J63" i="2"/>
  <c r="P111" i="2"/>
  <c r="T111" i="2"/>
  <c r="P121" i="2"/>
  <c r="R121" i="2"/>
  <c r="BK140" i="2"/>
  <c r="J140" i="2"/>
  <c r="J65" i="2"/>
  <c r="R140" i="2"/>
  <c r="BK159" i="2"/>
  <c r="J159" i="2"/>
  <c r="J68" i="2" s="1"/>
  <c r="R159" i="2"/>
  <c r="BK175" i="2"/>
  <c r="J175" i="2"/>
  <c r="J69" i="2"/>
  <c r="R175" i="2"/>
  <c r="T175" i="2"/>
  <c r="P194" i="2"/>
  <c r="R194" i="2"/>
  <c r="BK283" i="2"/>
  <c r="J283" i="2" s="1"/>
  <c r="J71" i="2" s="1"/>
  <c r="R283" i="2"/>
  <c r="T283" i="2"/>
  <c r="BK305" i="2"/>
  <c r="J305" i="2"/>
  <c r="J72" i="2" s="1"/>
  <c r="P305" i="2"/>
  <c r="T305" i="2"/>
  <c r="R360" i="2"/>
  <c r="T360" i="2"/>
  <c r="BK334" i="2"/>
  <c r="J334" i="2"/>
  <c r="J75" i="2"/>
  <c r="R334" i="2"/>
  <c r="T334" i="2"/>
  <c r="BK347" i="2"/>
  <c r="J347" i="2"/>
  <c r="J76" i="2"/>
  <c r="P347" i="2"/>
  <c r="R347" i="2"/>
  <c r="T347" i="2"/>
  <c r="BK360" i="2"/>
  <c r="J360" i="2"/>
  <c r="J77" i="2" s="1"/>
  <c r="P360" i="2"/>
  <c r="BK100" i="2"/>
  <c r="J100" i="2"/>
  <c r="J61" i="2"/>
  <c r="R100" i="2"/>
  <c r="R111" i="2"/>
  <c r="BK121" i="2"/>
  <c r="J121" i="2" s="1"/>
  <c r="J64" i="2" s="1"/>
  <c r="T121" i="2"/>
  <c r="P140" i="2"/>
  <c r="T140" i="2"/>
  <c r="P159" i="2"/>
  <c r="T159" i="2"/>
  <c r="P175" i="2"/>
  <c r="BK194" i="2"/>
  <c r="J194" i="2" s="1"/>
  <c r="J70" i="2" s="1"/>
  <c r="T194" i="2"/>
  <c r="P283" i="2"/>
  <c r="R305" i="2"/>
  <c r="BK154" i="2"/>
  <c r="J154" i="2"/>
  <c r="J66" i="2" s="1"/>
  <c r="BK329" i="2"/>
  <c r="J329" i="2"/>
  <c r="J73" i="2"/>
  <c r="BK367" i="2"/>
  <c r="J367" i="2"/>
  <c r="J78" i="2" s="1"/>
  <c r="BK107" i="2"/>
  <c r="J107" i="2" s="1"/>
  <c r="J62" i="2" s="1"/>
  <c r="BE104" i="2"/>
  <c r="BE134" i="2"/>
  <c r="BE141" i="2"/>
  <c r="BE144" i="2"/>
  <c r="BE160" i="2"/>
  <c r="BE163" i="2"/>
  <c r="BE176" i="2"/>
  <c r="BE185" i="2"/>
  <c r="BE188" i="2"/>
  <c r="BE201" i="2"/>
  <c r="BE204" i="2"/>
  <c r="BE207" i="2"/>
  <c r="BE210" i="2"/>
  <c r="BE225" i="2"/>
  <c r="BE237" i="2"/>
  <c r="BE244" i="2"/>
  <c r="BE247" i="2"/>
  <c r="BE252" i="2"/>
  <c r="BE256" i="2"/>
  <c r="BE268" i="2"/>
  <c r="BE290" i="2"/>
  <c r="BE293" i="2"/>
  <c r="BE299" i="2"/>
  <c r="BE306" i="2"/>
  <c r="BE321" i="2"/>
  <c r="BE330" i="2"/>
  <c r="BE344" i="2"/>
  <c r="BE348" i="2"/>
  <c r="BE357" i="2"/>
  <c r="E48" i="2"/>
  <c r="J92" i="2"/>
  <c r="J95" i="2"/>
  <c r="BE108" i="2"/>
  <c r="BE112" i="2"/>
  <c r="BE118" i="2"/>
  <c r="BE122" i="2"/>
  <c r="BE125" i="2"/>
  <c r="BE131" i="2"/>
  <c r="BE151" i="2"/>
  <c r="BE155" i="2"/>
  <c r="BE166" i="2"/>
  <c r="BE172" i="2"/>
  <c r="BE182" i="2"/>
  <c r="BE191" i="2"/>
  <c r="BE195" i="2"/>
  <c r="BE213" i="2"/>
  <c r="BE219" i="2"/>
  <c r="BE222" i="2"/>
  <c r="BE228" i="2"/>
  <c r="BE231" i="2"/>
  <c r="BE240" i="2"/>
  <c r="BE242" i="2"/>
  <c r="BE254" i="2"/>
  <c r="BE271" i="2"/>
  <c r="BE274" i="2"/>
  <c r="BE278" i="2"/>
  <c r="BE287" i="2"/>
  <c r="BE302" i="2"/>
  <c r="BE315" i="2"/>
  <c r="BE338" i="2"/>
  <c r="BE341" i="2"/>
  <c r="BE354" i="2"/>
  <c r="BE361" i="2"/>
  <c r="BE368" i="2"/>
  <c r="F95" i="2"/>
  <c r="BE101" i="2"/>
  <c r="BE128" i="2"/>
  <c r="BE137" i="2"/>
  <c r="BE198" i="2"/>
  <c r="BE249" i="2"/>
  <c r="BE259" i="2"/>
  <c r="BE262" i="2"/>
  <c r="BE280" i="2"/>
  <c r="BE284" i="2"/>
  <c r="BE312" i="2"/>
  <c r="BE318" i="2"/>
  <c r="BE323" i="2"/>
  <c r="BE335" i="2"/>
  <c r="BE351" i="2"/>
  <c r="BE364" i="2"/>
  <c r="BE115" i="2"/>
  <c r="BE147" i="2"/>
  <c r="BE169" i="2"/>
  <c r="BE179" i="2"/>
  <c r="BE216" i="2"/>
  <c r="BE234" i="2"/>
  <c r="BE265" i="2"/>
  <c r="BE276" i="2"/>
  <c r="BE296" i="2"/>
  <c r="BE309" i="2"/>
  <c r="BE326" i="2"/>
  <c r="F36" i="2"/>
  <c r="BC55" i="1" s="1"/>
  <c r="BC54" i="1" s="1"/>
  <c r="W32" i="1" s="1"/>
  <c r="F35" i="2"/>
  <c r="BB55" i="1"/>
  <c r="BB54" i="1"/>
  <c r="W31" i="1"/>
  <c r="F34" i="2"/>
  <c r="BA55" i="1" s="1"/>
  <c r="BA54" i="1" s="1"/>
  <c r="AW54" i="1" s="1"/>
  <c r="AK30" i="1" s="1"/>
  <c r="F37" i="2"/>
  <c r="BD55" i="1"/>
  <c r="BD54" i="1"/>
  <c r="W33" i="1"/>
  <c r="J34" i="2"/>
  <c r="AW55" i="1" s="1"/>
  <c r="P333" i="2" l="1"/>
  <c r="T333" i="2"/>
  <c r="R99" i="2"/>
  <c r="R333" i="2"/>
  <c r="R158" i="2"/>
  <c r="T158" i="2"/>
  <c r="T99" i="2"/>
  <c r="T98" i="2" s="1"/>
  <c r="P158" i="2"/>
  <c r="P99" i="2"/>
  <c r="BK158" i="2"/>
  <c r="J158" i="2"/>
  <c r="J67" i="2"/>
  <c r="BK333" i="2"/>
  <c r="J333" i="2"/>
  <c r="J74" i="2"/>
  <c r="BK99" i="2"/>
  <c r="J99" i="2"/>
  <c r="J60" i="2"/>
  <c r="W30" i="1"/>
  <c r="AX54" i="1"/>
  <c r="AY54" i="1"/>
  <c r="J33" i="2"/>
  <c r="AV55" i="1" s="1"/>
  <c r="AT55" i="1" s="1"/>
  <c r="F33" i="2"/>
  <c r="AZ55" i="1" s="1"/>
  <c r="AZ54" i="1" s="1"/>
  <c r="AV54" i="1" s="1"/>
  <c r="AK29" i="1" s="1"/>
  <c r="R98" i="2" l="1"/>
  <c r="P98" i="2"/>
  <c r="AU55" i="1"/>
  <c r="BK98" i="2"/>
  <c r="J98" i="2"/>
  <c r="AU54" i="1"/>
  <c r="J30" i="2"/>
  <c r="AG55" i="1"/>
  <c r="AG54" i="1" s="1"/>
  <c r="AK26" i="1" s="1"/>
  <c r="AK35" i="1" s="1"/>
  <c r="AT54" i="1"/>
  <c r="W29" i="1"/>
  <c r="J39" i="2" l="1"/>
  <c r="J59" i="2"/>
  <c r="AN54" i="1"/>
  <c r="AN55" i="1"/>
</calcChain>
</file>

<file path=xl/sharedStrings.xml><?xml version="1.0" encoding="utf-8"?>
<sst xmlns="http://schemas.openxmlformats.org/spreadsheetml/2006/main" count="2844" uniqueCount="856">
  <si>
    <t>Export Komplet</t>
  </si>
  <si>
    <t>VZ</t>
  </si>
  <si>
    <t>2.0</t>
  </si>
  <si>
    <t>ZAMOK</t>
  </si>
  <si>
    <t>False</t>
  </si>
  <si>
    <t>{3cb9d7f6-bd3c-47ed-a19d-cee8a92990e3}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</si>
  <si>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</si>
  <si>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</si>
  <si>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</si>
  <si>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</si>
  <si>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</si>
  <si>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</si>
  <si>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</si>
  <si>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</si>
  <si>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021_2025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</si>
  <si>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</si>
  <si>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</si>
  <si>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KZ a.s. Nemocnice Děčín Revitalizace Interna_výměna stoupaček TZB voda a kanalizace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</si>
  <si>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</si>
  <si>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</si>
  <si>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</si>
  <si>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</si>
  <si>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</si>
  <si>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</si>
  <si>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</si>
  <si>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</si>
  <si>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25488627</t>
  </si>
  <si>
    <t>Krajská zdravotní, a.s</t>
  </si>
  <si>
    <t>DIČ:</t>
  </si>
  <si>
    <t>Účastník:</t>
  </si>
  <si>
    <t>Vyplň údaj</t>
  </si>
  <si>
    <t>Projektant:</t>
  </si>
  <si>
    <t>16862881</t>
  </si>
  <si>
    <t>Ing. Pavel Jakeš</t>
  </si>
  <si>
    <t>True</t>
  </si>
  <si>
    <t>Zpracovatel:</t>
  </si>
  <si>
    <t>88392538</t>
  </si>
  <si>
    <t>Dominik Filip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</si>
  <si>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</si>
  <si>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</si>
  <si>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</si>
  <si>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</si>
  <si>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</si>
  <si>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</si>
  <si>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</si>
  <si>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</si>
  <si>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</si>
  <si>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</si>
  <si>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</si>
  <si>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</si>
  <si>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</si>
  <si>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</si>
  <si>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</si>
  <si>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</si>
  <si>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</si>
  <si>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</si>
  <si>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</si>
  <si>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</si>
  <si>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</si>
  <si>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</si>
  <si>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</si>
  <si>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</si>
  <si>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</si>
  <si>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</si>
  <si>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</si>
  <si>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</si>
  <si>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</si>
  <si>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</si>
  <si>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</si>
  <si>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</si>
  <si>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</si>
  <si>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</si>
  <si>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</si>
  <si>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</si>
  <si>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</si>
  <si>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</si>
  <si>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</si>
  <si>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</si>
  <si>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</si>
  <si>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</si>
  <si>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Výměna stoupaček TZB voda a kanlizace</t>
  </si>
  <si>
    <t>STA</t>
  </si>
  <si>
    <t>1</t>
  </si>
  <si>
    <t>{6fd7c705-58e3-49f3-b9c3-fb851e1acca6}</t>
  </si>
  <si>
    <t>2</t>
  </si>
  <si>
    <t>KRYCÍ LIST SOUPISU PRACÍ</t>
  </si>
  <si>
    <t>Objekt:</t>
  </si>
  <si>
    <t>01 - Výměna stoupaček TZB voda a kanlizace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</si>
  <si>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</si>
  <si>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</si>
  <si>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</si>
  <si>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</si>
  <si>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</si>
  <si>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</si>
  <si>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</si>
  <si>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</si>
  <si>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</si>
  <si>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</si>
  <si>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</si>
  <si>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</si>
  <si>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</si>
  <si>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</si>
  <si>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</si>
  <si>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</si>
  <si>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781 - Dokončovací práce - obklady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</si>
  <si>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</si>
  <si>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</si>
  <si>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</si>
  <si>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</si>
  <si>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</si>
  <si>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</si>
  <si>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</si>
  <si>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</si>
  <si>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</si>
  <si>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</si>
  <si>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</si>
  <si>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</si>
  <si>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</si>
  <si>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</si>
  <si>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</si>
  <si>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</si>
  <si>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</si>
  <si>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</si>
  <si>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</si>
  <si>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</si>
  <si>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</si>
  <si>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</si>
  <si>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</si>
  <si>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</si>
  <si>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</si>
  <si>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342272215</t>
  </si>
  <si>
    <t>Příčka z pórobetonových hladkých tvárnic na tenkovrstvou maltu tl 75 mm</t>
  </si>
  <si>
    <t>m2</t>
  </si>
  <si>
    <t>CS ÚRS 2025 02</t>
  </si>
  <si>
    <t>4</t>
  </si>
  <si>
    <t>-1382617794</t>
  </si>
  <si>
    <t>PP</t>
  </si>
  <si>
    <t>Příčky z pórobetonových tvárnic hladkých na tenké maltové lože objemová hmotnost do 500 kg/m3, tloušťka příčky 75 mm</t>
  </si>
  <si>
    <t>Online PSC</t>
  </si>
  <si>
    <t>https://podminky.urs.cz/item/CS_URS_2025_02/342272215</t>
  </si>
  <si>
    <t>342291111</t>
  </si>
  <si>
    <t>Ukotvení příček montážní polyuretanovou pěnou tl příčky do 100 mm</t>
  </si>
  <si>
    <t>m</t>
  </si>
  <si>
    <t>-1305114854</t>
  </si>
  <si>
    <t>Ukotvení příček polyuretanovou pěnou, tl. příčky do 100 mm</t>
  </si>
  <si>
    <t>https://podminky.urs.cz/item/CS_URS_2025_02/342291111</t>
  </si>
  <si>
    <t>Vodorovné konstrukce</t>
  </si>
  <si>
    <t>411386621</t>
  </si>
  <si>
    <t>Zabetonování prostupů v instalačních šachtách ze suchých směsí pl přes 0,09 do 0,25 m2 ve stropech</t>
  </si>
  <si>
    <t>kus</t>
  </si>
  <si>
    <t>-11908353</t>
  </si>
  <si>
    <t>Zabetonování prostupů v instalačních šachtách ve stropech železobetonových ze suchých směsí, včetně bednění, odbednění, výztuže a zajištění potrubí skelnou vatou s folií (materiál v ceně), plochy přes 0,09 do 0,25 m2</t>
  </si>
  <si>
    <t>https://podminky.urs.cz/item/CS_URS_2025_02/411386621</t>
  </si>
  <si>
    <t>6</t>
  </si>
  <si>
    <t>Úpravy povrchů, podlahy a osazování výplní</t>
  </si>
  <si>
    <t>612131121</t>
  </si>
  <si>
    <t>Penetrační disperzní nátěr vnitřních stěn nanášený ručně</t>
  </si>
  <si>
    <t>-1029528578</t>
  </si>
  <si>
    <t>Podkladní a spojovací vrstva vnitřních omítaných ploch penetrace disperzní nanášená ručně stěn</t>
  </si>
  <si>
    <t>https://podminky.urs.cz/item/CS_URS_2025_02/612131121</t>
  </si>
  <si>
    <t>5</t>
  </si>
  <si>
    <t>612135101</t>
  </si>
  <si>
    <t>Hrubá výplň rýh ve stěnách maltou jakékoli šířky rýhy</t>
  </si>
  <si>
    <t>415024388</t>
  </si>
  <si>
    <t>Hrubá výplň rýh maltou jakékoli šířky rýhy ve stěnách</t>
  </si>
  <si>
    <t>https://podminky.urs.cz/item/CS_URS_2025_02/612135101</t>
  </si>
  <si>
    <t>612142001</t>
  </si>
  <si>
    <t>Pletivo sklovláknité vnitřních stěn vtlačené do tmelu</t>
  </si>
  <si>
    <t>719567680</t>
  </si>
  <si>
    <t>Pletivo vnitřních ploch v ploše nebo pruzích, na plném podkladu sklovláknité vtlačené do tmelu včetně tmelu stěn</t>
  </si>
  <si>
    <t>https://podminky.urs.cz/item/CS_URS_2025_02/612142001</t>
  </si>
  <si>
    <t>9</t>
  </si>
  <si>
    <t>Ostatní konstrukce a práce, bourání</t>
  </si>
  <si>
    <t>7</t>
  </si>
  <si>
    <t>949101111</t>
  </si>
  <si>
    <t>Lešení pomocné pro objekty pozemních staveb s lešeňovou podlahou v do 1,9 m zatížení do 150 kg/m2</t>
  </si>
  <si>
    <t>663507641</t>
  </si>
  <si>
    <t>Lešení pomocné pracovní pro objekty pozemních staveb pro zatížení do 150 kg/m2, o výšce lešeňové podlahy do 1,9 m</t>
  </si>
  <si>
    <t>https://podminky.urs.cz/item/CS_URS_2025_02/949101111</t>
  </si>
  <si>
    <t>8</t>
  </si>
  <si>
    <t>952901111</t>
  </si>
  <si>
    <t>Vyčištění budov bytové a občanské výstavby při výšce podlaží do 4 m</t>
  </si>
  <si>
    <t>-973548466</t>
  </si>
  <si>
    <t>Vyčištění budov nebo objektů před předáním do užívání budov bytové nebo občanské výstavby, světlé výšky podlaží do 4 m</t>
  </si>
  <si>
    <t>https://podminky.urs.cz/item/CS_URS_2025_02/952901111</t>
  </si>
  <si>
    <t>971035521</t>
  </si>
  <si>
    <t>Vybourání otvorů ve zdivu cihelném pl do 1 m2 na MC tl do 100 mm</t>
  </si>
  <si>
    <t>-1814072515</t>
  </si>
  <si>
    <t>Vybourání otvorů ve zdivu základovém nebo nadzákladovém z cihel, tvárnic, příčkovek z cihel pálených na maltu cementovou plochy do 1 m2, tl. do 100 mm</t>
  </si>
  <si>
    <t>https://podminky.urs.cz/item/CS_URS_2025_02/971035521</t>
  </si>
  <si>
    <t>10</t>
  </si>
  <si>
    <t>972055331</t>
  </si>
  <si>
    <t>Vybourání otvorů ve stropech z ŽB prefabrikátů pl do 0,25 m2 tl do 120 mm</t>
  </si>
  <si>
    <t>-159860076</t>
  </si>
  <si>
    <t>Vybourání otvorů ve stropech nebo klenbách železobetonových ve stropech z dutých prefabrikátů, plochy do 0,25 m2, tl. do 120 mm</t>
  </si>
  <si>
    <t>https://podminky.urs.cz/item/CS_URS_2025_02/972055331</t>
  </si>
  <si>
    <t>11</t>
  </si>
  <si>
    <t>974032167</t>
  </si>
  <si>
    <t>Vysekání rýh ve stěnách nebo příčkách z dutých cihel nebo tvárnic hl do 150 mm š do 300 mm</t>
  </si>
  <si>
    <t>2054922055</t>
  </si>
  <si>
    <t>Vysekání rýh ve stěnách nebo příčkách z dutých cihel, tvárnic, desek z dutých cihel nebo tvárnic do hl. 150 mm a šířky do 300 mm</t>
  </si>
  <si>
    <t>https://podminky.urs.cz/item/CS_URS_2025_02/974032167</t>
  </si>
  <si>
    <t>974032169</t>
  </si>
  <si>
    <t>Příplatek k vysekání rýh ve stěnách z dutých cihel nebo tvárnic hl do 150 mm ZKD 100 mm š rýhy</t>
  </si>
  <si>
    <t>1942727555</t>
  </si>
  <si>
    <t>Vysekání rýh ve stěnách nebo příčkách z dutých cihel, tvárnic, desek z dutých cihel nebo tvárnic do hl. 150 mm a šířky Příplatek k ceně -2167 za každých dalších 100 mm šířky rýhy hl. do 150 mm</t>
  </si>
  <si>
    <t>https://podminky.urs.cz/item/CS_URS_2025_02/974032169</t>
  </si>
  <si>
    <t>997</t>
  </si>
  <si>
    <t>Doprava suti a vybouraných hmot</t>
  </si>
  <si>
    <t>13</t>
  </si>
  <si>
    <t>997013158</t>
  </si>
  <si>
    <t>Vnitrostaveništní doprava suti a vybouraných hmot pro budovy v přes 24 do 27 m s omezením mechanizace</t>
  </si>
  <si>
    <t>t</t>
  </si>
  <si>
    <t>1162279852</t>
  </si>
  <si>
    <t>Vnitrostaveništní doprava suti a vybouraných hmot vodorovně do 50 m s naložením s omezením mechanizace pro budovy a haly výšky přes 24 do 27 m</t>
  </si>
  <si>
    <t>https://podminky.urs.cz/item/CS_URS_2025_02/997013158</t>
  </si>
  <si>
    <t>14</t>
  </si>
  <si>
    <t>997013501</t>
  </si>
  <si>
    <t>Odvoz suti a vybouraných hmot na skládku nebo meziskládku do 1 km se složením</t>
  </si>
  <si>
    <t>1529232189</t>
  </si>
  <si>
    <t>Odvoz suti a vybouraných hmot na skládku nebo meziskládku se složením, na vzdálenost do 1 km</t>
  </si>
  <si>
    <t>https://podminky.urs.cz/item/CS_URS_2025_02/997013501</t>
  </si>
  <si>
    <t>15</t>
  </si>
  <si>
    <t>997013509</t>
  </si>
  <si>
    <t>Příplatek k odvozu suti a vybouraných hmot na skládku ZKD 1 km přes 1 km</t>
  </si>
  <si>
    <t>-853541850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</si>
  <si>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</si>
  <si>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</si>
  <si>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VV</t>
  </si>
  <si>
    <t>55,375*20 'Přepočtené koeficientem množství</t>
  </si>
  <si>
    <t>16</t>
  </si>
  <si>
    <t>997013871</t>
  </si>
  <si>
    <t>Poplatek za uložení stavebního odpadu na recyklační skládce (skládkovné) směsného stavebního a demoličního kód odpadu 17 09 04</t>
  </si>
  <si>
    <t>594288634</t>
  </si>
  <si>
    <t>Poplatek za uložení stavebního odpadu na recyklační skládce (skládkovné) směsného stavebního a demoličního zatříděného do Katalogu odpadů pod kódem 17 09 04</t>
  </si>
  <si>
    <t>https://podminky.urs.cz/item/CS_URS_2025_02/997013871</t>
  </si>
  <si>
    <t>998</t>
  </si>
  <si>
    <t>Přesun hmot</t>
  </si>
  <si>
    <t>17</t>
  </si>
  <si>
    <t>998011011</t>
  </si>
  <si>
    <t>Přesun hmot pro budovy zděné s omezením mechanizace pro budovy v přes 24 do 36 m</t>
  </si>
  <si>
    <t>107727135</t>
  </si>
  <si>
    <t>Přesun hmot pro budovy občanské výstavby, bydlení, výrobu a služby s nosnou svislou konstrukcí zděnou z cihel, tvárnic nebo kamene vodorovná dopravní vzdálenost do 100 m s omezením mechanizace pro budovy výšky přes 24 do 36 m</t>
  </si>
  <si>
    <t>https://podminky.urs.cz/item/CS_URS_2025_02/998011011</t>
  </si>
  <si>
    <t>PSV</t>
  </si>
  <si>
    <t>Práce a dodávky PSV</t>
  </si>
  <si>
    <t>713</t>
  </si>
  <si>
    <t>Izolace tepelné</t>
  </si>
  <si>
    <t>18</t>
  </si>
  <si>
    <t>713300843</t>
  </si>
  <si>
    <t>Odstranění tepelné izolace z vláknitých materiálů bez konstrukce s povrchovou úpravou</t>
  </si>
  <si>
    <t>1446947361</t>
  </si>
  <si>
    <t>Odstranění tepelné izolace těles povrchové úpravy pevné izolace jakékoliv tloušťky (bez řezání ocelové konstrukce plamenem) z vláknitých materiálů bez konstrukce s povrchovou úpravou</t>
  </si>
  <si>
    <t>https://podminky.urs.cz/item/CS_URS_2025_02/713300843</t>
  </si>
  <si>
    <t>19</t>
  </si>
  <si>
    <t>713411111</t>
  </si>
  <si>
    <t>Montáž izolace tepelné potrubí pásy nebo rohožemi bez úpravy staženými drátem 1x</t>
  </si>
  <si>
    <t>261534651</t>
  </si>
  <si>
    <t>Montáž izolace tepelné potrubí a ohybů pásy nebo rohožemi bez povrchové úpravy (izolační materiál ve specifikaci) ovinutými kolem potrubí a staženými ocelovým drátem potrubí jednovrstvá</t>
  </si>
  <si>
    <t>https://podminky.urs.cz/item/CS_URS_2025_02/713411111</t>
  </si>
  <si>
    <t>20</t>
  </si>
  <si>
    <t>M</t>
  </si>
  <si>
    <t>63152096</t>
  </si>
  <si>
    <t>pás tepelně izolační univerzální λ=0,032-0,033 tl 50mm</t>
  </si>
  <si>
    <t>32</t>
  </si>
  <si>
    <t>-490217504</t>
  </si>
  <si>
    <t>190*1,1 'Přepočtené koeficientem množství</t>
  </si>
  <si>
    <t>713490811</t>
  </si>
  <si>
    <t>Demontáž izolace tepelné oplechování pevné potrubí vnějšího obvodu do 500 mm</t>
  </si>
  <si>
    <t>-1354171698</t>
  </si>
  <si>
    <t>Odstranění tepelné izolace potrubí a ohybů - doplňky a součásti demontáž oplechování pevného vnějšího obvodu do 500 mm potrubí</t>
  </si>
  <si>
    <t>https://podminky.urs.cz/item/CS_URS_2025_02/713490811</t>
  </si>
  <si>
    <t>22</t>
  </si>
  <si>
    <t>998713214</t>
  </si>
  <si>
    <t>Přesun hmot procentní pro izolace tepelné s omezením mechanizace v objektech v přes 24 do 36 m</t>
  </si>
  <si>
    <t>%</t>
  </si>
  <si>
    <t>1569074442</t>
  </si>
  <si>
    <t>Přesun hmot pro izolace tepelné stanovený procentní sazbou (%) z ceny vodorovná dopravní vzdálenost do 50 m s omezením mechanizace v objektech výšky přes 24 m do 36 m</t>
  </si>
  <si>
    <t>https://podminky.urs.cz/item/CS_URS_2025_02/998713214</t>
  </si>
  <si>
    <t>721</t>
  </si>
  <si>
    <t>Zdravotechnika - vnitřní kanalizace</t>
  </si>
  <si>
    <t>23</t>
  </si>
  <si>
    <t>721140802</t>
  </si>
  <si>
    <t>Demontáž potrubí litinové DN do 100</t>
  </si>
  <si>
    <t>-1375075933</t>
  </si>
  <si>
    <t>Demontáž potrubí z litinových trub odpadních nebo dešťových do DN 100</t>
  </si>
  <si>
    <t>https://podminky.urs.cz/item/CS_URS_2025_02/721140802</t>
  </si>
  <si>
    <t>24</t>
  </si>
  <si>
    <t>721171808</t>
  </si>
  <si>
    <t>Demontáž potrubí z PVC D přes 75 do 114</t>
  </si>
  <si>
    <t>37920454</t>
  </si>
  <si>
    <t>Demontáž potrubí z novodurových trub odpadních nebo připojovacích přes 75 do D 114</t>
  </si>
  <si>
    <t>https://podminky.urs.cz/item/CS_URS_2025_02/721171808</t>
  </si>
  <si>
    <t>25</t>
  </si>
  <si>
    <t>721174024</t>
  </si>
  <si>
    <t>Potrubí kanalizační z PP odpadní DN 75</t>
  </si>
  <si>
    <t>1071691342</t>
  </si>
  <si>
    <t>Potrubí z trub polypropylenových odpadní (svislé) DN 75</t>
  </si>
  <si>
    <t>https://podminky.urs.cz/item/CS_URS_2025_02/721174024</t>
  </si>
  <si>
    <t>26</t>
  </si>
  <si>
    <t>721174025</t>
  </si>
  <si>
    <t>Potrubí kanalizační z PP odpadní DN 110</t>
  </si>
  <si>
    <t>1213522921</t>
  </si>
  <si>
    <t>Potrubí z trub polypropylenových odpadní (svislé) DN 110</t>
  </si>
  <si>
    <t>https://podminky.urs.cz/item/CS_URS_2025_02/721174025</t>
  </si>
  <si>
    <t>27</t>
  </si>
  <si>
    <t>721273152</t>
  </si>
  <si>
    <t>Hlavice ventilační polypropylen PP DN 75</t>
  </si>
  <si>
    <t>-342359440</t>
  </si>
  <si>
    <t>Ventilační hlavice z polypropylenu (PP) DN 75</t>
  </si>
  <si>
    <t>https://podminky.urs.cz/item/CS_URS_2025_02/721273152</t>
  </si>
  <si>
    <t>28</t>
  </si>
  <si>
    <t>998721204</t>
  </si>
  <si>
    <t>Přesun hmot procentní pro vnitřní kanalizaci v objektech v přes 24 do 36 m</t>
  </si>
  <si>
    <t>562749551</t>
  </si>
  <si>
    <t>Přesun hmot pro vnitřní kanalizaci stanovený procentní sazbou (%) z ceny vodorovná dopravní vzdálenost do 50 m základní v objektech výšky přes 24 do 36 m</t>
  </si>
  <si>
    <t>https://podminky.urs.cz/item/CS_URS_2025_02/998721204</t>
  </si>
  <si>
    <t>722</t>
  </si>
  <si>
    <t>Zdravotechnika - vnitřní vodovod</t>
  </si>
  <si>
    <t>29</t>
  </si>
  <si>
    <t>722130803</t>
  </si>
  <si>
    <t>Demontáž potrubí ocelové pozinkované závitové DN přes 40 do 50</t>
  </si>
  <si>
    <t>1137456447</t>
  </si>
  <si>
    <t>Demontáž potrubí z ocelových trubek pozinkovaných závitových přes 40 do DN 50</t>
  </si>
  <si>
    <t>https://podminky.urs.cz/item/CS_URS_2025_02/722130803</t>
  </si>
  <si>
    <t>30</t>
  </si>
  <si>
    <t>722170804</t>
  </si>
  <si>
    <t>Demontáž rozvodů vody z plastů D přes 25 do 50</t>
  </si>
  <si>
    <t>-1462802835</t>
  </si>
  <si>
    <t>Demontáž rozvodů vody z plastů přes 25 do Ø 50 mm</t>
  </si>
  <si>
    <t>https://podminky.urs.cz/item/CS_URS_2025_02/722170804</t>
  </si>
  <si>
    <t>31</t>
  </si>
  <si>
    <t>722174003</t>
  </si>
  <si>
    <t>Potrubí vodovodní plastové PPR S3,2 spojované svařováním D 25x3,5 mm</t>
  </si>
  <si>
    <t>134517278</t>
  </si>
  <si>
    <t>Potrubí z trubek polypropylenových spojovaných svařováním z jednovrstvého PP-R S3,2 (PN 16) D 25/3,5</t>
  </si>
  <si>
    <t>https://podminky.urs.cz/item/CS_URS_2025_02/722174003</t>
  </si>
  <si>
    <t>722174004</t>
  </si>
  <si>
    <t>Potrubí vodovodní plastové PPR S3,2 spojované svařováním D 32x4,4 mm</t>
  </si>
  <si>
    <t>44831386</t>
  </si>
  <si>
    <t>Potrubí z trubek polypropylenových spojovaných svařováním z jednovrstvého PP-R S3,2 (PN 16) D 32/4,4</t>
  </si>
  <si>
    <t>https://podminky.urs.cz/item/CS_URS_2025_02/722174004</t>
  </si>
  <si>
    <t>33</t>
  </si>
  <si>
    <t>722174005</t>
  </si>
  <si>
    <t>Potrubí vodovodní plastové PPR S3,2 spojované svařováním D 40x5,5 mm</t>
  </si>
  <si>
    <t>2105302846</t>
  </si>
  <si>
    <t>Potrubí z trubek polypropylenových spojovaných svařováním z jednovrstvého PP-R S3,2 (PN 16) D 40/5,5</t>
  </si>
  <si>
    <t>https://podminky.urs.cz/item/CS_URS_2025_02/722174005</t>
  </si>
  <si>
    <t>34</t>
  </si>
  <si>
    <t>722174007</t>
  </si>
  <si>
    <t>Potrubí vodovodní plastové PPR S3,2 spojované svařováním PN 16 D 63x8,6 mm</t>
  </si>
  <si>
    <t>629913494</t>
  </si>
  <si>
    <t>Potrubí z trubek polypropylenových spojovaných svařováním z jednovrstvého PP-R S3,2 (PN 16) D 63/8,6</t>
  </si>
  <si>
    <t>https://podminky.urs.cz/item/CS_URS_2025_02/722174007</t>
  </si>
  <si>
    <t>35</t>
  </si>
  <si>
    <t>722174008</t>
  </si>
  <si>
    <t>Potrubí vodovodní plastové PPR S3,2 spojované svařováním PN 16 D 75x10,3 mm</t>
  </si>
  <si>
    <t>-1074474306</t>
  </si>
  <si>
    <t>Potrubí z trubek polypropylenových spojovaných svařováním z jednovrstvého PP-R S3,2 (PN 16) D 75/10,3</t>
  </si>
  <si>
    <t>https://podminky.urs.cz/item/CS_URS_2025_02/722174008</t>
  </si>
  <si>
    <t>36</t>
  </si>
  <si>
    <t>722174009</t>
  </si>
  <si>
    <t>Potrubí vodovodní plastové PPR S3,2 spojované svařováním PN 16 D 90x12,3 mm</t>
  </si>
  <si>
    <t>-1989338961</t>
  </si>
  <si>
    <t>Potrubí z trubek polypropylenových spojovaných svařováním z jednovrstvého PP-R S3,2 (PN 16) D 90/12,3</t>
  </si>
  <si>
    <t>https://podminky.urs.cz/item/CS_URS_2025_02/722174009</t>
  </si>
  <si>
    <t>37</t>
  </si>
  <si>
    <t>722181222</t>
  </si>
  <si>
    <t>Ochrana vodovodního potrubí přilepenými termoizolačními trubicemi z PE tl přes 6 do 9 mm DN přes 22 do 45 mm</t>
  </si>
  <si>
    <t>-1134617384</t>
  </si>
  <si>
    <t>Ochrana potrubí termoizolačními trubicemi z pěnového polyetylenu PE přilepenými v příčných a podélných spojích, tloušťky izolace přes 6 do 9 mm, vnitřního průměru izolace DN přes 22 do 45 mm</t>
  </si>
  <si>
    <t>https://podminky.urs.cz/item/CS_URS_2025_02/722181222</t>
  </si>
  <si>
    <t>38</t>
  </si>
  <si>
    <t>722181223</t>
  </si>
  <si>
    <t>Ochrana vodovodního potrubí přilepenými termoizolačními trubicemi z PE tl přes 6 do 9 mm DN přes 45 do 63 mm</t>
  </si>
  <si>
    <t>-1536440823</t>
  </si>
  <si>
    <t>Ochrana potrubí termoizolačními trubicemi z pěnového polyetylenu PE přilepenými v příčných a podélných spojích, tloušťky izolace přes 6 do 9 mm, vnitřního průměru izolace DN přes 45 do 63 mm</t>
  </si>
  <si>
    <t>https://podminky.urs.cz/item/CS_URS_2025_02/722181223</t>
  </si>
  <si>
    <t>39</t>
  </si>
  <si>
    <t>722181224</t>
  </si>
  <si>
    <t>Ochrana vodovodního potrubí přilepenými termoizolačními trubicemi z PE tl přes 6 do 9 mm DN přes 63 mm</t>
  </si>
  <si>
    <t>1881239176</t>
  </si>
  <si>
    <t>Ochrana potrubí termoizolačními trubicemi z pěnového polyetylenu PE přilepenými v příčných a podélných spojích, tloušťky izolace přes 6 do 9 mm, vnitřního průměru izolace DN přes 63 mm</t>
  </si>
  <si>
    <t>https://podminky.urs.cz/item/CS_URS_2025_02/722181224</t>
  </si>
  <si>
    <t>40</t>
  </si>
  <si>
    <t>722220862</t>
  </si>
  <si>
    <t>Demontáž armatur závitových se dvěma závity G přes 3/4 do 5/4</t>
  </si>
  <si>
    <t>412612893</t>
  </si>
  <si>
    <t>Demontáž armatur závitových se dvěma závity přes 3/4 do G 5/4</t>
  </si>
  <si>
    <t>https://podminky.urs.cz/item/CS_URS_2025_02/722220862</t>
  </si>
  <si>
    <t>41</t>
  </si>
  <si>
    <t>722230101</t>
  </si>
  <si>
    <t>Ventil přímý G 1/2" se dvěma závity</t>
  </si>
  <si>
    <t>-1604985240</t>
  </si>
  <si>
    <t>Armatury se dvěma závity ventily přímé G 1/2"</t>
  </si>
  <si>
    <t>https://podminky.urs.cz/item/CS_URS_2025_02/722230101</t>
  </si>
  <si>
    <t>42</t>
  </si>
  <si>
    <t>722230102</t>
  </si>
  <si>
    <t>Ventil přímý G 3/4" se dvěma závity</t>
  </si>
  <si>
    <t>-634551101</t>
  </si>
  <si>
    <t>Armatury se dvěma závity ventily přímé G 3/4"</t>
  </si>
  <si>
    <t>https://podminky.urs.cz/item/CS_URS_2025_02/722230102</t>
  </si>
  <si>
    <t>43</t>
  </si>
  <si>
    <t>722229101</t>
  </si>
  <si>
    <t>Montáž vodovodních armatur s jedním závitem G 1/2" ostatní typ</t>
  </si>
  <si>
    <t>1132818868</t>
  </si>
  <si>
    <t>Armatury s jedním závitem montáž vodovodních armatur s jedním závitem ostatních typů G 1/2"</t>
  </si>
  <si>
    <t>https://podminky.urs.cz/item/CS_URS_2025_02/722229101</t>
  </si>
  <si>
    <t>44</t>
  </si>
  <si>
    <t>55114210</t>
  </si>
  <si>
    <t>kohout kulový s vypouštěním PN 42 T 185°C chromovaný R250DS 1/2"</t>
  </si>
  <si>
    <t>128</t>
  </si>
  <si>
    <t>-18362735</t>
  </si>
  <si>
    <t>45</t>
  </si>
  <si>
    <t>31940001</t>
  </si>
  <si>
    <t>šroubení mosazné k 1/2"</t>
  </si>
  <si>
    <t>sada</t>
  </si>
  <si>
    <t>-1069770677</t>
  </si>
  <si>
    <t>šroubení mosazné 1/2"</t>
  </si>
  <si>
    <t>46</t>
  </si>
  <si>
    <t>722229102</t>
  </si>
  <si>
    <t>Montáž vodovodních armatur s jedním závitem G 3/4" ostatní typ</t>
  </si>
  <si>
    <t>-994329186</t>
  </si>
  <si>
    <t>Armatury s jedním závitem montáž vodovodních armatur s jedním závitem ostatních typů G 3/4"</t>
  </si>
  <si>
    <t>https://podminky.urs.cz/item/CS_URS_2025_02/722229102</t>
  </si>
  <si>
    <t>47</t>
  </si>
  <si>
    <t>31940002</t>
  </si>
  <si>
    <t>šroubení mosazné k 3/4"</t>
  </si>
  <si>
    <t>754911564</t>
  </si>
  <si>
    <t>šroubení mosazné 3/4"</t>
  </si>
  <si>
    <t>48</t>
  </si>
  <si>
    <t>722229104</t>
  </si>
  <si>
    <t>Montáž vodovodních armatur s jedním závitem G 5/4" ostatní typ</t>
  </si>
  <si>
    <t>1568264135</t>
  </si>
  <si>
    <t>Armatury s jedním závitem montáž vodovodních armatur s jedním závitem ostatních typů G 5/4"</t>
  </si>
  <si>
    <t>https://podminky.urs.cz/item/CS_URS_2025_02/722229104</t>
  </si>
  <si>
    <t>49</t>
  </si>
  <si>
    <t>55114218</t>
  </si>
  <si>
    <t>kohout kulový s vypouštěním PN 35 T 185°C chromovaný R250DS 5/4"</t>
  </si>
  <si>
    <t>-1776638795</t>
  </si>
  <si>
    <t>50</t>
  </si>
  <si>
    <t>31940004</t>
  </si>
  <si>
    <t>šroubení mosazné 5/4"</t>
  </si>
  <si>
    <t>1233061727</t>
  </si>
  <si>
    <t>51</t>
  </si>
  <si>
    <t>722230103</t>
  </si>
  <si>
    <t>Ventil přímý G 1" se dvěma závity</t>
  </si>
  <si>
    <t>-298390981</t>
  </si>
  <si>
    <t>Armatury se dvěma závity ventily přímé G 1"</t>
  </si>
  <si>
    <t>https://podminky.urs.cz/item/CS_URS_2025_02/722230103</t>
  </si>
  <si>
    <t>52</t>
  </si>
  <si>
    <t>722230104</t>
  </si>
  <si>
    <t>Ventil přímý G 5/4" se dvěma závity</t>
  </si>
  <si>
    <t>-189828596</t>
  </si>
  <si>
    <t>Armatury se dvěma závity ventily přímé G 5/4"</t>
  </si>
  <si>
    <t>https://podminky.urs.cz/item/CS_URS_2025_02/722230104</t>
  </si>
  <si>
    <t>53</t>
  </si>
  <si>
    <t>722290234</t>
  </si>
  <si>
    <t>Proplach a dezinfekce vodovodního potrubí DN do 80</t>
  </si>
  <si>
    <t>922109687</t>
  </si>
  <si>
    <t>Zkoušky, proplach a desinfekce vodovodního potrubí proplach a desinfekce vodovodního potrubí do DN 80</t>
  </si>
  <si>
    <t>https://podminky.urs.cz/item/CS_URS_2025_02/722290234</t>
  </si>
  <si>
    <t>54</t>
  </si>
  <si>
    <t>722290237</t>
  </si>
  <si>
    <t>Proplach a dezinfekce vodovodního potrubí DN přes 80 do 200</t>
  </si>
  <si>
    <t>-1175021191</t>
  </si>
  <si>
    <t>Zkoušky, proplach a desinfekce vodovodního potrubí proplach a desinfekce vodovodního potrubí přes DN 80 do DN 200</t>
  </si>
  <si>
    <t>https://podminky.urs.cz/item/CS_URS_2025_02/722290237</t>
  </si>
  <si>
    <t>55</t>
  </si>
  <si>
    <t>722290246</t>
  </si>
  <si>
    <t>Zkouška těsnosti vodovodního potrubí plastového DN do 40</t>
  </si>
  <si>
    <t>1422738528</t>
  </si>
  <si>
    <t>Zkoušky, proplach a desinfekce vodovodního potrubí zkoušky těsnosti vodovodního potrubí plastového do DN 40</t>
  </si>
  <si>
    <t>https://podminky.urs.cz/item/CS_URS_2025_02/722290246</t>
  </si>
  <si>
    <t>56</t>
  </si>
  <si>
    <t>722290249</t>
  </si>
  <si>
    <t>Zkouška těsnosti vodovodního potrubí plastového DN přes 40 do 90</t>
  </si>
  <si>
    <t>-1938850500</t>
  </si>
  <si>
    <t>Zkoušky, proplach a desinfekce vodovodního potrubí zkoušky těsnosti vodovodního potrubí plastového přes DN 40 do DN 90</t>
  </si>
  <si>
    <t>https://podminky.urs.cz/item/CS_URS_2025_02/722290249</t>
  </si>
  <si>
    <t>57</t>
  </si>
  <si>
    <t>24633006</t>
  </si>
  <si>
    <t>pěna montážní PUR jednosložková</t>
  </si>
  <si>
    <t>litr</t>
  </si>
  <si>
    <t>995518146</t>
  </si>
  <si>
    <t>58</t>
  </si>
  <si>
    <t>59081009</t>
  </si>
  <si>
    <t>tmel požárně ochranný akrylátový interiérový</t>
  </si>
  <si>
    <t>-1095033656</t>
  </si>
  <si>
    <t>59</t>
  </si>
  <si>
    <t>72229024R</t>
  </si>
  <si>
    <t>Vypuštění a napuštění soustavy</t>
  </si>
  <si>
    <t>kpl</t>
  </si>
  <si>
    <t>-122629909</t>
  </si>
  <si>
    <t>60</t>
  </si>
  <si>
    <t>998722214</t>
  </si>
  <si>
    <t>Přesun hmot procentní pro vnitřní vodovod s omezením mechanizace v objektech v přes 24 do 36 m</t>
  </si>
  <si>
    <t>1639464249</t>
  </si>
  <si>
    <t>Přesun hmot pro vnitřní vodovod stanovený procentní sazbou (%) z ceny vodorovná dopravní vzdálenost do 50 m s omezením mechanizace v objektech výšky přes 24 do 36 m</t>
  </si>
  <si>
    <t>https://podminky.urs.cz/item/CS_URS_2025_02/998722214</t>
  </si>
  <si>
    <t>725</t>
  </si>
  <si>
    <t>Zdravotechnika - zařizovací předměty</t>
  </si>
  <si>
    <t>61</t>
  </si>
  <si>
    <t>725110811</t>
  </si>
  <si>
    <t>Demontáž klozetů splachovacích s nádrží</t>
  </si>
  <si>
    <t>soubor</t>
  </si>
  <si>
    <t>1456795067</t>
  </si>
  <si>
    <t>Demontáž klozetů splachovacíchch s nádrží nebo tlakovým splachovačem</t>
  </si>
  <si>
    <t>https://podminky.urs.cz/item/CS_URS_2025_02/725110811</t>
  </si>
  <si>
    <t>62</t>
  </si>
  <si>
    <t>725119121</t>
  </si>
  <si>
    <t>Montáž klozetových mís standardních</t>
  </si>
  <si>
    <t>562680677</t>
  </si>
  <si>
    <t>Zařízení záchodů montáž klozetových mís standardních</t>
  </si>
  <si>
    <t>https://podminky.urs.cz/item/CS_URS_2025_02/725119121</t>
  </si>
  <si>
    <t>63</t>
  </si>
  <si>
    <t>725210821</t>
  </si>
  <si>
    <t>Demontáž umyvadel bez výtokových armatur</t>
  </si>
  <si>
    <t>-1060272837</t>
  </si>
  <si>
    <t>Demontáž umyvadel bez výtokových armatur umyvadel</t>
  </si>
  <si>
    <t>https://podminky.urs.cz/item/CS_URS_2025_02/725210821</t>
  </si>
  <si>
    <t>64</t>
  </si>
  <si>
    <t>725219102</t>
  </si>
  <si>
    <t>Montáž umyvadla připevněného na šrouby do zdiva</t>
  </si>
  <si>
    <t>-1201558008</t>
  </si>
  <si>
    <t>Umyvadla montáž umyvadel ostatních typů na šrouby</t>
  </si>
  <si>
    <t>https://podminky.urs.cz/item/CS_URS_2025_02/725219102</t>
  </si>
  <si>
    <t>65</t>
  </si>
  <si>
    <t>725820801</t>
  </si>
  <si>
    <t>Demontáž baterie nástěnné do G 3 / 4</t>
  </si>
  <si>
    <t>-1474217531</t>
  </si>
  <si>
    <t>Demontáž baterií nástěnných do G 3/4</t>
  </si>
  <si>
    <t>https://podminky.urs.cz/item/CS_URS_2025_02/725820801</t>
  </si>
  <si>
    <t>66</t>
  </si>
  <si>
    <t>725829101</t>
  </si>
  <si>
    <t>Montáž baterie nástěnné dřezové pákové a klasické</t>
  </si>
  <si>
    <t>1987339247</t>
  </si>
  <si>
    <t>Baterie dřezové montáž ostatních typů nástěnných pákových nebo klasických</t>
  </si>
  <si>
    <t>https://podminky.urs.cz/item/CS_URS_2025_02/725829101</t>
  </si>
  <si>
    <t>67</t>
  </si>
  <si>
    <t>998725214</t>
  </si>
  <si>
    <t>Přesun hmot procentní pro zařizovací předměty s omezením mechanizace v objektech v přes 24 do 36 m</t>
  </si>
  <si>
    <t>-512749814</t>
  </si>
  <si>
    <t>Přesun hmot pro zařizovací předměty stanovený procentní sazbou (%) z ceny vodorovná dopravní vzdálenost do 50 m s omezením mechanizace v objektech výšky přes 24 do 36 m</t>
  </si>
  <si>
    <t>https://podminky.urs.cz/item/CS_URS_2025_02/998725214</t>
  </si>
  <si>
    <t>781</t>
  </si>
  <si>
    <t>Dokončovací práce - obklady</t>
  </si>
  <si>
    <t>68</t>
  </si>
  <si>
    <t>781111011</t>
  </si>
  <si>
    <t>Ometení (oprášení) stěny při přípravě podkladu</t>
  </si>
  <si>
    <t>807535223</t>
  </si>
  <si>
    <t>Příprava podkladu před provedením obkladu oprášení (ometení) stěny</t>
  </si>
  <si>
    <t>https://podminky.urs.cz/item/CS_URS_2025_02/781111011</t>
  </si>
  <si>
    <t>69</t>
  </si>
  <si>
    <t>781121011</t>
  </si>
  <si>
    <t>Nátěr penetrační na stěnu</t>
  </si>
  <si>
    <t>-1436759387</t>
  </si>
  <si>
    <t>Příprava podkladu před provedením obkladu nátěr penetrační na stěnu</t>
  </si>
  <si>
    <t>https://podminky.urs.cz/item/CS_URS_2025_02/781121011</t>
  </si>
  <si>
    <t>70</t>
  </si>
  <si>
    <t>781472217</t>
  </si>
  <si>
    <t>Montáž obkladů keramických hladkých lepených cementovým flexibilním lepidlem přes 12 do 19 ks/m2</t>
  </si>
  <si>
    <t>-193656638</t>
  </si>
  <si>
    <t>Montáž keramických obkladů stěn lepených cementovým flexibilním lepidlem hladkých přes 12 do 19 ks/m2</t>
  </si>
  <si>
    <t>https://podminky.urs.cz/item/CS_URS_2025_02/781472217</t>
  </si>
  <si>
    <t>71</t>
  </si>
  <si>
    <t>59761701</t>
  </si>
  <si>
    <t>obklad keramický nemrazuvzdorný povrch hladký/lesklý tl do 10mm přes 12 do 19ks/m2</t>
  </si>
  <si>
    <t>-1254564552</t>
  </si>
  <si>
    <t>60*1,1 'Přepočtené koeficientem množství</t>
  </si>
  <si>
    <t>72</t>
  </si>
  <si>
    <t>781493611</t>
  </si>
  <si>
    <t>Montáž vanových plastových dvířek s rámem lepených</t>
  </si>
  <si>
    <t>-518614947</t>
  </si>
  <si>
    <t>Obklad - dokončující práce montáž vanových dvířek plastových lepených s rámem</t>
  </si>
  <si>
    <t>https://podminky.urs.cz/item/CS_URS_2025_02/781493611</t>
  </si>
  <si>
    <t>73</t>
  </si>
  <si>
    <t>56245721</t>
  </si>
  <si>
    <t>dvířka vanová bílá 300x300mm</t>
  </si>
  <si>
    <t>447085690</t>
  </si>
  <si>
    <t>74</t>
  </si>
  <si>
    <t>781495211</t>
  </si>
  <si>
    <t>Čištění vnitřních ploch stěn po provedení obkladu chemickými prostředky</t>
  </si>
  <si>
    <t>594422962</t>
  </si>
  <si>
    <t>Čištění vnitřních ploch po provedení obkladu stěn chemickými prostředky</t>
  </si>
  <si>
    <t>https://podminky.urs.cz/item/CS_URS_2025_02/781495211</t>
  </si>
  <si>
    <t>75</t>
  </si>
  <si>
    <t>998781214</t>
  </si>
  <si>
    <t>Přesun hmot procentní pro obklady keramické s omezením mechanizace v objektech v přes 24 do 36 m</t>
  </si>
  <si>
    <t>-145738543</t>
  </si>
  <si>
    <t>Přesun hmot pro obklady keramické stanovený procentní sazbou (%) z ceny vodorovná dopravní vzdálenost do 50 m s omezením mechanizace v objektech výšky přes 24 do 36 m</t>
  </si>
  <si>
    <t>https://podminky.urs.cz/item/CS_URS_2025_02/998781214</t>
  </si>
  <si>
    <t>HZS</t>
  </si>
  <si>
    <t>Hodinové zúčtovací sazby</t>
  </si>
  <si>
    <t>76</t>
  </si>
  <si>
    <t>HZS2211</t>
  </si>
  <si>
    <t>Hodinová zúčtovací sazba instalatér</t>
  </si>
  <si>
    <t>hod</t>
  </si>
  <si>
    <t>512</t>
  </si>
  <si>
    <t>633387922</t>
  </si>
  <si>
    <t>Hodinové zúčtovací sazby profesí PSV provádění stavebních instalací instalatér</t>
  </si>
  <si>
    <t>https://podminky.urs.cz/item/CS_URS_2025_02/HZS2211</t>
  </si>
  <si>
    <t>VRN</t>
  </si>
  <si>
    <t>Vedlejší rozpočtové náklady</t>
  </si>
  <si>
    <t>VRN1</t>
  </si>
  <si>
    <t>Průzkumné, geodetické a projektové práce</t>
  </si>
  <si>
    <t>77</t>
  </si>
  <si>
    <t>011514000</t>
  </si>
  <si>
    <t>Stavebně-technický průzkum</t>
  </si>
  <si>
    <t>1024</t>
  </si>
  <si>
    <t>277165815</t>
  </si>
  <si>
    <t>https://podminky.urs.cz/item/CS_URS_2025_02/011514000</t>
  </si>
  <si>
    <t>78</t>
  </si>
  <si>
    <t>013254000</t>
  </si>
  <si>
    <t>Dokumentace skutečného provedení stavby</t>
  </si>
  <si>
    <t>902489161</t>
  </si>
  <si>
    <t>https://podminky.urs.cz/item/CS_URS_2025_02/013254000</t>
  </si>
  <si>
    <t>79</t>
  </si>
  <si>
    <t>013274000</t>
  </si>
  <si>
    <t>Pasportizace objektu před započetím prací</t>
  </si>
  <si>
    <t>-1557956323</t>
  </si>
  <si>
    <t>https://podminky.urs.cz/item/CS_URS_2025_02/013274000</t>
  </si>
  <si>
    <t>80</t>
  </si>
  <si>
    <t>013284000</t>
  </si>
  <si>
    <t>Pasportizace objektu po provedení prací</t>
  </si>
  <si>
    <t>-860701310</t>
  </si>
  <si>
    <t>https://podminky.urs.cz/item/CS_URS_2025_02/013284000</t>
  </si>
  <si>
    <t>VRN3</t>
  </si>
  <si>
    <t>Zařízení staveniště</t>
  </si>
  <si>
    <t>81</t>
  </si>
  <si>
    <t>032002000</t>
  </si>
  <si>
    <t>Vybavení staveniště</t>
  </si>
  <si>
    <t>-188246530</t>
  </si>
  <si>
    <t>https://podminky.urs.cz/item/CS_URS_2025_02/032002000</t>
  </si>
  <si>
    <t>82</t>
  </si>
  <si>
    <t>033002000</t>
  </si>
  <si>
    <t>Připojení a spotřeba energií pro zařízení staveniště</t>
  </si>
  <si>
    <t>-1073194917</t>
  </si>
  <si>
    <t>https://podminky.urs.cz/item/CS_URS_2025_02/033002000</t>
  </si>
  <si>
    <t>83</t>
  </si>
  <si>
    <t>034002000</t>
  </si>
  <si>
    <t>Zabezpečení staveniště</t>
  </si>
  <si>
    <t>1527930501</t>
  </si>
  <si>
    <t>https://podminky.urs.cz/item/CS_URS_2025_02/034002000</t>
  </si>
  <si>
    <t>84</t>
  </si>
  <si>
    <t>039103000</t>
  </si>
  <si>
    <t>Rozebrání, bourání a odvoz zařízení staveniště</t>
  </si>
  <si>
    <t>-2056676657</t>
  </si>
  <si>
    <t>https://podminky.urs.cz/item/CS_URS_2025_02/039103000</t>
  </si>
  <si>
    <t>VRN4</t>
  </si>
  <si>
    <t>Inženýrská činnost</t>
  </si>
  <si>
    <t>85</t>
  </si>
  <si>
    <t>045203000</t>
  </si>
  <si>
    <t>Kompletační činnost</t>
  </si>
  <si>
    <t>423979480</t>
  </si>
  <si>
    <t>https://podminky.urs.cz/item/CS_URS_2025_02/045203000</t>
  </si>
  <si>
    <t>86</t>
  </si>
  <si>
    <t>045303000</t>
  </si>
  <si>
    <t>Koordinační činnost</t>
  </si>
  <si>
    <t>-1797319332</t>
  </si>
  <si>
    <t>https://podminky.urs.cz/item/CS_URS_2025_02/045303000</t>
  </si>
  <si>
    <t>VRN7</t>
  </si>
  <si>
    <t>Provozní vlivy</t>
  </si>
  <si>
    <t>87</t>
  </si>
  <si>
    <t>071103000</t>
  </si>
  <si>
    <t>Provoz investora</t>
  </si>
  <si>
    <t>-1199387430</t>
  </si>
  <si>
    <t>https://podminky.urs.cz/item/CS_URS_2025_02/071103000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</si>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</sst>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0" fillId="0" borderId="0" xfId="0"/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721273152" TargetMode="External"/><Relationship Id="rId21" Type="http://schemas.openxmlformats.org/officeDocument/2006/relationships/hyperlink" Target="https://podminky.urs.cz/item/CS_URS_2025_02/998713214" TargetMode="External"/><Relationship Id="rId42" Type="http://schemas.openxmlformats.org/officeDocument/2006/relationships/hyperlink" Target="https://podminky.urs.cz/item/CS_URS_2025_02/722229101" TargetMode="External"/><Relationship Id="rId47" Type="http://schemas.openxmlformats.org/officeDocument/2006/relationships/hyperlink" Target="https://podminky.urs.cz/item/CS_URS_2025_02/722290234" TargetMode="External"/><Relationship Id="rId63" Type="http://schemas.openxmlformats.org/officeDocument/2006/relationships/hyperlink" Target="https://podminky.urs.cz/item/CS_URS_2025_02/781495211" TargetMode="External"/><Relationship Id="rId68" Type="http://schemas.openxmlformats.org/officeDocument/2006/relationships/hyperlink" Target="https://podminky.urs.cz/item/CS_URS_2025_02/013274000" TargetMode="External"/><Relationship Id="rId16" Type="http://schemas.openxmlformats.org/officeDocument/2006/relationships/hyperlink" Target="https://podminky.urs.cz/item/CS_URS_2025_02/997013871" TargetMode="External"/><Relationship Id="rId11" Type="http://schemas.openxmlformats.org/officeDocument/2006/relationships/hyperlink" Target="https://podminky.urs.cz/item/CS_URS_2025_02/974032167" TargetMode="External"/><Relationship Id="rId24" Type="http://schemas.openxmlformats.org/officeDocument/2006/relationships/hyperlink" Target="https://podminky.urs.cz/item/CS_URS_2025_02/721174024" TargetMode="External"/><Relationship Id="rId32" Type="http://schemas.openxmlformats.org/officeDocument/2006/relationships/hyperlink" Target="https://podminky.urs.cz/item/CS_URS_2025_02/722174005" TargetMode="External"/><Relationship Id="rId37" Type="http://schemas.openxmlformats.org/officeDocument/2006/relationships/hyperlink" Target="https://podminky.urs.cz/item/CS_URS_2025_02/722181223" TargetMode="External"/><Relationship Id="rId40" Type="http://schemas.openxmlformats.org/officeDocument/2006/relationships/hyperlink" Target="https://podminky.urs.cz/item/CS_URS_2025_02/722230101" TargetMode="External"/><Relationship Id="rId45" Type="http://schemas.openxmlformats.org/officeDocument/2006/relationships/hyperlink" Target="https://podminky.urs.cz/item/CS_URS_2025_02/722230103" TargetMode="External"/><Relationship Id="rId53" Type="http://schemas.openxmlformats.org/officeDocument/2006/relationships/hyperlink" Target="https://podminky.urs.cz/item/CS_URS_2025_02/725119121" TargetMode="External"/><Relationship Id="rId58" Type="http://schemas.openxmlformats.org/officeDocument/2006/relationships/hyperlink" Target="https://podminky.urs.cz/item/CS_URS_2025_02/998725214" TargetMode="External"/><Relationship Id="rId66" Type="http://schemas.openxmlformats.org/officeDocument/2006/relationships/hyperlink" Target="https://podminky.urs.cz/item/CS_URS_2025_02/011514000" TargetMode="External"/><Relationship Id="rId74" Type="http://schemas.openxmlformats.org/officeDocument/2006/relationships/hyperlink" Target="https://podminky.urs.cz/item/CS_URS_2025_02/045203000" TargetMode="External"/><Relationship Id="rId5" Type="http://schemas.openxmlformats.org/officeDocument/2006/relationships/hyperlink" Target="https://podminky.urs.cz/item/CS_URS_2025_02/612135101" TargetMode="External"/><Relationship Id="rId61" Type="http://schemas.openxmlformats.org/officeDocument/2006/relationships/hyperlink" Target="https://podminky.urs.cz/item/CS_URS_2025_02/781472217" TargetMode="External"/><Relationship Id="rId19" Type="http://schemas.openxmlformats.org/officeDocument/2006/relationships/hyperlink" Target="https://podminky.urs.cz/item/CS_URS_2025_02/713411111" TargetMode="External"/><Relationship Id="rId14" Type="http://schemas.openxmlformats.org/officeDocument/2006/relationships/hyperlink" Target="https://podminky.urs.cz/item/CS_URS_2025_02/997013501" TargetMode="External"/><Relationship Id="rId22" Type="http://schemas.openxmlformats.org/officeDocument/2006/relationships/hyperlink" Target="https://podminky.urs.cz/item/CS_URS_2025_02/721140802" TargetMode="External"/><Relationship Id="rId27" Type="http://schemas.openxmlformats.org/officeDocument/2006/relationships/hyperlink" Target="https://podminky.urs.cz/item/CS_URS_2025_02/998721204" TargetMode="External"/><Relationship Id="rId30" Type="http://schemas.openxmlformats.org/officeDocument/2006/relationships/hyperlink" Target="https://podminky.urs.cz/item/CS_URS_2025_02/722174003" TargetMode="External"/><Relationship Id="rId35" Type="http://schemas.openxmlformats.org/officeDocument/2006/relationships/hyperlink" Target="https://podminky.urs.cz/item/CS_URS_2025_02/722174009" TargetMode="External"/><Relationship Id="rId43" Type="http://schemas.openxmlformats.org/officeDocument/2006/relationships/hyperlink" Target="https://podminky.urs.cz/item/CS_URS_2025_02/722229102" TargetMode="External"/><Relationship Id="rId48" Type="http://schemas.openxmlformats.org/officeDocument/2006/relationships/hyperlink" Target="https://podminky.urs.cz/item/CS_URS_2025_02/722290237" TargetMode="External"/><Relationship Id="rId56" Type="http://schemas.openxmlformats.org/officeDocument/2006/relationships/hyperlink" Target="https://podminky.urs.cz/item/CS_URS_2025_02/725820801" TargetMode="External"/><Relationship Id="rId64" Type="http://schemas.openxmlformats.org/officeDocument/2006/relationships/hyperlink" Target="https://podminky.urs.cz/item/CS_URS_2025_02/998781214" TargetMode="External"/><Relationship Id="rId69" Type="http://schemas.openxmlformats.org/officeDocument/2006/relationships/hyperlink" Target="https://podminky.urs.cz/item/CS_URS_2025_02/013284000" TargetMode="External"/><Relationship Id="rId77" Type="http://schemas.openxmlformats.org/officeDocument/2006/relationships/drawing" Target="../drawings/drawing2.xml"/><Relationship Id="rId8" Type="http://schemas.openxmlformats.org/officeDocument/2006/relationships/hyperlink" Target="https://podminky.urs.cz/item/CS_URS_2025_02/952901111" TargetMode="External"/><Relationship Id="rId51" Type="http://schemas.openxmlformats.org/officeDocument/2006/relationships/hyperlink" Target="https://podminky.urs.cz/item/CS_URS_2025_02/998722214" TargetMode="External"/><Relationship Id="rId72" Type="http://schemas.openxmlformats.org/officeDocument/2006/relationships/hyperlink" Target="https://podminky.urs.cz/item/CS_URS_2025_02/034002000" TargetMode="External"/><Relationship Id="rId3" Type="http://schemas.openxmlformats.org/officeDocument/2006/relationships/hyperlink" Target="https://podminky.urs.cz/item/CS_URS_2025_02/411386621" TargetMode="External"/><Relationship Id="rId12" Type="http://schemas.openxmlformats.org/officeDocument/2006/relationships/hyperlink" Target="https://podminky.urs.cz/item/CS_URS_2025_02/974032169" TargetMode="External"/><Relationship Id="rId17" Type="http://schemas.openxmlformats.org/officeDocument/2006/relationships/hyperlink" Target="https://podminky.urs.cz/item/CS_URS_2025_02/998011011" TargetMode="External"/><Relationship Id="rId25" Type="http://schemas.openxmlformats.org/officeDocument/2006/relationships/hyperlink" Target="https://podminky.urs.cz/item/CS_URS_2025_02/721174025" TargetMode="External"/><Relationship Id="rId33" Type="http://schemas.openxmlformats.org/officeDocument/2006/relationships/hyperlink" Target="https://podminky.urs.cz/item/CS_URS_2025_02/722174007" TargetMode="External"/><Relationship Id="rId38" Type="http://schemas.openxmlformats.org/officeDocument/2006/relationships/hyperlink" Target="https://podminky.urs.cz/item/CS_URS_2025_02/722181224" TargetMode="External"/><Relationship Id="rId46" Type="http://schemas.openxmlformats.org/officeDocument/2006/relationships/hyperlink" Target="https://podminky.urs.cz/item/CS_URS_2025_02/722230104" TargetMode="External"/><Relationship Id="rId59" Type="http://schemas.openxmlformats.org/officeDocument/2006/relationships/hyperlink" Target="https://podminky.urs.cz/item/CS_URS_2025_02/781111011" TargetMode="External"/><Relationship Id="rId67" Type="http://schemas.openxmlformats.org/officeDocument/2006/relationships/hyperlink" Target="https://podminky.urs.cz/item/CS_URS_2025_02/013254000" TargetMode="External"/><Relationship Id="rId20" Type="http://schemas.openxmlformats.org/officeDocument/2006/relationships/hyperlink" Target="https://podminky.urs.cz/item/CS_URS_2025_02/713490811" TargetMode="External"/><Relationship Id="rId41" Type="http://schemas.openxmlformats.org/officeDocument/2006/relationships/hyperlink" Target="https://podminky.urs.cz/item/CS_URS_2025_02/722230102" TargetMode="External"/><Relationship Id="rId54" Type="http://schemas.openxmlformats.org/officeDocument/2006/relationships/hyperlink" Target="https://podminky.urs.cz/item/CS_URS_2025_02/725210821" TargetMode="External"/><Relationship Id="rId62" Type="http://schemas.openxmlformats.org/officeDocument/2006/relationships/hyperlink" Target="https://podminky.urs.cz/item/CS_URS_2025_02/781493611" TargetMode="External"/><Relationship Id="rId70" Type="http://schemas.openxmlformats.org/officeDocument/2006/relationships/hyperlink" Target="https://podminky.urs.cz/item/CS_URS_2025_02/032002000" TargetMode="External"/><Relationship Id="rId75" Type="http://schemas.openxmlformats.org/officeDocument/2006/relationships/hyperlink" Target="https://podminky.urs.cz/item/CS_URS_2025_02/045303000" TargetMode="External"/><Relationship Id="rId1" Type="http://schemas.openxmlformats.org/officeDocument/2006/relationships/hyperlink" Target="https://podminky.urs.cz/item/CS_URS_2025_02/342272215" TargetMode="External"/><Relationship Id="rId6" Type="http://schemas.openxmlformats.org/officeDocument/2006/relationships/hyperlink" Target="https://podminky.urs.cz/item/CS_URS_2025_02/612142001" TargetMode="External"/><Relationship Id="rId15" Type="http://schemas.openxmlformats.org/officeDocument/2006/relationships/hyperlink" Target="https://podminky.urs.cz/item/CS_URS_2025_02/997013509" TargetMode="External"/><Relationship Id="rId23" Type="http://schemas.openxmlformats.org/officeDocument/2006/relationships/hyperlink" Target="https://podminky.urs.cz/item/CS_URS_2025_02/721171808" TargetMode="External"/><Relationship Id="rId28" Type="http://schemas.openxmlformats.org/officeDocument/2006/relationships/hyperlink" Target="https://podminky.urs.cz/item/CS_URS_2025_02/722130803" TargetMode="External"/><Relationship Id="rId36" Type="http://schemas.openxmlformats.org/officeDocument/2006/relationships/hyperlink" Target="https://podminky.urs.cz/item/CS_URS_2025_02/722181222" TargetMode="External"/><Relationship Id="rId49" Type="http://schemas.openxmlformats.org/officeDocument/2006/relationships/hyperlink" Target="https://podminky.urs.cz/item/CS_URS_2025_02/722290246" TargetMode="External"/><Relationship Id="rId57" Type="http://schemas.openxmlformats.org/officeDocument/2006/relationships/hyperlink" Target="https://podminky.urs.cz/item/CS_URS_2025_02/725829101" TargetMode="External"/><Relationship Id="rId10" Type="http://schemas.openxmlformats.org/officeDocument/2006/relationships/hyperlink" Target="https://podminky.urs.cz/item/CS_URS_2025_02/972055331" TargetMode="External"/><Relationship Id="rId31" Type="http://schemas.openxmlformats.org/officeDocument/2006/relationships/hyperlink" Target="https://podminky.urs.cz/item/CS_URS_2025_02/722174004" TargetMode="External"/><Relationship Id="rId44" Type="http://schemas.openxmlformats.org/officeDocument/2006/relationships/hyperlink" Target="https://podminky.urs.cz/item/CS_URS_2025_02/722229104" TargetMode="External"/><Relationship Id="rId52" Type="http://schemas.openxmlformats.org/officeDocument/2006/relationships/hyperlink" Target="https://podminky.urs.cz/item/CS_URS_2025_02/725110811" TargetMode="External"/><Relationship Id="rId60" Type="http://schemas.openxmlformats.org/officeDocument/2006/relationships/hyperlink" Target="https://podminky.urs.cz/item/CS_URS_2025_02/781121011" TargetMode="External"/><Relationship Id="rId65" Type="http://schemas.openxmlformats.org/officeDocument/2006/relationships/hyperlink" Target="https://podminky.urs.cz/item/CS_URS_2025_02/HZS2211" TargetMode="External"/><Relationship Id="rId73" Type="http://schemas.openxmlformats.org/officeDocument/2006/relationships/hyperlink" Target="https://podminky.urs.cz/item/CS_URS_2025_02/039103000" TargetMode="External"/><Relationship Id="rId4" Type="http://schemas.openxmlformats.org/officeDocument/2006/relationships/hyperlink" Target="https://podminky.urs.cz/item/CS_URS_2025_02/612131121" TargetMode="External"/><Relationship Id="rId9" Type="http://schemas.openxmlformats.org/officeDocument/2006/relationships/hyperlink" Target="https://podminky.urs.cz/item/CS_URS_2025_02/971035521" TargetMode="External"/><Relationship Id="rId13" Type="http://schemas.openxmlformats.org/officeDocument/2006/relationships/hyperlink" Target="https://podminky.urs.cz/item/CS_URS_2025_02/997013158" TargetMode="External"/><Relationship Id="rId18" Type="http://schemas.openxmlformats.org/officeDocument/2006/relationships/hyperlink" Target="https://podminky.urs.cz/item/CS_URS_2025_02/713300843" TargetMode="External"/><Relationship Id="rId39" Type="http://schemas.openxmlformats.org/officeDocument/2006/relationships/hyperlink" Target="https://podminky.urs.cz/item/CS_URS_2025_02/722220862" TargetMode="External"/><Relationship Id="rId34" Type="http://schemas.openxmlformats.org/officeDocument/2006/relationships/hyperlink" Target="https://podminky.urs.cz/item/CS_URS_2025_02/722174008" TargetMode="External"/><Relationship Id="rId50" Type="http://schemas.openxmlformats.org/officeDocument/2006/relationships/hyperlink" Target="https://podminky.urs.cz/item/CS_URS_2025_02/722290249" TargetMode="External"/><Relationship Id="rId55" Type="http://schemas.openxmlformats.org/officeDocument/2006/relationships/hyperlink" Target="https://podminky.urs.cz/item/CS_URS_2025_02/725219102" TargetMode="External"/><Relationship Id="rId76" Type="http://schemas.openxmlformats.org/officeDocument/2006/relationships/hyperlink" Target="https://podminky.urs.cz/item/CS_URS_2025_02/071103000" TargetMode="External"/><Relationship Id="rId7" Type="http://schemas.openxmlformats.org/officeDocument/2006/relationships/hyperlink" Target="https://podminky.urs.cz/item/CS_URS_2025_02/949101111" TargetMode="External"/><Relationship Id="rId71" Type="http://schemas.openxmlformats.org/officeDocument/2006/relationships/hyperlink" Target="https://podminky.urs.cz/item/CS_URS_2025_02/033002000" TargetMode="External"/><Relationship Id="rId2" Type="http://schemas.openxmlformats.org/officeDocument/2006/relationships/hyperlink" Target="https://podminky.urs.cz/item/CS_URS_2025_02/342291111" TargetMode="External"/><Relationship Id="rId29" Type="http://schemas.openxmlformats.org/officeDocument/2006/relationships/hyperlink" Target="https://podminky.urs.cz/item/CS_URS_2025_02/72217080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opLeftCell="A40" workbookViewId="0">
      <selection activeCell="AQ19" sqref="AQ1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32" t="s">
        <v>14</v>
      </c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22"/>
      <c r="AQ5" s="22"/>
      <c r="AR5" s="20"/>
      <c r="BE5" s="329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34" t="s">
        <v>17</v>
      </c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22"/>
      <c r="AQ6" s="22"/>
      <c r="AR6" s="20"/>
      <c r="BE6" s="330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30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/>
      <c r="AO8" s="22"/>
      <c r="AP8" s="22"/>
      <c r="AQ8" s="22"/>
      <c r="AR8" s="20"/>
      <c r="BE8" s="330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30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30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30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30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30</v>
      </c>
      <c r="AO13" s="22"/>
      <c r="AP13" s="22"/>
      <c r="AQ13" s="22"/>
      <c r="AR13" s="20"/>
      <c r="BE13" s="330"/>
      <c r="BS13" s="17" t="s">
        <v>6</v>
      </c>
    </row>
    <row r="14" spans="1:74" ht="12.75">
      <c r="B14" s="21"/>
      <c r="C14" s="22"/>
      <c r="D14" s="22"/>
      <c r="E14" s="335" t="s">
        <v>30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E14" s="330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30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30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30"/>
      <c r="BS17" s="17" t="s">
        <v>34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30"/>
      <c r="BS18" s="17" t="s">
        <v>6</v>
      </c>
    </row>
    <row r="19" spans="1:71" s="1" customFormat="1" ht="12" customHeight="1">
      <c r="B19" s="21"/>
      <c r="C19" s="22"/>
      <c r="D19" s="29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36</v>
      </c>
      <c r="AO19" s="22"/>
      <c r="AP19" s="22"/>
      <c r="AQ19" s="22"/>
      <c r="AR19" s="20"/>
      <c r="BE19" s="330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30"/>
      <c r="BS20" s="17" t="s">
        <v>34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30"/>
    </row>
    <row r="22" spans="1:71" s="1" customFormat="1" ht="12" customHeight="1">
      <c r="B22" s="21"/>
      <c r="C22" s="22"/>
      <c r="D22" s="29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30"/>
    </row>
    <row r="23" spans="1:71" s="1" customFormat="1" ht="47.25" customHeight="1">
      <c r="B23" s="21"/>
      <c r="C23" s="22"/>
      <c r="D23" s="22"/>
      <c r="E23" s="337" t="s">
        <v>39</v>
      </c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22"/>
      <c r="AP23" s="22"/>
      <c r="AQ23" s="22"/>
      <c r="AR23" s="20"/>
      <c r="BE23" s="330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30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30"/>
    </row>
    <row r="26" spans="1:71" s="2" customFormat="1" ht="25.9" customHeight="1">
      <c r="A26" s="34"/>
      <c r="B26" s="35"/>
      <c r="C26" s="36"/>
      <c r="D26" s="37" t="s">
        <v>40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38">
        <f>ROUND(AG54,2)</f>
        <v>0</v>
      </c>
      <c r="AL26" s="339"/>
      <c r="AM26" s="339"/>
      <c r="AN26" s="339"/>
      <c r="AO26" s="339"/>
      <c r="AP26" s="36"/>
      <c r="AQ26" s="36"/>
      <c r="AR26" s="39"/>
      <c r="BE26" s="330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30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40" t="s">
        <v>41</v>
      </c>
      <c r="M28" s="340"/>
      <c r="N28" s="340"/>
      <c r="O28" s="340"/>
      <c r="P28" s="340"/>
      <c r="Q28" s="36"/>
      <c r="R28" s="36"/>
      <c r="S28" s="36"/>
      <c r="T28" s="36"/>
      <c r="U28" s="36"/>
      <c r="V28" s="36"/>
      <c r="W28" s="340" t="s">
        <v>42</v>
      </c>
      <c r="X28" s="340"/>
      <c r="Y28" s="340"/>
      <c r="Z28" s="340"/>
      <c r="AA28" s="340"/>
      <c r="AB28" s="340"/>
      <c r="AC28" s="340"/>
      <c r="AD28" s="340"/>
      <c r="AE28" s="340"/>
      <c r="AF28" s="36"/>
      <c r="AG28" s="36"/>
      <c r="AH28" s="36"/>
      <c r="AI28" s="36"/>
      <c r="AJ28" s="36"/>
      <c r="AK28" s="340" t="s">
        <v>43</v>
      </c>
      <c r="AL28" s="340"/>
      <c r="AM28" s="340"/>
      <c r="AN28" s="340"/>
      <c r="AO28" s="340"/>
      <c r="AP28" s="36"/>
      <c r="AQ28" s="36"/>
      <c r="AR28" s="39"/>
      <c r="BE28" s="330"/>
    </row>
    <row r="29" spans="1:71" s="3" customFormat="1" ht="14.45" customHeight="1">
      <c r="B29" s="40"/>
      <c r="C29" s="41"/>
      <c r="D29" s="29" t="s">
        <v>44</v>
      </c>
      <c r="E29" s="41"/>
      <c r="F29" s="29" t="s">
        <v>45</v>
      </c>
      <c r="G29" s="41"/>
      <c r="H29" s="41"/>
      <c r="I29" s="41"/>
      <c r="J29" s="41"/>
      <c r="K29" s="41"/>
      <c r="L29" s="324">
        <v>0.21</v>
      </c>
      <c r="M29" s="323"/>
      <c r="N29" s="323"/>
      <c r="O29" s="323"/>
      <c r="P29" s="323"/>
      <c r="Q29" s="41"/>
      <c r="R29" s="41"/>
      <c r="S29" s="41"/>
      <c r="T29" s="41"/>
      <c r="U29" s="41"/>
      <c r="V29" s="41"/>
      <c r="W29" s="322">
        <f>ROUND(AZ54, 2)</f>
        <v>0</v>
      </c>
      <c r="X29" s="323"/>
      <c r="Y29" s="323"/>
      <c r="Z29" s="323"/>
      <c r="AA29" s="323"/>
      <c r="AB29" s="323"/>
      <c r="AC29" s="323"/>
      <c r="AD29" s="323"/>
      <c r="AE29" s="323"/>
      <c r="AF29" s="41"/>
      <c r="AG29" s="41"/>
      <c r="AH29" s="41"/>
      <c r="AI29" s="41"/>
      <c r="AJ29" s="41"/>
      <c r="AK29" s="322">
        <f>ROUND(AV54, 2)</f>
        <v>0</v>
      </c>
      <c r="AL29" s="323"/>
      <c r="AM29" s="323"/>
      <c r="AN29" s="323"/>
      <c r="AO29" s="323"/>
      <c r="AP29" s="41"/>
      <c r="AQ29" s="41"/>
      <c r="AR29" s="42"/>
      <c r="BE29" s="331"/>
    </row>
    <row r="30" spans="1:71" s="3" customFormat="1" ht="14.45" customHeight="1">
      <c r="B30" s="40"/>
      <c r="C30" s="41"/>
      <c r="D30" s="41"/>
      <c r="E30" s="41"/>
      <c r="F30" s="29" t="s">
        <v>46</v>
      </c>
      <c r="G30" s="41"/>
      <c r="H30" s="41"/>
      <c r="I30" s="41"/>
      <c r="J30" s="41"/>
      <c r="K30" s="41"/>
      <c r="L30" s="324">
        <v>0.12</v>
      </c>
      <c r="M30" s="323"/>
      <c r="N30" s="323"/>
      <c r="O30" s="323"/>
      <c r="P30" s="323"/>
      <c r="Q30" s="41"/>
      <c r="R30" s="41"/>
      <c r="S30" s="41"/>
      <c r="T30" s="41"/>
      <c r="U30" s="41"/>
      <c r="V30" s="41"/>
      <c r="W30" s="322">
        <f>ROUND(BA54, 2)</f>
        <v>0</v>
      </c>
      <c r="X30" s="323"/>
      <c r="Y30" s="323"/>
      <c r="Z30" s="323"/>
      <c r="AA30" s="323"/>
      <c r="AB30" s="323"/>
      <c r="AC30" s="323"/>
      <c r="AD30" s="323"/>
      <c r="AE30" s="323"/>
      <c r="AF30" s="41"/>
      <c r="AG30" s="41"/>
      <c r="AH30" s="41"/>
      <c r="AI30" s="41"/>
      <c r="AJ30" s="41"/>
      <c r="AK30" s="322">
        <f>ROUND(AW54, 2)</f>
        <v>0</v>
      </c>
      <c r="AL30" s="323"/>
      <c r="AM30" s="323"/>
      <c r="AN30" s="323"/>
      <c r="AO30" s="323"/>
      <c r="AP30" s="41"/>
      <c r="AQ30" s="41"/>
      <c r="AR30" s="42"/>
      <c r="BE30" s="331"/>
    </row>
    <row r="31" spans="1:71" s="3" customFormat="1" ht="14.45" hidden="1" customHeight="1">
      <c r="B31" s="40"/>
      <c r="C31" s="41"/>
      <c r="D31" s="41"/>
      <c r="E31" s="41"/>
      <c r="F31" s="29" t="s">
        <v>47</v>
      </c>
      <c r="G31" s="41"/>
      <c r="H31" s="41"/>
      <c r="I31" s="41"/>
      <c r="J31" s="41"/>
      <c r="K31" s="41"/>
      <c r="L31" s="324">
        <v>0.21</v>
      </c>
      <c r="M31" s="323"/>
      <c r="N31" s="323"/>
      <c r="O31" s="323"/>
      <c r="P31" s="323"/>
      <c r="Q31" s="41"/>
      <c r="R31" s="41"/>
      <c r="S31" s="41"/>
      <c r="T31" s="41"/>
      <c r="U31" s="41"/>
      <c r="V31" s="41"/>
      <c r="W31" s="322">
        <f>ROUND(BB54, 2)</f>
        <v>0</v>
      </c>
      <c r="X31" s="323"/>
      <c r="Y31" s="323"/>
      <c r="Z31" s="323"/>
      <c r="AA31" s="323"/>
      <c r="AB31" s="323"/>
      <c r="AC31" s="323"/>
      <c r="AD31" s="323"/>
      <c r="AE31" s="323"/>
      <c r="AF31" s="41"/>
      <c r="AG31" s="41"/>
      <c r="AH31" s="41"/>
      <c r="AI31" s="41"/>
      <c r="AJ31" s="41"/>
      <c r="AK31" s="322">
        <v>0</v>
      </c>
      <c r="AL31" s="323"/>
      <c r="AM31" s="323"/>
      <c r="AN31" s="323"/>
      <c r="AO31" s="323"/>
      <c r="AP31" s="41"/>
      <c r="AQ31" s="41"/>
      <c r="AR31" s="42"/>
      <c r="BE31" s="331"/>
    </row>
    <row r="32" spans="1:71" s="3" customFormat="1" ht="14.45" hidden="1" customHeight="1">
      <c r="B32" s="40"/>
      <c r="C32" s="41"/>
      <c r="D32" s="41"/>
      <c r="E32" s="41"/>
      <c r="F32" s="29" t="s">
        <v>48</v>
      </c>
      <c r="G32" s="41"/>
      <c r="H32" s="41"/>
      <c r="I32" s="41"/>
      <c r="J32" s="41"/>
      <c r="K32" s="41"/>
      <c r="L32" s="324">
        <v>0.12</v>
      </c>
      <c r="M32" s="323"/>
      <c r="N32" s="323"/>
      <c r="O32" s="323"/>
      <c r="P32" s="323"/>
      <c r="Q32" s="41"/>
      <c r="R32" s="41"/>
      <c r="S32" s="41"/>
      <c r="T32" s="41"/>
      <c r="U32" s="41"/>
      <c r="V32" s="41"/>
      <c r="W32" s="322">
        <f>ROUND(BC54, 2)</f>
        <v>0</v>
      </c>
      <c r="X32" s="323"/>
      <c r="Y32" s="323"/>
      <c r="Z32" s="323"/>
      <c r="AA32" s="323"/>
      <c r="AB32" s="323"/>
      <c r="AC32" s="323"/>
      <c r="AD32" s="323"/>
      <c r="AE32" s="323"/>
      <c r="AF32" s="41"/>
      <c r="AG32" s="41"/>
      <c r="AH32" s="41"/>
      <c r="AI32" s="41"/>
      <c r="AJ32" s="41"/>
      <c r="AK32" s="322">
        <v>0</v>
      </c>
      <c r="AL32" s="323"/>
      <c r="AM32" s="323"/>
      <c r="AN32" s="323"/>
      <c r="AO32" s="323"/>
      <c r="AP32" s="41"/>
      <c r="AQ32" s="41"/>
      <c r="AR32" s="42"/>
      <c r="BE32" s="331"/>
    </row>
    <row r="33" spans="1:57" s="3" customFormat="1" ht="14.45" hidden="1" customHeight="1">
      <c r="B33" s="40"/>
      <c r="C33" s="41"/>
      <c r="D33" s="41"/>
      <c r="E33" s="41"/>
      <c r="F33" s="29" t="s">
        <v>49</v>
      </c>
      <c r="G33" s="41"/>
      <c r="H33" s="41"/>
      <c r="I33" s="41"/>
      <c r="J33" s="41"/>
      <c r="K33" s="41"/>
      <c r="L33" s="324">
        <v>0</v>
      </c>
      <c r="M33" s="323"/>
      <c r="N33" s="323"/>
      <c r="O33" s="323"/>
      <c r="P33" s="323"/>
      <c r="Q33" s="41"/>
      <c r="R33" s="41"/>
      <c r="S33" s="41"/>
      <c r="T33" s="41"/>
      <c r="U33" s="41"/>
      <c r="V33" s="41"/>
      <c r="W33" s="322">
        <f>ROUND(BD54, 2)</f>
        <v>0</v>
      </c>
      <c r="X33" s="323"/>
      <c r="Y33" s="323"/>
      <c r="Z33" s="323"/>
      <c r="AA33" s="323"/>
      <c r="AB33" s="323"/>
      <c r="AC33" s="323"/>
      <c r="AD33" s="323"/>
      <c r="AE33" s="323"/>
      <c r="AF33" s="41"/>
      <c r="AG33" s="41"/>
      <c r="AH33" s="41"/>
      <c r="AI33" s="41"/>
      <c r="AJ33" s="41"/>
      <c r="AK33" s="322">
        <v>0</v>
      </c>
      <c r="AL33" s="323"/>
      <c r="AM33" s="323"/>
      <c r="AN33" s="323"/>
      <c r="AO33" s="323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50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51</v>
      </c>
      <c r="U35" s="45"/>
      <c r="V35" s="45"/>
      <c r="W35" s="45"/>
      <c r="X35" s="325" t="s">
        <v>52</v>
      </c>
      <c r="Y35" s="326"/>
      <c r="Z35" s="326"/>
      <c r="AA35" s="326"/>
      <c r="AB35" s="326"/>
      <c r="AC35" s="45"/>
      <c r="AD35" s="45"/>
      <c r="AE35" s="45"/>
      <c r="AF35" s="45"/>
      <c r="AG35" s="45"/>
      <c r="AH35" s="45"/>
      <c r="AI35" s="45"/>
      <c r="AJ35" s="45"/>
      <c r="AK35" s="327">
        <f>SUM(AK26:AK33)</f>
        <v>0</v>
      </c>
      <c r="AL35" s="326"/>
      <c r="AM35" s="326"/>
      <c r="AN35" s="326"/>
      <c r="AO35" s="328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021_2025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11" t="str">
        <f>K6</f>
        <v>KZ a.s. Nemocnice Děčín Revitalizace Interna_výměna stoupaček TZB voda a kanalizace</v>
      </c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2"/>
      <c r="AO45" s="312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 xml:space="preserve"> 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13" t="str">
        <f>IF(AN8= "","",AN8)</f>
        <v/>
      </c>
      <c r="AN47" s="313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2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Krajská zdravotní, a.s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31</v>
      </c>
      <c r="AJ49" s="36"/>
      <c r="AK49" s="36"/>
      <c r="AL49" s="36"/>
      <c r="AM49" s="314" t="str">
        <f>IF(E17="","",E17)</f>
        <v>Ing. Pavel Jakeš</v>
      </c>
      <c r="AN49" s="315"/>
      <c r="AO49" s="315"/>
      <c r="AP49" s="315"/>
      <c r="AQ49" s="36"/>
      <c r="AR49" s="39"/>
      <c r="AS49" s="316" t="s">
        <v>54</v>
      </c>
      <c r="AT49" s="317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29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35</v>
      </c>
      <c r="AJ50" s="36"/>
      <c r="AK50" s="36"/>
      <c r="AL50" s="36"/>
      <c r="AM50" s="314" t="str">
        <f>IF(E20="","",E20)</f>
        <v>Dominik Filip</v>
      </c>
      <c r="AN50" s="315"/>
      <c r="AO50" s="315"/>
      <c r="AP50" s="315"/>
      <c r="AQ50" s="36"/>
      <c r="AR50" s="39"/>
      <c r="AS50" s="318"/>
      <c r="AT50" s="319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20"/>
      <c r="AT51" s="321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02" t="s">
        <v>55</v>
      </c>
      <c r="D52" s="303"/>
      <c r="E52" s="303"/>
      <c r="F52" s="303"/>
      <c r="G52" s="303"/>
      <c r="H52" s="66"/>
      <c r="I52" s="304" t="s">
        <v>56</v>
      </c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5" t="s">
        <v>57</v>
      </c>
      <c r="AH52" s="303"/>
      <c r="AI52" s="303"/>
      <c r="AJ52" s="303"/>
      <c r="AK52" s="303"/>
      <c r="AL52" s="303"/>
      <c r="AM52" s="303"/>
      <c r="AN52" s="304" t="s">
        <v>58</v>
      </c>
      <c r="AO52" s="303"/>
      <c r="AP52" s="303"/>
      <c r="AQ52" s="67" t="s">
        <v>59</v>
      </c>
      <c r="AR52" s="39"/>
      <c r="AS52" s="68" t="s">
        <v>60</v>
      </c>
      <c r="AT52" s="69" t="s">
        <v>61</v>
      </c>
      <c r="AU52" s="69" t="s">
        <v>62</v>
      </c>
      <c r="AV52" s="69" t="s">
        <v>63</v>
      </c>
      <c r="AW52" s="69" t="s">
        <v>64</v>
      </c>
      <c r="AX52" s="69" t="s">
        <v>65</v>
      </c>
      <c r="AY52" s="69" t="s">
        <v>66</v>
      </c>
      <c r="AZ52" s="69" t="s">
        <v>67</v>
      </c>
      <c r="BA52" s="69" t="s">
        <v>68</v>
      </c>
      <c r="BB52" s="69" t="s">
        <v>69</v>
      </c>
      <c r="BC52" s="69" t="s">
        <v>70</v>
      </c>
      <c r="BD52" s="70" t="s">
        <v>71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72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09">
        <f>ROUND(AG55,2)</f>
        <v>0</v>
      </c>
      <c r="AH54" s="309"/>
      <c r="AI54" s="309"/>
      <c r="AJ54" s="309"/>
      <c r="AK54" s="309"/>
      <c r="AL54" s="309"/>
      <c r="AM54" s="309"/>
      <c r="AN54" s="310">
        <f>SUM(AG54,AT54)</f>
        <v>0</v>
      </c>
      <c r="AO54" s="310"/>
      <c r="AP54" s="310"/>
      <c r="AQ54" s="78" t="s">
        <v>19</v>
      </c>
      <c r="AR54" s="79"/>
      <c r="AS54" s="80">
        <f>ROUND(AS55,2)</f>
        <v>0</v>
      </c>
      <c r="AT54" s="81">
        <f>ROUND(SUM(AV54:AW54),2)</f>
        <v>0</v>
      </c>
      <c r="AU54" s="82">
        <f>ROUND(AU55,5)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ROUND(AZ55,2)</f>
        <v>0</v>
      </c>
      <c r="BA54" s="81">
        <f>ROUND(BA55,2)</f>
        <v>0</v>
      </c>
      <c r="BB54" s="81">
        <f>ROUND(BB55,2)</f>
        <v>0</v>
      </c>
      <c r="BC54" s="81">
        <f>ROUND(BC55,2)</f>
        <v>0</v>
      </c>
      <c r="BD54" s="83">
        <f>ROUND(BD55,2)</f>
        <v>0</v>
      </c>
      <c r="BS54" s="84" t="s">
        <v>73</v>
      </c>
      <c r="BT54" s="84" t="s">
        <v>74</v>
      </c>
      <c r="BU54" s="85" t="s">
        <v>75</v>
      </c>
      <c r="BV54" s="84" t="s">
        <v>76</v>
      </c>
      <c r="BW54" s="84" t="s">
        <v>5</v>
      </c>
      <c r="BX54" s="84" t="s">
        <v>77</v>
      </c>
      <c r="CL54" s="84" t="s">
        <v>19</v>
      </c>
    </row>
    <row r="55" spans="1:91" s="7" customFormat="1" ht="24.75" customHeight="1">
      <c r="A55" s="86" t="s">
        <v>78</v>
      </c>
      <c r="B55" s="87"/>
      <c r="C55" s="88"/>
      <c r="D55" s="308" t="s">
        <v>79</v>
      </c>
      <c r="E55" s="308"/>
      <c r="F55" s="308"/>
      <c r="G55" s="308"/>
      <c r="H55" s="308"/>
      <c r="I55" s="89"/>
      <c r="J55" s="308" t="s">
        <v>80</v>
      </c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6">
        <f>'01 - Výměna stoupaček TZB...'!J30</f>
        <v>0</v>
      </c>
      <c r="AH55" s="307"/>
      <c r="AI55" s="307"/>
      <c r="AJ55" s="307"/>
      <c r="AK55" s="307"/>
      <c r="AL55" s="307"/>
      <c r="AM55" s="307"/>
      <c r="AN55" s="306">
        <f>SUM(AG55,AT55)</f>
        <v>0</v>
      </c>
      <c r="AO55" s="307"/>
      <c r="AP55" s="307"/>
      <c r="AQ55" s="90" t="s">
        <v>81</v>
      </c>
      <c r="AR55" s="91"/>
      <c r="AS55" s="92">
        <v>0</v>
      </c>
      <c r="AT55" s="93">
        <f>ROUND(SUM(AV55:AW55),2)</f>
        <v>0</v>
      </c>
      <c r="AU55" s="94">
        <f>'01 - Výměna stoupaček TZB...'!P98</f>
        <v>0</v>
      </c>
      <c r="AV55" s="93">
        <f>'01 - Výměna stoupaček TZB...'!J33</f>
        <v>0</v>
      </c>
      <c r="AW55" s="93">
        <f>'01 - Výměna stoupaček TZB...'!J34</f>
        <v>0</v>
      </c>
      <c r="AX55" s="93">
        <f>'01 - Výměna stoupaček TZB...'!J35</f>
        <v>0</v>
      </c>
      <c r="AY55" s="93">
        <f>'01 - Výměna stoupaček TZB...'!J36</f>
        <v>0</v>
      </c>
      <c r="AZ55" s="93">
        <f>'01 - Výměna stoupaček TZB...'!F33</f>
        <v>0</v>
      </c>
      <c r="BA55" s="93">
        <f>'01 - Výměna stoupaček TZB...'!F34</f>
        <v>0</v>
      </c>
      <c r="BB55" s="93">
        <f>'01 - Výměna stoupaček TZB...'!F35</f>
        <v>0</v>
      </c>
      <c r="BC55" s="93">
        <f>'01 - Výměna stoupaček TZB...'!F36</f>
        <v>0</v>
      </c>
      <c r="BD55" s="95">
        <f>'01 - Výměna stoupaček TZB...'!F37</f>
        <v>0</v>
      </c>
      <c r="BT55" s="96" t="s">
        <v>82</v>
      </c>
      <c r="BV55" s="96" t="s">
        <v>76</v>
      </c>
      <c r="BW55" s="96" t="s">
        <v>83</v>
      </c>
      <c r="BX55" s="96" t="s">
        <v>5</v>
      </c>
      <c r="CL55" s="96" t="s">
        <v>19</v>
      </c>
      <c r="CM55" s="96" t="s">
        <v>84</v>
      </c>
    </row>
    <row r="56" spans="1:91" s="2" customFormat="1" ht="30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9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91" s="2" customFormat="1" ht="6.95" customHeight="1">
      <c r="A57" s="34"/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</sheetData>
  <sheetProtection algorithmName="SHA-512" hashValue="a+ryHxtqeKEczts2HxhueTLbjD+/pRL6l4hggmDX2ObK5j4VS5nJnM/c8Qi8C4A+/hn9/oHsW7hyg6v2F8NWSA==" saltValue="sWhE96iAP/MiSx9LZWNV6q6A09lZhdzr7p49/qQSYTgad1nK8j0C/kYXYZW0YYxuoOut2MBkomcjL78Qt+rzc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01 - Výměna stoupaček TZB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1"/>
  <sheetViews>
    <sheetView showGridLines="0" tabSelected="1" topLeftCell="A25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AT2" s="17" t="s">
        <v>83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0"/>
      <c r="AT3" s="17" t="s">
        <v>84</v>
      </c>
    </row>
    <row r="4" spans="1:46" s="1" customFormat="1" ht="24.95" customHeight="1">
      <c r="B4" s="20"/>
      <c r="D4" s="99" t="s">
        <v>85</v>
      </c>
      <c r="L4" s="20"/>
      <c r="M4" s="100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1" t="s">
        <v>16</v>
      </c>
      <c r="L6" s="20"/>
    </row>
    <row r="7" spans="1:46" s="1" customFormat="1" ht="26.25" customHeight="1">
      <c r="B7" s="20"/>
      <c r="E7" s="344" t="str">
        <f>'Rekapitulace stavby'!K6</f>
        <v>KZ a.s. Nemocnice Děčín Revitalizace Interna_výměna stoupaček TZB voda a kanalizace</v>
      </c>
      <c r="F7" s="345"/>
      <c r="G7" s="345"/>
      <c r="H7" s="345"/>
      <c r="L7" s="20"/>
    </row>
    <row r="8" spans="1:46" s="2" customFormat="1" ht="12" customHeight="1">
      <c r="A8" s="34"/>
      <c r="B8" s="39"/>
      <c r="C8" s="34"/>
      <c r="D8" s="101" t="s">
        <v>86</v>
      </c>
      <c r="E8" s="34"/>
      <c r="F8" s="34"/>
      <c r="G8" s="34"/>
      <c r="H8" s="34"/>
      <c r="I8" s="34"/>
      <c r="J8" s="34"/>
      <c r="K8" s="34"/>
      <c r="L8" s="10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6" t="s">
        <v>87</v>
      </c>
      <c r="F9" s="347"/>
      <c r="G9" s="347"/>
      <c r="H9" s="347"/>
      <c r="I9" s="34"/>
      <c r="J9" s="34"/>
      <c r="K9" s="34"/>
      <c r="L9" s="10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1" t="s">
        <v>18</v>
      </c>
      <c r="E11" s="34"/>
      <c r="F11" s="103" t="s">
        <v>19</v>
      </c>
      <c r="G11" s="34"/>
      <c r="H11" s="34"/>
      <c r="I11" s="101" t="s">
        <v>20</v>
      </c>
      <c r="J11" s="103" t="s">
        <v>19</v>
      </c>
      <c r="K11" s="34"/>
      <c r="L11" s="102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1" t="s">
        <v>21</v>
      </c>
      <c r="E12" s="34"/>
      <c r="F12" s="103" t="s">
        <v>22</v>
      </c>
      <c r="G12" s="34"/>
      <c r="H12" s="34"/>
      <c r="I12" s="101" t="s">
        <v>23</v>
      </c>
      <c r="J12" s="104">
        <f>'Rekapitulace stavby'!AN8</f>
        <v>0</v>
      </c>
      <c r="K12" s="34"/>
      <c r="L12" s="102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2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1" t="s">
        <v>24</v>
      </c>
      <c r="E14" s="34"/>
      <c r="F14" s="34"/>
      <c r="G14" s="34"/>
      <c r="H14" s="34"/>
      <c r="I14" s="101" t="s">
        <v>25</v>
      </c>
      <c r="J14" s="103" t="s">
        <v>26</v>
      </c>
      <c r="K14" s="34"/>
      <c r="L14" s="102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3" t="s">
        <v>27</v>
      </c>
      <c r="F15" s="34"/>
      <c r="G15" s="34"/>
      <c r="H15" s="34"/>
      <c r="I15" s="101" t="s">
        <v>28</v>
      </c>
      <c r="J15" s="103" t="s">
        <v>19</v>
      </c>
      <c r="K15" s="34"/>
      <c r="L15" s="102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2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1" t="s">
        <v>29</v>
      </c>
      <c r="E17" s="34"/>
      <c r="F17" s="34"/>
      <c r="G17" s="34"/>
      <c r="H17" s="34"/>
      <c r="I17" s="101" t="s">
        <v>25</v>
      </c>
      <c r="J17" s="30" t="str">
        <f>'Rekapitulace stavby'!AN13</f>
        <v>Vyplň údaj</v>
      </c>
      <c r="K17" s="34"/>
      <c r="L17" s="102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8" t="str">
        <f>'Rekapitulace stavby'!E14</f>
        <v>Vyplň údaj</v>
      </c>
      <c r="F18" s="349"/>
      <c r="G18" s="349"/>
      <c r="H18" s="349"/>
      <c r="I18" s="101" t="s">
        <v>28</v>
      </c>
      <c r="J18" s="30" t="str">
        <f>'Rekapitulace stavby'!AN14</f>
        <v>Vyplň údaj</v>
      </c>
      <c r="K18" s="34"/>
      <c r="L18" s="102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2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1" t="s">
        <v>31</v>
      </c>
      <c r="E20" s="34"/>
      <c r="F20" s="34"/>
      <c r="G20" s="34"/>
      <c r="H20" s="34"/>
      <c r="I20" s="101" t="s">
        <v>25</v>
      </c>
      <c r="J20" s="103" t="s">
        <v>32</v>
      </c>
      <c r="K20" s="34"/>
      <c r="L20" s="10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3" t="s">
        <v>33</v>
      </c>
      <c r="F21" s="34"/>
      <c r="G21" s="34"/>
      <c r="H21" s="34"/>
      <c r="I21" s="101" t="s">
        <v>28</v>
      </c>
      <c r="J21" s="103" t="s">
        <v>19</v>
      </c>
      <c r="K21" s="34"/>
      <c r="L21" s="10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1" t="s">
        <v>35</v>
      </c>
      <c r="E23" s="34"/>
      <c r="F23" s="34"/>
      <c r="G23" s="34"/>
      <c r="H23" s="34"/>
      <c r="I23" s="101" t="s">
        <v>25</v>
      </c>
      <c r="J23" s="103" t="str">
        <f>IF('Rekapitulace stavby'!AN19="","",'Rekapitulace stavby'!AN19)</f>
        <v>88392538</v>
      </c>
      <c r="K23" s="34"/>
      <c r="L23" s="102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3" t="str">
        <f>IF('Rekapitulace stavby'!E20="","",'Rekapitulace stavby'!E20)</f>
        <v>Dominik Filip</v>
      </c>
      <c r="F24" s="34"/>
      <c r="G24" s="34"/>
      <c r="H24" s="34"/>
      <c r="I24" s="101" t="s">
        <v>28</v>
      </c>
      <c r="J24" s="103" t="str">
        <f>IF('Rekapitulace stavby'!AN20="","",'Rekapitulace stavby'!AN20)</f>
        <v/>
      </c>
      <c r="K24" s="34"/>
      <c r="L24" s="102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2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1" t="s">
        <v>38</v>
      </c>
      <c r="E26" s="34"/>
      <c r="F26" s="34"/>
      <c r="G26" s="34"/>
      <c r="H26" s="34"/>
      <c r="I26" s="34"/>
      <c r="J26" s="34"/>
      <c r="K26" s="34"/>
      <c r="L26" s="102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5"/>
      <c r="B27" s="106"/>
      <c r="C27" s="105"/>
      <c r="D27" s="105"/>
      <c r="E27" s="350" t="s">
        <v>19</v>
      </c>
      <c r="F27" s="350"/>
      <c r="G27" s="350"/>
      <c r="H27" s="350"/>
      <c r="I27" s="105"/>
      <c r="J27" s="105"/>
      <c r="K27" s="105"/>
      <c r="L27" s="107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2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08"/>
      <c r="E29" s="108"/>
      <c r="F29" s="108"/>
      <c r="G29" s="108"/>
      <c r="H29" s="108"/>
      <c r="I29" s="108"/>
      <c r="J29" s="108"/>
      <c r="K29" s="108"/>
      <c r="L29" s="102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09" t="s">
        <v>40</v>
      </c>
      <c r="E30" s="34"/>
      <c r="F30" s="34"/>
      <c r="G30" s="34"/>
      <c r="H30" s="34"/>
      <c r="I30" s="34"/>
      <c r="J30" s="110">
        <f>ROUND(J98, 2)</f>
        <v>0</v>
      </c>
      <c r="K30" s="34"/>
      <c r="L30" s="102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08"/>
      <c r="E31" s="108"/>
      <c r="F31" s="108"/>
      <c r="G31" s="108"/>
      <c r="H31" s="108"/>
      <c r="I31" s="108"/>
      <c r="J31" s="108"/>
      <c r="K31" s="108"/>
      <c r="L31" s="102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1" t="s">
        <v>42</v>
      </c>
      <c r="G32" s="34"/>
      <c r="H32" s="34"/>
      <c r="I32" s="111" t="s">
        <v>41</v>
      </c>
      <c r="J32" s="111" t="s">
        <v>43</v>
      </c>
      <c r="K32" s="34"/>
      <c r="L32" s="102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2" t="s">
        <v>44</v>
      </c>
      <c r="E33" s="101" t="s">
        <v>45</v>
      </c>
      <c r="F33" s="113">
        <f>ROUND((SUM(BE98:BE370)),  2)</f>
        <v>0</v>
      </c>
      <c r="G33" s="34"/>
      <c r="H33" s="34"/>
      <c r="I33" s="114">
        <v>0.21</v>
      </c>
      <c r="J33" s="113">
        <f>ROUND(((SUM(BE98:BE370))*I33),  2)</f>
        <v>0</v>
      </c>
      <c r="K33" s="34"/>
      <c r="L33" s="102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1" t="s">
        <v>46</v>
      </c>
      <c r="F34" s="113">
        <f>ROUND((SUM(BF98:BF370)),  2)</f>
        <v>0</v>
      </c>
      <c r="G34" s="34"/>
      <c r="H34" s="34"/>
      <c r="I34" s="114">
        <v>0.12</v>
      </c>
      <c r="J34" s="113">
        <f>ROUND(((SUM(BF98:BF370))*I34),  2)</f>
        <v>0</v>
      </c>
      <c r="K34" s="34"/>
      <c r="L34" s="102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1" t="s">
        <v>47</v>
      </c>
      <c r="F35" s="113">
        <f>ROUND((SUM(BG98:BG370)),  2)</f>
        <v>0</v>
      </c>
      <c r="G35" s="34"/>
      <c r="H35" s="34"/>
      <c r="I35" s="114">
        <v>0.21</v>
      </c>
      <c r="J35" s="113">
        <f>0</f>
        <v>0</v>
      </c>
      <c r="K35" s="34"/>
      <c r="L35" s="102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1" t="s">
        <v>48</v>
      </c>
      <c r="F36" s="113">
        <f>ROUND((SUM(BH98:BH370)),  2)</f>
        <v>0</v>
      </c>
      <c r="G36" s="34"/>
      <c r="H36" s="34"/>
      <c r="I36" s="114">
        <v>0.12</v>
      </c>
      <c r="J36" s="113">
        <f>0</f>
        <v>0</v>
      </c>
      <c r="K36" s="34"/>
      <c r="L36" s="102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1" t="s">
        <v>49</v>
      </c>
      <c r="F37" s="113">
        <f>ROUND((SUM(BI98:BI370)),  2)</f>
        <v>0</v>
      </c>
      <c r="G37" s="34"/>
      <c r="H37" s="34"/>
      <c r="I37" s="114">
        <v>0</v>
      </c>
      <c r="J37" s="113">
        <f>0</f>
        <v>0</v>
      </c>
      <c r="K37" s="34"/>
      <c r="L37" s="102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2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5"/>
      <c r="D39" s="116" t="s">
        <v>50</v>
      </c>
      <c r="E39" s="117"/>
      <c r="F39" s="117"/>
      <c r="G39" s="118" t="s">
        <v>51</v>
      </c>
      <c r="H39" s="119" t="s">
        <v>52</v>
      </c>
      <c r="I39" s="117"/>
      <c r="J39" s="120">
        <f>SUM(J30:J37)</f>
        <v>0</v>
      </c>
      <c r="K39" s="121"/>
      <c r="L39" s="102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2"/>
      <c r="C40" s="123"/>
      <c r="D40" s="123"/>
      <c r="E40" s="123"/>
      <c r="F40" s="123"/>
      <c r="G40" s="123"/>
      <c r="H40" s="123"/>
      <c r="I40" s="123"/>
      <c r="J40" s="123"/>
      <c r="K40" s="123"/>
      <c r="L40" s="102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02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88</v>
      </c>
      <c r="D45" s="36"/>
      <c r="E45" s="36"/>
      <c r="F45" s="36"/>
      <c r="G45" s="36"/>
      <c r="H45" s="36"/>
      <c r="I45" s="36"/>
      <c r="J45" s="36"/>
      <c r="K45" s="36"/>
      <c r="L45" s="102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2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2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26.25" customHeight="1">
      <c r="A48" s="34"/>
      <c r="B48" s="35"/>
      <c r="C48" s="36"/>
      <c r="D48" s="36"/>
      <c r="E48" s="342" t="str">
        <f>E7</f>
        <v>KZ a.s. Nemocnice Děčín Revitalizace Interna_výměna stoupaček TZB voda a kanalizace</v>
      </c>
      <c r="F48" s="343"/>
      <c r="G48" s="343"/>
      <c r="H48" s="343"/>
      <c r="I48" s="36"/>
      <c r="J48" s="36"/>
      <c r="K48" s="36"/>
      <c r="L48" s="102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86</v>
      </c>
      <c r="D49" s="36"/>
      <c r="E49" s="36"/>
      <c r="F49" s="36"/>
      <c r="G49" s="36"/>
      <c r="H49" s="36"/>
      <c r="I49" s="36"/>
      <c r="J49" s="36"/>
      <c r="K49" s="36"/>
      <c r="L49" s="102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11" t="str">
        <f>E9</f>
        <v>01 - Výměna stoupaček TZB voda a kanlizace</v>
      </c>
      <c r="F50" s="341"/>
      <c r="G50" s="341"/>
      <c r="H50" s="341"/>
      <c r="I50" s="36"/>
      <c r="J50" s="36"/>
      <c r="K50" s="36"/>
      <c r="L50" s="102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2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>
        <f>IF(J12="","",J12)</f>
        <v>0</v>
      </c>
      <c r="K52" s="36"/>
      <c r="L52" s="102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2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>Krajská zdravotní, a.s</v>
      </c>
      <c r="G54" s="36"/>
      <c r="H54" s="36"/>
      <c r="I54" s="29" t="s">
        <v>31</v>
      </c>
      <c r="J54" s="32" t="str">
        <f>E21</f>
        <v>Ing. Pavel Jakeš</v>
      </c>
      <c r="K54" s="36"/>
      <c r="L54" s="102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35</v>
      </c>
      <c r="J55" s="32" t="str">
        <f>E24</f>
        <v>Dominik Filip</v>
      </c>
      <c r="K55" s="36"/>
      <c r="L55" s="102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2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26" t="s">
        <v>89</v>
      </c>
      <c r="D57" s="127"/>
      <c r="E57" s="127"/>
      <c r="F57" s="127"/>
      <c r="G57" s="127"/>
      <c r="H57" s="127"/>
      <c r="I57" s="127"/>
      <c r="J57" s="128" t="s">
        <v>90</v>
      </c>
      <c r="K57" s="127"/>
      <c r="L57" s="102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2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29" t="s">
        <v>72</v>
      </c>
      <c r="D59" s="36"/>
      <c r="E59" s="36"/>
      <c r="F59" s="36"/>
      <c r="G59" s="36"/>
      <c r="H59" s="36"/>
      <c r="I59" s="36"/>
      <c r="J59" s="77">
        <f>J98</f>
        <v>0</v>
      </c>
      <c r="K59" s="36"/>
      <c r="L59" s="102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91</v>
      </c>
    </row>
    <row r="60" spans="1:47" s="9" customFormat="1" ht="24.95" customHeight="1">
      <c r="B60" s="130"/>
      <c r="C60" s="131"/>
      <c r="D60" s="132" t="s">
        <v>92</v>
      </c>
      <c r="E60" s="133"/>
      <c r="F60" s="133"/>
      <c r="G60" s="133"/>
      <c r="H60" s="133"/>
      <c r="I60" s="133"/>
      <c r="J60" s="134">
        <f>J99</f>
        <v>0</v>
      </c>
      <c r="K60" s="131"/>
      <c r="L60" s="135"/>
    </row>
    <row r="61" spans="1:47" s="10" customFormat="1" ht="19.899999999999999" customHeight="1">
      <c r="B61" s="136"/>
      <c r="C61" s="137"/>
      <c r="D61" s="138" t="s">
        <v>93</v>
      </c>
      <c r="E61" s="139"/>
      <c r="F61" s="139"/>
      <c r="G61" s="139"/>
      <c r="H61" s="139"/>
      <c r="I61" s="139"/>
      <c r="J61" s="140">
        <f>J100</f>
        <v>0</v>
      </c>
      <c r="K61" s="137"/>
      <c r="L61" s="141"/>
    </row>
    <row r="62" spans="1:47" s="10" customFormat="1" ht="19.899999999999999" customHeight="1">
      <c r="B62" s="136"/>
      <c r="C62" s="137"/>
      <c r="D62" s="138" t="s">
        <v>94</v>
      </c>
      <c r="E62" s="139"/>
      <c r="F62" s="139"/>
      <c r="G62" s="139"/>
      <c r="H62" s="139"/>
      <c r="I62" s="139"/>
      <c r="J62" s="140">
        <f>J107</f>
        <v>0</v>
      </c>
      <c r="K62" s="137"/>
      <c r="L62" s="141"/>
    </row>
    <row r="63" spans="1:47" s="10" customFormat="1" ht="19.899999999999999" customHeight="1">
      <c r="B63" s="136"/>
      <c r="C63" s="137"/>
      <c r="D63" s="138" t="s">
        <v>95</v>
      </c>
      <c r="E63" s="139"/>
      <c r="F63" s="139"/>
      <c r="G63" s="139"/>
      <c r="H63" s="139"/>
      <c r="I63" s="139"/>
      <c r="J63" s="140">
        <f>J111</f>
        <v>0</v>
      </c>
      <c r="K63" s="137"/>
      <c r="L63" s="141"/>
    </row>
    <row r="64" spans="1:47" s="10" customFormat="1" ht="19.899999999999999" customHeight="1">
      <c r="B64" s="136"/>
      <c r="C64" s="137"/>
      <c r="D64" s="138" t="s">
        <v>96</v>
      </c>
      <c r="E64" s="139"/>
      <c r="F64" s="139"/>
      <c r="G64" s="139"/>
      <c r="H64" s="139"/>
      <c r="I64" s="139"/>
      <c r="J64" s="140">
        <f>J121</f>
        <v>0</v>
      </c>
      <c r="K64" s="137"/>
      <c r="L64" s="141"/>
    </row>
    <row r="65" spans="1:31" s="10" customFormat="1" ht="19.899999999999999" customHeight="1">
      <c r="B65" s="136"/>
      <c r="C65" s="137"/>
      <c r="D65" s="138" t="s">
        <v>97</v>
      </c>
      <c r="E65" s="139"/>
      <c r="F65" s="139"/>
      <c r="G65" s="139"/>
      <c r="H65" s="139"/>
      <c r="I65" s="139"/>
      <c r="J65" s="140">
        <f>J140</f>
        <v>0</v>
      </c>
      <c r="K65" s="137"/>
      <c r="L65" s="141"/>
    </row>
    <row r="66" spans="1:31" s="10" customFormat="1" ht="19.899999999999999" customHeight="1">
      <c r="B66" s="136"/>
      <c r="C66" s="137"/>
      <c r="D66" s="138" t="s">
        <v>98</v>
      </c>
      <c r="E66" s="139"/>
      <c r="F66" s="139"/>
      <c r="G66" s="139"/>
      <c r="H66" s="139"/>
      <c r="I66" s="139"/>
      <c r="J66" s="140">
        <f>J154</f>
        <v>0</v>
      </c>
      <c r="K66" s="137"/>
      <c r="L66" s="141"/>
    </row>
    <row r="67" spans="1:31" s="9" customFormat="1" ht="24.95" customHeight="1">
      <c r="B67" s="130"/>
      <c r="C67" s="131"/>
      <c r="D67" s="132" t="s">
        <v>99</v>
      </c>
      <c r="E67" s="133"/>
      <c r="F67" s="133"/>
      <c r="G67" s="133"/>
      <c r="H67" s="133"/>
      <c r="I67" s="133"/>
      <c r="J67" s="134">
        <f>J158</f>
        <v>0</v>
      </c>
      <c r="K67" s="131"/>
      <c r="L67" s="135"/>
    </row>
    <row r="68" spans="1:31" s="10" customFormat="1" ht="19.899999999999999" customHeight="1">
      <c r="B68" s="136"/>
      <c r="C68" s="137"/>
      <c r="D68" s="138" t="s">
        <v>100</v>
      </c>
      <c r="E68" s="139"/>
      <c r="F68" s="139"/>
      <c r="G68" s="139"/>
      <c r="H68" s="139"/>
      <c r="I68" s="139"/>
      <c r="J68" s="140">
        <f>J159</f>
        <v>0</v>
      </c>
      <c r="K68" s="137"/>
      <c r="L68" s="141"/>
    </row>
    <row r="69" spans="1:31" s="10" customFormat="1" ht="19.899999999999999" customHeight="1">
      <c r="B69" s="136"/>
      <c r="C69" s="137"/>
      <c r="D69" s="138" t="s">
        <v>101</v>
      </c>
      <c r="E69" s="139"/>
      <c r="F69" s="139"/>
      <c r="G69" s="139"/>
      <c r="H69" s="139"/>
      <c r="I69" s="139"/>
      <c r="J69" s="140">
        <f>J175</f>
        <v>0</v>
      </c>
      <c r="K69" s="137"/>
      <c r="L69" s="141"/>
    </row>
    <row r="70" spans="1:31" s="10" customFormat="1" ht="19.899999999999999" customHeight="1">
      <c r="B70" s="136"/>
      <c r="C70" s="137"/>
      <c r="D70" s="138" t="s">
        <v>102</v>
      </c>
      <c r="E70" s="139"/>
      <c r="F70" s="139"/>
      <c r="G70" s="139"/>
      <c r="H70" s="139"/>
      <c r="I70" s="139"/>
      <c r="J70" s="140">
        <f>J194</f>
        <v>0</v>
      </c>
      <c r="K70" s="137"/>
      <c r="L70" s="141"/>
    </row>
    <row r="71" spans="1:31" s="10" customFormat="1" ht="19.899999999999999" customHeight="1">
      <c r="B71" s="136"/>
      <c r="C71" s="137"/>
      <c r="D71" s="138" t="s">
        <v>103</v>
      </c>
      <c r="E71" s="139"/>
      <c r="F71" s="139"/>
      <c r="G71" s="139"/>
      <c r="H71" s="139"/>
      <c r="I71" s="139"/>
      <c r="J71" s="140">
        <f>J283</f>
        <v>0</v>
      </c>
      <c r="K71" s="137"/>
      <c r="L71" s="141"/>
    </row>
    <row r="72" spans="1:31" s="10" customFormat="1" ht="19.899999999999999" customHeight="1">
      <c r="B72" s="136"/>
      <c r="C72" s="137"/>
      <c r="D72" s="138" t="s">
        <v>104</v>
      </c>
      <c r="E72" s="139"/>
      <c r="F72" s="139"/>
      <c r="G72" s="139"/>
      <c r="H72" s="139"/>
      <c r="I72" s="139"/>
      <c r="J72" s="140">
        <f>J305</f>
        <v>0</v>
      </c>
      <c r="K72" s="137"/>
      <c r="L72" s="141"/>
    </row>
    <row r="73" spans="1:31" s="9" customFormat="1" ht="24.95" customHeight="1">
      <c r="B73" s="130"/>
      <c r="C73" s="131"/>
      <c r="D73" s="132" t="s">
        <v>105</v>
      </c>
      <c r="E73" s="133"/>
      <c r="F73" s="133"/>
      <c r="G73" s="133"/>
      <c r="H73" s="133"/>
      <c r="I73" s="133"/>
      <c r="J73" s="134">
        <f>J329</f>
        <v>0</v>
      </c>
      <c r="K73" s="131"/>
      <c r="L73" s="135"/>
    </row>
    <row r="74" spans="1:31" s="9" customFormat="1" ht="24.95" customHeight="1">
      <c r="B74" s="130"/>
      <c r="C74" s="131"/>
      <c r="D74" s="132" t="s">
        <v>106</v>
      </c>
      <c r="E74" s="133"/>
      <c r="F74" s="133"/>
      <c r="G74" s="133"/>
      <c r="H74" s="133"/>
      <c r="I74" s="133"/>
      <c r="J74" s="134">
        <f>J333</f>
        <v>0</v>
      </c>
      <c r="K74" s="131"/>
      <c r="L74" s="135"/>
    </row>
    <row r="75" spans="1:31" s="10" customFormat="1" ht="19.899999999999999" customHeight="1">
      <c r="B75" s="136"/>
      <c r="C75" s="137"/>
      <c r="D75" s="138" t="s">
        <v>107</v>
      </c>
      <c r="E75" s="139"/>
      <c r="F75" s="139"/>
      <c r="G75" s="139"/>
      <c r="H75" s="139"/>
      <c r="I75" s="139"/>
      <c r="J75" s="140">
        <f>J334</f>
        <v>0</v>
      </c>
      <c r="K75" s="137"/>
      <c r="L75" s="141"/>
    </row>
    <row r="76" spans="1:31" s="10" customFormat="1" ht="19.899999999999999" customHeight="1">
      <c r="B76" s="136"/>
      <c r="C76" s="137"/>
      <c r="D76" s="138" t="s">
        <v>108</v>
      </c>
      <c r="E76" s="139"/>
      <c r="F76" s="139"/>
      <c r="G76" s="139"/>
      <c r="H76" s="139"/>
      <c r="I76" s="139"/>
      <c r="J76" s="140">
        <f>J347</f>
        <v>0</v>
      </c>
      <c r="K76" s="137"/>
      <c r="L76" s="141"/>
    </row>
    <row r="77" spans="1:31" s="10" customFormat="1" ht="19.899999999999999" customHeight="1">
      <c r="B77" s="136"/>
      <c r="C77" s="137"/>
      <c r="D77" s="138" t="s">
        <v>109</v>
      </c>
      <c r="E77" s="139"/>
      <c r="F77" s="139"/>
      <c r="G77" s="139"/>
      <c r="H77" s="139"/>
      <c r="I77" s="139"/>
      <c r="J77" s="140">
        <f>J360</f>
        <v>0</v>
      </c>
      <c r="K77" s="137"/>
      <c r="L77" s="141"/>
    </row>
    <row r="78" spans="1:31" s="10" customFormat="1" ht="19.899999999999999" customHeight="1">
      <c r="B78" s="136"/>
      <c r="C78" s="137"/>
      <c r="D78" s="138" t="s">
        <v>110</v>
      </c>
      <c r="E78" s="139"/>
      <c r="F78" s="139"/>
      <c r="G78" s="139"/>
      <c r="H78" s="139"/>
      <c r="I78" s="139"/>
      <c r="J78" s="140">
        <f>J367</f>
        <v>0</v>
      </c>
      <c r="K78" s="137"/>
      <c r="L78" s="141"/>
    </row>
    <row r="79" spans="1:31" s="2" customFormat="1" ht="21.7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2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>
      <c r="A80" s="34"/>
      <c r="B80" s="47"/>
      <c r="C80" s="48"/>
      <c r="D80" s="48"/>
      <c r="E80" s="48"/>
      <c r="F80" s="48"/>
      <c r="G80" s="48"/>
      <c r="H80" s="48"/>
      <c r="I80" s="48"/>
      <c r="J80" s="48"/>
      <c r="K80" s="48"/>
      <c r="L80" s="102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4" spans="1:31" s="2" customFormat="1" ht="6.95" customHeight="1">
      <c r="A84" s="34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10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24.95" customHeight="1">
      <c r="A85" s="34"/>
      <c r="B85" s="35"/>
      <c r="C85" s="23" t="s">
        <v>111</v>
      </c>
      <c r="D85" s="36"/>
      <c r="E85" s="36"/>
      <c r="F85" s="36"/>
      <c r="G85" s="36"/>
      <c r="H85" s="36"/>
      <c r="I85" s="36"/>
      <c r="J85" s="36"/>
      <c r="K85" s="36"/>
      <c r="L85" s="10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102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31" s="2" customFormat="1" ht="12" customHeight="1">
      <c r="A87" s="34"/>
      <c r="B87" s="35"/>
      <c r="C87" s="29" t="s">
        <v>16</v>
      </c>
      <c r="D87" s="36"/>
      <c r="E87" s="36"/>
      <c r="F87" s="36"/>
      <c r="G87" s="36"/>
      <c r="H87" s="36"/>
      <c r="I87" s="36"/>
      <c r="J87" s="36"/>
      <c r="K87" s="36"/>
      <c r="L87" s="10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26.25" customHeight="1">
      <c r="A88" s="34"/>
      <c r="B88" s="35"/>
      <c r="C88" s="36"/>
      <c r="D88" s="36"/>
      <c r="E88" s="342" t="str">
        <f>E7</f>
        <v>KZ a.s. Nemocnice Děčín Revitalizace Interna_výměna stoupaček TZB voda a kanalizace</v>
      </c>
      <c r="F88" s="343"/>
      <c r="G88" s="343"/>
      <c r="H88" s="343"/>
      <c r="I88" s="36"/>
      <c r="J88" s="36"/>
      <c r="K88" s="36"/>
      <c r="L88" s="10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2" customHeight="1">
      <c r="A89" s="34"/>
      <c r="B89" s="35"/>
      <c r="C89" s="29" t="s">
        <v>86</v>
      </c>
      <c r="D89" s="36"/>
      <c r="E89" s="36"/>
      <c r="F89" s="36"/>
      <c r="G89" s="36"/>
      <c r="H89" s="36"/>
      <c r="I89" s="36"/>
      <c r="J89" s="36"/>
      <c r="K89" s="36"/>
      <c r="L89" s="102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16.5" customHeight="1">
      <c r="A90" s="34"/>
      <c r="B90" s="35"/>
      <c r="C90" s="36"/>
      <c r="D90" s="36"/>
      <c r="E90" s="311" t="str">
        <f>E9</f>
        <v>01 - Výměna stoupaček TZB voda a kanlizace</v>
      </c>
      <c r="F90" s="341"/>
      <c r="G90" s="341"/>
      <c r="H90" s="341"/>
      <c r="I90" s="36"/>
      <c r="J90" s="36"/>
      <c r="K90" s="36"/>
      <c r="L90" s="102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6.9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102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12" customHeight="1">
      <c r="A92" s="34"/>
      <c r="B92" s="35"/>
      <c r="C92" s="29" t="s">
        <v>21</v>
      </c>
      <c r="D92" s="36"/>
      <c r="E92" s="36"/>
      <c r="F92" s="27" t="str">
        <f>F12</f>
        <v xml:space="preserve"> </v>
      </c>
      <c r="G92" s="36"/>
      <c r="H92" s="36"/>
      <c r="I92" s="29" t="s">
        <v>23</v>
      </c>
      <c r="J92" s="59">
        <f>IF(J12="","",J12)</f>
        <v>0</v>
      </c>
      <c r="K92" s="36"/>
      <c r="L92" s="102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6.9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102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24</v>
      </c>
      <c r="D94" s="36"/>
      <c r="E94" s="36"/>
      <c r="F94" s="27" t="str">
        <f>E15</f>
        <v>Krajská zdravotní, a.s</v>
      </c>
      <c r="G94" s="36"/>
      <c r="H94" s="36"/>
      <c r="I94" s="29" t="s">
        <v>31</v>
      </c>
      <c r="J94" s="32" t="str">
        <f>E21</f>
        <v>Ing. Pavel Jakeš</v>
      </c>
      <c r="K94" s="36"/>
      <c r="L94" s="102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5.2" customHeight="1">
      <c r="A95" s="34"/>
      <c r="B95" s="35"/>
      <c r="C95" s="29" t="s">
        <v>29</v>
      </c>
      <c r="D95" s="36"/>
      <c r="E95" s="36"/>
      <c r="F95" s="27" t="str">
        <f>IF(E18="","",E18)</f>
        <v>Vyplň údaj</v>
      </c>
      <c r="G95" s="36"/>
      <c r="H95" s="36"/>
      <c r="I95" s="29" t="s">
        <v>35</v>
      </c>
      <c r="J95" s="32" t="str">
        <f>E24</f>
        <v>Dominik Filip</v>
      </c>
      <c r="K95" s="36"/>
      <c r="L95" s="102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10.35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102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65" s="11" customFormat="1" ht="29.25" customHeight="1">
      <c r="A97" s="142"/>
      <c r="B97" s="143"/>
      <c r="C97" s="144" t="s">
        <v>112</v>
      </c>
      <c r="D97" s="145" t="s">
        <v>59</v>
      </c>
      <c r="E97" s="145" t="s">
        <v>55</v>
      </c>
      <c r="F97" s="145" t="s">
        <v>56</v>
      </c>
      <c r="G97" s="145" t="s">
        <v>113</v>
      </c>
      <c r="H97" s="145" t="s">
        <v>114</v>
      </c>
      <c r="I97" s="145" t="s">
        <v>115</v>
      </c>
      <c r="J97" s="145" t="s">
        <v>90</v>
      </c>
      <c r="K97" s="146" t="s">
        <v>116</v>
      </c>
      <c r="L97" s="147"/>
      <c r="M97" s="68" t="s">
        <v>19</v>
      </c>
      <c r="N97" s="69" t="s">
        <v>44</v>
      </c>
      <c r="O97" s="69" t="s">
        <v>117</v>
      </c>
      <c r="P97" s="69" t="s">
        <v>118</v>
      </c>
      <c r="Q97" s="69" t="s">
        <v>119</v>
      </c>
      <c r="R97" s="69" t="s">
        <v>120</v>
      </c>
      <c r="S97" s="69" t="s">
        <v>121</v>
      </c>
      <c r="T97" s="70" t="s">
        <v>122</v>
      </c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</row>
    <row r="98" spans="1:65" s="2" customFormat="1" ht="22.9" customHeight="1">
      <c r="A98" s="34"/>
      <c r="B98" s="35"/>
      <c r="C98" s="75" t="s">
        <v>123</v>
      </c>
      <c r="D98" s="36"/>
      <c r="E98" s="36"/>
      <c r="F98" s="36"/>
      <c r="G98" s="36"/>
      <c r="H98" s="36"/>
      <c r="I98" s="36"/>
      <c r="J98" s="148">
        <f>BK98</f>
        <v>0</v>
      </c>
      <c r="K98" s="36"/>
      <c r="L98" s="39"/>
      <c r="M98" s="71"/>
      <c r="N98" s="149"/>
      <c r="O98" s="72"/>
      <c r="P98" s="150">
        <f>P99+P158+P329+P333</f>
        <v>0</v>
      </c>
      <c r="Q98" s="72"/>
      <c r="R98" s="150">
        <f>R99+R158+R329+R333</f>
        <v>26.880344658000002</v>
      </c>
      <c r="S98" s="72"/>
      <c r="T98" s="151">
        <f>T99+T158+T329+T333</f>
        <v>55.374700000000004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73</v>
      </c>
      <c r="AU98" s="17" t="s">
        <v>91</v>
      </c>
      <c r="BK98" s="152">
        <f>BK99+BK158+BK329+BK333</f>
        <v>0</v>
      </c>
    </row>
    <row r="99" spans="1:65" s="12" customFormat="1" ht="25.9" customHeight="1">
      <c r="B99" s="153"/>
      <c r="C99" s="154"/>
      <c r="D99" s="155" t="s">
        <v>73</v>
      </c>
      <c r="E99" s="156" t="s">
        <v>124</v>
      </c>
      <c r="F99" s="156" t="s">
        <v>125</v>
      </c>
      <c r="G99" s="154"/>
      <c r="H99" s="154"/>
      <c r="I99" s="157"/>
      <c r="J99" s="158">
        <f>BK99</f>
        <v>0</v>
      </c>
      <c r="K99" s="154"/>
      <c r="L99" s="159"/>
      <c r="M99" s="160"/>
      <c r="N99" s="161"/>
      <c r="O99" s="161"/>
      <c r="P99" s="162">
        <f>P100+P107+P111+P121+P140+P154</f>
        <v>0</v>
      </c>
      <c r="Q99" s="161"/>
      <c r="R99" s="162">
        <f>R100+R107+R111+R121+R140+R154</f>
        <v>20.676563250000001</v>
      </c>
      <c r="S99" s="161"/>
      <c r="T99" s="163">
        <f>T100+T107+T111+T121+T140+T154</f>
        <v>37.581000000000003</v>
      </c>
      <c r="AR99" s="164" t="s">
        <v>82</v>
      </c>
      <c r="AT99" s="165" t="s">
        <v>73</v>
      </c>
      <c r="AU99" s="165" t="s">
        <v>74</v>
      </c>
      <c r="AY99" s="164" t="s">
        <v>126</v>
      </c>
      <c r="BK99" s="166">
        <f>BK100+BK107+BK111+BK121+BK140+BK154</f>
        <v>0</v>
      </c>
    </row>
    <row r="100" spans="1:65" s="12" customFormat="1" ht="22.9" customHeight="1">
      <c r="B100" s="153"/>
      <c r="C100" s="154"/>
      <c r="D100" s="155" t="s">
        <v>73</v>
      </c>
      <c r="E100" s="167" t="s">
        <v>127</v>
      </c>
      <c r="F100" s="167" t="s">
        <v>128</v>
      </c>
      <c r="G100" s="154"/>
      <c r="H100" s="154"/>
      <c r="I100" s="157"/>
      <c r="J100" s="168">
        <f>BK100</f>
        <v>0</v>
      </c>
      <c r="K100" s="154"/>
      <c r="L100" s="159"/>
      <c r="M100" s="160"/>
      <c r="N100" s="161"/>
      <c r="O100" s="161"/>
      <c r="P100" s="162">
        <f>SUM(P101:P106)</f>
        <v>0</v>
      </c>
      <c r="Q100" s="161"/>
      <c r="R100" s="162">
        <f>SUM(R101:R106)</f>
        <v>3.15401357</v>
      </c>
      <c r="S100" s="161"/>
      <c r="T100" s="163">
        <f>SUM(T101:T106)</f>
        <v>0</v>
      </c>
      <c r="AR100" s="164" t="s">
        <v>82</v>
      </c>
      <c r="AT100" s="165" t="s">
        <v>73</v>
      </c>
      <c r="AU100" s="165" t="s">
        <v>82</v>
      </c>
      <c r="AY100" s="164" t="s">
        <v>126</v>
      </c>
      <c r="BK100" s="166">
        <f>SUM(BK101:BK106)</f>
        <v>0</v>
      </c>
    </row>
    <row r="101" spans="1:65" s="2" customFormat="1" ht="24.2" customHeight="1">
      <c r="A101" s="34"/>
      <c r="B101" s="35"/>
      <c r="C101" s="169" t="s">
        <v>82</v>
      </c>
      <c r="D101" s="169" t="s">
        <v>129</v>
      </c>
      <c r="E101" s="170" t="s">
        <v>130</v>
      </c>
      <c r="F101" s="171" t="s">
        <v>131</v>
      </c>
      <c r="G101" s="172" t="s">
        <v>132</v>
      </c>
      <c r="H101" s="173">
        <v>60</v>
      </c>
      <c r="I101" s="174"/>
      <c r="J101" s="175">
        <f>ROUND(I101*H101,2)</f>
        <v>0</v>
      </c>
      <c r="K101" s="171" t="s">
        <v>133</v>
      </c>
      <c r="L101" s="39"/>
      <c r="M101" s="176" t="s">
        <v>19</v>
      </c>
      <c r="N101" s="177" t="s">
        <v>45</v>
      </c>
      <c r="O101" s="64"/>
      <c r="P101" s="178">
        <f>O101*H101</f>
        <v>0</v>
      </c>
      <c r="Q101" s="178">
        <v>5.2499999999999998E-2</v>
      </c>
      <c r="R101" s="178">
        <f>Q101*H101</f>
        <v>3.15</v>
      </c>
      <c r="S101" s="178">
        <v>0</v>
      </c>
      <c r="T101" s="179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0" t="s">
        <v>134</v>
      </c>
      <c r="AT101" s="180" t="s">
        <v>129</v>
      </c>
      <c r="AU101" s="180" t="s">
        <v>84</v>
      </c>
      <c r="AY101" s="17" t="s">
        <v>126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17" t="s">
        <v>82</v>
      </c>
      <c r="BK101" s="181">
        <f>ROUND(I101*H101,2)</f>
        <v>0</v>
      </c>
      <c r="BL101" s="17" t="s">
        <v>134</v>
      </c>
      <c r="BM101" s="180" t="s">
        <v>135</v>
      </c>
    </row>
    <row r="102" spans="1:65" s="2" customFormat="1" ht="19.5">
      <c r="A102" s="34"/>
      <c r="B102" s="35"/>
      <c r="C102" s="36"/>
      <c r="D102" s="182" t="s">
        <v>136</v>
      </c>
      <c r="E102" s="36"/>
      <c r="F102" s="183" t="s">
        <v>137</v>
      </c>
      <c r="G102" s="36"/>
      <c r="H102" s="36"/>
      <c r="I102" s="184"/>
      <c r="J102" s="36"/>
      <c r="K102" s="36"/>
      <c r="L102" s="39"/>
      <c r="M102" s="185"/>
      <c r="N102" s="186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136</v>
      </c>
      <c r="AU102" s="17" t="s">
        <v>84</v>
      </c>
    </row>
    <row r="103" spans="1:65" s="2" customFormat="1">
      <c r="A103" s="34"/>
      <c r="B103" s="35"/>
      <c r="C103" s="36"/>
      <c r="D103" s="187" t="s">
        <v>138</v>
      </c>
      <c r="E103" s="36"/>
      <c r="F103" s="188" t="s">
        <v>139</v>
      </c>
      <c r="G103" s="36"/>
      <c r="H103" s="36"/>
      <c r="I103" s="184"/>
      <c r="J103" s="36"/>
      <c r="K103" s="36"/>
      <c r="L103" s="39"/>
      <c r="M103" s="185"/>
      <c r="N103" s="186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138</v>
      </c>
      <c r="AU103" s="17" t="s">
        <v>84</v>
      </c>
    </row>
    <row r="104" spans="1:65" s="2" customFormat="1" ht="24.2" customHeight="1">
      <c r="A104" s="34"/>
      <c r="B104" s="35"/>
      <c r="C104" s="169" t="s">
        <v>84</v>
      </c>
      <c r="D104" s="169" t="s">
        <v>129</v>
      </c>
      <c r="E104" s="170" t="s">
        <v>140</v>
      </c>
      <c r="F104" s="171" t="s">
        <v>141</v>
      </c>
      <c r="G104" s="172" t="s">
        <v>142</v>
      </c>
      <c r="H104" s="173">
        <v>50</v>
      </c>
      <c r="I104" s="174"/>
      <c r="J104" s="175">
        <f>ROUND(I104*H104,2)</f>
        <v>0</v>
      </c>
      <c r="K104" s="171" t="s">
        <v>133</v>
      </c>
      <c r="L104" s="39"/>
      <c r="M104" s="176" t="s">
        <v>19</v>
      </c>
      <c r="N104" s="177" t="s">
        <v>45</v>
      </c>
      <c r="O104" s="64"/>
      <c r="P104" s="178">
        <f>O104*H104</f>
        <v>0</v>
      </c>
      <c r="Q104" s="178">
        <v>8.0271400000000019E-5</v>
      </c>
      <c r="R104" s="178">
        <f>Q104*H104</f>
        <v>4.013570000000001E-3</v>
      </c>
      <c r="S104" s="178">
        <v>0</v>
      </c>
      <c r="T104" s="179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0" t="s">
        <v>134</v>
      </c>
      <c r="AT104" s="180" t="s">
        <v>129</v>
      </c>
      <c r="AU104" s="180" t="s">
        <v>84</v>
      </c>
      <c r="AY104" s="17" t="s">
        <v>126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7" t="s">
        <v>82</v>
      </c>
      <c r="BK104" s="181">
        <f>ROUND(I104*H104,2)</f>
        <v>0</v>
      </c>
      <c r="BL104" s="17" t="s">
        <v>134</v>
      </c>
      <c r="BM104" s="180" t="s">
        <v>143</v>
      </c>
    </row>
    <row r="105" spans="1:65" s="2" customFormat="1">
      <c r="A105" s="34"/>
      <c r="B105" s="35"/>
      <c r="C105" s="36"/>
      <c r="D105" s="182" t="s">
        <v>136</v>
      </c>
      <c r="E105" s="36"/>
      <c r="F105" s="183" t="s">
        <v>144</v>
      </c>
      <c r="G105" s="36"/>
      <c r="H105" s="36"/>
      <c r="I105" s="184"/>
      <c r="J105" s="36"/>
      <c r="K105" s="36"/>
      <c r="L105" s="39"/>
      <c r="M105" s="185"/>
      <c r="N105" s="186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136</v>
      </c>
      <c r="AU105" s="17" t="s">
        <v>84</v>
      </c>
    </row>
    <row r="106" spans="1:65" s="2" customFormat="1">
      <c r="A106" s="34"/>
      <c r="B106" s="35"/>
      <c r="C106" s="36"/>
      <c r="D106" s="187" t="s">
        <v>138</v>
      </c>
      <c r="E106" s="36"/>
      <c r="F106" s="188" t="s">
        <v>145</v>
      </c>
      <c r="G106" s="36"/>
      <c r="H106" s="36"/>
      <c r="I106" s="184"/>
      <c r="J106" s="36"/>
      <c r="K106" s="36"/>
      <c r="L106" s="39"/>
      <c r="M106" s="185"/>
      <c r="N106" s="186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138</v>
      </c>
      <c r="AU106" s="17" t="s">
        <v>84</v>
      </c>
    </row>
    <row r="107" spans="1:65" s="12" customFormat="1" ht="22.9" customHeight="1">
      <c r="B107" s="153"/>
      <c r="C107" s="154"/>
      <c r="D107" s="155" t="s">
        <v>73</v>
      </c>
      <c r="E107" s="167" t="s">
        <v>134</v>
      </c>
      <c r="F107" s="167" t="s">
        <v>146</v>
      </c>
      <c r="G107" s="154"/>
      <c r="H107" s="154"/>
      <c r="I107" s="157"/>
      <c r="J107" s="168">
        <f>BK107</f>
        <v>0</v>
      </c>
      <c r="K107" s="154"/>
      <c r="L107" s="159"/>
      <c r="M107" s="160"/>
      <c r="N107" s="161"/>
      <c r="O107" s="161"/>
      <c r="P107" s="162">
        <f>SUM(P108:P110)</f>
        <v>0</v>
      </c>
      <c r="Q107" s="161"/>
      <c r="R107" s="162">
        <f>SUM(R108:R110)</f>
        <v>15.14246968</v>
      </c>
      <c r="S107" s="161"/>
      <c r="T107" s="163">
        <f>SUM(T108:T110)</f>
        <v>0</v>
      </c>
      <c r="AR107" s="164" t="s">
        <v>82</v>
      </c>
      <c r="AT107" s="165" t="s">
        <v>73</v>
      </c>
      <c r="AU107" s="165" t="s">
        <v>82</v>
      </c>
      <c r="AY107" s="164" t="s">
        <v>126</v>
      </c>
      <c r="BK107" s="166">
        <f>SUM(BK108:BK110)</f>
        <v>0</v>
      </c>
    </row>
    <row r="108" spans="1:65" s="2" customFormat="1" ht="33" customHeight="1">
      <c r="A108" s="34"/>
      <c r="B108" s="35"/>
      <c r="C108" s="169" t="s">
        <v>127</v>
      </c>
      <c r="D108" s="169" t="s">
        <v>129</v>
      </c>
      <c r="E108" s="170" t="s">
        <v>147</v>
      </c>
      <c r="F108" s="171" t="s">
        <v>148</v>
      </c>
      <c r="G108" s="172" t="s">
        <v>149</v>
      </c>
      <c r="H108" s="173">
        <v>283</v>
      </c>
      <c r="I108" s="174"/>
      <c r="J108" s="175">
        <f>ROUND(I108*H108,2)</f>
        <v>0</v>
      </c>
      <c r="K108" s="171" t="s">
        <v>133</v>
      </c>
      <c r="L108" s="39"/>
      <c r="M108" s="176" t="s">
        <v>19</v>
      </c>
      <c r="N108" s="177" t="s">
        <v>45</v>
      </c>
      <c r="O108" s="64"/>
      <c r="P108" s="178">
        <f>O108*H108</f>
        <v>0</v>
      </c>
      <c r="Q108" s="178">
        <v>5.3506959999999999E-2</v>
      </c>
      <c r="R108" s="178">
        <f>Q108*H108</f>
        <v>15.14246968</v>
      </c>
      <c r="S108" s="178">
        <v>0</v>
      </c>
      <c r="T108" s="179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0" t="s">
        <v>134</v>
      </c>
      <c r="AT108" s="180" t="s">
        <v>129</v>
      </c>
      <c r="AU108" s="180" t="s">
        <v>84</v>
      </c>
      <c r="AY108" s="17" t="s">
        <v>126</v>
      </c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17" t="s">
        <v>82</v>
      </c>
      <c r="BK108" s="181">
        <f>ROUND(I108*H108,2)</f>
        <v>0</v>
      </c>
      <c r="BL108" s="17" t="s">
        <v>134</v>
      </c>
      <c r="BM108" s="180" t="s">
        <v>150</v>
      </c>
    </row>
    <row r="109" spans="1:65" s="2" customFormat="1" ht="39">
      <c r="A109" s="34"/>
      <c r="B109" s="35"/>
      <c r="C109" s="36"/>
      <c r="D109" s="182" t="s">
        <v>136</v>
      </c>
      <c r="E109" s="36"/>
      <c r="F109" s="183" t="s">
        <v>151</v>
      </c>
      <c r="G109" s="36"/>
      <c r="H109" s="36"/>
      <c r="I109" s="184"/>
      <c r="J109" s="36"/>
      <c r="K109" s="36"/>
      <c r="L109" s="39"/>
      <c r="M109" s="185"/>
      <c r="N109" s="186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136</v>
      </c>
      <c r="AU109" s="17" t="s">
        <v>84</v>
      </c>
    </row>
    <row r="110" spans="1:65" s="2" customFormat="1">
      <c r="A110" s="34"/>
      <c r="B110" s="35"/>
      <c r="C110" s="36"/>
      <c r="D110" s="187" t="s">
        <v>138</v>
      </c>
      <c r="E110" s="36"/>
      <c r="F110" s="188" t="s">
        <v>152</v>
      </c>
      <c r="G110" s="36"/>
      <c r="H110" s="36"/>
      <c r="I110" s="184"/>
      <c r="J110" s="36"/>
      <c r="K110" s="36"/>
      <c r="L110" s="39"/>
      <c r="M110" s="185"/>
      <c r="N110" s="186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138</v>
      </c>
      <c r="AU110" s="17" t="s">
        <v>84</v>
      </c>
    </row>
    <row r="111" spans="1:65" s="12" customFormat="1" ht="22.9" customHeight="1">
      <c r="B111" s="153"/>
      <c r="C111" s="154"/>
      <c r="D111" s="155" t="s">
        <v>73</v>
      </c>
      <c r="E111" s="167" t="s">
        <v>153</v>
      </c>
      <c r="F111" s="167" t="s">
        <v>154</v>
      </c>
      <c r="G111" s="154"/>
      <c r="H111" s="154"/>
      <c r="I111" s="157"/>
      <c r="J111" s="168">
        <f>BK111</f>
        <v>0</v>
      </c>
      <c r="K111" s="154"/>
      <c r="L111" s="159"/>
      <c r="M111" s="160"/>
      <c r="N111" s="161"/>
      <c r="O111" s="161"/>
      <c r="P111" s="162">
        <f>SUM(P112:P120)</f>
        <v>0</v>
      </c>
      <c r="Q111" s="161"/>
      <c r="R111" s="162">
        <f>SUM(R112:R120)</f>
        <v>2.3788200000000002</v>
      </c>
      <c r="S111" s="161"/>
      <c r="T111" s="163">
        <f>SUM(T112:T120)</f>
        <v>0</v>
      </c>
      <c r="AR111" s="164" t="s">
        <v>82</v>
      </c>
      <c r="AT111" s="165" t="s">
        <v>73</v>
      </c>
      <c r="AU111" s="165" t="s">
        <v>82</v>
      </c>
      <c r="AY111" s="164" t="s">
        <v>126</v>
      </c>
      <c r="BK111" s="166">
        <f>SUM(BK112:BK120)</f>
        <v>0</v>
      </c>
    </row>
    <row r="112" spans="1:65" s="2" customFormat="1" ht="24.2" customHeight="1">
      <c r="A112" s="34"/>
      <c r="B112" s="35"/>
      <c r="C112" s="169" t="s">
        <v>134</v>
      </c>
      <c r="D112" s="169" t="s">
        <v>129</v>
      </c>
      <c r="E112" s="170" t="s">
        <v>155</v>
      </c>
      <c r="F112" s="171" t="s">
        <v>156</v>
      </c>
      <c r="G112" s="172" t="s">
        <v>132</v>
      </c>
      <c r="H112" s="173">
        <v>60</v>
      </c>
      <c r="I112" s="174"/>
      <c r="J112" s="175">
        <f>ROUND(I112*H112,2)</f>
        <v>0</v>
      </c>
      <c r="K112" s="171" t="s">
        <v>133</v>
      </c>
      <c r="L112" s="39"/>
      <c r="M112" s="176" t="s">
        <v>19</v>
      </c>
      <c r="N112" s="177" t="s">
        <v>45</v>
      </c>
      <c r="O112" s="64"/>
      <c r="P112" s="178">
        <f>O112*H112</f>
        <v>0</v>
      </c>
      <c r="Q112" s="178">
        <v>2.63E-4</v>
      </c>
      <c r="R112" s="178">
        <f>Q112*H112</f>
        <v>1.5779999999999999E-2</v>
      </c>
      <c r="S112" s="178">
        <v>0</v>
      </c>
      <c r="T112" s="179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0" t="s">
        <v>134</v>
      </c>
      <c r="AT112" s="180" t="s">
        <v>129</v>
      </c>
      <c r="AU112" s="180" t="s">
        <v>84</v>
      </c>
      <c r="AY112" s="17" t="s">
        <v>126</v>
      </c>
      <c r="BE112" s="181">
        <f>IF(N112="základní",J112,0)</f>
        <v>0</v>
      </c>
      <c r="BF112" s="181">
        <f>IF(N112="snížená",J112,0)</f>
        <v>0</v>
      </c>
      <c r="BG112" s="181">
        <f>IF(N112="zákl. přenesená",J112,0)</f>
        <v>0</v>
      </c>
      <c r="BH112" s="181">
        <f>IF(N112="sníž. přenesená",J112,0)</f>
        <v>0</v>
      </c>
      <c r="BI112" s="181">
        <f>IF(N112="nulová",J112,0)</f>
        <v>0</v>
      </c>
      <c r="BJ112" s="17" t="s">
        <v>82</v>
      </c>
      <c r="BK112" s="181">
        <f>ROUND(I112*H112,2)</f>
        <v>0</v>
      </c>
      <c r="BL112" s="17" t="s">
        <v>134</v>
      </c>
      <c r="BM112" s="180" t="s">
        <v>157</v>
      </c>
    </row>
    <row r="113" spans="1:65" s="2" customFormat="1" ht="19.5">
      <c r="A113" s="34"/>
      <c r="B113" s="35"/>
      <c r="C113" s="36"/>
      <c r="D113" s="182" t="s">
        <v>136</v>
      </c>
      <c r="E113" s="36"/>
      <c r="F113" s="183" t="s">
        <v>158</v>
      </c>
      <c r="G113" s="36"/>
      <c r="H113" s="36"/>
      <c r="I113" s="184"/>
      <c r="J113" s="36"/>
      <c r="K113" s="36"/>
      <c r="L113" s="39"/>
      <c r="M113" s="185"/>
      <c r="N113" s="186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136</v>
      </c>
      <c r="AU113" s="17" t="s">
        <v>84</v>
      </c>
    </row>
    <row r="114" spans="1:65" s="2" customFormat="1">
      <c r="A114" s="34"/>
      <c r="B114" s="35"/>
      <c r="C114" s="36"/>
      <c r="D114" s="187" t="s">
        <v>138</v>
      </c>
      <c r="E114" s="36"/>
      <c r="F114" s="188" t="s">
        <v>159</v>
      </c>
      <c r="G114" s="36"/>
      <c r="H114" s="36"/>
      <c r="I114" s="184"/>
      <c r="J114" s="36"/>
      <c r="K114" s="36"/>
      <c r="L114" s="39"/>
      <c r="M114" s="185"/>
      <c r="N114" s="186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138</v>
      </c>
      <c r="AU114" s="17" t="s">
        <v>84</v>
      </c>
    </row>
    <row r="115" spans="1:65" s="2" customFormat="1" ht="21.75" customHeight="1">
      <c r="A115" s="34"/>
      <c r="B115" s="35"/>
      <c r="C115" s="169" t="s">
        <v>160</v>
      </c>
      <c r="D115" s="169" t="s">
        <v>129</v>
      </c>
      <c r="E115" s="170" t="s">
        <v>161</v>
      </c>
      <c r="F115" s="171" t="s">
        <v>162</v>
      </c>
      <c r="G115" s="172" t="s">
        <v>132</v>
      </c>
      <c r="H115" s="173">
        <v>37.5</v>
      </c>
      <c r="I115" s="174"/>
      <c r="J115" s="175">
        <f>ROUND(I115*H115,2)</f>
        <v>0</v>
      </c>
      <c r="K115" s="171" t="s">
        <v>133</v>
      </c>
      <c r="L115" s="39"/>
      <c r="M115" s="176" t="s">
        <v>19</v>
      </c>
      <c r="N115" s="177" t="s">
        <v>45</v>
      </c>
      <c r="O115" s="64"/>
      <c r="P115" s="178">
        <f>O115*H115</f>
        <v>0</v>
      </c>
      <c r="Q115" s="178">
        <v>5.6000000000000008E-2</v>
      </c>
      <c r="R115" s="178">
        <f>Q115*H115</f>
        <v>2.1</v>
      </c>
      <c r="S115" s="178">
        <v>0</v>
      </c>
      <c r="T115" s="179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0" t="s">
        <v>134</v>
      </c>
      <c r="AT115" s="180" t="s">
        <v>129</v>
      </c>
      <c r="AU115" s="180" t="s">
        <v>84</v>
      </c>
      <c r="AY115" s="17" t="s">
        <v>126</v>
      </c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7" t="s">
        <v>82</v>
      </c>
      <c r="BK115" s="181">
        <f>ROUND(I115*H115,2)</f>
        <v>0</v>
      </c>
      <c r="BL115" s="17" t="s">
        <v>134</v>
      </c>
      <c r="BM115" s="180" t="s">
        <v>163</v>
      </c>
    </row>
    <row r="116" spans="1:65" s="2" customFormat="1">
      <c r="A116" s="34"/>
      <c r="B116" s="35"/>
      <c r="C116" s="36"/>
      <c r="D116" s="182" t="s">
        <v>136</v>
      </c>
      <c r="E116" s="36"/>
      <c r="F116" s="183" t="s">
        <v>164</v>
      </c>
      <c r="G116" s="36"/>
      <c r="H116" s="36"/>
      <c r="I116" s="184"/>
      <c r="J116" s="36"/>
      <c r="K116" s="36"/>
      <c r="L116" s="39"/>
      <c r="M116" s="185"/>
      <c r="N116" s="186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136</v>
      </c>
      <c r="AU116" s="17" t="s">
        <v>84</v>
      </c>
    </row>
    <row r="117" spans="1:65" s="2" customFormat="1">
      <c r="A117" s="34"/>
      <c r="B117" s="35"/>
      <c r="C117" s="36"/>
      <c r="D117" s="187" t="s">
        <v>138</v>
      </c>
      <c r="E117" s="36"/>
      <c r="F117" s="188" t="s">
        <v>165</v>
      </c>
      <c r="G117" s="36"/>
      <c r="H117" s="36"/>
      <c r="I117" s="184"/>
      <c r="J117" s="36"/>
      <c r="K117" s="36"/>
      <c r="L117" s="39"/>
      <c r="M117" s="185"/>
      <c r="N117" s="186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138</v>
      </c>
      <c r="AU117" s="17" t="s">
        <v>84</v>
      </c>
    </row>
    <row r="118" spans="1:65" s="2" customFormat="1" ht="21.75" customHeight="1">
      <c r="A118" s="34"/>
      <c r="B118" s="35"/>
      <c r="C118" s="169" t="s">
        <v>153</v>
      </c>
      <c r="D118" s="169" t="s">
        <v>129</v>
      </c>
      <c r="E118" s="170" t="s">
        <v>166</v>
      </c>
      <c r="F118" s="171" t="s">
        <v>167</v>
      </c>
      <c r="G118" s="172" t="s">
        <v>132</v>
      </c>
      <c r="H118" s="173">
        <v>60</v>
      </c>
      <c r="I118" s="174"/>
      <c r="J118" s="175">
        <f>ROUND(I118*H118,2)</f>
        <v>0</v>
      </c>
      <c r="K118" s="171" t="s">
        <v>133</v>
      </c>
      <c r="L118" s="39"/>
      <c r="M118" s="176" t="s">
        <v>19</v>
      </c>
      <c r="N118" s="177" t="s">
        <v>45</v>
      </c>
      <c r="O118" s="64"/>
      <c r="P118" s="178">
        <f>O118*H118</f>
        <v>0</v>
      </c>
      <c r="Q118" s="178">
        <v>4.383999999999999E-3</v>
      </c>
      <c r="R118" s="178">
        <f>Q118*H118</f>
        <v>0.26303999999999994</v>
      </c>
      <c r="S118" s="178">
        <v>0</v>
      </c>
      <c r="T118" s="179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0" t="s">
        <v>134</v>
      </c>
      <c r="AT118" s="180" t="s">
        <v>129</v>
      </c>
      <c r="AU118" s="180" t="s">
        <v>84</v>
      </c>
      <c r="AY118" s="17" t="s">
        <v>126</v>
      </c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17" t="s">
        <v>82</v>
      </c>
      <c r="BK118" s="181">
        <f>ROUND(I118*H118,2)</f>
        <v>0</v>
      </c>
      <c r="BL118" s="17" t="s">
        <v>134</v>
      </c>
      <c r="BM118" s="180" t="s">
        <v>168</v>
      </c>
    </row>
    <row r="119" spans="1:65" s="2" customFormat="1" ht="19.5">
      <c r="A119" s="34"/>
      <c r="B119" s="35"/>
      <c r="C119" s="36"/>
      <c r="D119" s="182" t="s">
        <v>136</v>
      </c>
      <c r="E119" s="36"/>
      <c r="F119" s="183" t="s">
        <v>169</v>
      </c>
      <c r="G119" s="36"/>
      <c r="H119" s="36"/>
      <c r="I119" s="184"/>
      <c r="J119" s="36"/>
      <c r="K119" s="36"/>
      <c r="L119" s="39"/>
      <c r="M119" s="185"/>
      <c r="N119" s="186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136</v>
      </c>
      <c r="AU119" s="17" t="s">
        <v>84</v>
      </c>
    </row>
    <row r="120" spans="1:65" s="2" customFormat="1">
      <c r="A120" s="34"/>
      <c r="B120" s="35"/>
      <c r="C120" s="36"/>
      <c r="D120" s="187" t="s">
        <v>138</v>
      </c>
      <c r="E120" s="36"/>
      <c r="F120" s="188" t="s">
        <v>170</v>
      </c>
      <c r="G120" s="36"/>
      <c r="H120" s="36"/>
      <c r="I120" s="184"/>
      <c r="J120" s="36"/>
      <c r="K120" s="36"/>
      <c r="L120" s="39"/>
      <c r="M120" s="185"/>
      <c r="N120" s="186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138</v>
      </c>
      <c r="AU120" s="17" t="s">
        <v>84</v>
      </c>
    </row>
    <row r="121" spans="1:65" s="12" customFormat="1" ht="22.9" customHeight="1">
      <c r="B121" s="153"/>
      <c r="C121" s="154"/>
      <c r="D121" s="155" t="s">
        <v>73</v>
      </c>
      <c r="E121" s="167" t="s">
        <v>171</v>
      </c>
      <c r="F121" s="167" t="s">
        <v>172</v>
      </c>
      <c r="G121" s="154"/>
      <c r="H121" s="154"/>
      <c r="I121" s="157"/>
      <c r="J121" s="168">
        <f>BK121</f>
        <v>0</v>
      </c>
      <c r="K121" s="154"/>
      <c r="L121" s="159"/>
      <c r="M121" s="160"/>
      <c r="N121" s="161"/>
      <c r="O121" s="161"/>
      <c r="P121" s="162">
        <f>SUM(P122:P139)</f>
        <v>0</v>
      </c>
      <c r="Q121" s="161"/>
      <c r="R121" s="162">
        <f>SUM(R122:R139)</f>
        <v>1.2599999999999998E-3</v>
      </c>
      <c r="S121" s="161"/>
      <c r="T121" s="163">
        <f>SUM(T122:T139)</f>
        <v>37.581000000000003</v>
      </c>
      <c r="AR121" s="164" t="s">
        <v>82</v>
      </c>
      <c r="AT121" s="165" t="s">
        <v>73</v>
      </c>
      <c r="AU121" s="165" t="s">
        <v>82</v>
      </c>
      <c r="AY121" s="164" t="s">
        <v>126</v>
      </c>
      <c r="BK121" s="166">
        <f>SUM(BK122:BK139)</f>
        <v>0</v>
      </c>
    </row>
    <row r="122" spans="1:65" s="2" customFormat="1" ht="33" customHeight="1">
      <c r="A122" s="34"/>
      <c r="B122" s="35"/>
      <c r="C122" s="169" t="s">
        <v>173</v>
      </c>
      <c r="D122" s="169" t="s">
        <v>129</v>
      </c>
      <c r="E122" s="170" t="s">
        <v>174</v>
      </c>
      <c r="F122" s="171" t="s">
        <v>175</v>
      </c>
      <c r="G122" s="172" t="s">
        <v>132</v>
      </c>
      <c r="H122" s="173">
        <v>36</v>
      </c>
      <c r="I122" s="174"/>
      <c r="J122" s="175">
        <f>ROUND(I122*H122,2)</f>
        <v>0</v>
      </c>
      <c r="K122" s="171" t="s">
        <v>133</v>
      </c>
      <c r="L122" s="39"/>
      <c r="M122" s="176" t="s">
        <v>19</v>
      </c>
      <c r="N122" s="177" t="s">
        <v>45</v>
      </c>
      <c r="O122" s="64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0" t="s">
        <v>134</v>
      </c>
      <c r="AT122" s="180" t="s">
        <v>129</v>
      </c>
      <c r="AU122" s="180" t="s">
        <v>84</v>
      </c>
      <c r="AY122" s="17" t="s">
        <v>126</v>
      </c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17" t="s">
        <v>82</v>
      </c>
      <c r="BK122" s="181">
        <f>ROUND(I122*H122,2)</f>
        <v>0</v>
      </c>
      <c r="BL122" s="17" t="s">
        <v>134</v>
      </c>
      <c r="BM122" s="180" t="s">
        <v>176</v>
      </c>
    </row>
    <row r="123" spans="1:65" s="2" customFormat="1" ht="19.5">
      <c r="A123" s="34"/>
      <c r="B123" s="35"/>
      <c r="C123" s="36"/>
      <c r="D123" s="182" t="s">
        <v>136</v>
      </c>
      <c r="E123" s="36"/>
      <c r="F123" s="183" t="s">
        <v>177</v>
      </c>
      <c r="G123" s="36"/>
      <c r="H123" s="36"/>
      <c r="I123" s="184"/>
      <c r="J123" s="36"/>
      <c r="K123" s="36"/>
      <c r="L123" s="39"/>
      <c r="M123" s="185"/>
      <c r="N123" s="186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136</v>
      </c>
      <c r="AU123" s="17" t="s">
        <v>84</v>
      </c>
    </row>
    <row r="124" spans="1:65" s="2" customFormat="1">
      <c r="A124" s="34"/>
      <c r="B124" s="35"/>
      <c r="C124" s="36"/>
      <c r="D124" s="187" t="s">
        <v>138</v>
      </c>
      <c r="E124" s="36"/>
      <c r="F124" s="188" t="s">
        <v>178</v>
      </c>
      <c r="G124" s="36"/>
      <c r="H124" s="36"/>
      <c r="I124" s="184"/>
      <c r="J124" s="36"/>
      <c r="K124" s="36"/>
      <c r="L124" s="39"/>
      <c r="M124" s="185"/>
      <c r="N124" s="186"/>
      <c r="O124" s="64"/>
      <c r="P124" s="64"/>
      <c r="Q124" s="64"/>
      <c r="R124" s="64"/>
      <c r="S124" s="64"/>
      <c r="T124" s="65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138</v>
      </c>
      <c r="AU124" s="17" t="s">
        <v>84</v>
      </c>
    </row>
    <row r="125" spans="1:65" s="2" customFormat="1" ht="24.2" customHeight="1">
      <c r="A125" s="34"/>
      <c r="B125" s="35"/>
      <c r="C125" s="169" t="s">
        <v>179</v>
      </c>
      <c r="D125" s="169" t="s">
        <v>129</v>
      </c>
      <c r="E125" s="170" t="s">
        <v>180</v>
      </c>
      <c r="F125" s="171" t="s">
        <v>181</v>
      </c>
      <c r="G125" s="172" t="s">
        <v>132</v>
      </c>
      <c r="H125" s="173">
        <v>36</v>
      </c>
      <c r="I125" s="174"/>
      <c r="J125" s="175">
        <f>ROUND(I125*H125,2)</f>
        <v>0</v>
      </c>
      <c r="K125" s="171" t="s">
        <v>133</v>
      </c>
      <c r="L125" s="39"/>
      <c r="M125" s="176" t="s">
        <v>19</v>
      </c>
      <c r="N125" s="177" t="s">
        <v>45</v>
      </c>
      <c r="O125" s="64"/>
      <c r="P125" s="178">
        <f>O125*H125</f>
        <v>0</v>
      </c>
      <c r="Q125" s="178">
        <v>3.4999999999999997E-5</v>
      </c>
      <c r="R125" s="178">
        <f>Q125*H125</f>
        <v>1.2599999999999998E-3</v>
      </c>
      <c r="S125" s="178">
        <v>0</v>
      </c>
      <c r="T125" s="179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0" t="s">
        <v>134</v>
      </c>
      <c r="AT125" s="180" t="s">
        <v>129</v>
      </c>
      <c r="AU125" s="180" t="s">
        <v>84</v>
      </c>
      <c r="AY125" s="17" t="s">
        <v>126</v>
      </c>
      <c r="BE125" s="181">
        <f>IF(N125="základní",J125,0)</f>
        <v>0</v>
      </c>
      <c r="BF125" s="181">
        <f>IF(N125="snížená",J125,0)</f>
        <v>0</v>
      </c>
      <c r="BG125" s="181">
        <f>IF(N125="zákl. přenesená",J125,0)</f>
        <v>0</v>
      </c>
      <c r="BH125" s="181">
        <f>IF(N125="sníž. přenesená",J125,0)</f>
        <v>0</v>
      </c>
      <c r="BI125" s="181">
        <f>IF(N125="nulová",J125,0)</f>
        <v>0</v>
      </c>
      <c r="BJ125" s="17" t="s">
        <v>82</v>
      </c>
      <c r="BK125" s="181">
        <f>ROUND(I125*H125,2)</f>
        <v>0</v>
      </c>
      <c r="BL125" s="17" t="s">
        <v>134</v>
      </c>
      <c r="BM125" s="180" t="s">
        <v>182</v>
      </c>
    </row>
    <row r="126" spans="1:65" s="2" customFormat="1" ht="19.5">
      <c r="A126" s="34"/>
      <c r="B126" s="35"/>
      <c r="C126" s="36"/>
      <c r="D126" s="182" t="s">
        <v>136</v>
      </c>
      <c r="E126" s="36"/>
      <c r="F126" s="183" t="s">
        <v>183</v>
      </c>
      <c r="G126" s="36"/>
      <c r="H126" s="36"/>
      <c r="I126" s="184"/>
      <c r="J126" s="36"/>
      <c r="K126" s="36"/>
      <c r="L126" s="39"/>
      <c r="M126" s="185"/>
      <c r="N126" s="186"/>
      <c r="O126" s="64"/>
      <c r="P126" s="64"/>
      <c r="Q126" s="64"/>
      <c r="R126" s="64"/>
      <c r="S126" s="64"/>
      <c r="T126" s="65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136</v>
      </c>
      <c r="AU126" s="17" t="s">
        <v>84</v>
      </c>
    </row>
    <row r="127" spans="1:65" s="2" customFormat="1">
      <c r="A127" s="34"/>
      <c r="B127" s="35"/>
      <c r="C127" s="36"/>
      <c r="D127" s="187" t="s">
        <v>138</v>
      </c>
      <c r="E127" s="36"/>
      <c r="F127" s="188" t="s">
        <v>184</v>
      </c>
      <c r="G127" s="36"/>
      <c r="H127" s="36"/>
      <c r="I127" s="184"/>
      <c r="J127" s="36"/>
      <c r="K127" s="36"/>
      <c r="L127" s="39"/>
      <c r="M127" s="185"/>
      <c r="N127" s="186"/>
      <c r="O127" s="64"/>
      <c r="P127" s="64"/>
      <c r="Q127" s="64"/>
      <c r="R127" s="64"/>
      <c r="S127" s="64"/>
      <c r="T127" s="65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138</v>
      </c>
      <c r="AU127" s="17" t="s">
        <v>84</v>
      </c>
    </row>
    <row r="128" spans="1:65" s="2" customFormat="1" ht="24.2" customHeight="1">
      <c r="A128" s="34"/>
      <c r="B128" s="35"/>
      <c r="C128" s="169" t="s">
        <v>171</v>
      </c>
      <c r="D128" s="169" t="s">
        <v>129</v>
      </c>
      <c r="E128" s="170" t="s">
        <v>185</v>
      </c>
      <c r="F128" s="171" t="s">
        <v>186</v>
      </c>
      <c r="G128" s="172" t="s">
        <v>132</v>
      </c>
      <c r="H128" s="173">
        <v>60</v>
      </c>
      <c r="I128" s="174"/>
      <c r="J128" s="175">
        <f>ROUND(I128*H128,2)</f>
        <v>0</v>
      </c>
      <c r="K128" s="171" t="s">
        <v>133</v>
      </c>
      <c r="L128" s="39"/>
      <c r="M128" s="176" t="s">
        <v>19</v>
      </c>
      <c r="N128" s="177" t="s">
        <v>45</v>
      </c>
      <c r="O128" s="64"/>
      <c r="P128" s="178">
        <f>O128*H128</f>
        <v>0</v>
      </c>
      <c r="Q128" s="178">
        <v>0</v>
      </c>
      <c r="R128" s="178">
        <f>Q128*H128</f>
        <v>0</v>
      </c>
      <c r="S128" s="178">
        <v>0.19500000000000001</v>
      </c>
      <c r="T128" s="179">
        <f>S128*H128</f>
        <v>11.700000000000001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0" t="s">
        <v>134</v>
      </c>
      <c r="AT128" s="180" t="s">
        <v>129</v>
      </c>
      <c r="AU128" s="180" t="s">
        <v>84</v>
      </c>
      <c r="AY128" s="17" t="s">
        <v>126</v>
      </c>
      <c r="BE128" s="181">
        <f>IF(N128="základní",J128,0)</f>
        <v>0</v>
      </c>
      <c r="BF128" s="181">
        <f>IF(N128="snížená",J128,0)</f>
        <v>0</v>
      </c>
      <c r="BG128" s="181">
        <f>IF(N128="zákl. přenesená",J128,0)</f>
        <v>0</v>
      </c>
      <c r="BH128" s="181">
        <f>IF(N128="sníž. přenesená",J128,0)</f>
        <v>0</v>
      </c>
      <c r="BI128" s="181">
        <f>IF(N128="nulová",J128,0)</f>
        <v>0</v>
      </c>
      <c r="BJ128" s="17" t="s">
        <v>82</v>
      </c>
      <c r="BK128" s="181">
        <f>ROUND(I128*H128,2)</f>
        <v>0</v>
      </c>
      <c r="BL128" s="17" t="s">
        <v>134</v>
      </c>
      <c r="BM128" s="180" t="s">
        <v>187</v>
      </c>
    </row>
    <row r="129" spans="1:65" s="2" customFormat="1" ht="29.25">
      <c r="A129" s="34"/>
      <c r="B129" s="35"/>
      <c r="C129" s="36"/>
      <c r="D129" s="182" t="s">
        <v>136</v>
      </c>
      <c r="E129" s="36"/>
      <c r="F129" s="183" t="s">
        <v>188</v>
      </c>
      <c r="G129" s="36"/>
      <c r="H129" s="36"/>
      <c r="I129" s="184"/>
      <c r="J129" s="36"/>
      <c r="K129" s="36"/>
      <c r="L129" s="39"/>
      <c r="M129" s="185"/>
      <c r="N129" s="186"/>
      <c r="O129" s="64"/>
      <c r="P129" s="64"/>
      <c r="Q129" s="64"/>
      <c r="R129" s="64"/>
      <c r="S129" s="64"/>
      <c r="T129" s="65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136</v>
      </c>
      <c r="AU129" s="17" t="s">
        <v>84</v>
      </c>
    </row>
    <row r="130" spans="1:65" s="2" customFormat="1">
      <c r="A130" s="34"/>
      <c r="B130" s="35"/>
      <c r="C130" s="36"/>
      <c r="D130" s="187" t="s">
        <v>138</v>
      </c>
      <c r="E130" s="36"/>
      <c r="F130" s="188" t="s">
        <v>189</v>
      </c>
      <c r="G130" s="36"/>
      <c r="H130" s="36"/>
      <c r="I130" s="184"/>
      <c r="J130" s="36"/>
      <c r="K130" s="36"/>
      <c r="L130" s="39"/>
      <c r="M130" s="185"/>
      <c r="N130" s="186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138</v>
      </c>
      <c r="AU130" s="17" t="s">
        <v>84</v>
      </c>
    </row>
    <row r="131" spans="1:65" s="2" customFormat="1" ht="24.2" customHeight="1">
      <c r="A131" s="34"/>
      <c r="B131" s="35"/>
      <c r="C131" s="169" t="s">
        <v>190</v>
      </c>
      <c r="D131" s="169" t="s">
        <v>129</v>
      </c>
      <c r="E131" s="170" t="s">
        <v>191</v>
      </c>
      <c r="F131" s="171" t="s">
        <v>192</v>
      </c>
      <c r="G131" s="172" t="s">
        <v>149</v>
      </c>
      <c r="H131" s="173">
        <v>238</v>
      </c>
      <c r="I131" s="174"/>
      <c r="J131" s="175">
        <f>ROUND(I131*H131,2)</f>
        <v>0</v>
      </c>
      <c r="K131" s="171" t="s">
        <v>133</v>
      </c>
      <c r="L131" s="39"/>
      <c r="M131" s="176" t="s">
        <v>19</v>
      </c>
      <c r="N131" s="177" t="s">
        <v>45</v>
      </c>
      <c r="O131" s="64"/>
      <c r="P131" s="178">
        <f>O131*H131</f>
        <v>0</v>
      </c>
      <c r="Q131" s="178">
        <v>0</v>
      </c>
      <c r="R131" s="178">
        <f>Q131*H131</f>
        <v>0</v>
      </c>
      <c r="S131" s="178">
        <v>6.2E-2</v>
      </c>
      <c r="T131" s="179">
        <f>S131*H131</f>
        <v>14.756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0" t="s">
        <v>134</v>
      </c>
      <c r="AT131" s="180" t="s">
        <v>129</v>
      </c>
      <c r="AU131" s="180" t="s">
        <v>84</v>
      </c>
      <c r="AY131" s="17" t="s">
        <v>126</v>
      </c>
      <c r="BE131" s="181">
        <f>IF(N131="základní",J131,0)</f>
        <v>0</v>
      </c>
      <c r="BF131" s="181">
        <f>IF(N131="snížená",J131,0)</f>
        <v>0</v>
      </c>
      <c r="BG131" s="181">
        <f>IF(N131="zákl. přenesená",J131,0)</f>
        <v>0</v>
      </c>
      <c r="BH131" s="181">
        <f>IF(N131="sníž. přenesená",J131,0)</f>
        <v>0</v>
      </c>
      <c r="BI131" s="181">
        <f>IF(N131="nulová",J131,0)</f>
        <v>0</v>
      </c>
      <c r="BJ131" s="17" t="s">
        <v>82</v>
      </c>
      <c r="BK131" s="181">
        <f>ROUND(I131*H131,2)</f>
        <v>0</v>
      </c>
      <c r="BL131" s="17" t="s">
        <v>134</v>
      </c>
      <c r="BM131" s="180" t="s">
        <v>193</v>
      </c>
    </row>
    <row r="132" spans="1:65" s="2" customFormat="1" ht="19.5">
      <c r="A132" s="34"/>
      <c r="B132" s="35"/>
      <c r="C132" s="36"/>
      <c r="D132" s="182" t="s">
        <v>136</v>
      </c>
      <c r="E132" s="36"/>
      <c r="F132" s="183" t="s">
        <v>194</v>
      </c>
      <c r="G132" s="36"/>
      <c r="H132" s="36"/>
      <c r="I132" s="184"/>
      <c r="J132" s="36"/>
      <c r="K132" s="36"/>
      <c r="L132" s="39"/>
      <c r="M132" s="185"/>
      <c r="N132" s="186"/>
      <c r="O132" s="64"/>
      <c r="P132" s="64"/>
      <c r="Q132" s="64"/>
      <c r="R132" s="64"/>
      <c r="S132" s="64"/>
      <c r="T132" s="65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136</v>
      </c>
      <c r="AU132" s="17" t="s">
        <v>84</v>
      </c>
    </row>
    <row r="133" spans="1:65" s="2" customFormat="1">
      <c r="A133" s="34"/>
      <c r="B133" s="35"/>
      <c r="C133" s="36"/>
      <c r="D133" s="187" t="s">
        <v>138</v>
      </c>
      <c r="E133" s="36"/>
      <c r="F133" s="188" t="s">
        <v>195</v>
      </c>
      <c r="G133" s="36"/>
      <c r="H133" s="36"/>
      <c r="I133" s="184"/>
      <c r="J133" s="36"/>
      <c r="K133" s="36"/>
      <c r="L133" s="39"/>
      <c r="M133" s="185"/>
      <c r="N133" s="186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138</v>
      </c>
      <c r="AU133" s="17" t="s">
        <v>84</v>
      </c>
    </row>
    <row r="134" spans="1:65" s="2" customFormat="1" ht="33" customHeight="1">
      <c r="A134" s="34"/>
      <c r="B134" s="35"/>
      <c r="C134" s="169" t="s">
        <v>196</v>
      </c>
      <c r="D134" s="169" t="s">
        <v>129</v>
      </c>
      <c r="E134" s="170" t="s">
        <v>197</v>
      </c>
      <c r="F134" s="171" t="s">
        <v>198</v>
      </c>
      <c r="G134" s="172" t="s">
        <v>142</v>
      </c>
      <c r="H134" s="173">
        <v>125</v>
      </c>
      <c r="I134" s="174"/>
      <c r="J134" s="175">
        <f>ROUND(I134*H134,2)</f>
        <v>0</v>
      </c>
      <c r="K134" s="171" t="s">
        <v>133</v>
      </c>
      <c r="L134" s="39"/>
      <c r="M134" s="176" t="s">
        <v>19</v>
      </c>
      <c r="N134" s="177" t="s">
        <v>45</v>
      </c>
      <c r="O134" s="64"/>
      <c r="P134" s="178">
        <f>O134*H134</f>
        <v>0</v>
      </c>
      <c r="Q134" s="178">
        <v>0</v>
      </c>
      <c r="R134" s="178">
        <f>Q134*H134</f>
        <v>0</v>
      </c>
      <c r="S134" s="178">
        <v>6.7000000000000004E-2</v>
      </c>
      <c r="T134" s="179">
        <f>S134*H134</f>
        <v>8.375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0" t="s">
        <v>134</v>
      </c>
      <c r="AT134" s="180" t="s">
        <v>129</v>
      </c>
      <c r="AU134" s="180" t="s">
        <v>84</v>
      </c>
      <c r="AY134" s="17" t="s">
        <v>126</v>
      </c>
      <c r="BE134" s="181">
        <f>IF(N134="základní",J134,0)</f>
        <v>0</v>
      </c>
      <c r="BF134" s="181">
        <f>IF(N134="snížená",J134,0)</f>
        <v>0</v>
      </c>
      <c r="BG134" s="181">
        <f>IF(N134="zákl. přenesená",J134,0)</f>
        <v>0</v>
      </c>
      <c r="BH134" s="181">
        <f>IF(N134="sníž. přenesená",J134,0)</f>
        <v>0</v>
      </c>
      <c r="BI134" s="181">
        <f>IF(N134="nulová",J134,0)</f>
        <v>0</v>
      </c>
      <c r="BJ134" s="17" t="s">
        <v>82</v>
      </c>
      <c r="BK134" s="181">
        <f>ROUND(I134*H134,2)</f>
        <v>0</v>
      </c>
      <c r="BL134" s="17" t="s">
        <v>134</v>
      </c>
      <c r="BM134" s="180" t="s">
        <v>199</v>
      </c>
    </row>
    <row r="135" spans="1:65" s="2" customFormat="1" ht="19.5">
      <c r="A135" s="34"/>
      <c r="B135" s="35"/>
      <c r="C135" s="36"/>
      <c r="D135" s="182" t="s">
        <v>136</v>
      </c>
      <c r="E135" s="36"/>
      <c r="F135" s="183" t="s">
        <v>200</v>
      </c>
      <c r="G135" s="36"/>
      <c r="H135" s="36"/>
      <c r="I135" s="184"/>
      <c r="J135" s="36"/>
      <c r="K135" s="36"/>
      <c r="L135" s="39"/>
      <c r="M135" s="185"/>
      <c r="N135" s="186"/>
      <c r="O135" s="64"/>
      <c r="P135" s="64"/>
      <c r="Q135" s="64"/>
      <c r="R135" s="64"/>
      <c r="S135" s="64"/>
      <c r="T135" s="65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136</v>
      </c>
      <c r="AU135" s="17" t="s">
        <v>84</v>
      </c>
    </row>
    <row r="136" spans="1:65" s="2" customFormat="1">
      <c r="A136" s="34"/>
      <c r="B136" s="35"/>
      <c r="C136" s="36"/>
      <c r="D136" s="187" t="s">
        <v>138</v>
      </c>
      <c r="E136" s="36"/>
      <c r="F136" s="188" t="s">
        <v>201</v>
      </c>
      <c r="G136" s="36"/>
      <c r="H136" s="36"/>
      <c r="I136" s="184"/>
      <c r="J136" s="36"/>
      <c r="K136" s="36"/>
      <c r="L136" s="39"/>
      <c r="M136" s="185"/>
      <c r="N136" s="186"/>
      <c r="O136" s="64"/>
      <c r="P136" s="64"/>
      <c r="Q136" s="64"/>
      <c r="R136" s="64"/>
      <c r="S136" s="64"/>
      <c r="T136" s="65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138</v>
      </c>
      <c r="AU136" s="17" t="s">
        <v>84</v>
      </c>
    </row>
    <row r="137" spans="1:65" s="2" customFormat="1" ht="33" customHeight="1">
      <c r="A137" s="34"/>
      <c r="B137" s="35"/>
      <c r="C137" s="169" t="s">
        <v>8</v>
      </c>
      <c r="D137" s="169" t="s">
        <v>129</v>
      </c>
      <c r="E137" s="170" t="s">
        <v>202</v>
      </c>
      <c r="F137" s="171" t="s">
        <v>203</v>
      </c>
      <c r="G137" s="172" t="s">
        <v>142</v>
      </c>
      <c r="H137" s="173">
        <v>125</v>
      </c>
      <c r="I137" s="174"/>
      <c r="J137" s="175">
        <f>ROUND(I137*H137,2)</f>
        <v>0</v>
      </c>
      <c r="K137" s="171" t="s">
        <v>133</v>
      </c>
      <c r="L137" s="39"/>
      <c r="M137" s="176" t="s">
        <v>19</v>
      </c>
      <c r="N137" s="177" t="s">
        <v>45</v>
      </c>
      <c r="O137" s="64"/>
      <c r="P137" s="178">
        <f>O137*H137</f>
        <v>0</v>
      </c>
      <c r="Q137" s="178">
        <v>0</v>
      </c>
      <c r="R137" s="178">
        <f>Q137*H137</f>
        <v>0</v>
      </c>
      <c r="S137" s="178">
        <v>2.1999999999999995E-2</v>
      </c>
      <c r="T137" s="179">
        <f>S137*H137</f>
        <v>2.7499999999999996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0" t="s">
        <v>134</v>
      </c>
      <c r="AT137" s="180" t="s">
        <v>129</v>
      </c>
      <c r="AU137" s="180" t="s">
        <v>84</v>
      </c>
      <c r="AY137" s="17" t="s">
        <v>126</v>
      </c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17" t="s">
        <v>82</v>
      </c>
      <c r="BK137" s="181">
        <f>ROUND(I137*H137,2)</f>
        <v>0</v>
      </c>
      <c r="BL137" s="17" t="s">
        <v>134</v>
      </c>
      <c r="BM137" s="180" t="s">
        <v>204</v>
      </c>
    </row>
    <row r="138" spans="1:65" s="2" customFormat="1" ht="29.25">
      <c r="A138" s="34"/>
      <c r="B138" s="35"/>
      <c r="C138" s="36"/>
      <c r="D138" s="182" t="s">
        <v>136</v>
      </c>
      <c r="E138" s="36"/>
      <c r="F138" s="183" t="s">
        <v>205</v>
      </c>
      <c r="G138" s="36"/>
      <c r="H138" s="36"/>
      <c r="I138" s="184"/>
      <c r="J138" s="36"/>
      <c r="K138" s="36"/>
      <c r="L138" s="39"/>
      <c r="M138" s="185"/>
      <c r="N138" s="186"/>
      <c r="O138" s="64"/>
      <c r="P138" s="64"/>
      <c r="Q138" s="64"/>
      <c r="R138" s="64"/>
      <c r="S138" s="64"/>
      <c r="T138" s="65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136</v>
      </c>
      <c r="AU138" s="17" t="s">
        <v>84</v>
      </c>
    </row>
    <row r="139" spans="1:65" s="2" customFormat="1">
      <c r="A139" s="34"/>
      <c r="B139" s="35"/>
      <c r="C139" s="36"/>
      <c r="D139" s="187" t="s">
        <v>138</v>
      </c>
      <c r="E139" s="36"/>
      <c r="F139" s="188" t="s">
        <v>206</v>
      </c>
      <c r="G139" s="36"/>
      <c r="H139" s="36"/>
      <c r="I139" s="184"/>
      <c r="J139" s="36"/>
      <c r="K139" s="36"/>
      <c r="L139" s="39"/>
      <c r="M139" s="185"/>
      <c r="N139" s="186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138</v>
      </c>
      <c r="AU139" s="17" t="s">
        <v>84</v>
      </c>
    </row>
    <row r="140" spans="1:65" s="12" customFormat="1" ht="22.9" customHeight="1">
      <c r="B140" s="153"/>
      <c r="C140" s="154"/>
      <c r="D140" s="155" t="s">
        <v>73</v>
      </c>
      <c r="E140" s="167" t="s">
        <v>207</v>
      </c>
      <c r="F140" s="167" t="s">
        <v>208</v>
      </c>
      <c r="G140" s="154"/>
      <c r="H140" s="154"/>
      <c r="I140" s="157"/>
      <c r="J140" s="168">
        <f>BK140</f>
        <v>0</v>
      </c>
      <c r="K140" s="154"/>
      <c r="L140" s="159"/>
      <c r="M140" s="160"/>
      <c r="N140" s="161"/>
      <c r="O140" s="161"/>
      <c r="P140" s="162">
        <f>SUM(P141:P153)</f>
        <v>0</v>
      </c>
      <c r="Q140" s="161"/>
      <c r="R140" s="162">
        <f>SUM(R141:R153)</f>
        <v>0</v>
      </c>
      <c r="S140" s="161"/>
      <c r="T140" s="163">
        <f>SUM(T141:T153)</f>
        <v>0</v>
      </c>
      <c r="AR140" s="164" t="s">
        <v>82</v>
      </c>
      <c r="AT140" s="165" t="s">
        <v>73</v>
      </c>
      <c r="AU140" s="165" t="s">
        <v>82</v>
      </c>
      <c r="AY140" s="164" t="s">
        <v>126</v>
      </c>
      <c r="BK140" s="166">
        <f>SUM(BK141:BK153)</f>
        <v>0</v>
      </c>
    </row>
    <row r="141" spans="1:65" s="2" customFormat="1" ht="33" customHeight="1">
      <c r="A141" s="34"/>
      <c r="B141" s="35"/>
      <c r="C141" s="169" t="s">
        <v>209</v>
      </c>
      <c r="D141" s="169" t="s">
        <v>129</v>
      </c>
      <c r="E141" s="170" t="s">
        <v>210</v>
      </c>
      <c r="F141" s="171" t="s">
        <v>211</v>
      </c>
      <c r="G141" s="172" t="s">
        <v>212</v>
      </c>
      <c r="H141" s="173">
        <v>55.375</v>
      </c>
      <c r="I141" s="174"/>
      <c r="J141" s="175">
        <f>ROUND(I141*H141,2)</f>
        <v>0</v>
      </c>
      <c r="K141" s="171" t="s">
        <v>133</v>
      </c>
      <c r="L141" s="39"/>
      <c r="M141" s="176" t="s">
        <v>19</v>
      </c>
      <c r="N141" s="177" t="s">
        <v>45</v>
      </c>
      <c r="O141" s="64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0" t="s">
        <v>134</v>
      </c>
      <c r="AT141" s="180" t="s">
        <v>129</v>
      </c>
      <c r="AU141" s="180" t="s">
        <v>84</v>
      </c>
      <c r="AY141" s="17" t="s">
        <v>126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17" t="s">
        <v>82</v>
      </c>
      <c r="BK141" s="181">
        <f>ROUND(I141*H141,2)</f>
        <v>0</v>
      </c>
      <c r="BL141" s="17" t="s">
        <v>134</v>
      </c>
      <c r="BM141" s="180" t="s">
        <v>213</v>
      </c>
    </row>
    <row r="142" spans="1:65" s="2" customFormat="1" ht="29.25">
      <c r="A142" s="34"/>
      <c r="B142" s="35"/>
      <c r="C142" s="36"/>
      <c r="D142" s="182" t="s">
        <v>136</v>
      </c>
      <c r="E142" s="36"/>
      <c r="F142" s="183" t="s">
        <v>214</v>
      </c>
      <c r="G142" s="36"/>
      <c r="H142" s="36"/>
      <c r="I142" s="184"/>
      <c r="J142" s="36"/>
      <c r="K142" s="36"/>
      <c r="L142" s="39"/>
      <c r="M142" s="185"/>
      <c r="N142" s="186"/>
      <c r="O142" s="64"/>
      <c r="P142" s="64"/>
      <c r="Q142" s="64"/>
      <c r="R142" s="64"/>
      <c r="S142" s="64"/>
      <c r="T142" s="65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136</v>
      </c>
      <c r="AU142" s="17" t="s">
        <v>84</v>
      </c>
    </row>
    <row r="143" spans="1:65" s="2" customFormat="1">
      <c r="A143" s="34"/>
      <c r="B143" s="35"/>
      <c r="C143" s="36"/>
      <c r="D143" s="187" t="s">
        <v>138</v>
      </c>
      <c r="E143" s="36"/>
      <c r="F143" s="188" t="s">
        <v>215</v>
      </c>
      <c r="G143" s="36"/>
      <c r="H143" s="36"/>
      <c r="I143" s="184"/>
      <c r="J143" s="36"/>
      <c r="K143" s="36"/>
      <c r="L143" s="39"/>
      <c r="M143" s="185"/>
      <c r="N143" s="186"/>
      <c r="O143" s="64"/>
      <c r="P143" s="64"/>
      <c r="Q143" s="64"/>
      <c r="R143" s="64"/>
      <c r="S143" s="64"/>
      <c r="T143" s="65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138</v>
      </c>
      <c r="AU143" s="17" t="s">
        <v>84</v>
      </c>
    </row>
    <row r="144" spans="1:65" s="2" customFormat="1" ht="24.2" customHeight="1">
      <c r="A144" s="34"/>
      <c r="B144" s="35"/>
      <c r="C144" s="169" t="s">
        <v>216</v>
      </c>
      <c r="D144" s="169" t="s">
        <v>129</v>
      </c>
      <c r="E144" s="170" t="s">
        <v>217</v>
      </c>
      <c r="F144" s="171" t="s">
        <v>218</v>
      </c>
      <c r="G144" s="172" t="s">
        <v>212</v>
      </c>
      <c r="H144" s="173">
        <v>55.375</v>
      </c>
      <c r="I144" s="174"/>
      <c r="J144" s="175">
        <f>ROUND(I144*H144,2)</f>
        <v>0</v>
      </c>
      <c r="K144" s="171" t="s">
        <v>133</v>
      </c>
      <c r="L144" s="39"/>
      <c r="M144" s="176" t="s">
        <v>19</v>
      </c>
      <c r="N144" s="177" t="s">
        <v>45</v>
      </c>
      <c r="O144" s="64"/>
      <c r="P144" s="178">
        <f>O144*H144</f>
        <v>0</v>
      </c>
      <c r="Q144" s="178">
        <v>0</v>
      </c>
      <c r="R144" s="178">
        <f>Q144*H144</f>
        <v>0</v>
      </c>
      <c r="S144" s="178">
        <v>0</v>
      </c>
      <c r="T144" s="179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0" t="s">
        <v>134</v>
      </c>
      <c r="AT144" s="180" t="s">
        <v>129</v>
      </c>
      <c r="AU144" s="180" t="s">
        <v>84</v>
      </c>
      <c r="AY144" s="17" t="s">
        <v>126</v>
      </c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17" t="s">
        <v>82</v>
      </c>
      <c r="BK144" s="181">
        <f>ROUND(I144*H144,2)</f>
        <v>0</v>
      </c>
      <c r="BL144" s="17" t="s">
        <v>134</v>
      </c>
      <c r="BM144" s="180" t="s">
        <v>219</v>
      </c>
    </row>
    <row r="145" spans="1:65" s="2" customFormat="1" ht="19.5">
      <c r="A145" s="34"/>
      <c r="B145" s="35"/>
      <c r="C145" s="36"/>
      <c r="D145" s="182" t="s">
        <v>136</v>
      </c>
      <c r="E145" s="36"/>
      <c r="F145" s="183" t="s">
        <v>220</v>
      </c>
      <c r="G145" s="36"/>
      <c r="H145" s="36"/>
      <c r="I145" s="184"/>
      <c r="J145" s="36"/>
      <c r="K145" s="36"/>
      <c r="L145" s="39"/>
      <c r="M145" s="185"/>
      <c r="N145" s="186"/>
      <c r="O145" s="64"/>
      <c r="P145" s="64"/>
      <c r="Q145" s="64"/>
      <c r="R145" s="64"/>
      <c r="S145" s="64"/>
      <c r="T145" s="65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136</v>
      </c>
      <c r="AU145" s="17" t="s">
        <v>84</v>
      </c>
    </row>
    <row r="146" spans="1:65" s="2" customFormat="1">
      <c r="A146" s="34"/>
      <c r="B146" s="35"/>
      <c r="C146" s="36"/>
      <c r="D146" s="187" t="s">
        <v>138</v>
      </c>
      <c r="E146" s="36"/>
      <c r="F146" s="188" t="s">
        <v>221</v>
      </c>
      <c r="G146" s="36"/>
      <c r="H146" s="36"/>
      <c r="I146" s="184"/>
      <c r="J146" s="36"/>
      <c r="K146" s="36"/>
      <c r="L146" s="39"/>
      <c r="M146" s="185"/>
      <c r="N146" s="186"/>
      <c r="O146" s="64"/>
      <c r="P146" s="64"/>
      <c r="Q146" s="64"/>
      <c r="R146" s="64"/>
      <c r="S146" s="64"/>
      <c r="T146" s="65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138</v>
      </c>
      <c r="AU146" s="17" t="s">
        <v>84</v>
      </c>
    </row>
    <row r="147" spans="1:65" s="2" customFormat="1" ht="24.2" customHeight="1">
      <c r="A147" s="34"/>
      <c r="B147" s="35"/>
      <c r="C147" s="169" t="s">
        <v>222</v>
      </c>
      <c r="D147" s="169" t="s">
        <v>129</v>
      </c>
      <c r="E147" s="170" t="s">
        <v>223</v>
      </c>
      <c r="F147" s="171" t="s">
        <v>224</v>
      </c>
      <c r="G147" s="172" t="s">
        <v>212</v>
      </c>
      <c r="H147" s="173">
        <v>1107.5</v>
      </c>
      <c r="I147" s="174"/>
      <c r="J147" s="175">
        <f>ROUND(I147*H147,2)</f>
        <v>0</v>
      </c>
      <c r="K147" s="171" t="s">
        <v>133</v>
      </c>
      <c r="L147" s="39"/>
      <c r="M147" s="176" t="s">
        <v>19</v>
      </c>
      <c r="N147" s="177" t="s">
        <v>45</v>
      </c>
      <c r="O147" s="64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0" t="s">
        <v>134</v>
      </c>
      <c r="AT147" s="180" t="s">
        <v>129</v>
      </c>
      <c r="AU147" s="180" t="s">
        <v>84</v>
      </c>
      <c r="AY147" s="17" t="s">
        <v>126</v>
      </c>
      <c r="BE147" s="181">
        <f>IF(N147="základní",J147,0)</f>
        <v>0</v>
      </c>
      <c r="BF147" s="181">
        <f>IF(N147="snížená",J147,0)</f>
        <v>0</v>
      </c>
      <c r="BG147" s="181">
        <f>IF(N147="zákl. přenesená",J147,0)</f>
        <v>0</v>
      </c>
      <c r="BH147" s="181">
        <f>IF(N147="sníž. přenesená",J147,0)</f>
        <v>0</v>
      </c>
      <c r="BI147" s="181">
        <f>IF(N147="nulová",J147,0)</f>
        <v>0</v>
      </c>
      <c r="BJ147" s="17" t="s">
        <v>82</v>
      </c>
      <c r="BK147" s="181">
        <f>ROUND(I147*H147,2)</f>
        <v>0</v>
      </c>
      <c r="BL147" s="17" t="s">
        <v>134</v>
      </c>
      <c r="BM147" s="180" t="s">
        <v>225</v>
      </c>
    </row>
    <row r="148" spans="1:65" s="2" customFormat="1" ht="29.25">
      <c r="A148" s="34"/>
      <c r="B148" s="35"/>
      <c r="C148" s="36"/>
      <c r="D148" s="182" t="s">
        <v>136</v>
      </c>
      <c r="E148" s="36"/>
      <c r="F148" s="183" t="s">
        <v>226</v>
      </c>
      <c r="G148" s="36"/>
      <c r="H148" s="36"/>
      <c r="I148" s="184"/>
      <c r="J148" s="36"/>
      <c r="K148" s="36"/>
      <c r="L148" s="39"/>
      <c r="M148" s="185"/>
      <c r="N148" s="186"/>
      <c r="O148" s="64"/>
      <c r="P148" s="64"/>
      <c r="Q148" s="64"/>
      <c r="R148" s="64"/>
      <c r="S148" s="64"/>
      <c r="T148" s="65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136</v>
      </c>
      <c r="AU148" s="17" t="s">
        <v>84</v>
      </c>
    </row>
    <row r="149" spans="1:65" s="2" customFormat="1">
      <c r="A149" s="34"/>
      <c r="B149" s="35"/>
      <c r="C149" s="36"/>
      <c r="D149" s="187" t="s">
        <v>138</v>
      </c>
      <c r="E149" s="36"/>
      <c r="F149" s="188" t="s">
        <v>227</v>
      </c>
      <c r="G149" s="36"/>
      <c r="H149" s="36"/>
      <c r="I149" s="184"/>
      <c r="J149" s="36"/>
      <c r="K149" s="36"/>
      <c r="L149" s="39"/>
      <c r="M149" s="185"/>
      <c r="N149" s="186"/>
      <c r="O149" s="64"/>
      <c r="P149" s="64"/>
      <c r="Q149" s="64"/>
      <c r="R149" s="64"/>
      <c r="S149" s="64"/>
      <c r="T149" s="65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138</v>
      </c>
      <c r="AU149" s="17" t="s">
        <v>84</v>
      </c>
    </row>
    <row r="150" spans="1:65" s="13" customFormat="1">
      <c r="B150" s="189"/>
      <c r="C150" s="190"/>
      <c r="D150" s="182" t="s">
        <v>228</v>
      </c>
      <c r="E150" s="190"/>
      <c r="F150" s="191" t="s">
        <v>229</v>
      </c>
      <c r="G150" s="190"/>
      <c r="H150" s="192">
        <v>1107.5</v>
      </c>
      <c r="I150" s="193"/>
      <c r="J150" s="190"/>
      <c r="K150" s="190"/>
      <c r="L150" s="194"/>
      <c r="M150" s="195"/>
      <c r="N150" s="196"/>
      <c r="O150" s="196"/>
      <c r="P150" s="196"/>
      <c r="Q150" s="196"/>
      <c r="R150" s="196"/>
      <c r="S150" s="196"/>
      <c r="T150" s="197"/>
      <c r="AT150" s="198" t="s">
        <v>228</v>
      </c>
      <c r="AU150" s="198" t="s">
        <v>84</v>
      </c>
      <c r="AV150" s="13" t="s">
        <v>84</v>
      </c>
      <c r="AW150" s="13" t="s">
        <v>4</v>
      </c>
      <c r="AX150" s="13" t="s">
        <v>82</v>
      </c>
      <c r="AY150" s="198" t="s">
        <v>126</v>
      </c>
    </row>
    <row r="151" spans="1:65" s="2" customFormat="1" ht="44.25" customHeight="1">
      <c r="A151" s="34"/>
      <c r="B151" s="35"/>
      <c r="C151" s="169" t="s">
        <v>230</v>
      </c>
      <c r="D151" s="169" t="s">
        <v>129</v>
      </c>
      <c r="E151" s="170" t="s">
        <v>231</v>
      </c>
      <c r="F151" s="171" t="s">
        <v>232</v>
      </c>
      <c r="G151" s="172" t="s">
        <v>212</v>
      </c>
      <c r="H151" s="173">
        <v>55.375</v>
      </c>
      <c r="I151" s="174"/>
      <c r="J151" s="175">
        <f>ROUND(I151*H151,2)</f>
        <v>0</v>
      </c>
      <c r="K151" s="171" t="s">
        <v>133</v>
      </c>
      <c r="L151" s="39"/>
      <c r="M151" s="176" t="s">
        <v>19</v>
      </c>
      <c r="N151" s="177" t="s">
        <v>45</v>
      </c>
      <c r="O151" s="64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0" t="s">
        <v>134</v>
      </c>
      <c r="AT151" s="180" t="s">
        <v>129</v>
      </c>
      <c r="AU151" s="180" t="s">
        <v>84</v>
      </c>
      <c r="AY151" s="17" t="s">
        <v>126</v>
      </c>
      <c r="BE151" s="181">
        <f>IF(N151="základní",J151,0)</f>
        <v>0</v>
      </c>
      <c r="BF151" s="181">
        <f>IF(N151="snížená",J151,0)</f>
        <v>0</v>
      </c>
      <c r="BG151" s="181">
        <f>IF(N151="zákl. přenesená",J151,0)</f>
        <v>0</v>
      </c>
      <c r="BH151" s="181">
        <f>IF(N151="sníž. přenesená",J151,0)</f>
        <v>0</v>
      </c>
      <c r="BI151" s="181">
        <f>IF(N151="nulová",J151,0)</f>
        <v>0</v>
      </c>
      <c r="BJ151" s="17" t="s">
        <v>82</v>
      </c>
      <c r="BK151" s="181">
        <f>ROUND(I151*H151,2)</f>
        <v>0</v>
      </c>
      <c r="BL151" s="17" t="s">
        <v>134</v>
      </c>
      <c r="BM151" s="180" t="s">
        <v>233</v>
      </c>
    </row>
    <row r="152" spans="1:65" s="2" customFormat="1" ht="29.25">
      <c r="A152" s="34"/>
      <c r="B152" s="35"/>
      <c r="C152" s="36"/>
      <c r="D152" s="182" t="s">
        <v>136</v>
      </c>
      <c r="E152" s="36"/>
      <c r="F152" s="183" t="s">
        <v>234</v>
      </c>
      <c r="G152" s="36"/>
      <c r="H152" s="36"/>
      <c r="I152" s="184"/>
      <c r="J152" s="36"/>
      <c r="K152" s="36"/>
      <c r="L152" s="39"/>
      <c r="M152" s="185"/>
      <c r="N152" s="186"/>
      <c r="O152" s="64"/>
      <c r="P152" s="64"/>
      <c r="Q152" s="64"/>
      <c r="R152" s="64"/>
      <c r="S152" s="64"/>
      <c r="T152" s="65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136</v>
      </c>
      <c r="AU152" s="17" t="s">
        <v>84</v>
      </c>
    </row>
    <row r="153" spans="1:65" s="2" customFormat="1">
      <c r="A153" s="34"/>
      <c r="B153" s="35"/>
      <c r="C153" s="36"/>
      <c r="D153" s="187" t="s">
        <v>138</v>
      </c>
      <c r="E153" s="36"/>
      <c r="F153" s="188" t="s">
        <v>235</v>
      </c>
      <c r="G153" s="36"/>
      <c r="H153" s="36"/>
      <c r="I153" s="184"/>
      <c r="J153" s="36"/>
      <c r="K153" s="36"/>
      <c r="L153" s="39"/>
      <c r="M153" s="185"/>
      <c r="N153" s="186"/>
      <c r="O153" s="64"/>
      <c r="P153" s="64"/>
      <c r="Q153" s="64"/>
      <c r="R153" s="64"/>
      <c r="S153" s="64"/>
      <c r="T153" s="65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138</v>
      </c>
      <c r="AU153" s="17" t="s">
        <v>84</v>
      </c>
    </row>
    <row r="154" spans="1:65" s="12" customFormat="1" ht="22.9" customHeight="1">
      <c r="B154" s="153"/>
      <c r="C154" s="154"/>
      <c r="D154" s="155" t="s">
        <v>73</v>
      </c>
      <c r="E154" s="167" t="s">
        <v>236</v>
      </c>
      <c r="F154" s="167" t="s">
        <v>237</v>
      </c>
      <c r="G154" s="154"/>
      <c r="H154" s="154"/>
      <c r="I154" s="157"/>
      <c r="J154" s="168">
        <f>BK154</f>
        <v>0</v>
      </c>
      <c r="K154" s="154"/>
      <c r="L154" s="159"/>
      <c r="M154" s="160"/>
      <c r="N154" s="161"/>
      <c r="O154" s="161"/>
      <c r="P154" s="162">
        <f>SUM(P155:P157)</f>
        <v>0</v>
      </c>
      <c r="Q154" s="161"/>
      <c r="R154" s="162">
        <f>SUM(R155:R157)</f>
        <v>0</v>
      </c>
      <c r="S154" s="161"/>
      <c r="T154" s="163">
        <f>SUM(T155:T157)</f>
        <v>0</v>
      </c>
      <c r="AR154" s="164" t="s">
        <v>82</v>
      </c>
      <c r="AT154" s="165" t="s">
        <v>73</v>
      </c>
      <c r="AU154" s="165" t="s">
        <v>82</v>
      </c>
      <c r="AY154" s="164" t="s">
        <v>126</v>
      </c>
      <c r="BK154" s="166">
        <f>SUM(BK155:BK157)</f>
        <v>0</v>
      </c>
    </row>
    <row r="155" spans="1:65" s="2" customFormat="1" ht="24.2" customHeight="1">
      <c r="A155" s="34"/>
      <c r="B155" s="35"/>
      <c r="C155" s="169" t="s">
        <v>238</v>
      </c>
      <c r="D155" s="169" t="s">
        <v>129</v>
      </c>
      <c r="E155" s="170" t="s">
        <v>239</v>
      </c>
      <c r="F155" s="171" t="s">
        <v>240</v>
      </c>
      <c r="G155" s="172" t="s">
        <v>212</v>
      </c>
      <c r="H155" s="173">
        <v>20.699000000000002</v>
      </c>
      <c r="I155" s="174"/>
      <c r="J155" s="175">
        <f>ROUND(I155*H155,2)</f>
        <v>0</v>
      </c>
      <c r="K155" s="171" t="s">
        <v>133</v>
      </c>
      <c r="L155" s="39"/>
      <c r="M155" s="176" t="s">
        <v>19</v>
      </c>
      <c r="N155" s="177" t="s">
        <v>45</v>
      </c>
      <c r="O155" s="64"/>
      <c r="P155" s="178">
        <f>O155*H155</f>
        <v>0</v>
      </c>
      <c r="Q155" s="178">
        <v>0</v>
      </c>
      <c r="R155" s="178">
        <f>Q155*H155</f>
        <v>0</v>
      </c>
      <c r="S155" s="178">
        <v>0</v>
      </c>
      <c r="T155" s="179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0" t="s">
        <v>134</v>
      </c>
      <c r="AT155" s="180" t="s">
        <v>129</v>
      </c>
      <c r="AU155" s="180" t="s">
        <v>84</v>
      </c>
      <c r="AY155" s="17" t="s">
        <v>126</v>
      </c>
      <c r="BE155" s="181">
        <f>IF(N155="základní",J155,0)</f>
        <v>0</v>
      </c>
      <c r="BF155" s="181">
        <f>IF(N155="snížená",J155,0)</f>
        <v>0</v>
      </c>
      <c r="BG155" s="181">
        <f>IF(N155="zákl. přenesená",J155,0)</f>
        <v>0</v>
      </c>
      <c r="BH155" s="181">
        <f>IF(N155="sníž. přenesená",J155,0)</f>
        <v>0</v>
      </c>
      <c r="BI155" s="181">
        <f>IF(N155="nulová",J155,0)</f>
        <v>0</v>
      </c>
      <c r="BJ155" s="17" t="s">
        <v>82</v>
      </c>
      <c r="BK155" s="181">
        <f>ROUND(I155*H155,2)</f>
        <v>0</v>
      </c>
      <c r="BL155" s="17" t="s">
        <v>134</v>
      </c>
      <c r="BM155" s="180" t="s">
        <v>241</v>
      </c>
    </row>
    <row r="156" spans="1:65" s="2" customFormat="1" ht="39">
      <c r="A156" s="34"/>
      <c r="B156" s="35"/>
      <c r="C156" s="36"/>
      <c r="D156" s="182" t="s">
        <v>136</v>
      </c>
      <c r="E156" s="36"/>
      <c r="F156" s="183" t="s">
        <v>242</v>
      </c>
      <c r="G156" s="36"/>
      <c r="H156" s="36"/>
      <c r="I156" s="184"/>
      <c r="J156" s="36"/>
      <c r="K156" s="36"/>
      <c r="L156" s="39"/>
      <c r="M156" s="185"/>
      <c r="N156" s="186"/>
      <c r="O156" s="64"/>
      <c r="P156" s="64"/>
      <c r="Q156" s="64"/>
      <c r="R156" s="64"/>
      <c r="S156" s="64"/>
      <c r="T156" s="65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136</v>
      </c>
      <c r="AU156" s="17" t="s">
        <v>84</v>
      </c>
    </row>
    <row r="157" spans="1:65" s="2" customFormat="1">
      <c r="A157" s="34"/>
      <c r="B157" s="35"/>
      <c r="C157" s="36"/>
      <c r="D157" s="187" t="s">
        <v>138</v>
      </c>
      <c r="E157" s="36"/>
      <c r="F157" s="188" t="s">
        <v>243</v>
      </c>
      <c r="G157" s="36"/>
      <c r="H157" s="36"/>
      <c r="I157" s="184"/>
      <c r="J157" s="36"/>
      <c r="K157" s="36"/>
      <c r="L157" s="39"/>
      <c r="M157" s="185"/>
      <c r="N157" s="186"/>
      <c r="O157" s="64"/>
      <c r="P157" s="64"/>
      <c r="Q157" s="64"/>
      <c r="R157" s="64"/>
      <c r="S157" s="64"/>
      <c r="T157" s="65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138</v>
      </c>
      <c r="AU157" s="17" t="s">
        <v>84</v>
      </c>
    </row>
    <row r="158" spans="1:65" s="12" customFormat="1" ht="25.9" customHeight="1">
      <c r="B158" s="153"/>
      <c r="C158" s="154"/>
      <c r="D158" s="155" t="s">
        <v>73</v>
      </c>
      <c r="E158" s="156" t="s">
        <v>244</v>
      </c>
      <c r="F158" s="156" t="s">
        <v>245</v>
      </c>
      <c r="G158" s="154"/>
      <c r="H158" s="154"/>
      <c r="I158" s="157"/>
      <c r="J158" s="158">
        <f>BK158</f>
        <v>0</v>
      </c>
      <c r="K158" s="154"/>
      <c r="L158" s="159"/>
      <c r="M158" s="160"/>
      <c r="N158" s="161"/>
      <c r="O158" s="161"/>
      <c r="P158" s="162">
        <f>P159+P175+P194+P283+P305</f>
        <v>0</v>
      </c>
      <c r="Q158" s="161"/>
      <c r="R158" s="162">
        <f>R159+R175+R194+R283+R305</f>
        <v>6.2037814080000011</v>
      </c>
      <c r="S158" s="161"/>
      <c r="T158" s="163">
        <f>T159+T175+T194+T283+T305</f>
        <v>17.793700000000001</v>
      </c>
      <c r="AR158" s="164" t="s">
        <v>84</v>
      </c>
      <c r="AT158" s="165" t="s">
        <v>73</v>
      </c>
      <c r="AU158" s="165" t="s">
        <v>74</v>
      </c>
      <c r="AY158" s="164" t="s">
        <v>126</v>
      </c>
      <c r="BK158" s="166">
        <f>BK159+BK175+BK194+BK283+BK305</f>
        <v>0</v>
      </c>
    </row>
    <row r="159" spans="1:65" s="12" customFormat="1" ht="22.9" customHeight="1">
      <c r="B159" s="153"/>
      <c r="C159" s="154"/>
      <c r="D159" s="155" t="s">
        <v>73</v>
      </c>
      <c r="E159" s="167" t="s">
        <v>246</v>
      </c>
      <c r="F159" s="167" t="s">
        <v>247</v>
      </c>
      <c r="G159" s="154"/>
      <c r="H159" s="154"/>
      <c r="I159" s="157"/>
      <c r="J159" s="168">
        <f>BK159</f>
        <v>0</v>
      </c>
      <c r="K159" s="154"/>
      <c r="L159" s="159"/>
      <c r="M159" s="160"/>
      <c r="N159" s="161"/>
      <c r="O159" s="161"/>
      <c r="P159" s="162">
        <f>SUM(P160:P174)</f>
        <v>0</v>
      </c>
      <c r="Q159" s="161"/>
      <c r="R159" s="162">
        <f>SUM(R160:R174)</f>
        <v>0.31159999999999999</v>
      </c>
      <c r="S159" s="161"/>
      <c r="T159" s="163">
        <f>SUM(T160:T174)</f>
        <v>4.6531000000000002</v>
      </c>
      <c r="AR159" s="164" t="s">
        <v>84</v>
      </c>
      <c r="AT159" s="165" t="s">
        <v>73</v>
      </c>
      <c r="AU159" s="165" t="s">
        <v>82</v>
      </c>
      <c r="AY159" s="164" t="s">
        <v>126</v>
      </c>
      <c r="BK159" s="166">
        <f>SUM(BK160:BK174)</f>
        <v>0</v>
      </c>
    </row>
    <row r="160" spans="1:65" s="2" customFormat="1" ht="24.2" customHeight="1">
      <c r="A160" s="34"/>
      <c r="B160" s="35"/>
      <c r="C160" s="169" t="s">
        <v>248</v>
      </c>
      <c r="D160" s="169" t="s">
        <v>129</v>
      </c>
      <c r="E160" s="170" t="s">
        <v>249</v>
      </c>
      <c r="F160" s="171" t="s">
        <v>250</v>
      </c>
      <c r="G160" s="172" t="s">
        <v>132</v>
      </c>
      <c r="H160" s="173">
        <v>190</v>
      </c>
      <c r="I160" s="174"/>
      <c r="J160" s="175">
        <f>ROUND(I160*H160,2)</f>
        <v>0</v>
      </c>
      <c r="K160" s="171" t="s">
        <v>133</v>
      </c>
      <c r="L160" s="39"/>
      <c r="M160" s="176" t="s">
        <v>19</v>
      </c>
      <c r="N160" s="177" t="s">
        <v>45</v>
      </c>
      <c r="O160" s="64"/>
      <c r="P160" s="178">
        <f>O160*H160</f>
        <v>0</v>
      </c>
      <c r="Q160" s="178">
        <v>0</v>
      </c>
      <c r="R160" s="178">
        <f>Q160*H160</f>
        <v>0</v>
      </c>
      <c r="S160" s="178">
        <v>1.9800000000000005E-2</v>
      </c>
      <c r="T160" s="179">
        <f>S160*H160</f>
        <v>3.7620000000000009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0" t="s">
        <v>230</v>
      </c>
      <c r="AT160" s="180" t="s">
        <v>129</v>
      </c>
      <c r="AU160" s="180" t="s">
        <v>84</v>
      </c>
      <c r="AY160" s="17" t="s">
        <v>126</v>
      </c>
      <c r="BE160" s="181">
        <f>IF(N160="základní",J160,0)</f>
        <v>0</v>
      </c>
      <c r="BF160" s="181">
        <f>IF(N160="snížená",J160,0)</f>
        <v>0</v>
      </c>
      <c r="BG160" s="181">
        <f>IF(N160="zákl. přenesená",J160,0)</f>
        <v>0</v>
      </c>
      <c r="BH160" s="181">
        <f>IF(N160="sníž. přenesená",J160,0)</f>
        <v>0</v>
      </c>
      <c r="BI160" s="181">
        <f>IF(N160="nulová",J160,0)</f>
        <v>0</v>
      </c>
      <c r="BJ160" s="17" t="s">
        <v>82</v>
      </c>
      <c r="BK160" s="181">
        <f>ROUND(I160*H160,2)</f>
        <v>0</v>
      </c>
      <c r="BL160" s="17" t="s">
        <v>230</v>
      </c>
      <c r="BM160" s="180" t="s">
        <v>251</v>
      </c>
    </row>
    <row r="161" spans="1:65" s="2" customFormat="1" ht="29.25">
      <c r="A161" s="34"/>
      <c r="B161" s="35"/>
      <c r="C161" s="36"/>
      <c r="D161" s="182" t="s">
        <v>136</v>
      </c>
      <c r="E161" s="36"/>
      <c r="F161" s="183" t="s">
        <v>252</v>
      </c>
      <c r="G161" s="36"/>
      <c r="H161" s="36"/>
      <c r="I161" s="184"/>
      <c r="J161" s="36"/>
      <c r="K161" s="36"/>
      <c r="L161" s="39"/>
      <c r="M161" s="185"/>
      <c r="N161" s="186"/>
      <c r="O161" s="64"/>
      <c r="P161" s="64"/>
      <c r="Q161" s="64"/>
      <c r="R161" s="64"/>
      <c r="S161" s="64"/>
      <c r="T161" s="65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136</v>
      </c>
      <c r="AU161" s="17" t="s">
        <v>84</v>
      </c>
    </row>
    <row r="162" spans="1:65" s="2" customFormat="1">
      <c r="A162" s="34"/>
      <c r="B162" s="35"/>
      <c r="C162" s="36"/>
      <c r="D162" s="187" t="s">
        <v>138</v>
      </c>
      <c r="E162" s="36"/>
      <c r="F162" s="188" t="s">
        <v>253</v>
      </c>
      <c r="G162" s="36"/>
      <c r="H162" s="36"/>
      <c r="I162" s="184"/>
      <c r="J162" s="36"/>
      <c r="K162" s="36"/>
      <c r="L162" s="39"/>
      <c r="M162" s="185"/>
      <c r="N162" s="186"/>
      <c r="O162" s="64"/>
      <c r="P162" s="64"/>
      <c r="Q162" s="64"/>
      <c r="R162" s="64"/>
      <c r="S162" s="64"/>
      <c r="T162" s="65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138</v>
      </c>
      <c r="AU162" s="17" t="s">
        <v>84</v>
      </c>
    </row>
    <row r="163" spans="1:65" s="2" customFormat="1" ht="24.2" customHeight="1">
      <c r="A163" s="34"/>
      <c r="B163" s="35"/>
      <c r="C163" s="169" t="s">
        <v>254</v>
      </c>
      <c r="D163" s="169" t="s">
        <v>129</v>
      </c>
      <c r="E163" s="170" t="s">
        <v>255</v>
      </c>
      <c r="F163" s="171" t="s">
        <v>256</v>
      </c>
      <c r="G163" s="172" t="s">
        <v>132</v>
      </c>
      <c r="H163" s="173">
        <v>190</v>
      </c>
      <c r="I163" s="174"/>
      <c r="J163" s="175">
        <f>ROUND(I163*H163,2)</f>
        <v>0</v>
      </c>
      <c r="K163" s="171" t="s">
        <v>133</v>
      </c>
      <c r="L163" s="39"/>
      <c r="M163" s="176" t="s">
        <v>19</v>
      </c>
      <c r="N163" s="177" t="s">
        <v>45</v>
      </c>
      <c r="O163" s="64"/>
      <c r="P163" s="178">
        <f>O163*H163</f>
        <v>0</v>
      </c>
      <c r="Q163" s="178">
        <v>1E-4</v>
      </c>
      <c r="R163" s="178">
        <f>Q163*H163</f>
        <v>1.9E-2</v>
      </c>
      <c r="S163" s="178">
        <v>0</v>
      </c>
      <c r="T163" s="179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0" t="s">
        <v>230</v>
      </c>
      <c r="AT163" s="180" t="s">
        <v>129</v>
      </c>
      <c r="AU163" s="180" t="s">
        <v>84</v>
      </c>
      <c r="AY163" s="17" t="s">
        <v>126</v>
      </c>
      <c r="BE163" s="181">
        <f>IF(N163="základní",J163,0)</f>
        <v>0</v>
      </c>
      <c r="BF163" s="181">
        <f>IF(N163="snížená",J163,0)</f>
        <v>0</v>
      </c>
      <c r="BG163" s="181">
        <f>IF(N163="zákl. přenesená",J163,0)</f>
        <v>0</v>
      </c>
      <c r="BH163" s="181">
        <f>IF(N163="sníž. přenesená",J163,0)</f>
        <v>0</v>
      </c>
      <c r="BI163" s="181">
        <f>IF(N163="nulová",J163,0)</f>
        <v>0</v>
      </c>
      <c r="BJ163" s="17" t="s">
        <v>82</v>
      </c>
      <c r="BK163" s="181">
        <f>ROUND(I163*H163,2)</f>
        <v>0</v>
      </c>
      <c r="BL163" s="17" t="s">
        <v>230</v>
      </c>
      <c r="BM163" s="180" t="s">
        <v>257</v>
      </c>
    </row>
    <row r="164" spans="1:65" s="2" customFormat="1" ht="29.25">
      <c r="A164" s="34"/>
      <c r="B164" s="35"/>
      <c r="C164" s="36"/>
      <c r="D164" s="182" t="s">
        <v>136</v>
      </c>
      <c r="E164" s="36"/>
      <c r="F164" s="183" t="s">
        <v>258</v>
      </c>
      <c r="G164" s="36"/>
      <c r="H164" s="36"/>
      <c r="I164" s="184"/>
      <c r="J164" s="36"/>
      <c r="K164" s="36"/>
      <c r="L164" s="39"/>
      <c r="M164" s="185"/>
      <c r="N164" s="186"/>
      <c r="O164" s="64"/>
      <c r="P164" s="64"/>
      <c r="Q164" s="64"/>
      <c r="R164" s="64"/>
      <c r="S164" s="64"/>
      <c r="T164" s="65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7" t="s">
        <v>136</v>
      </c>
      <c r="AU164" s="17" t="s">
        <v>84</v>
      </c>
    </row>
    <row r="165" spans="1:65" s="2" customFormat="1">
      <c r="A165" s="34"/>
      <c r="B165" s="35"/>
      <c r="C165" s="36"/>
      <c r="D165" s="187" t="s">
        <v>138</v>
      </c>
      <c r="E165" s="36"/>
      <c r="F165" s="188" t="s">
        <v>259</v>
      </c>
      <c r="G165" s="36"/>
      <c r="H165" s="36"/>
      <c r="I165" s="184"/>
      <c r="J165" s="36"/>
      <c r="K165" s="36"/>
      <c r="L165" s="39"/>
      <c r="M165" s="185"/>
      <c r="N165" s="186"/>
      <c r="O165" s="64"/>
      <c r="P165" s="64"/>
      <c r="Q165" s="64"/>
      <c r="R165" s="64"/>
      <c r="S165" s="64"/>
      <c r="T165" s="65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138</v>
      </c>
      <c r="AU165" s="17" t="s">
        <v>84</v>
      </c>
    </row>
    <row r="166" spans="1:65" s="2" customFormat="1" ht="24.2" customHeight="1">
      <c r="A166" s="34"/>
      <c r="B166" s="35"/>
      <c r="C166" s="199" t="s">
        <v>260</v>
      </c>
      <c r="D166" s="199" t="s">
        <v>261</v>
      </c>
      <c r="E166" s="200" t="s">
        <v>262</v>
      </c>
      <c r="F166" s="201" t="s">
        <v>263</v>
      </c>
      <c r="G166" s="202" t="s">
        <v>132</v>
      </c>
      <c r="H166" s="203">
        <v>209</v>
      </c>
      <c r="I166" s="204"/>
      <c r="J166" s="205">
        <f>ROUND(I166*H166,2)</f>
        <v>0</v>
      </c>
      <c r="K166" s="201" t="s">
        <v>133</v>
      </c>
      <c r="L166" s="206"/>
      <c r="M166" s="207" t="s">
        <v>19</v>
      </c>
      <c r="N166" s="208" t="s">
        <v>45</v>
      </c>
      <c r="O166" s="64"/>
      <c r="P166" s="178">
        <f>O166*H166</f>
        <v>0</v>
      </c>
      <c r="Q166" s="178">
        <v>1.4E-3</v>
      </c>
      <c r="R166" s="178">
        <f>Q166*H166</f>
        <v>0.29259999999999997</v>
      </c>
      <c r="S166" s="178">
        <v>0</v>
      </c>
      <c r="T166" s="179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0" t="s">
        <v>264</v>
      </c>
      <c r="AT166" s="180" t="s">
        <v>261</v>
      </c>
      <c r="AU166" s="180" t="s">
        <v>84</v>
      </c>
      <c r="AY166" s="17" t="s">
        <v>126</v>
      </c>
      <c r="BE166" s="181">
        <f>IF(N166="základní",J166,0)</f>
        <v>0</v>
      </c>
      <c r="BF166" s="181">
        <f>IF(N166="snížená",J166,0)</f>
        <v>0</v>
      </c>
      <c r="BG166" s="181">
        <f>IF(N166="zákl. přenesená",J166,0)</f>
        <v>0</v>
      </c>
      <c r="BH166" s="181">
        <f>IF(N166="sníž. přenesená",J166,0)</f>
        <v>0</v>
      </c>
      <c r="BI166" s="181">
        <f>IF(N166="nulová",J166,0)</f>
        <v>0</v>
      </c>
      <c r="BJ166" s="17" t="s">
        <v>82</v>
      </c>
      <c r="BK166" s="181">
        <f>ROUND(I166*H166,2)</f>
        <v>0</v>
      </c>
      <c r="BL166" s="17" t="s">
        <v>230</v>
      </c>
      <c r="BM166" s="180" t="s">
        <v>265</v>
      </c>
    </row>
    <row r="167" spans="1:65" s="2" customFormat="1">
      <c r="A167" s="34"/>
      <c r="B167" s="35"/>
      <c r="C167" s="36"/>
      <c r="D167" s="182" t="s">
        <v>136</v>
      </c>
      <c r="E167" s="36"/>
      <c r="F167" s="183" t="s">
        <v>263</v>
      </c>
      <c r="G167" s="36"/>
      <c r="H167" s="36"/>
      <c r="I167" s="184"/>
      <c r="J167" s="36"/>
      <c r="K167" s="36"/>
      <c r="L167" s="39"/>
      <c r="M167" s="185"/>
      <c r="N167" s="186"/>
      <c r="O167" s="64"/>
      <c r="P167" s="64"/>
      <c r="Q167" s="64"/>
      <c r="R167" s="64"/>
      <c r="S167" s="64"/>
      <c r="T167" s="65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136</v>
      </c>
      <c r="AU167" s="17" t="s">
        <v>84</v>
      </c>
    </row>
    <row r="168" spans="1:65" s="13" customFormat="1">
      <c r="B168" s="189"/>
      <c r="C168" s="190"/>
      <c r="D168" s="182" t="s">
        <v>228</v>
      </c>
      <c r="E168" s="190"/>
      <c r="F168" s="191" t="s">
        <v>266</v>
      </c>
      <c r="G168" s="190"/>
      <c r="H168" s="192">
        <v>209</v>
      </c>
      <c r="I168" s="193"/>
      <c r="J168" s="190"/>
      <c r="K168" s="190"/>
      <c r="L168" s="194"/>
      <c r="M168" s="195"/>
      <c r="N168" s="196"/>
      <c r="O168" s="196"/>
      <c r="P168" s="196"/>
      <c r="Q168" s="196"/>
      <c r="R168" s="196"/>
      <c r="S168" s="196"/>
      <c r="T168" s="197"/>
      <c r="AT168" s="198" t="s">
        <v>228</v>
      </c>
      <c r="AU168" s="198" t="s">
        <v>84</v>
      </c>
      <c r="AV168" s="13" t="s">
        <v>84</v>
      </c>
      <c r="AW168" s="13" t="s">
        <v>4</v>
      </c>
      <c r="AX168" s="13" t="s">
        <v>82</v>
      </c>
      <c r="AY168" s="198" t="s">
        <v>126</v>
      </c>
    </row>
    <row r="169" spans="1:65" s="2" customFormat="1" ht="24.2" customHeight="1">
      <c r="A169" s="34"/>
      <c r="B169" s="35"/>
      <c r="C169" s="169" t="s">
        <v>7</v>
      </c>
      <c r="D169" s="169" t="s">
        <v>129</v>
      </c>
      <c r="E169" s="170" t="s">
        <v>267</v>
      </c>
      <c r="F169" s="171" t="s">
        <v>268</v>
      </c>
      <c r="G169" s="172" t="s">
        <v>132</v>
      </c>
      <c r="H169" s="173">
        <v>190</v>
      </c>
      <c r="I169" s="174"/>
      <c r="J169" s="175">
        <f>ROUND(I169*H169,2)</f>
        <v>0</v>
      </c>
      <c r="K169" s="171" t="s">
        <v>133</v>
      </c>
      <c r="L169" s="39"/>
      <c r="M169" s="176" t="s">
        <v>19</v>
      </c>
      <c r="N169" s="177" t="s">
        <v>45</v>
      </c>
      <c r="O169" s="64"/>
      <c r="P169" s="178">
        <f>O169*H169</f>
        <v>0</v>
      </c>
      <c r="Q169" s="178">
        <v>0</v>
      </c>
      <c r="R169" s="178">
        <f>Q169*H169</f>
        <v>0</v>
      </c>
      <c r="S169" s="178">
        <v>4.6899999999999989E-3</v>
      </c>
      <c r="T169" s="179">
        <f>S169*H169</f>
        <v>0.89109999999999978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0" t="s">
        <v>230</v>
      </c>
      <c r="AT169" s="180" t="s">
        <v>129</v>
      </c>
      <c r="AU169" s="180" t="s">
        <v>84</v>
      </c>
      <c r="AY169" s="17" t="s">
        <v>126</v>
      </c>
      <c r="BE169" s="181">
        <f>IF(N169="základní",J169,0)</f>
        <v>0</v>
      </c>
      <c r="BF169" s="181">
        <f>IF(N169="snížená",J169,0)</f>
        <v>0</v>
      </c>
      <c r="BG169" s="181">
        <f>IF(N169="zákl. přenesená",J169,0)</f>
        <v>0</v>
      </c>
      <c r="BH169" s="181">
        <f>IF(N169="sníž. přenesená",J169,0)</f>
        <v>0</v>
      </c>
      <c r="BI169" s="181">
        <f>IF(N169="nulová",J169,0)</f>
        <v>0</v>
      </c>
      <c r="BJ169" s="17" t="s">
        <v>82</v>
      </c>
      <c r="BK169" s="181">
        <f>ROUND(I169*H169,2)</f>
        <v>0</v>
      </c>
      <c r="BL169" s="17" t="s">
        <v>230</v>
      </c>
      <c r="BM169" s="180" t="s">
        <v>269</v>
      </c>
    </row>
    <row r="170" spans="1:65" s="2" customFormat="1" ht="19.5">
      <c r="A170" s="34"/>
      <c r="B170" s="35"/>
      <c r="C170" s="36"/>
      <c r="D170" s="182" t="s">
        <v>136</v>
      </c>
      <c r="E170" s="36"/>
      <c r="F170" s="183" t="s">
        <v>270</v>
      </c>
      <c r="G170" s="36"/>
      <c r="H170" s="36"/>
      <c r="I170" s="184"/>
      <c r="J170" s="36"/>
      <c r="K170" s="36"/>
      <c r="L170" s="39"/>
      <c r="M170" s="185"/>
      <c r="N170" s="186"/>
      <c r="O170" s="64"/>
      <c r="P170" s="64"/>
      <c r="Q170" s="64"/>
      <c r="R170" s="64"/>
      <c r="S170" s="64"/>
      <c r="T170" s="65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136</v>
      </c>
      <c r="AU170" s="17" t="s">
        <v>84</v>
      </c>
    </row>
    <row r="171" spans="1:65" s="2" customFormat="1">
      <c r="A171" s="34"/>
      <c r="B171" s="35"/>
      <c r="C171" s="36"/>
      <c r="D171" s="187" t="s">
        <v>138</v>
      </c>
      <c r="E171" s="36"/>
      <c r="F171" s="188" t="s">
        <v>271</v>
      </c>
      <c r="G171" s="36"/>
      <c r="H171" s="36"/>
      <c r="I171" s="184"/>
      <c r="J171" s="36"/>
      <c r="K171" s="36"/>
      <c r="L171" s="39"/>
      <c r="M171" s="185"/>
      <c r="N171" s="186"/>
      <c r="O171" s="64"/>
      <c r="P171" s="64"/>
      <c r="Q171" s="64"/>
      <c r="R171" s="64"/>
      <c r="S171" s="64"/>
      <c r="T171" s="65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138</v>
      </c>
      <c r="AU171" s="17" t="s">
        <v>84</v>
      </c>
    </row>
    <row r="172" spans="1:65" s="2" customFormat="1" ht="33" customHeight="1">
      <c r="A172" s="34"/>
      <c r="B172" s="35"/>
      <c r="C172" s="169" t="s">
        <v>272</v>
      </c>
      <c r="D172" s="169" t="s">
        <v>129</v>
      </c>
      <c r="E172" s="170" t="s">
        <v>273</v>
      </c>
      <c r="F172" s="171" t="s">
        <v>274</v>
      </c>
      <c r="G172" s="172" t="s">
        <v>275</v>
      </c>
      <c r="H172" s="209"/>
      <c r="I172" s="174"/>
      <c r="J172" s="175">
        <f>ROUND(I172*H172,2)</f>
        <v>0</v>
      </c>
      <c r="K172" s="171" t="s">
        <v>133</v>
      </c>
      <c r="L172" s="39"/>
      <c r="M172" s="176" t="s">
        <v>19</v>
      </c>
      <c r="N172" s="177" t="s">
        <v>45</v>
      </c>
      <c r="O172" s="64"/>
      <c r="P172" s="178">
        <f>O172*H172</f>
        <v>0</v>
      </c>
      <c r="Q172" s="178">
        <v>0</v>
      </c>
      <c r="R172" s="178">
        <f>Q172*H172</f>
        <v>0</v>
      </c>
      <c r="S172" s="178">
        <v>0</v>
      </c>
      <c r="T172" s="179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0" t="s">
        <v>230</v>
      </c>
      <c r="AT172" s="180" t="s">
        <v>129</v>
      </c>
      <c r="AU172" s="180" t="s">
        <v>84</v>
      </c>
      <c r="AY172" s="17" t="s">
        <v>126</v>
      </c>
      <c r="BE172" s="181">
        <f>IF(N172="základní",J172,0)</f>
        <v>0</v>
      </c>
      <c r="BF172" s="181">
        <f>IF(N172="snížená",J172,0)</f>
        <v>0</v>
      </c>
      <c r="BG172" s="181">
        <f>IF(N172="zákl. přenesená",J172,0)</f>
        <v>0</v>
      </c>
      <c r="BH172" s="181">
        <f>IF(N172="sníž. přenesená",J172,0)</f>
        <v>0</v>
      </c>
      <c r="BI172" s="181">
        <f>IF(N172="nulová",J172,0)</f>
        <v>0</v>
      </c>
      <c r="BJ172" s="17" t="s">
        <v>82</v>
      </c>
      <c r="BK172" s="181">
        <f>ROUND(I172*H172,2)</f>
        <v>0</v>
      </c>
      <c r="BL172" s="17" t="s">
        <v>230</v>
      </c>
      <c r="BM172" s="180" t="s">
        <v>276</v>
      </c>
    </row>
    <row r="173" spans="1:65" s="2" customFormat="1" ht="29.25">
      <c r="A173" s="34"/>
      <c r="B173" s="35"/>
      <c r="C173" s="36"/>
      <c r="D173" s="182" t="s">
        <v>136</v>
      </c>
      <c r="E173" s="36"/>
      <c r="F173" s="183" t="s">
        <v>277</v>
      </c>
      <c r="G173" s="36"/>
      <c r="H173" s="36"/>
      <c r="I173" s="184"/>
      <c r="J173" s="36"/>
      <c r="K173" s="36"/>
      <c r="L173" s="39"/>
      <c r="M173" s="185"/>
      <c r="N173" s="186"/>
      <c r="O173" s="64"/>
      <c r="P173" s="64"/>
      <c r="Q173" s="64"/>
      <c r="R173" s="64"/>
      <c r="S173" s="64"/>
      <c r="T173" s="65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136</v>
      </c>
      <c r="AU173" s="17" t="s">
        <v>84</v>
      </c>
    </row>
    <row r="174" spans="1:65" s="2" customFormat="1">
      <c r="A174" s="34"/>
      <c r="B174" s="35"/>
      <c r="C174" s="36"/>
      <c r="D174" s="187" t="s">
        <v>138</v>
      </c>
      <c r="E174" s="36"/>
      <c r="F174" s="188" t="s">
        <v>278</v>
      </c>
      <c r="G174" s="36"/>
      <c r="H174" s="36"/>
      <c r="I174" s="184"/>
      <c r="J174" s="36"/>
      <c r="K174" s="36"/>
      <c r="L174" s="39"/>
      <c r="M174" s="185"/>
      <c r="N174" s="186"/>
      <c r="O174" s="64"/>
      <c r="P174" s="64"/>
      <c r="Q174" s="64"/>
      <c r="R174" s="64"/>
      <c r="S174" s="64"/>
      <c r="T174" s="65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138</v>
      </c>
      <c r="AU174" s="17" t="s">
        <v>84</v>
      </c>
    </row>
    <row r="175" spans="1:65" s="12" customFormat="1" ht="22.9" customHeight="1">
      <c r="B175" s="153"/>
      <c r="C175" s="154"/>
      <c r="D175" s="155" t="s">
        <v>73</v>
      </c>
      <c r="E175" s="167" t="s">
        <v>279</v>
      </c>
      <c r="F175" s="167" t="s">
        <v>280</v>
      </c>
      <c r="G175" s="154"/>
      <c r="H175" s="154"/>
      <c r="I175" s="157"/>
      <c r="J175" s="168">
        <f>BK175</f>
        <v>0</v>
      </c>
      <c r="K175" s="154"/>
      <c r="L175" s="159"/>
      <c r="M175" s="160"/>
      <c r="N175" s="161"/>
      <c r="O175" s="161"/>
      <c r="P175" s="162">
        <f>SUM(P176:P193)</f>
        <v>0</v>
      </c>
      <c r="Q175" s="161"/>
      <c r="R175" s="162">
        <f>SUM(R176:R193)</f>
        <v>0.6257655000000002</v>
      </c>
      <c r="S175" s="161"/>
      <c r="T175" s="163">
        <f>SUM(T176:T193)</f>
        <v>3.0760000000000001</v>
      </c>
      <c r="AR175" s="164" t="s">
        <v>84</v>
      </c>
      <c r="AT175" s="165" t="s">
        <v>73</v>
      </c>
      <c r="AU175" s="165" t="s">
        <v>82</v>
      </c>
      <c r="AY175" s="164" t="s">
        <v>126</v>
      </c>
      <c r="BK175" s="166">
        <f>SUM(BK176:BK193)</f>
        <v>0</v>
      </c>
    </row>
    <row r="176" spans="1:65" s="2" customFormat="1" ht="16.5" customHeight="1">
      <c r="A176" s="34"/>
      <c r="B176" s="35"/>
      <c r="C176" s="169" t="s">
        <v>281</v>
      </c>
      <c r="D176" s="169" t="s">
        <v>129</v>
      </c>
      <c r="E176" s="170" t="s">
        <v>282</v>
      </c>
      <c r="F176" s="171" t="s">
        <v>283</v>
      </c>
      <c r="G176" s="172" t="s">
        <v>142</v>
      </c>
      <c r="H176" s="173">
        <v>100</v>
      </c>
      <c r="I176" s="174"/>
      <c r="J176" s="175">
        <f>ROUND(I176*H176,2)</f>
        <v>0</v>
      </c>
      <c r="K176" s="171" t="s">
        <v>133</v>
      </c>
      <c r="L176" s="39"/>
      <c r="M176" s="176" t="s">
        <v>19</v>
      </c>
      <c r="N176" s="177" t="s">
        <v>45</v>
      </c>
      <c r="O176" s="64"/>
      <c r="P176" s="178">
        <f>O176*H176</f>
        <v>0</v>
      </c>
      <c r="Q176" s="178">
        <v>0</v>
      </c>
      <c r="R176" s="178">
        <f>Q176*H176</f>
        <v>0</v>
      </c>
      <c r="S176" s="178">
        <v>1.4919999999999999E-2</v>
      </c>
      <c r="T176" s="179">
        <f>S176*H176</f>
        <v>1.492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0" t="s">
        <v>230</v>
      </c>
      <c r="AT176" s="180" t="s">
        <v>129</v>
      </c>
      <c r="AU176" s="180" t="s">
        <v>84</v>
      </c>
      <c r="AY176" s="17" t="s">
        <v>126</v>
      </c>
      <c r="BE176" s="181">
        <f>IF(N176="základní",J176,0)</f>
        <v>0</v>
      </c>
      <c r="BF176" s="181">
        <f>IF(N176="snížená",J176,0)</f>
        <v>0</v>
      </c>
      <c r="BG176" s="181">
        <f>IF(N176="zákl. přenesená",J176,0)</f>
        <v>0</v>
      </c>
      <c r="BH176" s="181">
        <f>IF(N176="sníž. přenesená",J176,0)</f>
        <v>0</v>
      </c>
      <c r="BI176" s="181">
        <f>IF(N176="nulová",J176,0)</f>
        <v>0</v>
      </c>
      <c r="BJ176" s="17" t="s">
        <v>82</v>
      </c>
      <c r="BK176" s="181">
        <f>ROUND(I176*H176,2)</f>
        <v>0</v>
      </c>
      <c r="BL176" s="17" t="s">
        <v>230</v>
      </c>
      <c r="BM176" s="180" t="s">
        <v>284</v>
      </c>
    </row>
    <row r="177" spans="1:65" s="2" customFormat="1" ht="19.5">
      <c r="A177" s="34"/>
      <c r="B177" s="35"/>
      <c r="C177" s="36"/>
      <c r="D177" s="182" t="s">
        <v>136</v>
      </c>
      <c r="E177" s="36"/>
      <c r="F177" s="183" t="s">
        <v>285</v>
      </c>
      <c r="G177" s="36"/>
      <c r="H177" s="36"/>
      <c r="I177" s="184"/>
      <c r="J177" s="36"/>
      <c r="K177" s="36"/>
      <c r="L177" s="39"/>
      <c r="M177" s="185"/>
      <c r="N177" s="186"/>
      <c r="O177" s="64"/>
      <c r="P177" s="64"/>
      <c r="Q177" s="64"/>
      <c r="R177" s="64"/>
      <c r="S177" s="64"/>
      <c r="T177" s="65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136</v>
      </c>
      <c r="AU177" s="17" t="s">
        <v>84</v>
      </c>
    </row>
    <row r="178" spans="1:65" s="2" customFormat="1">
      <c r="A178" s="34"/>
      <c r="B178" s="35"/>
      <c r="C178" s="36"/>
      <c r="D178" s="187" t="s">
        <v>138</v>
      </c>
      <c r="E178" s="36"/>
      <c r="F178" s="188" t="s">
        <v>286</v>
      </c>
      <c r="G178" s="36"/>
      <c r="H178" s="36"/>
      <c r="I178" s="184"/>
      <c r="J178" s="36"/>
      <c r="K178" s="36"/>
      <c r="L178" s="39"/>
      <c r="M178" s="185"/>
      <c r="N178" s="186"/>
      <c r="O178" s="64"/>
      <c r="P178" s="64"/>
      <c r="Q178" s="64"/>
      <c r="R178" s="64"/>
      <c r="S178" s="64"/>
      <c r="T178" s="65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7" t="s">
        <v>138</v>
      </c>
      <c r="AU178" s="17" t="s">
        <v>84</v>
      </c>
    </row>
    <row r="179" spans="1:65" s="2" customFormat="1" ht="16.5" customHeight="1">
      <c r="A179" s="34"/>
      <c r="B179" s="35"/>
      <c r="C179" s="169" t="s">
        <v>287</v>
      </c>
      <c r="D179" s="169" t="s">
        <v>129</v>
      </c>
      <c r="E179" s="170" t="s">
        <v>288</v>
      </c>
      <c r="F179" s="171" t="s">
        <v>289</v>
      </c>
      <c r="G179" s="172" t="s">
        <v>142</v>
      </c>
      <c r="H179" s="173">
        <v>800</v>
      </c>
      <c r="I179" s="174"/>
      <c r="J179" s="175">
        <f>ROUND(I179*H179,2)</f>
        <v>0</v>
      </c>
      <c r="K179" s="171" t="s">
        <v>133</v>
      </c>
      <c r="L179" s="39"/>
      <c r="M179" s="176" t="s">
        <v>19</v>
      </c>
      <c r="N179" s="177" t="s">
        <v>45</v>
      </c>
      <c r="O179" s="64"/>
      <c r="P179" s="178">
        <f>O179*H179</f>
        <v>0</v>
      </c>
      <c r="Q179" s="178">
        <v>0</v>
      </c>
      <c r="R179" s="178">
        <f>Q179*H179</f>
        <v>0</v>
      </c>
      <c r="S179" s="178">
        <v>1.98E-3</v>
      </c>
      <c r="T179" s="179">
        <f>S179*H179</f>
        <v>1.5840000000000001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0" t="s">
        <v>230</v>
      </c>
      <c r="AT179" s="180" t="s">
        <v>129</v>
      </c>
      <c r="AU179" s="180" t="s">
        <v>84</v>
      </c>
      <c r="AY179" s="17" t="s">
        <v>126</v>
      </c>
      <c r="BE179" s="181">
        <f>IF(N179="základní",J179,0)</f>
        <v>0</v>
      </c>
      <c r="BF179" s="181">
        <f>IF(N179="snížená",J179,0)</f>
        <v>0</v>
      </c>
      <c r="BG179" s="181">
        <f>IF(N179="zákl. přenesená",J179,0)</f>
        <v>0</v>
      </c>
      <c r="BH179" s="181">
        <f>IF(N179="sníž. přenesená",J179,0)</f>
        <v>0</v>
      </c>
      <c r="BI179" s="181">
        <f>IF(N179="nulová",J179,0)</f>
        <v>0</v>
      </c>
      <c r="BJ179" s="17" t="s">
        <v>82</v>
      </c>
      <c r="BK179" s="181">
        <f>ROUND(I179*H179,2)</f>
        <v>0</v>
      </c>
      <c r="BL179" s="17" t="s">
        <v>230</v>
      </c>
      <c r="BM179" s="180" t="s">
        <v>290</v>
      </c>
    </row>
    <row r="180" spans="1:65" s="2" customFormat="1" ht="19.5">
      <c r="A180" s="34"/>
      <c r="B180" s="35"/>
      <c r="C180" s="36"/>
      <c r="D180" s="182" t="s">
        <v>136</v>
      </c>
      <c r="E180" s="36"/>
      <c r="F180" s="183" t="s">
        <v>291</v>
      </c>
      <c r="G180" s="36"/>
      <c r="H180" s="36"/>
      <c r="I180" s="184"/>
      <c r="J180" s="36"/>
      <c r="K180" s="36"/>
      <c r="L180" s="39"/>
      <c r="M180" s="185"/>
      <c r="N180" s="186"/>
      <c r="O180" s="64"/>
      <c r="P180" s="64"/>
      <c r="Q180" s="64"/>
      <c r="R180" s="64"/>
      <c r="S180" s="64"/>
      <c r="T180" s="65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136</v>
      </c>
      <c r="AU180" s="17" t="s">
        <v>84</v>
      </c>
    </row>
    <row r="181" spans="1:65" s="2" customFormat="1">
      <c r="A181" s="34"/>
      <c r="B181" s="35"/>
      <c r="C181" s="36"/>
      <c r="D181" s="187" t="s">
        <v>138</v>
      </c>
      <c r="E181" s="36"/>
      <c r="F181" s="188" t="s">
        <v>292</v>
      </c>
      <c r="G181" s="36"/>
      <c r="H181" s="36"/>
      <c r="I181" s="184"/>
      <c r="J181" s="36"/>
      <c r="K181" s="36"/>
      <c r="L181" s="39"/>
      <c r="M181" s="185"/>
      <c r="N181" s="186"/>
      <c r="O181" s="64"/>
      <c r="P181" s="64"/>
      <c r="Q181" s="64"/>
      <c r="R181" s="64"/>
      <c r="S181" s="64"/>
      <c r="T181" s="65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138</v>
      </c>
      <c r="AU181" s="17" t="s">
        <v>84</v>
      </c>
    </row>
    <row r="182" spans="1:65" s="2" customFormat="1" ht="16.5" customHeight="1">
      <c r="A182" s="34"/>
      <c r="B182" s="35"/>
      <c r="C182" s="169" t="s">
        <v>293</v>
      </c>
      <c r="D182" s="169" t="s">
        <v>129</v>
      </c>
      <c r="E182" s="170" t="s">
        <v>294</v>
      </c>
      <c r="F182" s="171" t="s">
        <v>295</v>
      </c>
      <c r="G182" s="172" t="s">
        <v>142</v>
      </c>
      <c r="H182" s="173">
        <v>60</v>
      </c>
      <c r="I182" s="174"/>
      <c r="J182" s="175">
        <f>ROUND(I182*H182,2)</f>
        <v>0</v>
      </c>
      <c r="K182" s="171" t="s">
        <v>133</v>
      </c>
      <c r="L182" s="39"/>
      <c r="M182" s="176" t="s">
        <v>19</v>
      </c>
      <c r="N182" s="177" t="s">
        <v>45</v>
      </c>
      <c r="O182" s="64"/>
      <c r="P182" s="178">
        <f>O182*H182</f>
        <v>0</v>
      </c>
      <c r="Q182" s="178">
        <v>6.3480000000000003E-4</v>
      </c>
      <c r="R182" s="178">
        <f>Q182*H182</f>
        <v>3.8088000000000004E-2</v>
      </c>
      <c r="S182" s="178">
        <v>0</v>
      </c>
      <c r="T182" s="179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0" t="s">
        <v>230</v>
      </c>
      <c r="AT182" s="180" t="s">
        <v>129</v>
      </c>
      <c r="AU182" s="180" t="s">
        <v>84</v>
      </c>
      <c r="AY182" s="17" t="s">
        <v>126</v>
      </c>
      <c r="BE182" s="181">
        <f>IF(N182="základní",J182,0)</f>
        <v>0</v>
      </c>
      <c r="BF182" s="181">
        <f>IF(N182="snížená",J182,0)</f>
        <v>0</v>
      </c>
      <c r="BG182" s="181">
        <f>IF(N182="zákl. přenesená",J182,0)</f>
        <v>0</v>
      </c>
      <c r="BH182" s="181">
        <f>IF(N182="sníž. přenesená",J182,0)</f>
        <v>0</v>
      </c>
      <c r="BI182" s="181">
        <f>IF(N182="nulová",J182,0)</f>
        <v>0</v>
      </c>
      <c r="BJ182" s="17" t="s">
        <v>82</v>
      </c>
      <c r="BK182" s="181">
        <f>ROUND(I182*H182,2)</f>
        <v>0</v>
      </c>
      <c r="BL182" s="17" t="s">
        <v>230</v>
      </c>
      <c r="BM182" s="180" t="s">
        <v>296</v>
      </c>
    </row>
    <row r="183" spans="1:65" s="2" customFormat="1">
      <c r="A183" s="34"/>
      <c r="B183" s="35"/>
      <c r="C183" s="36"/>
      <c r="D183" s="182" t="s">
        <v>136</v>
      </c>
      <c r="E183" s="36"/>
      <c r="F183" s="183" t="s">
        <v>297</v>
      </c>
      <c r="G183" s="36"/>
      <c r="H183" s="36"/>
      <c r="I183" s="184"/>
      <c r="J183" s="36"/>
      <c r="K183" s="36"/>
      <c r="L183" s="39"/>
      <c r="M183" s="185"/>
      <c r="N183" s="186"/>
      <c r="O183" s="64"/>
      <c r="P183" s="64"/>
      <c r="Q183" s="64"/>
      <c r="R183" s="64"/>
      <c r="S183" s="64"/>
      <c r="T183" s="65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136</v>
      </c>
      <c r="AU183" s="17" t="s">
        <v>84</v>
      </c>
    </row>
    <row r="184" spans="1:65" s="2" customFormat="1">
      <c r="A184" s="34"/>
      <c r="B184" s="35"/>
      <c r="C184" s="36"/>
      <c r="D184" s="187" t="s">
        <v>138</v>
      </c>
      <c r="E184" s="36"/>
      <c r="F184" s="188" t="s">
        <v>298</v>
      </c>
      <c r="G184" s="36"/>
      <c r="H184" s="36"/>
      <c r="I184" s="184"/>
      <c r="J184" s="36"/>
      <c r="K184" s="36"/>
      <c r="L184" s="39"/>
      <c r="M184" s="185"/>
      <c r="N184" s="186"/>
      <c r="O184" s="64"/>
      <c r="P184" s="64"/>
      <c r="Q184" s="64"/>
      <c r="R184" s="64"/>
      <c r="S184" s="64"/>
      <c r="T184" s="65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138</v>
      </c>
      <c r="AU184" s="17" t="s">
        <v>84</v>
      </c>
    </row>
    <row r="185" spans="1:65" s="2" customFormat="1" ht="16.5" customHeight="1">
      <c r="A185" s="34"/>
      <c r="B185" s="35"/>
      <c r="C185" s="169" t="s">
        <v>299</v>
      </c>
      <c r="D185" s="169" t="s">
        <v>129</v>
      </c>
      <c r="E185" s="170" t="s">
        <v>300</v>
      </c>
      <c r="F185" s="171" t="s">
        <v>301</v>
      </c>
      <c r="G185" s="172" t="s">
        <v>142</v>
      </c>
      <c r="H185" s="173">
        <v>450</v>
      </c>
      <c r="I185" s="174"/>
      <c r="J185" s="175">
        <f>ROUND(I185*H185,2)</f>
        <v>0</v>
      </c>
      <c r="K185" s="171" t="s">
        <v>133</v>
      </c>
      <c r="L185" s="39"/>
      <c r="M185" s="176" t="s">
        <v>19</v>
      </c>
      <c r="N185" s="177" t="s">
        <v>45</v>
      </c>
      <c r="O185" s="64"/>
      <c r="P185" s="178">
        <f>O185*H185</f>
        <v>0</v>
      </c>
      <c r="Q185" s="178">
        <v>1.2995000000000003E-3</v>
      </c>
      <c r="R185" s="178">
        <f>Q185*H185</f>
        <v>0.58477500000000016</v>
      </c>
      <c r="S185" s="178">
        <v>0</v>
      </c>
      <c r="T185" s="179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0" t="s">
        <v>230</v>
      </c>
      <c r="AT185" s="180" t="s">
        <v>129</v>
      </c>
      <c r="AU185" s="180" t="s">
        <v>84</v>
      </c>
      <c r="AY185" s="17" t="s">
        <v>126</v>
      </c>
      <c r="BE185" s="181">
        <f>IF(N185="základní",J185,0)</f>
        <v>0</v>
      </c>
      <c r="BF185" s="181">
        <f>IF(N185="snížená",J185,0)</f>
        <v>0</v>
      </c>
      <c r="BG185" s="181">
        <f>IF(N185="zákl. přenesená",J185,0)</f>
        <v>0</v>
      </c>
      <c r="BH185" s="181">
        <f>IF(N185="sníž. přenesená",J185,0)</f>
        <v>0</v>
      </c>
      <c r="BI185" s="181">
        <f>IF(N185="nulová",J185,0)</f>
        <v>0</v>
      </c>
      <c r="BJ185" s="17" t="s">
        <v>82</v>
      </c>
      <c r="BK185" s="181">
        <f>ROUND(I185*H185,2)</f>
        <v>0</v>
      </c>
      <c r="BL185" s="17" t="s">
        <v>230</v>
      </c>
      <c r="BM185" s="180" t="s">
        <v>302</v>
      </c>
    </row>
    <row r="186" spans="1:65" s="2" customFormat="1">
      <c r="A186" s="34"/>
      <c r="B186" s="35"/>
      <c r="C186" s="36"/>
      <c r="D186" s="182" t="s">
        <v>136</v>
      </c>
      <c r="E186" s="36"/>
      <c r="F186" s="183" t="s">
        <v>303</v>
      </c>
      <c r="G186" s="36"/>
      <c r="H186" s="36"/>
      <c r="I186" s="184"/>
      <c r="J186" s="36"/>
      <c r="K186" s="36"/>
      <c r="L186" s="39"/>
      <c r="M186" s="185"/>
      <c r="N186" s="186"/>
      <c r="O186" s="64"/>
      <c r="P186" s="64"/>
      <c r="Q186" s="64"/>
      <c r="R186" s="64"/>
      <c r="S186" s="64"/>
      <c r="T186" s="65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7" t="s">
        <v>136</v>
      </c>
      <c r="AU186" s="17" t="s">
        <v>84</v>
      </c>
    </row>
    <row r="187" spans="1:65" s="2" customFormat="1">
      <c r="A187" s="34"/>
      <c r="B187" s="35"/>
      <c r="C187" s="36"/>
      <c r="D187" s="187" t="s">
        <v>138</v>
      </c>
      <c r="E187" s="36"/>
      <c r="F187" s="188" t="s">
        <v>304</v>
      </c>
      <c r="G187" s="36"/>
      <c r="H187" s="36"/>
      <c r="I187" s="184"/>
      <c r="J187" s="36"/>
      <c r="K187" s="36"/>
      <c r="L187" s="39"/>
      <c r="M187" s="185"/>
      <c r="N187" s="186"/>
      <c r="O187" s="64"/>
      <c r="P187" s="64"/>
      <c r="Q187" s="64"/>
      <c r="R187" s="64"/>
      <c r="S187" s="64"/>
      <c r="T187" s="65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138</v>
      </c>
      <c r="AU187" s="17" t="s">
        <v>84</v>
      </c>
    </row>
    <row r="188" spans="1:65" s="2" customFormat="1" ht="16.5" customHeight="1">
      <c r="A188" s="34"/>
      <c r="B188" s="35"/>
      <c r="C188" s="169" t="s">
        <v>305</v>
      </c>
      <c r="D188" s="169" t="s">
        <v>129</v>
      </c>
      <c r="E188" s="170" t="s">
        <v>306</v>
      </c>
      <c r="F188" s="171" t="s">
        <v>307</v>
      </c>
      <c r="G188" s="172" t="s">
        <v>149</v>
      </c>
      <c r="H188" s="173">
        <v>18</v>
      </c>
      <c r="I188" s="174"/>
      <c r="J188" s="175">
        <f>ROUND(I188*H188,2)</f>
        <v>0</v>
      </c>
      <c r="K188" s="171" t="s">
        <v>133</v>
      </c>
      <c r="L188" s="39"/>
      <c r="M188" s="176" t="s">
        <v>19</v>
      </c>
      <c r="N188" s="177" t="s">
        <v>45</v>
      </c>
      <c r="O188" s="64"/>
      <c r="P188" s="178">
        <f>O188*H188</f>
        <v>0</v>
      </c>
      <c r="Q188" s="178">
        <v>1.6124999999999999E-4</v>
      </c>
      <c r="R188" s="178">
        <f>Q188*H188</f>
        <v>2.9024999999999997E-3</v>
      </c>
      <c r="S188" s="178">
        <v>0</v>
      </c>
      <c r="T188" s="179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0" t="s">
        <v>230</v>
      </c>
      <c r="AT188" s="180" t="s">
        <v>129</v>
      </c>
      <c r="AU188" s="180" t="s">
        <v>84</v>
      </c>
      <c r="AY188" s="17" t="s">
        <v>126</v>
      </c>
      <c r="BE188" s="181">
        <f>IF(N188="základní",J188,0)</f>
        <v>0</v>
      </c>
      <c r="BF188" s="181">
        <f>IF(N188="snížená",J188,0)</f>
        <v>0</v>
      </c>
      <c r="BG188" s="181">
        <f>IF(N188="zákl. přenesená",J188,0)</f>
        <v>0</v>
      </c>
      <c r="BH188" s="181">
        <f>IF(N188="sníž. přenesená",J188,0)</f>
        <v>0</v>
      </c>
      <c r="BI188" s="181">
        <f>IF(N188="nulová",J188,0)</f>
        <v>0</v>
      </c>
      <c r="BJ188" s="17" t="s">
        <v>82</v>
      </c>
      <c r="BK188" s="181">
        <f>ROUND(I188*H188,2)</f>
        <v>0</v>
      </c>
      <c r="BL188" s="17" t="s">
        <v>230</v>
      </c>
      <c r="BM188" s="180" t="s">
        <v>308</v>
      </c>
    </row>
    <row r="189" spans="1:65" s="2" customFormat="1">
      <c r="A189" s="34"/>
      <c r="B189" s="35"/>
      <c r="C189" s="36"/>
      <c r="D189" s="182" t="s">
        <v>136</v>
      </c>
      <c r="E189" s="36"/>
      <c r="F189" s="183" t="s">
        <v>309</v>
      </c>
      <c r="G189" s="36"/>
      <c r="H189" s="36"/>
      <c r="I189" s="184"/>
      <c r="J189" s="36"/>
      <c r="K189" s="36"/>
      <c r="L189" s="39"/>
      <c r="M189" s="185"/>
      <c r="N189" s="186"/>
      <c r="O189" s="64"/>
      <c r="P189" s="64"/>
      <c r="Q189" s="64"/>
      <c r="R189" s="64"/>
      <c r="S189" s="64"/>
      <c r="T189" s="65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136</v>
      </c>
      <c r="AU189" s="17" t="s">
        <v>84</v>
      </c>
    </row>
    <row r="190" spans="1:65" s="2" customFormat="1">
      <c r="A190" s="34"/>
      <c r="B190" s="35"/>
      <c r="C190" s="36"/>
      <c r="D190" s="187" t="s">
        <v>138</v>
      </c>
      <c r="E190" s="36"/>
      <c r="F190" s="188" t="s">
        <v>310</v>
      </c>
      <c r="G190" s="36"/>
      <c r="H190" s="36"/>
      <c r="I190" s="184"/>
      <c r="J190" s="36"/>
      <c r="K190" s="36"/>
      <c r="L190" s="39"/>
      <c r="M190" s="185"/>
      <c r="N190" s="186"/>
      <c r="O190" s="64"/>
      <c r="P190" s="64"/>
      <c r="Q190" s="64"/>
      <c r="R190" s="64"/>
      <c r="S190" s="64"/>
      <c r="T190" s="65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7" t="s">
        <v>138</v>
      </c>
      <c r="AU190" s="17" t="s">
        <v>84</v>
      </c>
    </row>
    <row r="191" spans="1:65" s="2" customFormat="1" ht="24.2" customHeight="1">
      <c r="A191" s="34"/>
      <c r="B191" s="35"/>
      <c r="C191" s="169" t="s">
        <v>311</v>
      </c>
      <c r="D191" s="169" t="s">
        <v>129</v>
      </c>
      <c r="E191" s="170" t="s">
        <v>312</v>
      </c>
      <c r="F191" s="171" t="s">
        <v>313</v>
      </c>
      <c r="G191" s="172" t="s">
        <v>275</v>
      </c>
      <c r="H191" s="209"/>
      <c r="I191" s="174"/>
      <c r="J191" s="175">
        <f>ROUND(I191*H191,2)</f>
        <v>0</v>
      </c>
      <c r="K191" s="171" t="s">
        <v>133</v>
      </c>
      <c r="L191" s="39"/>
      <c r="M191" s="176" t="s">
        <v>19</v>
      </c>
      <c r="N191" s="177" t="s">
        <v>45</v>
      </c>
      <c r="O191" s="64"/>
      <c r="P191" s="178">
        <f>O191*H191</f>
        <v>0</v>
      </c>
      <c r="Q191" s="178">
        <v>0</v>
      </c>
      <c r="R191" s="178">
        <f>Q191*H191</f>
        <v>0</v>
      </c>
      <c r="S191" s="178">
        <v>0</v>
      </c>
      <c r="T191" s="179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0" t="s">
        <v>230</v>
      </c>
      <c r="AT191" s="180" t="s">
        <v>129</v>
      </c>
      <c r="AU191" s="180" t="s">
        <v>84</v>
      </c>
      <c r="AY191" s="17" t="s">
        <v>126</v>
      </c>
      <c r="BE191" s="181">
        <f>IF(N191="základní",J191,0)</f>
        <v>0</v>
      </c>
      <c r="BF191" s="181">
        <f>IF(N191="snížená",J191,0)</f>
        <v>0</v>
      </c>
      <c r="BG191" s="181">
        <f>IF(N191="zákl. přenesená",J191,0)</f>
        <v>0</v>
      </c>
      <c r="BH191" s="181">
        <f>IF(N191="sníž. přenesená",J191,0)</f>
        <v>0</v>
      </c>
      <c r="BI191" s="181">
        <f>IF(N191="nulová",J191,0)</f>
        <v>0</v>
      </c>
      <c r="BJ191" s="17" t="s">
        <v>82</v>
      </c>
      <c r="BK191" s="181">
        <f>ROUND(I191*H191,2)</f>
        <v>0</v>
      </c>
      <c r="BL191" s="17" t="s">
        <v>230</v>
      </c>
      <c r="BM191" s="180" t="s">
        <v>314</v>
      </c>
    </row>
    <row r="192" spans="1:65" s="2" customFormat="1" ht="29.25">
      <c r="A192" s="34"/>
      <c r="B192" s="35"/>
      <c r="C192" s="36"/>
      <c r="D192" s="182" t="s">
        <v>136</v>
      </c>
      <c r="E192" s="36"/>
      <c r="F192" s="183" t="s">
        <v>315</v>
      </c>
      <c r="G192" s="36"/>
      <c r="H192" s="36"/>
      <c r="I192" s="184"/>
      <c r="J192" s="36"/>
      <c r="K192" s="36"/>
      <c r="L192" s="39"/>
      <c r="M192" s="185"/>
      <c r="N192" s="186"/>
      <c r="O192" s="64"/>
      <c r="P192" s="64"/>
      <c r="Q192" s="64"/>
      <c r="R192" s="64"/>
      <c r="S192" s="64"/>
      <c r="T192" s="65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136</v>
      </c>
      <c r="AU192" s="17" t="s">
        <v>84</v>
      </c>
    </row>
    <row r="193" spans="1:65" s="2" customFormat="1">
      <c r="A193" s="34"/>
      <c r="B193" s="35"/>
      <c r="C193" s="36"/>
      <c r="D193" s="187" t="s">
        <v>138</v>
      </c>
      <c r="E193" s="36"/>
      <c r="F193" s="188" t="s">
        <v>316</v>
      </c>
      <c r="G193" s="36"/>
      <c r="H193" s="36"/>
      <c r="I193" s="184"/>
      <c r="J193" s="36"/>
      <c r="K193" s="36"/>
      <c r="L193" s="39"/>
      <c r="M193" s="185"/>
      <c r="N193" s="186"/>
      <c r="O193" s="64"/>
      <c r="P193" s="64"/>
      <c r="Q193" s="64"/>
      <c r="R193" s="64"/>
      <c r="S193" s="64"/>
      <c r="T193" s="65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138</v>
      </c>
      <c r="AU193" s="17" t="s">
        <v>84</v>
      </c>
    </row>
    <row r="194" spans="1:65" s="12" customFormat="1" ht="22.9" customHeight="1">
      <c r="B194" s="153"/>
      <c r="C194" s="154"/>
      <c r="D194" s="155" t="s">
        <v>73</v>
      </c>
      <c r="E194" s="167" t="s">
        <v>317</v>
      </c>
      <c r="F194" s="167" t="s">
        <v>318</v>
      </c>
      <c r="G194" s="154"/>
      <c r="H194" s="154"/>
      <c r="I194" s="157"/>
      <c r="J194" s="168">
        <f>BK194</f>
        <v>0</v>
      </c>
      <c r="K194" s="154"/>
      <c r="L194" s="159"/>
      <c r="M194" s="160"/>
      <c r="N194" s="161"/>
      <c r="O194" s="161"/>
      <c r="P194" s="162">
        <f>SUM(P195:P282)</f>
        <v>0</v>
      </c>
      <c r="Q194" s="161"/>
      <c r="R194" s="162">
        <f>SUM(R195:R282)</f>
        <v>3.6637837060000011</v>
      </c>
      <c r="S194" s="161"/>
      <c r="T194" s="163">
        <f>SUM(T195:T282)</f>
        <v>8.8541000000000007</v>
      </c>
      <c r="AR194" s="164" t="s">
        <v>84</v>
      </c>
      <c r="AT194" s="165" t="s">
        <v>73</v>
      </c>
      <c r="AU194" s="165" t="s">
        <v>82</v>
      </c>
      <c r="AY194" s="164" t="s">
        <v>126</v>
      </c>
      <c r="BK194" s="166">
        <f>SUM(BK195:BK282)</f>
        <v>0</v>
      </c>
    </row>
    <row r="195" spans="1:65" s="2" customFormat="1" ht="24.2" customHeight="1">
      <c r="A195" s="34"/>
      <c r="B195" s="35"/>
      <c r="C195" s="169" t="s">
        <v>319</v>
      </c>
      <c r="D195" s="169" t="s">
        <v>129</v>
      </c>
      <c r="E195" s="170" t="s">
        <v>320</v>
      </c>
      <c r="F195" s="171" t="s">
        <v>321</v>
      </c>
      <c r="G195" s="172" t="s">
        <v>142</v>
      </c>
      <c r="H195" s="173">
        <v>1300</v>
      </c>
      <c r="I195" s="174"/>
      <c r="J195" s="175">
        <f>ROUND(I195*H195,2)</f>
        <v>0</v>
      </c>
      <c r="K195" s="171" t="s">
        <v>133</v>
      </c>
      <c r="L195" s="39"/>
      <c r="M195" s="176" t="s">
        <v>19</v>
      </c>
      <c r="N195" s="177" t="s">
        <v>45</v>
      </c>
      <c r="O195" s="64"/>
      <c r="P195" s="178">
        <f>O195*H195</f>
        <v>0</v>
      </c>
      <c r="Q195" s="178">
        <v>0</v>
      </c>
      <c r="R195" s="178">
        <f>Q195*H195</f>
        <v>0</v>
      </c>
      <c r="S195" s="178">
        <v>6.7000000000000002E-3</v>
      </c>
      <c r="T195" s="179">
        <f>S195*H195</f>
        <v>8.7100000000000009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0" t="s">
        <v>230</v>
      </c>
      <c r="AT195" s="180" t="s">
        <v>129</v>
      </c>
      <c r="AU195" s="180" t="s">
        <v>84</v>
      </c>
      <c r="AY195" s="17" t="s">
        <v>126</v>
      </c>
      <c r="BE195" s="181">
        <f>IF(N195="základní",J195,0)</f>
        <v>0</v>
      </c>
      <c r="BF195" s="181">
        <f>IF(N195="snížená",J195,0)</f>
        <v>0</v>
      </c>
      <c r="BG195" s="181">
        <f>IF(N195="zákl. přenesená",J195,0)</f>
        <v>0</v>
      </c>
      <c r="BH195" s="181">
        <f>IF(N195="sníž. přenesená",J195,0)</f>
        <v>0</v>
      </c>
      <c r="BI195" s="181">
        <f>IF(N195="nulová",J195,0)</f>
        <v>0</v>
      </c>
      <c r="BJ195" s="17" t="s">
        <v>82</v>
      </c>
      <c r="BK195" s="181">
        <f>ROUND(I195*H195,2)</f>
        <v>0</v>
      </c>
      <c r="BL195" s="17" t="s">
        <v>230</v>
      </c>
      <c r="BM195" s="180" t="s">
        <v>322</v>
      </c>
    </row>
    <row r="196" spans="1:65" s="2" customFormat="1" ht="19.5">
      <c r="A196" s="34"/>
      <c r="B196" s="35"/>
      <c r="C196" s="36"/>
      <c r="D196" s="182" t="s">
        <v>136</v>
      </c>
      <c r="E196" s="36"/>
      <c r="F196" s="183" t="s">
        <v>323</v>
      </c>
      <c r="G196" s="36"/>
      <c r="H196" s="36"/>
      <c r="I196" s="184"/>
      <c r="J196" s="36"/>
      <c r="K196" s="36"/>
      <c r="L196" s="39"/>
      <c r="M196" s="185"/>
      <c r="N196" s="186"/>
      <c r="O196" s="64"/>
      <c r="P196" s="64"/>
      <c r="Q196" s="64"/>
      <c r="R196" s="64"/>
      <c r="S196" s="64"/>
      <c r="T196" s="65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136</v>
      </c>
      <c r="AU196" s="17" t="s">
        <v>84</v>
      </c>
    </row>
    <row r="197" spans="1:65" s="2" customFormat="1">
      <c r="A197" s="34"/>
      <c r="B197" s="35"/>
      <c r="C197" s="36"/>
      <c r="D197" s="187" t="s">
        <v>138</v>
      </c>
      <c r="E197" s="36"/>
      <c r="F197" s="188" t="s">
        <v>324</v>
      </c>
      <c r="G197" s="36"/>
      <c r="H197" s="36"/>
      <c r="I197" s="184"/>
      <c r="J197" s="36"/>
      <c r="K197" s="36"/>
      <c r="L197" s="39"/>
      <c r="M197" s="185"/>
      <c r="N197" s="186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138</v>
      </c>
      <c r="AU197" s="17" t="s">
        <v>84</v>
      </c>
    </row>
    <row r="198" spans="1:65" s="2" customFormat="1" ht="21.75" customHeight="1">
      <c r="A198" s="34"/>
      <c r="B198" s="35"/>
      <c r="C198" s="169" t="s">
        <v>325</v>
      </c>
      <c r="D198" s="169" t="s">
        <v>129</v>
      </c>
      <c r="E198" s="170" t="s">
        <v>326</v>
      </c>
      <c r="F198" s="171" t="s">
        <v>327</v>
      </c>
      <c r="G198" s="172" t="s">
        <v>142</v>
      </c>
      <c r="H198" s="173">
        <v>200</v>
      </c>
      <c r="I198" s="174"/>
      <c r="J198" s="175">
        <f>ROUND(I198*H198,2)</f>
        <v>0</v>
      </c>
      <c r="K198" s="171" t="s">
        <v>133</v>
      </c>
      <c r="L198" s="39"/>
      <c r="M198" s="176" t="s">
        <v>19</v>
      </c>
      <c r="N198" s="177" t="s">
        <v>45</v>
      </c>
      <c r="O198" s="64"/>
      <c r="P198" s="178">
        <f>O198*H198</f>
        <v>0</v>
      </c>
      <c r="Q198" s="178">
        <v>0</v>
      </c>
      <c r="R198" s="178">
        <f>Q198*H198</f>
        <v>0</v>
      </c>
      <c r="S198" s="178">
        <v>2.9E-4</v>
      </c>
      <c r="T198" s="179">
        <f>S198*H198</f>
        <v>5.8000000000000003E-2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0" t="s">
        <v>230</v>
      </c>
      <c r="AT198" s="180" t="s">
        <v>129</v>
      </c>
      <c r="AU198" s="180" t="s">
        <v>84</v>
      </c>
      <c r="AY198" s="17" t="s">
        <v>126</v>
      </c>
      <c r="BE198" s="181">
        <f>IF(N198="základní",J198,0)</f>
        <v>0</v>
      </c>
      <c r="BF198" s="181">
        <f>IF(N198="snížená",J198,0)</f>
        <v>0</v>
      </c>
      <c r="BG198" s="181">
        <f>IF(N198="zákl. přenesená",J198,0)</f>
        <v>0</v>
      </c>
      <c r="BH198" s="181">
        <f>IF(N198="sníž. přenesená",J198,0)</f>
        <v>0</v>
      </c>
      <c r="BI198" s="181">
        <f>IF(N198="nulová",J198,0)</f>
        <v>0</v>
      </c>
      <c r="BJ198" s="17" t="s">
        <v>82</v>
      </c>
      <c r="BK198" s="181">
        <f>ROUND(I198*H198,2)</f>
        <v>0</v>
      </c>
      <c r="BL198" s="17" t="s">
        <v>230</v>
      </c>
      <c r="BM198" s="180" t="s">
        <v>328</v>
      </c>
    </row>
    <row r="199" spans="1:65" s="2" customFormat="1">
      <c r="A199" s="34"/>
      <c r="B199" s="35"/>
      <c r="C199" s="36"/>
      <c r="D199" s="182" t="s">
        <v>136</v>
      </c>
      <c r="E199" s="36"/>
      <c r="F199" s="183" t="s">
        <v>329</v>
      </c>
      <c r="G199" s="36"/>
      <c r="H199" s="36"/>
      <c r="I199" s="184"/>
      <c r="J199" s="36"/>
      <c r="K199" s="36"/>
      <c r="L199" s="39"/>
      <c r="M199" s="185"/>
      <c r="N199" s="186"/>
      <c r="O199" s="64"/>
      <c r="P199" s="64"/>
      <c r="Q199" s="64"/>
      <c r="R199" s="64"/>
      <c r="S199" s="64"/>
      <c r="T199" s="65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136</v>
      </c>
      <c r="AU199" s="17" t="s">
        <v>84</v>
      </c>
    </row>
    <row r="200" spans="1:65" s="2" customFormat="1">
      <c r="A200" s="34"/>
      <c r="B200" s="35"/>
      <c r="C200" s="36"/>
      <c r="D200" s="187" t="s">
        <v>138</v>
      </c>
      <c r="E200" s="36"/>
      <c r="F200" s="188" t="s">
        <v>330</v>
      </c>
      <c r="G200" s="36"/>
      <c r="H200" s="36"/>
      <c r="I200" s="184"/>
      <c r="J200" s="36"/>
      <c r="K200" s="36"/>
      <c r="L200" s="39"/>
      <c r="M200" s="185"/>
      <c r="N200" s="186"/>
      <c r="O200" s="64"/>
      <c r="P200" s="64"/>
      <c r="Q200" s="64"/>
      <c r="R200" s="64"/>
      <c r="S200" s="64"/>
      <c r="T200" s="65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138</v>
      </c>
      <c r="AU200" s="17" t="s">
        <v>84</v>
      </c>
    </row>
    <row r="201" spans="1:65" s="2" customFormat="1" ht="24.2" customHeight="1">
      <c r="A201" s="34"/>
      <c r="B201" s="35"/>
      <c r="C201" s="169" t="s">
        <v>331</v>
      </c>
      <c r="D201" s="169" t="s">
        <v>129</v>
      </c>
      <c r="E201" s="170" t="s">
        <v>332</v>
      </c>
      <c r="F201" s="171" t="s">
        <v>333</v>
      </c>
      <c r="G201" s="172" t="s">
        <v>142</v>
      </c>
      <c r="H201" s="173">
        <v>620</v>
      </c>
      <c r="I201" s="174"/>
      <c r="J201" s="175">
        <f>ROUND(I201*H201,2)</f>
        <v>0</v>
      </c>
      <c r="K201" s="171" t="s">
        <v>133</v>
      </c>
      <c r="L201" s="39"/>
      <c r="M201" s="176" t="s">
        <v>19</v>
      </c>
      <c r="N201" s="177" t="s">
        <v>45</v>
      </c>
      <c r="O201" s="64"/>
      <c r="P201" s="178">
        <f>O201*H201</f>
        <v>0</v>
      </c>
      <c r="Q201" s="178">
        <v>1.18946E-3</v>
      </c>
      <c r="R201" s="178">
        <f>Q201*H201</f>
        <v>0.73746520000000004</v>
      </c>
      <c r="S201" s="178">
        <v>0</v>
      </c>
      <c r="T201" s="179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0" t="s">
        <v>230</v>
      </c>
      <c r="AT201" s="180" t="s">
        <v>129</v>
      </c>
      <c r="AU201" s="180" t="s">
        <v>84</v>
      </c>
      <c r="AY201" s="17" t="s">
        <v>126</v>
      </c>
      <c r="BE201" s="181">
        <f>IF(N201="základní",J201,0)</f>
        <v>0</v>
      </c>
      <c r="BF201" s="181">
        <f>IF(N201="snížená",J201,0)</f>
        <v>0</v>
      </c>
      <c r="BG201" s="181">
        <f>IF(N201="zákl. přenesená",J201,0)</f>
        <v>0</v>
      </c>
      <c r="BH201" s="181">
        <f>IF(N201="sníž. přenesená",J201,0)</f>
        <v>0</v>
      </c>
      <c r="BI201" s="181">
        <f>IF(N201="nulová",J201,0)</f>
        <v>0</v>
      </c>
      <c r="BJ201" s="17" t="s">
        <v>82</v>
      </c>
      <c r="BK201" s="181">
        <f>ROUND(I201*H201,2)</f>
        <v>0</v>
      </c>
      <c r="BL201" s="17" t="s">
        <v>230</v>
      </c>
      <c r="BM201" s="180" t="s">
        <v>334</v>
      </c>
    </row>
    <row r="202" spans="1:65" s="2" customFormat="1" ht="19.5">
      <c r="A202" s="34"/>
      <c r="B202" s="35"/>
      <c r="C202" s="36"/>
      <c r="D202" s="182" t="s">
        <v>136</v>
      </c>
      <c r="E202" s="36"/>
      <c r="F202" s="183" t="s">
        <v>335</v>
      </c>
      <c r="G202" s="36"/>
      <c r="H202" s="36"/>
      <c r="I202" s="184"/>
      <c r="J202" s="36"/>
      <c r="K202" s="36"/>
      <c r="L202" s="39"/>
      <c r="M202" s="185"/>
      <c r="N202" s="186"/>
      <c r="O202" s="64"/>
      <c r="P202" s="64"/>
      <c r="Q202" s="64"/>
      <c r="R202" s="64"/>
      <c r="S202" s="64"/>
      <c r="T202" s="65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136</v>
      </c>
      <c r="AU202" s="17" t="s">
        <v>84</v>
      </c>
    </row>
    <row r="203" spans="1:65" s="2" customFormat="1">
      <c r="A203" s="34"/>
      <c r="B203" s="35"/>
      <c r="C203" s="36"/>
      <c r="D203" s="187" t="s">
        <v>138</v>
      </c>
      <c r="E203" s="36"/>
      <c r="F203" s="188" t="s">
        <v>336</v>
      </c>
      <c r="G203" s="36"/>
      <c r="H203" s="36"/>
      <c r="I203" s="184"/>
      <c r="J203" s="36"/>
      <c r="K203" s="36"/>
      <c r="L203" s="39"/>
      <c r="M203" s="185"/>
      <c r="N203" s="186"/>
      <c r="O203" s="64"/>
      <c r="P203" s="64"/>
      <c r="Q203" s="64"/>
      <c r="R203" s="64"/>
      <c r="S203" s="64"/>
      <c r="T203" s="65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7" t="s">
        <v>138</v>
      </c>
      <c r="AU203" s="17" t="s">
        <v>84</v>
      </c>
    </row>
    <row r="204" spans="1:65" s="2" customFormat="1" ht="24.2" customHeight="1">
      <c r="A204" s="34"/>
      <c r="B204" s="35"/>
      <c r="C204" s="169" t="s">
        <v>264</v>
      </c>
      <c r="D204" s="169" t="s">
        <v>129</v>
      </c>
      <c r="E204" s="170" t="s">
        <v>337</v>
      </c>
      <c r="F204" s="171" t="s">
        <v>338</v>
      </c>
      <c r="G204" s="172" t="s">
        <v>142</v>
      </c>
      <c r="H204" s="173">
        <v>570</v>
      </c>
      <c r="I204" s="174"/>
      <c r="J204" s="175">
        <f>ROUND(I204*H204,2)</f>
        <v>0</v>
      </c>
      <c r="K204" s="171" t="s">
        <v>133</v>
      </c>
      <c r="L204" s="39"/>
      <c r="M204" s="176" t="s">
        <v>19</v>
      </c>
      <c r="N204" s="177" t="s">
        <v>45</v>
      </c>
      <c r="O204" s="64"/>
      <c r="P204" s="178">
        <f>O204*H204</f>
        <v>0</v>
      </c>
      <c r="Q204" s="178">
        <v>1.35717E-3</v>
      </c>
      <c r="R204" s="178">
        <f>Q204*H204</f>
        <v>0.77358689999999997</v>
      </c>
      <c r="S204" s="178">
        <v>0</v>
      </c>
      <c r="T204" s="179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0" t="s">
        <v>230</v>
      </c>
      <c r="AT204" s="180" t="s">
        <v>129</v>
      </c>
      <c r="AU204" s="180" t="s">
        <v>84</v>
      </c>
      <c r="AY204" s="17" t="s">
        <v>126</v>
      </c>
      <c r="BE204" s="181">
        <f>IF(N204="základní",J204,0)</f>
        <v>0</v>
      </c>
      <c r="BF204" s="181">
        <f>IF(N204="snížená",J204,0)</f>
        <v>0</v>
      </c>
      <c r="BG204" s="181">
        <f>IF(N204="zákl. přenesená",J204,0)</f>
        <v>0</v>
      </c>
      <c r="BH204" s="181">
        <f>IF(N204="sníž. přenesená",J204,0)</f>
        <v>0</v>
      </c>
      <c r="BI204" s="181">
        <f>IF(N204="nulová",J204,0)</f>
        <v>0</v>
      </c>
      <c r="BJ204" s="17" t="s">
        <v>82</v>
      </c>
      <c r="BK204" s="181">
        <f>ROUND(I204*H204,2)</f>
        <v>0</v>
      </c>
      <c r="BL204" s="17" t="s">
        <v>230</v>
      </c>
      <c r="BM204" s="180" t="s">
        <v>339</v>
      </c>
    </row>
    <row r="205" spans="1:65" s="2" customFormat="1" ht="19.5">
      <c r="A205" s="34"/>
      <c r="B205" s="35"/>
      <c r="C205" s="36"/>
      <c r="D205" s="182" t="s">
        <v>136</v>
      </c>
      <c r="E205" s="36"/>
      <c r="F205" s="183" t="s">
        <v>340</v>
      </c>
      <c r="G205" s="36"/>
      <c r="H205" s="36"/>
      <c r="I205" s="184"/>
      <c r="J205" s="36"/>
      <c r="K205" s="36"/>
      <c r="L205" s="39"/>
      <c r="M205" s="185"/>
      <c r="N205" s="186"/>
      <c r="O205" s="64"/>
      <c r="P205" s="64"/>
      <c r="Q205" s="64"/>
      <c r="R205" s="64"/>
      <c r="S205" s="64"/>
      <c r="T205" s="65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136</v>
      </c>
      <c r="AU205" s="17" t="s">
        <v>84</v>
      </c>
    </row>
    <row r="206" spans="1:65" s="2" customFormat="1">
      <c r="A206" s="34"/>
      <c r="B206" s="35"/>
      <c r="C206" s="36"/>
      <c r="D206" s="187" t="s">
        <v>138</v>
      </c>
      <c r="E206" s="36"/>
      <c r="F206" s="188" t="s">
        <v>341</v>
      </c>
      <c r="G206" s="36"/>
      <c r="H206" s="36"/>
      <c r="I206" s="184"/>
      <c r="J206" s="36"/>
      <c r="K206" s="36"/>
      <c r="L206" s="39"/>
      <c r="M206" s="185"/>
      <c r="N206" s="186"/>
      <c r="O206" s="64"/>
      <c r="P206" s="64"/>
      <c r="Q206" s="64"/>
      <c r="R206" s="64"/>
      <c r="S206" s="64"/>
      <c r="T206" s="65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138</v>
      </c>
      <c r="AU206" s="17" t="s">
        <v>84</v>
      </c>
    </row>
    <row r="207" spans="1:65" s="2" customFormat="1" ht="24.2" customHeight="1">
      <c r="A207" s="34"/>
      <c r="B207" s="35"/>
      <c r="C207" s="169" t="s">
        <v>342</v>
      </c>
      <c r="D207" s="169" t="s">
        <v>129</v>
      </c>
      <c r="E207" s="170" t="s">
        <v>343</v>
      </c>
      <c r="F207" s="171" t="s">
        <v>344</v>
      </c>
      <c r="G207" s="172" t="s">
        <v>142</v>
      </c>
      <c r="H207" s="173">
        <v>220</v>
      </c>
      <c r="I207" s="174"/>
      <c r="J207" s="175">
        <f>ROUND(I207*H207,2)</f>
        <v>0</v>
      </c>
      <c r="K207" s="171" t="s">
        <v>133</v>
      </c>
      <c r="L207" s="39"/>
      <c r="M207" s="176" t="s">
        <v>19</v>
      </c>
      <c r="N207" s="177" t="s">
        <v>45</v>
      </c>
      <c r="O207" s="64"/>
      <c r="P207" s="178">
        <f>O207*H207</f>
        <v>0</v>
      </c>
      <c r="Q207" s="178">
        <v>2.5856E-3</v>
      </c>
      <c r="R207" s="178">
        <f>Q207*H207</f>
        <v>0.568832</v>
      </c>
      <c r="S207" s="178">
        <v>0</v>
      </c>
      <c r="T207" s="179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0" t="s">
        <v>230</v>
      </c>
      <c r="AT207" s="180" t="s">
        <v>129</v>
      </c>
      <c r="AU207" s="180" t="s">
        <v>84</v>
      </c>
      <c r="AY207" s="17" t="s">
        <v>126</v>
      </c>
      <c r="BE207" s="181">
        <f>IF(N207="základní",J207,0)</f>
        <v>0</v>
      </c>
      <c r="BF207" s="181">
        <f>IF(N207="snížená",J207,0)</f>
        <v>0</v>
      </c>
      <c r="BG207" s="181">
        <f>IF(N207="zákl. přenesená",J207,0)</f>
        <v>0</v>
      </c>
      <c r="BH207" s="181">
        <f>IF(N207="sníž. přenesená",J207,0)</f>
        <v>0</v>
      </c>
      <c r="BI207" s="181">
        <f>IF(N207="nulová",J207,0)</f>
        <v>0</v>
      </c>
      <c r="BJ207" s="17" t="s">
        <v>82</v>
      </c>
      <c r="BK207" s="181">
        <f>ROUND(I207*H207,2)</f>
        <v>0</v>
      </c>
      <c r="BL207" s="17" t="s">
        <v>230</v>
      </c>
      <c r="BM207" s="180" t="s">
        <v>345</v>
      </c>
    </row>
    <row r="208" spans="1:65" s="2" customFormat="1" ht="19.5">
      <c r="A208" s="34"/>
      <c r="B208" s="35"/>
      <c r="C208" s="36"/>
      <c r="D208" s="182" t="s">
        <v>136</v>
      </c>
      <c r="E208" s="36"/>
      <c r="F208" s="183" t="s">
        <v>346</v>
      </c>
      <c r="G208" s="36"/>
      <c r="H208" s="36"/>
      <c r="I208" s="184"/>
      <c r="J208" s="36"/>
      <c r="K208" s="36"/>
      <c r="L208" s="39"/>
      <c r="M208" s="185"/>
      <c r="N208" s="186"/>
      <c r="O208" s="64"/>
      <c r="P208" s="64"/>
      <c r="Q208" s="64"/>
      <c r="R208" s="64"/>
      <c r="S208" s="64"/>
      <c r="T208" s="65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136</v>
      </c>
      <c r="AU208" s="17" t="s">
        <v>84</v>
      </c>
    </row>
    <row r="209" spans="1:65" s="2" customFormat="1">
      <c r="A209" s="34"/>
      <c r="B209" s="35"/>
      <c r="C209" s="36"/>
      <c r="D209" s="187" t="s">
        <v>138</v>
      </c>
      <c r="E209" s="36"/>
      <c r="F209" s="188" t="s">
        <v>347</v>
      </c>
      <c r="G209" s="36"/>
      <c r="H209" s="36"/>
      <c r="I209" s="184"/>
      <c r="J209" s="36"/>
      <c r="K209" s="36"/>
      <c r="L209" s="39"/>
      <c r="M209" s="185"/>
      <c r="N209" s="186"/>
      <c r="O209" s="64"/>
      <c r="P209" s="64"/>
      <c r="Q209" s="64"/>
      <c r="R209" s="64"/>
      <c r="S209" s="64"/>
      <c r="T209" s="65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138</v>
      </c>
      <c r="AU209" s="17" t="s">
        <v>84</v>
      </c>
    </row>
    <row r="210" spans="1:65" s="2" customFormat="1" ht="24.2" customHeight="1">
      <c r="A210" s="34"/>
      <c r="B210" s="35"/>
      <c r="C210" s="169" t="s">
        <v>348</v>
      </c>
      <c r="D210" s="169" t="s">
        <v>129</v>
      </c>
      <c r="E210" s="170" t="s">
        <v>349</v>
      </c>
      <c r="F210" s="171" t="s">
        <v>350</v>
      </c>
      <c r="G210" s="172" t="s">
        <v>142</v>
      </c>
      <c r="H210" s="173">
        <v>35</v>
      </c>
      <c r="I210" s="174"/>
      <c r="J210" s="175">
        <f>ROUND(I210*H210,2)</f>
        <v>0</v>
      </c>
      <c r="K210" s="171" t="s">
        <v>133</v>
      </c>
      <c r="L210" s="39"/>
      <c r="M210" s="176" t="s">
        <v>19</v>
      </c>
      <c r="N210" s="177" t="s">
        <v>45</v>
      </c>
      <c r="O210" s="64"/>
      <c r="P210" s="178">
        <f>O210*H210</f>
        <v>0</v>
      </c>
      <c r="Q210" s="178">
        <v>6.0617400000000004E-3</v>
      </c>
      <c r="R210" s="178">
        <f>Q210*H210</f>
        <v>0.21216090000000001</v>
      </c>
      <c r="S210" s="178">
        <v>0</v>
      </c>
      <c r="T210" s="179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0" t="s">
        <v>230</v>
      </c>
      <c r="AT210" s="180" t="s">
        <v>129</v>
      </c>
      <c r="AU210" s="180" t="s">
        <v>84</v>
      </c>
      <c r="AY210" s="17" t="s">
        <v>126</v>
      </c>
      <c r="BE210" s="181">
        <f>IF(N210="základní",J210,0)</f>
        <v>0</v>
      </c>
      <c r="BF210" s="181">
        <f>IF(N210="snížená",J210,0)</f>
        <v>0</v>
      </c>
      <c r="BG210" s="181">
        <f>IF(N210="zákl. přenesená",J210,0)</f>
        <v>0</v>
      </c>
      <c r="BH210" s="181">
        <f>IF(N210="sníž. přenesená",J210,0)</f>
        <v>0</v>
      </c>
      <c r="BI210" s="181">
        <f>IF(N210="nulová",J210,0)</f>
        <v>0</v>
      </c>
      <c r="BJ210" s="17" t="s">
        <v>82</v>
      </c>
      <c r="BK210" s="181">
        <f>ROUND(I210*H210,2)</f>
        <v>0</v>
      </c>
      <c r="BL210" s="17" t="s">
        <v>230</v>
      </c>
      <c r="BM210" s="180" t="s">
        <v>351</v>
      </c>
    </row>
    <row r="211" spans="1:65" s="2" customFormat="1" ht="19.5">
      <c r="A211" s="34"/>
      <c r="B211" s="35"/>
      <c r="C211" s="36"/>
      <c r="D211" s="182" t="s">
        <v>136</v>
      </c>
      <c r="E211" s="36"/>
      <c r="F211" s="183" t="s">
        <v>352</v>
      </c>
      <c r="G211" s="36"/>
      <c r="H211" s="36"/>
      <c r="I211" s="184"/>
      <c r="J211" s="36"/>
      <c r="K211" s="36"/>
      <c r="L211" s="39"/>
      <c r="M211" s="185"/>
      <c r="N211" s="186"/>
      <c r="O211" s="64"/>
      <c r="P211" s="64"/>
      <c r="Q211" s="64"/>
      <c r="R211" s="64"/>
      <c r="S211" s="64"/>
      <c r="T211" s="65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136</v>
      </c>
      <c r="AU211" s="17" t="s">
        <v>84</v>
      </c>
    </row>
    <row r="212" spans="1:65" s="2" customFormat="1">
      <c r="A212" s="34"/>
      <c r="B212" s="35"/>
      <c r="C212" s="36"/>
      <c r="D212" s="187" t="s">
        <v>138</v>
      </c>
      <c r="E212" s="36"/>
      <c r="F212" s="188" t="s">
        <v>353</v>
      </c>
      <c r="G212" s="36"/>
      <c r="H212" s="36"/>
      <c r="I212" s="184"/>
      <c r="J212" s="36"/>
      <c r="K212" s="36"/>
      <c r="L212" s="39"/>
      <c r="M212" s="185"/>
      <c r="N212" s="186"/>
      <c r="O212" s="64"/>
      <c r="P212" s="64"/>
      <c r="Q212" s="64"/>
      <c r="R212" s="64"/>
      <c r="S212" s="64"/>
      <c r="T212" s="65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7" t="s">
        <v>138</v>
      </c>
      <c r="AU212" s="17" t="s">
        <v>84</v>
      </c>
    </row>
    <row r="213" spans="1:65" s="2" customFormat="1" ht="24.2" customHeight="1">
      <c r="A213" s="34"/>
      <c r="B213" s="35"/>
      <c r="C213" s="169" t="s">
        <v>354</v>
      </c>
      <c r="D213" s="169" t="s">
        <v>129</v>
      </c>
      <c r="E213" s="170" t="s">
        <v>355</v>
      </c>
      <c r="F213" s="171" t="s">
        <v>356</v>
      </c>
      <c r="G213" s="172" t="s">
        <v>142</v>
      </c>
      <c r="H213" s="173">
        <v>55</v>
      </c>
      <c r="I213" s="174"/>
      <c r="J213" s="175">
        <f>ROUND(I213*H213,2)</f>
        <v>0</v>
      </c>
      <c r="K213" s="171" t="s">
        <v>133</v>
      </c>
      <c r="L213" s="39"/>
      <c r="M213" s="176" t="s">
        <v>19</v>
      </c>
      <c r="N213" s="177" t="s">
        <v>45</v>
      </c>
      <c r="O213" s="64"/>
      <c r="P213" s="178">
        <f>O213*H213</f>
        <v>0</v>
      </c>
      <c r="Q213" s="178">
        <v>1.4543499999999999E-2</v>
      </c>
      <c r="R213" s="178">
        <f>Q213*H213</f>
        <v>0.79989250000000001</v>
      </c>
      <c r="S213" s="178">
        <v>0</v>
      </c>
      <c r="T213" s="179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0" t="s">
        <v>230</v>
      </c>
      <c r="AT213" s="180" t="s">
        <v>129</v>
      </c>
      <c r="AU213" s="180" t="s">
        <v>84</v>
      </c>
      <c r="AY213" s="17" t="s">
        <v>126</v>
      </c>
      <c r="BE213" s="181">
        <f>IF(N213="základní",J213,0)</f>
        <v>0</v>
      </c>
      <c r="BF213" s="181">
        <f>IF(N213="snížená",J213,0)</f>
        <v>0</v>
      </c>
      <c r="BG213" s="181">
        <f>IF(N213="zákl. přenesená",J213,0)</f>
        <v>0</v>
      </c>
      <c r="BH213" s="181">
        <f>IF(N213="sníž. přenesená",J213,0)</f>
        <v>0</v>
      </c>
      <c r="BI213" s="181">
        <f>IF(N213="nulová",J213,0)</f>
        <v>0</v>
      </c>
      <c r="BJ213" s="17" t="s">
        <v>82</v>
      </c>
      <c r="BK213" s="181">
        <f>ROUND(I213*H213,2)</f>
        <v>0</v>
      </c>
      <c r="BL213" s="17" t="s">
        <v>230</v>
      </c>
      <c r="BM213" s="180" t="s">
        <v>357</v>
      </c>
    </row>
    <row r="214" spans="1:65" s="2" customFormat="1" ht="19.5">
      <c r="A214" s="34"/>
      <c r="B214" s="35"/>
      <c r="C214" s="36"/>
      <c r="D214" s="182" t="s">
        <v>136</v>
      </c>
      <c r="E214" s="36"/>
      <c r="F214" s="183" t="s">
        <v>358</v>
      </c>
      <c r="G214" s="36"/>
      <c r="H214" s="36"/>
      <c r="I214" s="184"/>
      <c r="J214" s="36"/>
      <c r="K214" s="36"/>
      <c r="L214" s="39"/>
      <c r="M214" s="185"/>
      <c r="N214" s="186"/>
      <c r="O214" s="64"/>
      <c r="P214" s="64"/>
      <c r="Q214" s="64"/>
      <c r="R214" s="64"/>
      <c r="S214" s="64"/>
      <c r="T214" s="65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136</v>
      </c>
      <c r="AU214" s="17" t="s">
        <v>84</v>
      </c>
    </row>
    <row r="215" spans="1:65" s="2" customFormat="1">
      <c r="A215" s="34"/>
      <c r="B215" s="35"/>
      <c r="C215" s="36"/>
      <c r="D215" s="187" t="s">
        <v>138</v>
      </c>
      <c r="E215" s="36"/>
      <c r="F215" s="188" t="s">
        <v>359</v>
      </c>
      <c r="G215" s="36"/>
      <c r="H215" s="36"/>
      <c r="I215" s="184"/>
      <c r="J215" s="36"/>
      <c r="K215" s="36"/>
      <c r="L215" s="39"/>
      <c r="M215" s="185"/>
      <c r="N215" s="186"/>
      <c r="O215" s="64"/>
      <c r="P215" s="64"/>
      <c r="Q215" s="64"/>
      <c r="R215" s="64"/>
      <c r="S215" s="64"/>
      <c r="T215" s="65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7" t="s">
        <v>138</v>
      </c>
      <c r="AU215" s="17" t="s">
        <v>84</v>
      </c>
    </row>
    <row r="216" spans="1:65" s="2" customFormat="1" ht="24.2" customHeight="1">
      <c r="A216" s="34"/>
      <c r="B216" s="35"/>
      <c r="C216" s="169" t="s">
        <v>360</v>
      </c>
      <c r="D216" s="169" t="s">
        <v>129</v>
      </c>
      <c r="E216" s="170" t="s">
        <v>361</v>
      </c>
      <c r="F216" s="171" t="s">
        <v>362</v>
      </c>
      <c r="G216" s="172" t="s">
        <v>142</v>
      </c>
      <c r="H216" s="173">
        <v>12</v>
      </c>
      <c r="I216" s="174"/>
      <c r="J216" s="175">
        <f>ROUND(I216*H216,2)</f>
        <v>0</v>
      </c>
      <c r="K216" s="171" t="s">
        <v>133</v>
      </c>
      <c r="L216" s="39"/>
      <c r="M216" s="176" t="s">
        <v>19</v>
      </c>
      <c r="N216" s="177" t="s">
        <v>45</v>
      </c>
      <c r="O216" s="64"/>
      <c r="P216" s="178">
        <f>O216*H216</f>
        <v>0</v>
      </c>
      <c r="Q216" s="178">
        <v>2.2497880000000001E-2</v>
      </c>
      <c r="R216" s="178">
        <f>Q216*H216</f>
        <v>0.26997456000000003</v>
      </c>
      <c r="S216" s="178">
        <v>0</v>
      </c>
      <c r="T216" s="179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0" t="s">
        <v>230</v>
      </c>
      <c r="AT216" s="180" t="s">
        <v>129</v>
      </c>
      <c r="AU216" s="180" t="s">
        <v>84</v>
      </c>
      <c r="AY216" s="17" t="s">
        <v>126</v>
      </c>
      <c r="BE216" s="181">
        <f>IF(N216="základní",J216,0)</f>
        <v>0</v>
      </c>
      <c r="BF216" s="181">
        <f>IF(N216="snížená",J216,0)</f>
        <v>0</v>
      </c>
      <c r="BG216" s="181">
        <f>IF(N216="zákl. přenesená",J216,0)</f>
        <v>0</v>
      </c>
      <c r="BH216" s="181">
        <f>IF(N216="sníž. přenesená",J216,0)</f>
        <v>0</v>
      </c>
      <c r="BI216" s="181">
        <f>IF(N216="nulová",J216,0)</f>
        <v>0</v>
      </c>
      <c r="BJ216" s="17" t="s">
        <v>82</v>
      </c>
      <c r="BK216" s="181">
        <f>ROUND(I216*H216,2)</f>
        <v>0</v>
      </c>
      <c r="BL216" s="17" t="s">
        <v>230</v>
      </c>
      <c r="BM216" s="180" t="s">
        <v>363</v>
      </c>
    </row>
    <row r="217" spans="1:65" s="2" customFormat="1" ht="19.5">
      <c r="A217" s="34"/>
      <c r="B217" s="35"/>
      <c r="C217" s="36"/>
      <c r="D217" s="182" t="s">
        <v>136</v>
      </c>
      <c r="E217" s="36"/>
      <c r="F217" s="183" t="s">
        <v>364</v>
      </c>
      <c r="G217" s="36"/>
      <c r="H217" s="36"/>
      <c r="I217" s="184"/>
      <c r="J217" s="36"/>
      <c r="K217" s="36"/>
      <c r="L217" s="39"/>
      <c r="M217" s="185"/>
      <c r="N217" s="186"/>
      <c r="O217" s="64"/>
      <c r="P217" s="64"/>
      <c r="Q217" s="64"/>
      <c r="R217" s="64"/>
      <c r="S217" s="64"/>
      <c r="T217" s="65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7" t="s">
        <v>136</v>
      </c>
      <c r="AU217" s="17" t="s">
        <v>84</v>
      </c>
    </row>
    <row r="218" spans="1:65" s="2" customFormat="1">
      <c r="A218" s="34"/>
      <c r="B218" s="35"/>
      <c r="C218" s="36"/>
      <c r="D218" s="187" t="s">
        <v>138</v>
      </c>
      <c r="E218" s="36"/>
      <c r="F218" s="188" t="s">
        <v>365</v>
      </c>
      <c r="G218" s="36"/>
      <c r="H218" s="36"/>
      <c r="I218" s="184"/>
      <c r="J218" s="36"/>
      <c r="K218" s="36"/>
      <c r="L218" s="39"/>
      <c r="M218" s="185"/>
      <c r="N218" s="186"/>
      <c r="O218" s="64"/>
      <c r="P218" s="64"/>
      <c r="Q218" s="64"/>
      <c r="R218" s="64"/>
      <c r="S218" s="64"/>
      <c r="T218" s="65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138</v>
      </c>
      <c r="AU218" s="17" t="s">
        <v>84</v>
      </c>
    </row>
    <row r="219" spans="1:65" s="2" customFormat="1" ht="37.9" customHeight="1">
      <c r="A219" s="34"/>
      <c r="B219" s="35"/>
      <c r="C219" s="169" t="s">
        <v>366</v>
      </c>
      <c r="D219" s="169" t="s">
        <v>129</v>
      </c>
      <c r="E219" s="170" t="s">
        <v>367</v>
      </c>
      <c r="F219" s="171" t="s">
        <v>368</v>
      </c>
      <c r="G219" s="172" t="s">
        <v>142</v>
      </c>
      <c r="H219" s="173">
        <v>1410</v>
      </c>
      <c r="I219" s="174"/>
      <c r="J219" s="175">
        <f>ROUND(I219*H219,2)</f>
        <v>0</v>
      </c>
      <c r="K219" s="171" t="s">
        <v>133</v>
      </c>
      <c r="L219" s="39"/>
      <c r="M219" s="176" t="s">
        <v>19</v>
      </c>
      <c r="N219" s="177" t="s">
        <v>45</v>
      </c>
      <c r="O219" s="64"/>
      <c r="P219" s="178">
        <f>O219*H219</f>
        <v>0</v>
      </c>
      <c r="Q219" s="178">
        <v>7.7600000000000002E-5</v>
      </c>
      <c r="R219" s="178">
        <f>Q219*H219</f>
        <v>0.109416</v>
      </c>
      <c r="S219" s="178">
        <v>0</v>
      </c>
      <c r="T219" s="179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0" t="s">
        <v>230</v>
      </c>
      <c r="AT219" s="180" t="s">
        <v>129</v>
      </c>
      <c r="AU219" s="180" t="s">
        <v>84</v>
      </c>
      <c r="AY219" s="17" t="s">
        <v>126</v>
      </c>
      <c r="BE219" s="181">
        <f>IF(N219="základní",J219,0)</f>
        <v>0</v>
      </c>
      <c r="BF219" s="181">
        <f>IF(N219="snížená",J219,0)</f>
        <v>0</v>
      </c>
      <c r="BG219" s="181">
        <f>IF(N219="zákl. přenesená",J219,0)</f>
        <v>0</v>
      </c>
      <c r="BH219" s="181">
        <f>IF(N219="sníž. přenesená",J219,0)</f>
        <v>0</v>
      </c>
      <c r="BI219" s="181">
        <f>IF(N219="nulová",J219,0)</f>
        <v>0</v>
      </c>
      <c r="BJ219" s="17" t="s">
        <v>82</v>
      </c>
      <c r="BK219" s="181">
        <f>ROUND(I219*H219,2)</f>
        <v>0</v>
      </c>
      <c r="BL219" s="17" t="s">
        <v>230</v>
      </c>
      <c r="BM219" s="180" t="s">
        <v>369</v>
      </c>
    </row>
    <row r="220" spans="1:65" s="2" customFormat="1" ht="29.25">
      <c r="A220" s="34"/>
      <c r="B220" s="35"/>
      <c r="C220" s="36"/>
      <c r="D220" s="182" t="s">
        <v>136</v>
      </c>
      <c r="E220" s="36"/>
      <c r="F220" s="183" t="s">
        <v>370</v>
      </c>
      <c r="G220" s="36"/>
      <c r="H220" s="36"/>
      <c r="I220" s="184"/>
      <c r="J220" s="36"/>
      <c r="K220" s="36"/>
      <c r="L220" s="39"/>
      <c r="M220" s="185"/>
      <c r="N220" s="186"/>
      <c r="O220" s="64"/>
      <c r="P220" s="64"/>
      <c r="Q220" s="64"/>
      <c r="R220" s="64"/>
      <c r="S220" s="64"/>
      <c r="T220" s="65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136</v>
      </c>
      <c r="AU220" s="17" t="s">
        <v>84</v>
      </c>
    </row>
    <row r="221" spans="1:65" s="2" customFormat="1">
      <c r="A221" s="34"/>
      <c r="B221" s="35"/>
      <c r="C221" s="36"/>
      <c r="D221" s="187" t="s">
        <v>138</v>
      </c>
      <c r="E221" s="36"/>
      <c r="F221" s="188" t="s">
        <v>371</v>
      </c>
      <c r="G221" s="36"/>
      <c r="H221" s="36"/>
      <c r="I221" s="184"/>
      <c r="J221" s="36"/>
      <c r="K221" s="36"/>
      <c r="L221" s="39"/>
      <c r="M221" s="185"/>
      <c r="N221" s="186"/>
      <c r="O221" s="64"/>
      <c r="P221" s="64"/>
      <c r="Q221" s="64"/>
      <c r="R221" s="64"/>
      <c r="S221" s="64"/>
      <c r="T221" s="65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138</v>
      </c>
      <c r="AU221" s="17" t="s">
        <v>84</v>
      </c>
    </row>
    <row r="222" spans="1:65" s="2" customFormat="1" ht="37.9" customHeight="1">
      <c r="A222" s="34"/>
      <c r="B222" s="35"/>
      <c r="C222" s="169" t="s">
        <v>372</v>
      </c>
      <c r="D222" s="169" t="s">
        <v>129</v>
      </c>
      <c r="E222" s="170" t="s">
        <v>373</v>
      </c>
      <c r="F222" s="171" t="s">
        <v>374</v>
      </c>
      <c r="G222" s="172" t="s">
        <v>142</v>
      </c>
      <c r="H222" s="173">
        <v>35</v>
      </c>
      <c r="I222" s="174"/>
      <c r="J222" s="175">
        <f>ROUND(I222*H222,2)</f>
        <v>0</v>
      </c>
      <c r="K222" s="171" t="s">
        <v>133</v>
      </c>
      <c r="L222" s="39"/>
      <c r="M222" s="176" t="s">
        <v>19</v>
      </c>
      <c r="N222" s="177" t="s">
        <v>45</v>
      </c>
      <c r="O222" s="64"/>
      <c r="P222" s="178">
        <f>O222*H222</f>
        <v>0</v>
      </c>
      <c r="Q222" s="178">
        <v>1.0839E-4</v>
      </c>
      <c r="R222" s="178">
        <f>Q222*H222</f>
        <v>3.79365E-3</v>
      </c>
      <c r="S222" s="178">
        <v>0</v>
      </c>
      <c r="T222" s="179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0" t="s">
        <v>230</v>
      </c>
      <c r="AT222" s="180" t="s">
        <v>129</v>
      </c>
      <c r="AU222" s="180" t="s">
        <v>84</v>
      </c>
      <c r="AY222" s="17" t="s">
        <v>126</v>
      </c>
      <c r="BE222" s="181">
        <f>IF(N222="základní",J222,0)</f>
        <v>0</v>
      </c>
      <c r="BF222" s="181">
        <f>IF(N222="snížená",J222,0)</f>
        <v>0</v>
      </c>
      <c r="BG222" s="181">
        <f>IF(N222="zákl. přenesená",J222,0)</f>
        <v>0</v>
      </c>
      <c r="BH222" s="181">
        <f>IF(N222="sníž. přenesená",J222,0)</f>
        <v>0</v>
      </c>
      <c r="BI222" s="181">
        <f>IF(N222="nulová",J222,0)</f>
        <v>0</v>
      </c>
      <c r="BJ222" s="17" t="s">
        <v>82</v>
      </c>
      <c r="BK222" s="181">
        <f>ROUND(I222*H222,2)</f>
        <v>0</v>
      </c>
      <c r="BL222" s="17" t="s">
        <v>230</v>
      </c>
      <c r="BM222" s="180" t="s">
        <v>375</v>
      </c>
    </row>
    <row r="223" spans="1:65" s="2" customFormat="1" ht="29.25">
      <c r="A223" s="34"/>
      <c r="B223" s="35"/>
      <c r="C223" s="36"/>
      <c r="D223" s="182" t="s">
        <v>136</v>
      </c>
      <c r="E223" s="36"/>
      <c r="F223" s="183" t="s">
        <v>376</v>
      </c>
      <c r="G223" s="36"/>
      <c r="H223" s="36"/>
      <c r="I223" s="184"/>
      <c r="J223" s="36"/>
      <c r="K223" s="36"/>
      <c r="L223" s="39"/>
      <c r="M223" s="185"/>
      <c r="N223" s="186"/>
      <c r="O223" s="64"/>
      <c r="P223" s="64"/>
      <c r="Q223" s="64"/>
      <c r="R223" s="64"/>
      <c r="S223" s="64"/>
      <c r="T223" s="65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136</v>
      </c>
      <c r="AU223" s="17" t="s">
        <v>84</v>
      </c>
    </row>
    <row r="224" spans="1:65" s="2" customFormat="1">
      <c r="A224" s="34"/>
      <c r="B224" s="35"/>
      <c r="C224" s="36"/>
      <c r="D224" s="187" t="s">
        <v>138</v>
      </c>
      <c r="E224" s="36"/>
      <c r="F224" s="188" t="s">
        <v>377</v>
      </c>
      <c r="G224" s="36"/>
      <c r="H224" s="36"/>
      <c r="I224" s="184"/>
      <c r="J224" s="36"/>
      <c r="K224" s="36"/>
      <c r="L224" s="39"/>
      <c r="M224" s="185"/>
      <c r="N224" s="186"/>
      <c r="O224" s="64"/>
      <c r="P224" s="64"/>
      <c r="Q224" s="64"/>
      <c r="R224" s="64"/>
      <c r="S224" s="64"/>
      <c r="T224" s="65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138</v>
      </c>
      <c r="AU224" s="17" t="s">
        <v>84</v>
      </c>
    </row>
    <row r="225" spans="1:65" s="2" customFormat="1" ht="37.9" customHeight="1">
      <c r="A225" s="34"/>
      <c r="B225" s="35"/>
      <c r="C225" s="169" t="s">
        <v>378</v>
      </c>
      <c r="D225" s="169" t="s">
        <v>129</v>
      </c>
      <c r="E225" s="170" t="s">
        <v>379</v>
      </c>
      <c r="F225" s="171" t="s">
        <v>380</v>
      </c>
      <c r="G225" s="172" t="s">
        <v>142</v>
      </c>
      <c r="H225" s="173">
        <v>55</v>
      </c>
      <c r="I225" s="174"/>
      <c r="J225" s="175">
        <f>ROUND(I225*H225,2)</f>
        <v>0</v>
      </c>
      <c r="K225" s="171" t="s">
        <v>133</v>
      </c>
      <c r="L225" s="39"/>
      <c r="M225" s="176" t="s">
        <v>19</v>
      </c>
      <c r="N225" s="177" t="s">
        <v>45</v>
      </c>
      <c r="O225" s="64"/>
      <c r="P225" s="178">
        <f>O225*H225</f>
        <v>0</v>
      </c>
      <c r="Q225" s="178">
        <v>1.2898E-4</v>
      </c>
      <c r="R225" s="178">
        <f>Q225*H225</f>
        <v>7.0939000000000002E-3</v>
      </c>
      <c r="S225" s="178">
        <v>0</v>
      </c>
      <c r="T225" s="179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0" t="s">
        <v>230</v>
      </c>
      <c r="AT225" s="180" t="s">
        <v>129</v>
      </c>
      <c r="AU225" s="180" t="s">
        <v>84</v>
      </c>
      <c r="AY225" s="17" t="s">
        <v>126</v>
      </c>
      <c r="BE225" s="181">
        <f>IF(N225="základní",J225,0)</f>
        <v>0</v>
      </c>
      <c r="BF225" s="181">
        <f>IF(N225="snížená",J225,0)</f>
        <v>0</v>
      </c>
      <c r="BG225" s="181">
        <f>IF(N225="zákl. přenesená",J225,0)</f>
        <v>0</v>
      </c>
      <c r="BH225" s="181">
        <f>IF(N225="sníž. přenesená",J225,0)</f>
        <v>0</v>
      </c>
      <c r="BI225" s="181">
        <f>IF(N225="nulová",J225,0)</f>
        <v>0</v>
      </c>
      <c r="BJ225" s="17" t="s">
        <v>82</v>
      </c>
      <c r="BK225" s="181">
        <f>ROUND(I225*H225,2)</f>
        <v>0</v>
      </c>
      <c r="BL225" s="17" t="s">
        <v>230</v>
      </c>
      <c r="BM225" s="180" t="s">
        <v>381</v>
      </c>
    </row>
    <row r="226" spans="1:65" s="2" customFormat="1" ht="29.25">
      <c r="A226" s="34"/>
      <c r="B226" s="35"/>
      <c r="C226" s="36"/>
      <c r="D226" s="182" t="s">
        <v>136</v>
      </c>
      <c r="E226" s="36"/>
      <c r="F226" s="183" t="s">
        <v>382</v>
      </c>
      <c r="G226" s="36"/>
      <c r="H226" s="36"/>
      <c r="I226" s="184"/>
      <c r="J226" s="36"/>
      <c r="K226" s="36"/>
      <c r="L226" s="39"/>
      <c r="M226" s="185"/>
      <c r="N226" s="186"/>
      <c r="O226" s="64"/>
      <c r="P226" s="64"/>
      <c r="Q226" s="64"/>
      <c r="R226" s="64"/>
      <c r="S226" s="64"/>
      <c r="T226" s="65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7" t="s">
        <v>136</v>
      </c>
      <c r="AU226" s="17" t="s">
        <v>84</v>
      </c>
    </row>
    <row r="227" spans="1:65" s="2" customFormat="1">
      <c r="A227" s="34"/>
      <c r="B227" s="35"/>
      <c r="C227" s="36"/>
      <c r="D227" s="187" t="s">
        <v>138</v>
      </c>
      <c r="E227" s="36"/>
      <c r="F227" s="188" t="s">
        <v>383</v>
      </c>
      <c r="G227" s="36"/>
      <c r="H227" s="36"/>
      <c r="I227" s="184"/>
      <c r="J227" s="36"/>
      <c r="K227" s="36"/>
      <c r="L227" s="39"/>
      <c r="M227" s="185"/>
      <c r="N227" s="186"/>
      <c r="O227" s="64"/>
      <c r="P227" s="64"/>
      <c r="Q227" s="64"/>
      <c r="R227" s="64"/>
      <c r="S227" s="64"/>
      <c r="T227" s="65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7" t="s">
        <v>138</v>
      </c>
      <c r="AU227" s="17" t="s">
        <v>84</v>
      </c>
    </row>
    <row r="228" spans="1:65" s="2" customFormat="1" ht="24.2" customHeight="1">
      <c r="A228" s="34"/>
      <c r="B228" s="35"/>
      <c r="C228" s="169" t="s">
        <v>384</v>
      </c>
      <c r="D228" s="169" t="s">
        <v>129</v>
      </c>
      <c r="E228" s="170" t="s">
        <v>385</v>
      </c>
      <c r="F228" s="171" t="s">
        <v>386</v>
      </c>
      <c r="G228" s="172" t="s">
        <v>149</v>
      </c>
      <c r="H228" s="173">
        <v>70</v>
      </c>
      <c r="I228" s="174"/>
      <c r="J228" s="175">
        <f>ROUND(I228*H228,2)</f>
        <v>0</v>
      </c>
      <c r="K228" s="171" t="s">
        <v>133</v>
      </c>
      <c r="L228" s="39"/>
      <c r="M228" s="176" t="s">
        <v>19</v>
      </c>
      <c r="N228" s="177" t="s">
        <v>45</v>
      </c>
      <c r="O228" s="64"/>
      <c r="P228" s="178">
        <f>O228*H228</f>
        <v>0</v>
      </c>
      <c r="Q228" s="178">
        <v>0</v>
      </c>
      <c r="R228" s="178">
        <f>Q228*H228</f>
        <v>0</v>
      </c>
      <c r="S228" s="178">
        <v>1.2299999999999998E-3</v>
      </c>
      <c r="T228" s="179">
        <f>S228*H228</f>
        <v>8.6099999999999982E-2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0" t="s">
        <v>230</v>
      </c>
      <c r="AT228" s="180" t="s">
        <v>129</v>
      </c>
      <c r="AU228" s="180" t="s">
        <v>84</v>
      </c>
      <c r="AY228" s="17" t="s">
        <v>126</v>
      </c>
      <c r="BE228" s="181">
        <f>IF(N228="základní",J228,0)</f>
        <v>0</v>
      </c>
      <c r="BF228" s="181">
        <f>IF(N228="snížená",J228,0)</f>
        <v>0</v>
      </c>
      <c r="BG228" s="181">
        <f>IF(N228="zákl. přenesená",J228,0)</f>
        <v>0</v>
      </c>
      <c r="BH228" s="181">
        <f>IF(N228="sníž. přenesená",J228,0)</f>
        <v>0</v>
      </c>
      <c r="BI228" s="181">
        <f>IF(N228="nulová",J228,0)</f>
        <v>0</v>
      </c>
      <c r="BJ228" s="17" t="s">
        <v>82</v>
      </c>
      <c r="BK228" s="181">
        <f>ROUND(I228*H228,2)</f>
        <v>0</v>
      </c>
      <c r="BL228" s="17" t="s">
        <v>230</v>
      </c>
      <c r="BM228" s="180" t="s">
        <v>387</v>
      </c>
    </row>
    <row r="229" spans="1:65" s="2" customFormat="1">
      <c r="A229" s="34"/>
      <c r="B229" s="35"/>
      <c r="C229" s="36"/>
      <c r="D229" s="182" t="s">
        <v>136</v>
      </c>
      <c r="E229" s="36"/>
      <c r="F229" s="183" t="s">
        <v>388</v>
      </c>
      <c r="G229" s="36"/>
      <c r="H229" s="36"/>
      <c r="I229" s="184"/>
      <c r="J229" s="36"/>
      <c r="K229" s="36"/>
      <c r="L229" s="39"/>
      <c r="M229" s="185"/>
      <c r="N229" s="186"/>
      <c r="O229" s="64"/>
      <c r="P229" s="64"/>
      <c r="Q229" s="64"/>
      <c r="R229" s="64"/>
      <c r="S229" s="64"/>
      <c r="T229" s="65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136</v>
      </c>
      <c r="AU229" s="17" t="s">
        <v>84</v>
      </c>
    </row>
    <row r="230" spans="1:65" s="2" customFormat="1">
      <c r="A230" s="34"/>
      <c r="B230" s="35"/>
      <c r="C230" s="36"/>
      <c r="D230" s="187" t="s">
        <v>138</v>
      </c>
      <c r="E230" s="36"/>
      <c r="F230" s="188" t="s">
        <v>389</v>
      </c>
      <c r="G230" s="36"/>
      <c r="H230" s="36"/>
      <c r="I230" s="184"/>
      <c r="J230" s="36"/>
      <c r="K230" s="36"/>
      <c r="L230" s="39"/>
      <c r="M230" s="185"/>
      <c r="N230" s="186"/>
      <c r="O230" s="64"/>
      <c r="P230" s="64"/>
      <c r="Q230" s="64"/>
      <c r="R230" s="64"/>
      <c r="S230" s="64"/>
      <c r="T230" s="65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7" t="s">
        <v>138</v>
      </c>
      <c r="AU230" s="17" t="s">
        <v>84</v>
      </c>
    </row>
    <row r="231" spans="1:65" s="2" customFormat="1" ht="16.5" customHeight="1">
      <c r="A231" s="34"/>
      <c r="B231" s="35"/>
      <c r="C231" s="169" t="s">
        <v>390</v>
      </c>
      <c r="D231" s="169" t="s">
        <v>129</v>
      </c>
      <c r="E231" s="170" t="s">
        <v>391</v>
      </c>
      <c r="F231" s="171" t="s">
        <v>392</v>
      </c>
      <c r="G231" s="172" t="s">
        <v>149</v>
      </c>
      <c r="H231" s="173">
        <v>9</v>
      </c>
      <c r="I231" s="174"/>
      <c r="J231" s="175">
        <f>ROUND(I231*H231,2)</f>
        <v>0</v>
      </c>
      <c r="K231" s="171" t="s">
        <v>133</v>
      </c>
      <c r="L231" s="39"/>
      <c r="M231" s="176" t="s">
        <v>19</v>
      </c>
      <c r="N231" s="177" t="s">
        <v>45</v>
      </c>
      <c r="O231" s="64"/>
      <c r="P231" s="178">
        <f>O231*H231</f>
        <v>0</v>
      </c>
      <c r="Q231" s="178">
        <v>3.4957E-4</v>
      </c>
      <c r="R231" s="178">
        <f>Q231*H231</f>
        <v>3.14613E-3</v>
      </c>
      <c r="S231" s="178">
        <v>0</v>
      </c>
      <c r="T231" s="179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0" t="s">
        <v>230</v>
      </c>
      <c r="AT231" s="180" t="s">
        <v>129</v>
      </c>
      <c r="AU231" s="180" t="s">
        <v>84</v>
      </c>
      <c r="AY231" s="17" t="s">
        <v>126</v>
      </c>
      <c r="BE231" s="181">
        <f>IF(N231="základní",J231,0)</f>
        <v>0</v>
      </c>
      <c r="BF231" s="181">
        <f>IF(N231="snížená",J231,0)</f>
        <v>0</v>
      </c>
      <c r="BG231" s="181">
        <f>IF(N231="zákl. přenesená",J231,0)</f>
        <v>0</v>
      </c>
      <c r="BH231" s="181">
        <f>IF(N231="sníž. přenesená",J231,0)</f>
        <v>0</v>
      </c>
      <c r="BI231" s="181">
        <f>IF(N231="nulová",J231,0)</f>
        <v>0</v>
      </c>
      <c r="BJ231" s="17" t="s">
        <v>82</v>
      </c>
      <c r="BK231" s="181">
        <f>ROUND(I231*H231,2)</f>
        <v>0</v>
      </c>
      <c r="BL231" s="17" t="s">
        <v>230</v>
      </c>
      <c r="BM231" s="180" t="s">
        <v>393</v>
      </c>
    </row>
    <row r="232" spans="1:65" s="2" customFormat="1">
      <c r="A232" s="34"/>
      <c r="B232" s="35"/>
      <c r="C232" s="36"/>
      <c r="D232" s="182" t="s">
        <v>136</v>
      </c>
      <c r="E232" s="36"/>
      <c r="F232" s="183" t="s">
        <v>394</v>
      </c>
      <c r="G232" s="36"/>
      <c r="H232" s="36"/>
      <c r="I232" s="184"/>
      <c r="J232" s="36"/>
      <c r="K232" s="36"/>
      <c r="L232" s="39"/>
      <c r="M232" s="185"/>
      <c r="N232" s="186"/>
      <c r="O232" s="64"/>
      <c r="P232" s="64"/>
      <c r="Q232" s="64"/>
      <c r="R232" s="64"/>
      <c r="S232" s="64"/>
      <c r="T232" s="65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7" t="s">
        <v>136</v>
      </c>
      <c r="AU232" s="17" t="s">
        <v>84</v>
      </c>
    </row>
    <row r="233" spans="1:65" s="2" customFormat="1">
      <c r="A233" s="34"/>
      <c r="B233" s="35"/>
      <c r="C233" s="36"/>
      <c r="D233" s="187" t="s">
        <v>138</v>
      </c>
      <c r="E233" s="36"/>
      <c r="F233" s="188" t="s">
        <v>395</v>
      </c>
      <c r="G233" s="36"/>
      <c r="H233" s="36"/>
      <c r="I233" s="184"/>
      <c r="J233" s="36"/>
      <c r="K233" s="36"/>
      <c r="L233" s="39"/>
      <c r="M233" s="185"/>
      <c r="N233" s="186"/>
      <c r="O233" s="64"/>
      <c r="P233" s="64"/>
      <c r="Q233" s="64"/>
      <c r="R233" s="64"/>
      <c r="S233" s="64"/>
      <c r="T233" s="65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138</v>
      </c>
      <c r="AU233" s="17" t="s">
        <v>84</v>
      </c>
    </row>
    <row r="234" spans="1:65" s="2" customFormat="1" ht="16.5" customHeight="1">
      <c r="A234" s="34"/>
      <c r="B234" s="35"/>
      <c r="C234" s="169" t="s">
        <v>396</v>
      </c>
      <c r="D234" s="169" t="s">
        <v>129</v>
      </c>
      <c r="E234" s="170" t="s">
        <v>397</v>
      </c>
      <c r="F234" s="171" t="s">
        <v>398</v>
      </c>
      <c r="G234" s="172" t="s">
        <v>149</v>
      </c>
      <c r="H234" s="173">
        <v>4</v>
      </c>
      <c r="I234" s="174"/>
      <c r="J234" s="175">
        <f>ROUND(I234*H234,2)</f>
        <v>0</v>
      </c>
      <c r="K234" s="171" t="s">
        <v>133</v>
      </c>
      <c r="L234" s="39"/>
      <c r="M234" s="176" t="s">
        <v>19</v>
      </c>
      <c r="N234" s="177" t="s">
        <v>45</v>
      </c>
      <c r="O234" s="64"/>
      <c r="P234" s="178">
        <f>O234*H234</f>
        <v>0</v>
      </c>
      <c r="Q234" s="178">
        <v>5.6957000000000004E-4</v>
      </c>
      <c r="R234" s="178">
        <f>Q234*H234</f>
        <v>2.2782800000000001E-3</v>
      </c>
      <c r="S234" s="178">
        <v>0</v>
      </c>
      <c r="T234" s="179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0" t="s">
        <v>230</v>
      </c>
      <c r="AT234" s="180" t="s">
        <v>129</v>
      </c>
      <c r="AU234" s="180" t="s">
        <v>84</v>
      </c>
      <c r="AY234" s="17" t="s">
        <v>126</v>
      </c>
      <c r="BE234" s="181">
        <f>IF(N234="základní",J234,0)</f>
        <v>0</v>
      </c>
      <c r="BF234" s="181">
        <f>IF(N234="snížená",J234,0)</f>
        <v>0</v>
      </c>
      <c r="BG234" s="181">
        <f>IF(N234="zákl. přenesená",J234,0)</f>
        <v>0</v>
      </c>
      <c r="BH234" s="181">
        <f>IF(N234="sníž. přenesená",J234,0)</f>
        <v>0</v>
      </c>
      <c r="BI234" s="181">
        <f>IF(N234="nulová",J234,0)</f>
        <v>0</v>
      </c>
      <c r="BJ234" s="17" t="s">
        <v>82</v>
      </c>
      <c r="BK234" s="181">
        <f>ROUND(I234*H234,2)</f>
        <v>0</v>
      </c>
      <c r="BL234" s="17" t="s">
        <v>230</v>
      </c>
      <c r="BM234" s="180" t="s">
        <v>399</v>
      </c>
    </row>
    <row r="235" spans="1:65" s="2" customFormat="1">
      <c r="A235" s="34"/>
      <c r="B235" s="35"/>
      <c r="C235" s="36"/>
      <c r="D235" s="182" t="s">
        <v>136</v>
      </c>
      <c r="E235" s="36"/>
      <c r="F235" s="183" t="s">
        <v>400</v>
      </c>
      <c r="G235" s="36"/>
      <c r="H235" s="36"/>
      <c r="I235" s="184"/>
      <c r="J235" s="36"/>
      <c r="K235" s="36"/>
      <c r="L235" s="39"/>
      <c r="M235" s="185"/>
      <c r="N235" s="186"/>
      <c r="O235" s="64"/>
      <c r="P235" s="64"/>
      <c r="Q235" s="64"/>
      <c r="R235" s="64"/>
      <c r="S235" s="64"/>
      <c r="T235" s="65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7" t="s">
        <v>136</v>
      </c>
      <c r="AU235" s="17" t="s">
        <v>84</v>
      </c>
    </row>
    <row r="236" spans="1:65" s="2" customFormat="1">
      <c r="A236" s="34"/>
      <c r="B236" s="35"/>
      <c r="C236" s="36"/>
      <c r="D236" s="187" t="s">
        <v>138</v>
      </c>
      <c r="E236" s="36"/>
      <c r="F236" s="188" t="s">
        <v>401</v>
      </c>
      <c r="G236" s="36"/>
      <c r="H236" s="36"/>
      <c r="I236" s="184"/>
      <c r="J236" s="36"/>
      <c r="K236" s="36"/>
      <c r="L236" s="39"/>
      <c r="M236" s="185"/>
      <c r="N236" s="186"/>
      <c r="O236" s="64"/>
      <c r="P236" s="64"/>
      <c r="Q236" s="64"/>
      <c r="R236" s="64"/>
      <c r="S236" s="64"/>
      <c r="T236" s="65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138</v>
      </c>
      <c r="AU236" s="17" t="s">
        <v>84</v>
      </c>
    </row>
    <row r="237" spans="1:65" s="2" customFormat="1" ht="24.2" customHeight="1">
      <c r="A237" s="34"/>
      <c r="B237" s="35"/>
      <c r="C237" s="169" t="s">
        <v>402</v>
      </c>
      <c r="D237" s="169" t="s">
        <v>129</v>
      </c>
      <c r="E237" s="170" t="s">
        <v>403</v>
      </c>
      <c r="F237" s="171" t="s">
        <v>404</v>
      </c>
      <c r="G237" s="172" t="s">
        <v>149</v>
      </c>
      <c r="H237" s="173">
        <v>57</v>
      </c>
      <c r="I237" s="174"/>
      <c r="J237" s="175">
        <f>ROUND(I237*H237,2)</f>
        <v>0</v>
      </c>
      <c r="K237" s="171" t="s">
        <v>133</v>
      </c>
      <c r="L237" s="39"/>
      <c r="M237" s="176" t="s">
        <v>19</v>
      </c>
      <c r="N237" s="177" t="s">
        <v>45</v>
      </c>
      <c r="O237" s="64"/>
      <c r="P237" s="178">
        <f>O237*H237</f>
        <v>0</v>
      </c>
      <c r="Q237" s="178">
        <v>1.9570000000000001E-5</v>
      </c>
      <c r="R237" s="178">
        <f>Q237*H237</f>
        <v>1.11549E-3</v>
      </c>
      <c r="S237" s="178">
        <v>0</v>
      </c>
      <c r="T237" s="179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0" t="s">
        <v>230</v>
      </c>
      <c r="AT237" s="180" t="s">
        <v>129</v>
      </c>
      <c r="AU237" s="180" t="s">
        <v>84</v>
      </c>
      <c r="AY237" s="17" t="s">
        <v>126</v>
      </c>
      <c r="BE237" s="181">
        <f>IF(N237="základní",J237,0)</f>
        <v>0</v>
      </c>
      <c r="BF237" s="181">
        <f>IF(N237="snížená",J237,0)</f>
        <v>0</v>
      </c>
      <c r="BG237" s="181">
        <f>IF(N237="zákl. přenesená",J237,0)</f>
        <v>0</v>
      </c>
      <c r="BH237" s="181">
        <f>IF(N237="sníž. přenesená",J237,0)</f>
        <v>0</v>
      </c>
      <c r="BI237" s="181">
        <f>IF(N237="nulová",J237,0)</f>
        <v>0</v>
      </c>
      <c r="BJ237" s="17" t="s">
        <v>82</v>
      </c>
      <c r="BK237" s="181">
        <f>ROUND(I237*H237,2)</f>
        <v>0</v>
      </c>
      <c r="BL237" s="17" t="s">
        <v>230</v>
      </c>
      <c r="BM237" s="180" t="s">
        <v>405</v>
      </c>
    </row>
    <row r="238" spans="1:65" s="2" customFormat="1" ht="19.5">
      <c r="A238" s="34"/>
      <c r="B238" s="35"/>
      <c r="C238" s="36"/>
      <c r="D238" s="182" t="s">
        <v>136</v>
      </c>
      <c r="E238" s="36"/>
      <c r="F238" s="183" t="s">
        <v>406</v>
      </c>
      <c r="G238" s="36"/>
      <c r="H238" s="36"/>
      <c r="I238" s="184"/>
      <c r="J238" s="36"/>
      <c r="K238" s="36"/>
      <c r="L238" s="39"/>
      <c r="M238" s="185"/>
      <c r="N238" s="186"/>
      <c r="O238" s="64"/>
      <c r="P238" s="64"/>
      <c r="Q238" s="64"/>
      <c r="R238" s="64"/>
      <c r="S238" s="64"/>
      <c r="T238" s="65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T238" s="17" t="s">
        <v>136</v>
      </c>
      <c r="AU238" s="17" t="s">
        <v>84</v>
      </c>
    </row>
    <row r="239" spans="1:65" s="2" customFormat="1">
      <c r="A239" s="34"/>
      <c r="B239" s="35"/>
      <c r="C239" s="36"/>
      <c r="D239" s="187" t="s">
        <v>138</v>
      </c>
      <c r="E239" s="36"/>
      <c r="F239" s="188" t="s">
        <v>407</v>
      </c>
      <c r="G239" s="36"/>
      <c r="H239" s="36"/>
      <c r="I239" s="184"/>
      <c r="J239" s="36"/>
      <c r="K239" s="36"/>
      <c r="L239" s="39"/>
      <c r="M239" s="185"/>
      <c r="N239" s="186"/>
      <c r="O239" s="64"/>
      <c r="P239" s="64"/>
      <c r="Q239" s="64"/>
      <c r="R239" s="64"/>
      <c r="S239" s="64"/>
      <c r="T239" s="65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138</v>
      </c>
      <c r="AU239" s="17" t="s">
        <v>84</v>
      </c>
    </row>
    <row r="240" spans="1:65" s="2" customFormat="1" ht="24.2" customHeight="1">
      <c r="A240" s="34"/>
      <c r="B240" s="35"/>
      <c r="C240" s="199" t="s">
        <v>408</v>
      </c>
      <c r="D240" s="199" t="s">
        <v>261</v>
      </c>
      <c r="E240" s="200" t="s">
        <v>409</v>
      </c>
      <c r="F240" s="201" t="s">
        <v>410</v>
      </c>
      <c r="G240" s="202" t="s">
        <v>149</v>
      </c>
      <c r="H240" s="203">
        <v>22</v>
      </c>
      <c r="I240" s="204"/>
      <c r="J240" s="205">
        <f>ROUND(I240*H240,2)</f>
        <v>0</v>
      </c>
      <c r="K240" s="201" t="s">
        <v>133</v>
      </c>
      <c r="L240" s="206"/>
      <c r="M240" s="207" t="s">
        <v>19</v>
      </c>
      <c r="N240" s="208" t="s">
        <v>45</v>
      </c>
      <c r="O240" s="64"/>
      <c r="P240" s="178">
        <f>O240*H240</f>
        <v>0</v>
      </c>
      <c r="Q240" s="178">
        <v>2.5000000000000001E-4</v>
      </c>
      <c r="R240" s="178">
        <f>Q240*H240</f>
        <v>5.4999999999999997E-3</v>
      </c>
      <c r="S240" s="178">
        <v>0</v>
      </c>
      <c r="T240" s="179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0" t="s">
        <v>411</v>
      </c>
      <c r="AT240" s="180" t="s">
        <v>261</v>
      </c>
      <c r="AU240" s="180" t="s">
        <v>84</v>
      </c>
      <c r="AY240" s="17" t="s">
        <v>126</v>
      </c>
      <c r="BE240" s="181">
        <f>IF(N240="základní",J240,0)</f>
        <v>0</v>
      </c>
      <c r="BF240" s="181">
        <f>IF(N240="snížená",J240,0)</f>
        <v>0</v>
      </c>
      <c r="BG240" s="181">
        <f>IF(N240="zákl. přenesená",J240,0)</f>
        <v>0</v>
      </c>
      <c r="BH240" s="181">
        <f>IF(N240="sníž. přenesená",J240,0)</f>
        <v>0</v>
      </c>
      <c r="BI240" s="181">
        <f>IF(N240="nulová",J240,0)</f>
        <v>0</v>
      </c>
      <c r="BJ240" s="17" t="s">
        <v>82</v>
      </c>
      <c r="BK240" s="181">
        <f>ROUND(I240*H240,2)</f>
        <v>0</v>
      </c>
      <c r="BL240" s="17" t="s">
        <v>411</v>
      </c>
      <c r="BM240" s="180" t="s">
        <v>412</v>
      </c>
    </row>
    <row r="241" spans="1:65" s="2" customFormat="1" ht="19.5">
      <c r="A241" s="34"/>
      <c r="B241" s="35"/>
      <c r="C241" s="36"/>
      <c r="D241" s="182" t="s">
        <v>136</v>
      </c>
      <c r="E241" s="36"/>
      <c r="F241" s="183" t="s">
        <v>410</v>
      </c>
      <c r="G241" s="36"/>
      <c r="H241" s="36"/>
      <c r="I241" s="184"/>
      <c r="J241" s="36"/>
      <c r="K241" s="36"/>
      <c r="L241" s="39"/>
      <c r="M241" s="185"/>
      <c r="N241" s="186"/>
      <c r="O241" s="64"/>
      <c r="P241" s="64"/>
      <c r="Q241" s="64"/>
      <c r="R241" s="64"/>
      <c r="S241" s="64"/>
      <c r="T241" s="65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7" t="s">
        <v>136</v>
      </c>
      <c r="AU241" s="17" t="s">
        <v>84</v>
      </c>
    </row>
    <row r="242" spans="1:65" s="2" customFormat="1" ht="16.5" customHeight="1">
      <c r="A242" s="34"/>
      <c r="B242" s="35"/>
      <c r="C242" s="199" t="s">
        <v>413</v>
      </c>
      <c r="D242" s="199" t="s">
        <v>261</v>
      </c>
      <c r="E242" s="200" t="s">
        <v>414</v>
      </c>
      <c r="F242" s="201" t="s">
        <v>415</v>
      </c>
      <c r="G242" s="202" t="s">
        <v>416</v>
      </c>
      <c r="H242" s="203">
        <v>35</v>
      </c>
      <c r="I242" s="204"/>
      <c r="J242" s="205">
        <f>ROUND(I242*H242,2)</f>
        <v>0</v>
      </c>
      <c r="K242" s="201" t="s">
        <v>133</v>
      </c>
      <c r="L242" s="206"/>
      <c r="M242" s="207" t="s">
        <v>19</v>
      </c>
      <c r="N242" s="208" t="s">
        <v>45</v>
      </c>
      <c r="O242" s="64"/>
      <c r="P242" s="178">
        <f>O242*H242</f>
        <v>0</v>
      </c>
      <c r="Q242" s="178">
        <v>5.5000000000000003E-4</v>
      </c>
      <c r="R242" s="178">
        <f>Q242*H242</f>
        <v>1.925E-2</v>
      </c>
      <c r="S242" s="178">
        <v>0</v>
      </c>
      <c r="T242" s="179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0" t="s">
        <v>411</v>
      </c>
      <c r="AT242" s="180" t="s">
        <v>261</v>
      </c>
      <c r="AU242" s="180" t="s">
        <v>84</v>
      </c>
      <c r="AY242" s="17" t="s">
        <v>126</v>
      </c>
      <c r="BE242" s="181">
        <f>IF(N242="základní",J242,0)</f>
        <v>0</v>
      </c>
      <c r="BF242" s="181">
        <f>IF(N242="snížená",J242,0)</f>
        <v>0</v>
      </c>
      <c r="BG242" s="181">
        <f>IF(N242="zákl. přenesená",J242,0)</f>
        <v>0</v>
      </c>
      <c r="BH242" s="181">
        <f>IF(N242="sníž. přenesená",J242,0)</f>
        <v>0</v>
      </c>
      <c r="BI242" s="181">
        <f>IF(N242="nulová",J242,0)</f>
        <v>0</v>
      </c>
      <c r="BJ242" s="17" t="s">
        <v>82</v>
      </c>
      <c r="BK242" s="181">
        <f>ROUND(I242*H242,2)</f>
        <v>0</v>
      </c>
      <c r="BL242" s="17" t="s">
        <v>411</v>
      </c>
      <c r="BM242" s="180" t="s">
        <v>417</v>
      </c>
    </row>
    <row r="243" spans="1:65" s="2" customFormat="1">
      <c r="A243" s="34"/>
      <c r="B243" s="35"/>
      <c r="C243" s="36"/>
      <c r="D243" s="182" t="s">
        <v>136</v>
      </c>
      <c r="E243" s="36"/>
      <c r="F243" s="183" t="s">
        <v>418</v>
      </c>
      <c r="G243" s="36"/>
      <c r="H243" s="36"/>
      <c r="I243" s="184"/>
      <c r="J243" s="36"/>
      <c r="K243" s="36"/>
      <c r="L243" s="39"/>
      <c r="M243" s="185"/>
      <c r="N243" s="186"/>
      <c r="O243" s="64"/>
      <c r="P243" s="64"/>
      <c r="Q243" s="64"/>
      <c r="R243" s="64"/>
      <c r="S243" s="64"/>
      <c r="T243" s="65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136</v>
      </c>
      <c r="AU243" s="17" t="s">
        <v>84</v>
      </c>
    </row>
    <row r="244" spans="1:65" s="2" customFormat="1" ht="24.2" customHeight="1">
      <c r="A244" s="34"/>
      <c r="B244" s="35"/>
      <c r="C244" s="169" t="s">
        <v>419</v>
      </c>
      <c r="D244" s="169" t="s">
        <v>129</v>
      </c>
      <c r="E244" s="170" t="s">
        <v>420</v>
      </c>
      <c r="F244" s="171" t="s">
        <v>421</v>
      </c>
      <c r="G244" s="172" t="s">
        <v>149</v>
      </c>
      <c r="H244" s="173">
        <v>6</v>
      </c>
      <c r="I244" s="174"/>
      <c r="J244" s="175">
        <f>ROUND(I244*H244,2)</f>
        <v>0</v>
      </c>
      <c r="K244" s="171" t="s">
        <v>133</v>
      </c>
      <c r="L244" s="39"/>
      <c r="M244" s="176" t="s">
        <v>19</v>
      </c>
      <c r="N244" s="177" t="s">
        <v>45</v>
      </c>
      <c r="O244" s="64"/>
      <c r="P244" s="178">
        <f>O244*H244</f>
        <v>0</v>
      </c>
      <c r="Q244" s="178">
        <v>1.9570000000000001E-5</v>
      </c>
      <c r="R244" s="178">
        <f>Q244*H244</f>
        <v>1.1742E-4</v>
      </c>
      <c r="S244" s="178">
        <v>0</v>
      </c>
      <c r="T244" s="179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0" t="s">
        <v>230</v>
      </c>
      <c r="AT244" s="180" t="s">
        <v>129</v>
      </c>
      <c r="AU244" s="180" t="s">
        <v>84</v>
      </c>
      <c r="AY244" s="17" t="s">
        <v>126</v>
      </c>
      <c r="BE244" s="181">
        <f>IF(N244="základní",J244,0)</f>
        <v>0</v>
      </c>
      <c r="BF244" s="181">
        <f>IF(N244="snížená",J244,0)</f>
        <v>0</v>
      </c>
      <c r="BG244" s="181">
        <f>IF(N244="zákl. přenesená",J244,0)</f>
        <v>0</v>
      </c>
      <c r="BH244" s="181">
        <f>IF(N244="sníž. přenesená",J244,0)</f>
        <v>0</v>
      </c>
      <c r="BI244" s="181">
        <f>IF(N244="nulová",J244,0)</f>
        <v>0</v>
      </c>
      <c r="BJ244" s="17" t="s">
        <v>82</v>
      </c>
      <c r="BK244" s="181">
        <f>ROUND(I244*H244,2)</f>
        <v>0</v>
      </c>
      <c r="BL244" s="17" t="s">
        <v>230</v>
      </c>
      <c r="BM244" s="180" t="s">
        <v>422</v>
      </c>
    </row>
    <row r="245" spans="1:65" s="2" customFormat="1" ht="19.5">
      <c r="A245" s="34"/>
      <c r="B245" s="35"/>
      <c r="C245" s="36"/>
      <c r="D245" s="182" t="s">
        <v>136</v>
      </c>
      <c r="E245" s="36"/>
      <c r="F245" s="183" t="s">
        <v>423</v>
      </c>
      <c r="G245" s="36"/>
      <c r="H245" s="36"/>
      <c r="I245" s="184"/>
      <c r="J245" s="36"/>
      <c r="K245" s="36"/>
      <c r="L245" s="39"/>
      <c r="M245" s="185"/>
      <c r="N245" s="186"/>
      <c r="O245" s="64"/>
      <c r="P245" s="64"/>
      <c r="Q245" s="64"/>
      <c r="R245" s="64"/>
      <c r="S245" s="64"/>
      <c r="T245" s="65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T245" s="17" t="s">
        <v>136</v>
      </c>
      <c r="AU245" s="17" t="s">
        <v>84</v>
      </c>
    </row>
    <row r="246" spans="1:65" s="2" customFormat="1">
      <c r="A246" s="34"/>
      <c r="B246" s="35"/>
      <c r="C246" s="36"/>
      <c r="D246" s="187" t="s">
        <v>138</v>
      </c>
      <c r="E246" s="36"/>
      <c r="F246" s="188" t="s">
        <v>424</v>
      </c>
      <c r="G246" s="36"/>
      <c r="H246" s="36"/>
      <c r="I246" s="184"/>
      <c r="J246" s="36"/>
      <c r="K246" s="36"/>
      <c r="L246" s="39"/>
      <c r="M246" s="185"/>
      <c r="N246" s="186"/>
      <c r="O246" s="64"/>
      <c r="P246" s="64"/>
      <c r="Q246" s="64"/>
      <c r="R246" s="64"/>
      <c r="S246" s="64"/>
      <c r="T246" s="65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138</v>
      </c>
      <c r="AU246" s="17" t="s">
        <v>84</v>
      </c>
    </row>
    <row r="247" spans="1:65" s="2" customFormat="1" ht="16.5" customHeight="1">
      <c r="A247" s="34"/>
      <c r="B247" s="35"/>
      <c r="C247" s="199" t="s">
        <v>425</v>
      </c>
      <c r="D247" s="199" t="s">
        <v>261</v>
      </c>
      <c r="E247" s="200" t="s">
        <v>426</v>
      </c>
      <c r="F247" s="201" t="s">
        <v>427</v>
      </c>
      <c r="G247" s="202" t="s">
        <v>416</v>
      </c>
      <c r="H247" s="203">
        <v>6</v>
      </c>
      <c r="I247" s="204"/>
      <c r="J247" s="205">
        <f>ROUND(I247*H247,2)</f>
        <v>0</v>
      </c>
      <c r="K247" s="201" t="s">
        <v>133</v>
      </c>
      <c r="L247" s="206"/>
      <c r="M247" s="207" t="s">
        <v>19</v>
      </c>
      <c r="N247" s="208" t="s">
        <v>45</v>
      </c>
      <c r="O247" s="64"/>
      <c r="P247" s="178">
        <f>O247*H247</f>
        <v>0</v>
      </c>
      <c r="Q247" s="178">
        <v>6.7000000000000002E-4</v>
      </c>
      <c r="R247" s="178">
        <f>Q247*H247</f>
        <v>4.0200000000000001E-3</v>
      </c>
      <c r="S247" s="178">
        <v>0</v>
      </c>
      <c r="T247" s="179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0" t="s">
        <v>411</v>
      </c>
      <c r="AT247" s="180" t="s">
        <v>261</v>
      </c>
      <c r="AU247" s="180" t="s">
        <v>84</v>
      </c>
      <c r="AY247" s="17" t="s">
        <v>126</v>
      </c>
      <c r="BE247" s="181">
        <f>IF(N247="základní",J247,0)</f>
        <v>0</v>
      </c>
      <c r="BF247" s="181">
        <f>IF(N247="snížená",J247,0)</f>
        <v>0</v>
      </c>
      <c r="BG247" s="181">
        <f>IF(N247="zákl. přenesená",J247,0)</f>
        <v>0</v>
      </c>
      <c r="BH247" s="181">
        <f>IF(N247="sníž. přenesená",J247,0)</f>
        <v>0</v>
      </c>
      <c r="BI247" s="181">
        <f>IF(N247="nulová",J247,0)</f>
        <v>0</v>
      </c>
      <c r="BJ247" s="17" t="s">
        <v>82</v>
      </c>
      <c r="BK247" s="181">
        <f>ROUND(I247*H247,2)</f>
        <v>0</v>
      </c>
      <c r="BL247" s="17" t="s">
        <v>411</v>
      </c>
      <c r="BM247" s="180" t="s">
        <v>428</v>
      </c>
    </row>
    <row r="248" spans="1:65" s="2" customFormat="1">
      <c r="A248" s="34"/>
      <c r="B248" s="35"/>
      <c r="C248" s="36"/>
      <c r="D248" s="182" t="s">
        <v>136</v>
      </c>
      <c r="E248" s="36"/>
      <c r="F248" s="183" t="s">
        <v>429</v>
      </c>
      <c r="G248" s="36"/>
      <c r="H248" s="36"/>
      <c r="I248" s="184"/>
      <c r="J248" s="36"/>
      <c r="K248" s="36"/>
      <c r="L248" s="39"/>
      <c r="M248" s="185"/>
      <c r="N248" s="186"/>
      <c r="O248" s="64"/>
      <c r="P248" s="64"/>
      <c r="Q248" s="64"/>
      <c r="R248" s="64"/>
      <c r="S248" s="64"/>
      <c r="T248" s="65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7" t="s">
        <v>136</v>
      </c>
      <c r="AU248" s="17" t="s">
        <v>84</v>
      </c>
    </row>
    <row r="249" spans="1:65" s="2" customFormat="1" ht="24.2" customHeight="1">
      <c r="A249" s="34"/>
      <c r="B249" s="35"/>
      <c r="C249" s="169" t="s">
        <v>430</v>
      </c>
      <c r="D249" s="169" t="s">
        <v>129</v>
      </c>
      <c r="E249" s="170" t="s">
        <v>431</v>
      </c>
      <c r="F249" s="171" t="s">
        <v>432</v>
      </c>
      <c r="G249" s="172" t="s">
        <v>149</v>
      </c>
      <c r="H249" s="173">
        <v>48</v>
      </c>
      <c r="I249" s="174"/>
      <c r="J249" s="175">
        <f>ROUND(I249*H249,2)</f>
        <v>0</v>
      </c>
      <c r="K249" s="171" t="s">
        <v>133</v>
      </c>
      <c r="L249" s="39"/>
      <c r="M249" s="176" t="s">
        <v>19</v>
      </c>
      <c r="N249" s="177" t="s">
        <v>45</v>
      </c>
      <c r="O249" s="64"/>
      <c r="P249" s="178">
        <f>O249*H249</f>
        <v>0</v>
      </c>
      <c r="Q249" s="178">
        <v>1.9570000000000001E-5</v>
      </c>
      <c r="R249" s="178">
        <f>Q249*H249</f>
        <v>9.3935999999999998E-4</v>
      </c>
      <c r="S249" s="178">
        <v>0</v>
      </c>
      <c r="T249" s="179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0" t="s">
        <v>230</v>
      </c>
      <c r="AT249" s="180" t="s">
        <v>129</v>
      </c>
      <c r="AU249" s="180" t="s">
        <v>84</v>
      </c>
      <c r="AY249" s="17" t="s">
        <v>126</v>
      </c>
      <c r="BE249" s="181">
        <f>IF(N249="základní",J249,0)</f>
        <v>0</v>
      </c>
      <c r="BF249" s="181">
        <f>IF(N249="snížená",J249,0)</f>
        <v>0</v>
      </c>
      <c r="BG249" s="181">
        <f>IF(N249="zákl. přenesená",J249,0)</f>
        <v>0</v>
      </c>
      <c r="BH249" s="181">
        <f>IF(N249="sníž. přenesená",J249,0)</f>
        <v>0</v>
      </c>
      <c r="BI249" s="181">
        <f>IF(N249="nulová",J249,0)</f>
        <v>0</v>
      </c>
      <c r="BJ249" s="17" t="s">
        <v>82</v>
      </c>
      <c r="BK249" s="181">
        <f>ROUND(I249*H249,2)</f>
        <v>0</v>
      </c>
      <c r="BL249" s="17" t="s">
        <v>230</v>
      </c>
      <c r="BM249" s="180" t="s">
        <v>433</v>
      </c>
    </row>
    <row r="250" spans="1:65" s="2" customFormat="1" ht="19.5">
      <c r="A250" s="34"/>
      <c r="B250" s="35"/>
      <c r="C250" s="36"/>
      <c r="D250" s="182" t="s">
        <v>136</v>
      </c>
      <c r="E250" s="36"/>
      <c r="F250" s="183" t="s">
        <v>434</v>
      </c>
      <c r="G250" s="36"/>
      <c r="H250" s="36"/>
      <c r="I250" s="184"/>
      <c r="J250" s="36"/>
      <c r="K250" s="36"/>
      <c r="L250" s="39"/>
      <c r="M250" s="185"/>
      <c r="N250" s="186"/>
      <c r="O250" s="64"/>
      <c r="P250" s="64"/>
      <c r="Q250" s="64"/>
      <c r="R250" s="64"/>
      <c r="S250" s="64"/>
      <c r="T250" s="65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136</v>
      </c>
      <c r="AU250" s="17" t="s">
        <v>84</v>
      </c>
    </row>
    <row r="251" spans="1:65" s="2" customFormat="1">
      <c r="A251" s="34"/>
      <c r="B251" s="35"/>
      <c r="C251" s="36"/>
      <c r="D251" s="187" t="s">
        <v>138</v>
      </c>
      <c r="E251" s="36"/>
      <c r="F251" s="188" t="s">
        <v>435</v>
      </c>
      <c r="G251" s="36"/>
      <c r="H251" s="36"/>
      <c r="I251" s="184"/>
      <c r="J251" s="36"/>
      <c r="K251" s="36"/>
      <c r="L251" s="39"/>
      <c r="M251" s="185"/>
      <c r="N251" s="186"/>
      <c r="O251" s="64"/>
      <c r="P251" s="64"/>
      <c r="Q251" s="64"/>
      <c r="R251" s="64"/>
      <c r="S251" s="64"/>
      <c r="T251" s="65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T251" s="17" t="s">
        <v>138</v>
      </c>
      <c r="AU251" s="17" t="s">
        <v>84</v>
      </c>
    </row>
    <row r="252" spans="1:65" s="2" customFormat="1" ht="24.2" customHeight="1">
      <c r="A252" s="34"/>
      <c r="B252" s="35"/>
      <c r="C252" s="199" t="s">
        <v>436</v>
      </c>
      <c r="D252" s="199" t="s">
        <v>261</v>
      </c>
      <c r="E252" s="200" t="s">
        <v>437</v>
      </c>
      <c r="F252" s="201" t="s">
        <v>438</v>
      </c>
      <c r="G252" s="202" t="s">
        <v>149</v>
      </c>
      <c r="H252" s="203">
        <v>23</v>
      </c>
      <c r="I252" s="204"/>
      <c r="J252" s="205">
        <f>ROUND(I252*H252,2)</f>
        <v>0</v>
      </c>
      <c r="K252" s="201" t="s">
        <v>133</v>
      </c>
      <c r="L252" s="206"/>
      <c r="M252" s="207" t="s">
        <v>19</v>
      </c>
      <c r="N252" s="208" t="s">
        <v>45</v>
      </c>
      <c r="O252" s="64"/>
      <c r="P252" s="178">
        <f>O252*H252</f>
        <v>0</v>
      </c>
      <c r="Q252" s="178">
        <v>1.1800000000000001E-3</v>
      </c>
      <c r="R252" s="178">
        <f>Q252*H252</f>
        <v>2.7140000000000001E-2</v>
      </c>
      <c r="S252" s="178">
        <v>0</v>
      </c>
      <c r="T252" s="179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0" t="s">
        <v>411</v>
      </c>
      <c r="AT252" s="180" t="s">
        <v>261</v>
      </c>
      <c r="AU252" s="180" t="s">
        <v>84</v>
      </c>
      <c r="AY252" s="17" t="s">
        <v>126</v>
      </c>
      <c r="BE252" s="181">
        <f>IF(N252="základní",J252,0)</f>
        <v>0</v>
      </c>
      <c r="BF252" s="181">
        <f>IF(N252="snížená",J252,0)</f>
        <v>0</v>
      </c>
      <c r="BG252" s="181">
        <f>IF(N252="zákl. přenesená",J252,0)</f>
        <v>0</v>
      </c>
      <c r="BH252" s="181">
        <f>IF(N252="sníž. přenesená",J252,0)</f>
        <v>0</v>
      </c>
      <c r="BI252" s="181">
        <f>IF(N252="nulová",J252,0)</f>
        <v>0</v>
      </c>
      <c r="BJ252" s="17" t="s">
        <v>82</v>
      </c>
      <c r="BK252" s="181">
        <f>ROUND(I252*H252,2)</f>
        <v>0</v>
      </c>
      <c r="BL252" s="17" t="s">
        <v>411</v>
      </c>
      <c r="BM252" s="180" t="s">
        <v>439</v>
      </c>
    </row>
    <row r="253" spans="1:65" s="2" customFormat="1" ht="19.5">
      <c r="A253" s="34"/>
      <c r="B253" s="35"/>
      <c r="C253" s="36"/>
      <c r="D253" s="182" t="s">
        <v>136</v>
      </c>
      <c r="E253" s="36"/>
      <c r="F253" s="183" t="s">
        <v>438</v>
      </c>
      <c r="G253" s="36"/>
      <c r="H253" s="36"/>
      <c r="I253" s="184"/>
      <c r="J253" s="36"/>
      <c r="K253" s="36"/>
      <c r="L253" s="39"/>
      <c r="M253" s="185"/>
      <c r="N253" s="186"/>
      <c r="O253" s="64"/>
      <c r="P253" s="64"/>
      <c r="Q253" s="64"/>
      <c r="R253" s="64"/>
      <c r="S253" s="64"/>
      <c r="T253" s="65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136</v>
      </c>
      <c r="AU253" s="17" t="s">
        <v>84</v>
      </c>
    </row>
    <row r="254" spans="1:65" s="2" customFormat="1" ht="16.5" customHeight="1">
      <c r="A254" s="34"/>
      <c r="B254" s="35"/>
      <c r="C254" s="199" t="s">
        <v>440</v>
      </c>
      <c r="D254" s="199" t="s">
        <v>261</v>
      </c>
      <c r="E254" s="200" t="s">
        <v>441</v>
      </c>
      <c r="F254" s="201" t="s">
        <v>442</v>
      </c>
      <c r="G254" s="202" t="s">
        <v>416</v>
      </c>
      <c r="H254" s="203">
        <v>25</v>
      </c>
      <c r="I254" s="204"/>
      <c r="J254" s="205">
        <f>ROUND(I254*H254,2)</f>
        <v>0</v>
      </c>
      <c r="K254" s="201" t="s">
        <v>133</v>
      </c>
      <c r="L254" s="206"/>
      <c r="M254" s="207" t="s">
        <v>19</v>
      </c>
      <c r="N254" s="208" t="s">
        <v>45</v>
      </c>
      <c r="O254" s="64"/>
      <c r="P254" s="178">
        <f>O254*H254</f>
        <v>0</v>
      </c>
      <c r="Q254" s="178">
        <v>1.24E-3</v>
      </c>
      <c r="R254" s="178">
        <f>Q254*H254</f>
        <v>3.1E-2</v>
      </c>
      <c r="S254" s="178">
        <v>0</v>
      </c>
      <c r="T254" s="179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0" t="s">
        <v>411</v>
      </c>
      <c r="AT254" s="180" t="s">
        <v>261</v>
      </c>
      <c r="AU254" s="180" t="s">
        <v>84</v>
      </c>
      <c r="AY254" s="17" t="s">
        <v>126</v>
      </c>
      <c r="BE254" s="181">
        <f>IF(N254="základní",J254,0)</f>
        <v>0</v>
      </c>
      <c r="BF254" s="181">
        <f>IF(N254="snížená",J254,0)</f>
        <v>0</v>
      </c>
      <c r="BG254" s="181">
        <f>IF(N254="zákl. přenesená",J254,0)</f>
        <v>0</v>
      </c>
      <c r="BH254" s="181">
        <f>IF(N254="sníž. přenesená",J254,0)</f>
        <v>0</v>
      </c>
      <c r="BI254" s="181">
        <f>IF(N254="nulová",J254,0)</f>
        <v>0</v>
      </c>
      <c r="BJ254" s="17" t="s">
        <v>82</v>
      </c>
      <c r="BK254" s="181">
        <f>ROUND(I254*H254,2)</f>
        <v>0</v>
      </c>
      <c r="BL254" s="17" t="s">
        <v>411</v>
      </c>
      <c r="BM254" s="180" t="s">
        <v>443</v>
      </c>
    </row>
    <row r="255" spans="1:65" s="2" customFormat="1">
      <c r="A255" s="34"/>
      <c r="B255" s="35"/>
      <c r="C255" s="36"/>
      <c r="D255" s="182" t="s">
        <v>136</v>
      </c>
      <c r="E255" s="36"/>
      <c r="F255" s="183" t="s">
        <v>442</v>
      </c>
      <c r="G255" s="36"/>
      <c r="H255" s="36"/>
      <c r="I255" s="184"/>
      <c r="J255" s="36"/>
      <c r="K255" s="36"/>
      <c r="L255" s="39"/>
      <c r="M255" s="185"/>
      <c r="N255" s="186"/>
      <c r="O255" s="64"/>
      <c r="P255" s="64"/>
      <c r="Q255" s="64"/>
      <c r="R255" s="64"/>
      <c r="S255" s="64"/>
      <c r="T255" s="65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7" t="s">
        <v>136</v>
      </c>
      <c r="AU255" s="17" t="s">
        <v>84</v>
      </c>
    </row>
    <row r="256" spans="1:65" s="2" customFormat="1" ht="16.5" customHeight="1">
      <c r="A256" s="34"/>
      <c r="B256" s="35"/>
      <c r="C256" s="169" t="s">
        <v>444</v>
      </c>
      <c r="D256" s="169" t="s">
        <v>129</v>
      </c>
      <c r="E256" s="170" t="s">
        <v>445</v>
      </c>
      <c r="F256" s="171" t="s">
        <v>446</v>
      </c>
      <c r="G256" s="172" t="s">
        <v>149</v>
      </c>
      <c r="H256" s="173">
        <v>12</v>
      </c>
      <c r="I256" s="174"/>
      <c r="J256" s="175">
        <f>ROUND(I256*H256,2)</f>
        <v>0</v>
      </c>
      <c r="K256" s="171" t="s">
        <v>133</v>
      </c>
      <c r="L256" s="39"/>
      <c r="M256" s="176" t="s">
        <v>19</v>
      </c>
      <c r="N256" s="177" t="s">
        <v>45</v>
      </c>
      <c r="O256" s="64"/>
      <c r="P256" s="178">
        <f>O256*H256</f>
        <v>0</v>
      </c>
      <c r="Q256" s="178">
        <v>7.1956999999999989E-4</v>
      </c>
      <c r="R256" s="178">
        <f>Q256*H256</f>
        <v>8.6348399999999978E-3</v>
      </c>
      <c r="S256" s="178">
        <v>0</v>
      </c>
      <c r="T256" s="179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0" t="s">
        <v>230</v>
      </c>
      <c r="AT256" s="180" t="s">
        <v>129</v>
      </c>
      <c r="AU256" s="180" t="s">
        <v>84</v>
      </c>
      <c r="AY256" s="17" t="s">
        <v>126</v>
      </c>
      <c r="BE256" s="181">
        <f>IF(N256="základní",J256,0)</f>
        <v>0</v>
      </c>
      <c r="BF256" s="181">
        <f>IF(N256="snížená",J256,0)</f>
        <v>0</v>
      </c>
      <c r="BG256" s="181">
        <f>IF(N256="zákl. přenesená",J256,0)</f>
        <v>0</v>
      </c>
      <c r="BH256" s="181">
        <f>IF(N256="sníž. přenesená",J256,0)</f>
        <v>0</v>
      </c>
      <c r="BI256" s="181">
        <f>IF(N256="nulová",J256,0)</f>
        <v>0</v>
      </c>
      <c r="BJ256" s="17" t="s">
        <v>82</v>
      </c>
      <c r="BK256" s="181">
        <f>ROUND(I256*H256,2)</f>
        <v>0</v>
      </c>
      <c r="BL256" s="17" t="s">
        <v>230</v>
      </c>
      <c r="BM256" s="180" t="s">
        <v>447</v>
      </c>
    </row>
    <row r="257" spans="1:65" s="2" customFormat="1">
      <c r="A257" s="34"/>
      <c r="B257" s="35"/>
      <c r="C257" s="36"/>
      <c r="D257" s="182" t="s">
        <v>136</v>
      </c>
      <c r="E257" s="36"/>
      <c r="F257" s="183" t="s">
        <v>448</v>
      </c>
      <c r="G257" s="36"/>
      <c r="H257" s="36"/>
      <c r="I257" s="184"/>
      <c r="J257" s="36"/>
      <c r="K257" s="36"/>
      <c r="L257" s="39"/>
      <c r="M257" s="185"/>
      <c r="N257" s="186"/>
      <c r="O257" s="64"/>
      <c r="P257" s="64"/>
      <c r="Q257" s="64"/>
      <c r="R257" s="64"/>
      <c r="S257" s="64"/>
      <c r="T257" s="65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7" t="s">
        <v>136</v>
      </c>
      <c r="AU257" s="17" t="s">
        <v>84</v>
      </c>
    </row>
    <row r="258" spans="1:65" s="2" customFormat="1">
      <c r="A258" s="34"/>
      <c r="B258" s="35"/>
      <c r="C258" s="36"/>
      <c r="D258" s="187" t="s">
        <v>138</v>
      </c>
      <c r="E258" s="36"/>
      <c r="F258" s="188" t="s">
        <v>449</v>
      </c>
      <c r="G258" s="36"/>
      <c r="H258" s="36"/>
      <c r="I258" s="184"/>
      <c r="J258" s="36"/>
      <c r="K258" s="36"/>
      <c r="L258" s="39"/>
      <c r="M258" s="185"/>
      <c r="N258" s="186"/>
      <c r="O258" s="64"/>
      <c r="P258" s="64"/>
      <c r="Q258" s="64"/>
      <c r="R258" s="64"/>
      <c r="S258" s="64"/>
      <c r="T258" s="65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7" t="s">
        <v>138</v>
      </c>
      <c r="AU258" s="17" t="s">
        <v>84</v>
      </c>
    </row>
    <row r="259" spans="1:65" s="2" customFormat="1" ht="16.5" customHeight="1">
      <c r="A259" s="34"/>
      <c r="B259" s="35"/>
      <c r="C259" s="169" t="s">
        <v>450</v>
      </c>
      <c r="D259" s="169" t="s">
        <v>129</v>
      </c>
      <c r="E259" s="170" t="s">
        <v>451</v>
      </c>
      <c r="F259" s="171" t="s">
        <v>452</v>
      </c>
      <c r="G259" s="172" t="s">
        <v>149</v>
      </c>
      <c r="H259" s="173">
        <v>6</v>
      </c>
      <c r="I259" s="174"/>
      <c r="J259" s="175">
        <f>ROUND(I259*H259,2)</f>
        <v>0</v>
      </c>
      <c r="K259" s="171" t="s">
        <v>133</v>
      </c>
      <c r="L259" s="39"/>
      <c r="M259" s="176" t="s">
        <v>19</v>
      </c>
      <c r="N259" s="177" t="s">
        <v>45</v>
      </c>
      <c r="O259" s="64"/>
      <c r="P259" s="178">
        <f>O259*H259</f>
        <v>0</v>
      </c>
      <c r="Q259" s="178">
        <v>1.3195699999999997E-3</v>
      </c>
      <c r="R259" s="178">
        <f>Q259*H259</f>
        <v>7.9174199999999979E-3</v>
      </c>
      <c r="S259" s="178">
        <v>0</v>
      </c>
      <c r="T259" s="179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0" t="s">
        <v>230</v>
      </c>
      <c r="AT259" s="180" t="s">
        <v>129</v>
      </c>
      <c r="AU259" s="180" t="s">
        <v>84</v>
      </c>
      <c r="AY259" s="17" t="s">
        <v>126</v>
      </c>
      <c r="BE259" s="181">
        <f>IF(N259="základní",J259,0)</f>
        <v>0</v>
      </c>
      <c r="BF259" s="181">
        <f>IF(N259="snížená",J259,0)</f>
        <v>0</v>
      </c>
      <c r="BG259" s="181">
        <f>IF(N259="zákl. přenesená",J259,0)</f>
        <v>0</v>
      </c>
      <c r="BH259" s="181">
        <f>IF(N259="sníž. přenesená",J259,0)</f>
        <v>0</v>
      </c>
      <c r="BI259" s="181">
        <f>IF(N259="nulová",J259,0)</f>
        <v>0</v>
      </c>
      <c r="BJ259" s="17" t="s">
        <v>82</v>
      </c>
      <c r="BK259" s="181">
        <f>ROUND(I259*H259,2)</f>
        <v>0</v>
      </c>
      <c r="BL259" s="17" t="s">
        <v>230</v>
      </c>
      <c r="BM259" s="180" t="s">
        <v>453</v>
      </c>
    </row>
    <row r="260" spans="1:65" s="2" customFormat="1">
      <c r="A260" s="34"/>
      <c r="B260" s="35"/>
      <c r="C260" s="36"/>
      <c r="D260" s="182" t="s">
        <v>136</v>
      </c>
      <c r="E260" s="36"/>
      <c r="F260" s="183" t="s">
        <v>454</v>
      </c>
      <c r="G260" s="36"/>
      <c r="H260" s="36"/>
      <c r="I260" s="184"/>
      <c r="J260" s="36"/>
      <c r="K260" s="36"/>
      <c r="L260" s="39"/>
      <c r="M260" s="185"/>
      <c r="N260" s="186"/>
      <c r="O260" s="64"/>
      <c r="P260" s="64"/>
      <c r="Q260" s="64"/>
      <c r="R260" s="64"/>
      <c r="S260" s="64"/>
      <c r="T260" s="65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T260" s="17" t="s">
        <v>136</v>
      </c>
      <c r="AU260" s="17" t="s">
        <v>84</v>
      </c>
    </row>
    <row r="261" spans="1:65" s="2" customFormat="1">
      <c r="A261" s="34"/>
      <c r="B261" s="35"/>
      <c r="C261" s="36"/>
      <c r="D261" s="187" t="s">
        <v>138</v>
      </c>
      <c r="E261" s="36"/>
      <c r="F261" s="188" t="s">
        <v>455</v>
      </c>
      <c r="G261" s="36"/>
      <c r="H261" s="36"/>
      <c r="I261" s="184"/>
      <c r="J261" s="36"/>
      <c r="K261" s="36"/>
      <c r="L261" s="39"/>
      <c r="M261" s="185"/>
      <c r="N261" s="186"/>
      <c r="O261" s="64"/>
      <c r="P261" s="64"/>
      <c r="Q261" s="64"/>
      <c r="R261" s="64"/>
      <c r="S261" s="64"/>
      <c r="T261" s="65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7" t="s">
        <v>138</v>
      </c>
      <c r="AU261" s="17" t="s">
        <v>84</v>
      </c>
    </row>
    <row r="262" spans="1:65" s="2" customFormat="1" ht="21.75" customHeight="1">
      <c r="A262" s="34"/>
      <c r="B262" s="35"/>
      <c r="C262" s="169" t="s">
        <v>456</v>
      </c>
      <c r="D262" s="169" t="s">
        <v>129</v>
      </c>
      <c r="E262" s="170" t="s">
        <v>457</v>
      </c>
      <c r="F262" s="171" t="s">
        <v>458</v>
      </c>
      <c r="G262" s="172" t="s">
        <v>142</v>
      </c>
      <c r="H262" s="173">
        <v>1500</v>
      </c>
      <c r="I262" s="174"/>
      <c r="J262" s="175">
        <f>ROUND(I262*H262,2)</f>
        <v>0</v>
      </c>
      <c r="K262" s="171" t="s">
        <v>133</v>
      </c>
      <c r="L262" s="39"/>
      <c r="M262" s="176" t="s">
        <v>19</v>
      </c>
      <c r="N262" s="177" t="s">
        <v>45</v>
      </c>
      <c r="O262" s="64"/>
      <c r="P262" s="178">
        <f>O262*H262</f>
        <v>0</v>
      </c>
      <c r="Q262" s="178">
        <v>1.0000000000000001E-5</v>
      </c>
      <c r="R262" s="178">
        <f>Q262*H262</f>
        <v>1.5000000000000001E-2</v>
      </c>
      <c r="S262" s="178">
        <v>0</v>
      </c>
      <c r="T262" s="179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0" t="s">
        <v>230</v>
      </c>
      <c r="AT262" s="180" t="s">
        <v>129</v>
      </c>
      <c r="AU262" s="180" t="s">
        <v>84</v>
      </c>
      <c r="AY262" s="17" t="s">
        <v>126</v>
      </c>
      <c r="BE262" s="181">
        <f>IF(N262="základní",J262,0)</f>
        <v>0</v>
      </c>
      <c r="BF262" s="181">
        <f>IF(N262="snížená",J262,0)</f>
        <v>0</v>
      </c>
      <c r="BG262" s="181">
        <f>IF(N262="zákl. přenesená",J262,0)</f>
        <v>0</v>
      </c>
      <c r="BH262" s="181">
        <f>IF(N262="sníž. přenesená",J262,0)</f>
        <v>0</v>
      </c>
      <c r="BI262" s="181">
        <f>IF(N262="nulová",J262,0)</f>
        <v>0</v>
      </c>
      <c r="BJ262" s="17" t="s">
        <v>82</v>
      </c>
      <c r="BK262" s="181">
        <f>ROUND(I262*H262,2)</f>
        <v>0</v>
      </c>
      <c r="BL262" s="17" t="s">
        <v>230</v>
      </c>
      <c r="BM262" s="180" t="s">
        <v>459</v>
      </c>
    </row>
    <row r="263" spans="1:65" s="2" customFormat="1" ht="19.5">
      <c r="A263" s="34"/>
      <c r="B263" s="35"/>
      <c r="C263" s="36"/>
      <c r="D263" s="182" t="s">
        <v>136</v>
      </c>
      <c r="E263" s="36"/>
      <c r="F263" s="183" t="s">
        <v>460</v>
      </c>
      <c r="G263" s="36"/>
      <c r="H263" s="36"/>
      <c r="I263" s="184"/>
      <c r="J263" s="36"/>
      <c r="K263" s="36"/>
      <c r="L263" s="39"/>
      <c r="M263" s="185"/>
      <c r="N263" s="186"/>
      <c r="O263" s="64"/>
      <c r="P263" s="64"/>
      <c r="Q263" s="64"/>
      <c r="R263" s="64"/>
      <c r="S263" s="64"/>
      <c r="T263" s="65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7" t="s">
        <v>136</v>
      </c>
      <c r="AU263" s="17" t="s">
        <v>84</v>
      </c>
    </row>
    <row r="264" spans="1:65" s="2" customFormat="1">
      <c r="A264" s="34"/>
      <c r="B264" s="35"/>
      <c r="C264" s="36"/>
      <c r="D264" s="187" t="s">
        <v>138</v>
      </c>
      <c r="E264" s="36"/>
      <c r="F264" s="188" t="s">
        <v>461</v>
      </c>
      <c r="G264" s="36"/>
      <c r="H264" s="36"/>
      <c r="I264" s="184"/>
      <c r="J264" s="36"/>
      <c r="K264" s="36"/>
      <c r="L264" s="39"/>
      <c r="M264" s="185"/>
      <c r="N264" s="186"/>
      <c r="O264" s="64"/>
      <c r="P264" s="64"/>
      <c r="Q264" s="64"/>
      <c r="R264" s="64"/>
      <c r="S264" s="64"/>
      <c r="T264" s="65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7" t="s">
        <v>138</v>
      </c>
      <c r="AU264" s="17" t="s">
        <v>84</v>
      </c>
    </row>
    <row r="265" spans="1:65" s="2" customFormat="1" ht="24.2" customHeight="1">
      <c r="A265" s="34"/>
      <c r="B265" s="35"/>
      <c r="C265" s="169" t="s">
        <v>462</v>
      </c>
      <c r="D265" s="169" t="s">
        <v>129</v>
      </c>
      <c r="E265" s="170" t="s">
        <v>463</v>
      </c>
      <c r="F265" s="171" t="s">
        <v>464</v>
      </c>
      <c r="G265" s="172" t="s">
        <v>142</v>
      </c>
      <c r="H265" s="173">
        <v>12</v>
      </c>
      <c r="I265" s="174"/>
      <c r="J265" s="175">
        <f>ROUND(I265*H265,2)</f>
        <v>0</v>
      </c>
      <c r="K265" s="171" t="s">
        <v>133</v>
      </c>
      <c r="L265" s="39"/>
      <c r="M265" s="176" t="s">
        <v>19</v>
      </c>
      <c r="N265" s="177" t="s">
        <v>45</v>
      </c>
      <c r="O265" s="64"/>
      <c r="P265" s="178">
        <f>O265*H265</f>
        <v>0</v>
      </c>
      <c r="Q265" s="178">
        <v>1.0000000000000001E-5</v>
      </c>
      <c r="R265" s="178">
        <f>Q265*H265</f>
        <v>1.2000000000000002E-4</v>
      </c>
      <c r="S265" s="178">
        <v>0</v>
      </c>
      <c r="T265" s="179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0" t="s">
        <v>230</v>
      </c>
      <c r="AT265" s="180" t="s">
        <v>129</v>
      </c>
      <c r="AU265" s="180" t="s">
        <v>84</v>
      </c>
      <c r="AY265" s="17" t="s">
        <v>126</v>
      </c>
      <c r="BE265" s="181">
        <f>IF(N265="základní",J265,0)</f>
        <v>0</v>
      </c>
      <c r="BF265" s="181">
        <f>IF(N265="snížená",J265,0)</f>
        <v>0</v>
      </c>
      <c r="BG265" s="181">
        <f>IF(N265="zákl. přenesená",J265,0)</f>
        <v>0</v>
      </c>
      <c r="BH265" s="181">
        <f>IF(N265="sníž. přenesená",J265,0)</f>
        <v>0</v>
      </c>
      <c r="BI265" s="181">
        <f>IF(N265="nulová",J265,0)</f>
        <v>0</v>
      </c>
      <c r="BJ265" s="17" t="s">
        <v>82</v>
      </c>
      <c r="BK265" s="181">
        <f>ROUND(I265*H265,2)</f>
        <v>0</v>
      </c>
      <c r="BL265" s="17" t="s">
        <v>230</v>
      </c>
      <c r="BM265" s="180" t="s">
        <v>465</v>
      </c>
    </row>
    <row r="266" spans="1:65" s="2" customFormat="1" ht="19.5">
      <c r="A266" s="34"/>
      <c r="B266" s="35"/>
      <c r="C266" s="36"/>
      <c r="D266" s="182" t="s">
        <v>136</v>
      </c>
      <c r="E266" s="36"/>
      <c r="F266" s="183" t="s">
        <v>466</v>
      </c>
      <c r="G266" s="36"/>
      <c r="H266" s="36"/>
      <c r="I266" s="184"/>
      <c r="J266" s="36"/>
      <c r="K266" s="36"/>
      <c r="L266" s="39"/>
      <c r="M266" s="185"/>
      <c r="N266" s="186"/>
      <c r="O266" s="64"/>
      <c r="P266" s="64"/>
      <c r="Q266" s="64"/>
      <c r="R266" s="64"/>
      <c r="S266" s="64"/>
      <c r="T266" s="65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T266" s="17" t="s">
        <v>136</v>
      </c>
      <c r="AU266" s="17" t="s">
        <v>84</v>
      </c>
    </row>
    <row r="267" spans="1:65" s="2" customFormat="1">
      <c r="A267" s="34"/>
      <c r="B267" s="35"/>
      <c r="C267" s="36"/>
      <c r="D267" s="187" t="s">
        <v>138</v>
      </c>
      <c r="E267" s="36"/>
      <c r="F267" s="188" t="s">
        <v>467</v>
      </c>
      <c r="G267" s="36"/>
      <c r="H267" s="36"/>
      <c r="I267" s="184"/>
      <c r="J267" s="36"/>
      <c r="K267" s="36"/>
      <c r="L267" s="39"/>
      <c r="M267" s="185"/>
      <c r="N267" s="186"/>
      <c r="O267" s="64"/>
      <c r="P267" s="64"/>
      <c r="Q267" s="64"/>
      <c r="R267" s="64"/>
      <c r="S267" s="64"/>
      <c r="T267" s="65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T267" s="17" t="s">
        <v>138</v>
      </c>
      <c r="AU267" s="17" t="s">
        <v>84</v>
      </c>
    </row>
    <row r="268" spans="1:65" s="2" customFormat="1" ht="24.2" customHeight="1">
      <c r="A268" s="34"/>
      <c r="B268" s="35"/>
      <c r="C268" s="169" t="s">
        <v>468</v>
      </c>
      <c r="D268" s="169" t="s">
        <v>129</v>
      </c>
      <c r="E268" s="170" t="s">
        <v>469</v>
      </c>
      <c r="F268" s="171" t="s">
        <v>470</v>
      </c>
      <c r="G268" s="172" t="s">
        <v>142</v>
      </c>
      <c r="H268" s="173">
        <v>1410</v>
      </c>
      <c r="I268" s="174"/>
      <c r="J268" s="175">
        <f>ROUND(I268*H268,2)</f>
        <v>0</v>
      </c>
      <c r="K268" s="171" t="s">
        <v>133</v>
      </c>
      <c r="L268" s="39"/>
      <c r="M268" s="176" t="s">
        <v>19</v>
      </c>
      <c r="N268" s="177" t="s">
        <v>45</v>
      </c>
      <c r="O268" s="64"/>
      <c r="P268" s="178">
        <f>O268*H268</f>
        <v>0</v>
      </c>
      <c r="Q268" s="178">
        <v>1.8816499999999998E-5</v>
      </c>
      <c r="R268" s="178">
        <f>Q268*H268</f>
        <v>2.6531264999999998E-2</v>
      </c>
      <c r="S268" s="178">
        <v>0</v>
      </c>
      <c r="T268" s="179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0" t="s">
        <v>230</v>
      </c>
      <c r="AT268" s="180" t="s">
        <v>129</v>
      </c>
      <c r="AU268" s="180" t="s">
        <v>84</v>
      </c>
      <c r="AY268" s="17" t="s">
        <v>126</v>
      </c>
      <c r="BE268" s="181">
        <f>IF(N268="základní",J268,0)</f>
        <v>0</v>
      </c>
      <c r="BF268" s="181">
        <f>IF(N268="snížená",J268,0)</f>
        <v>0</v>
      </c>
      <c r="BG268" s="181">
        <f>IF(N268="zákl. přenesená",J268,0)</f>
        <v>0</v>
      </c>
      <c r="BH268" s="181">
        <f>IF(N268="sníž. přenesená",J268,0)</f>
        <v>0</v>
      </c>
      <c r="BI268" s="181">
        <f>IF(N268="nulová",J268,0)</f>
        <v>0</v>
      </c>
      <c r="BJ268" s="17" t="s">
        <v>82</v>
      </c>
      <c r="BK268" s="181">
        <f>ROUND(I268*H268,2)</f>
        <v>0</v>
      </c>
      <c r="BL268" s="17" t="s">
        <v>230</v>
      </c>
      <c r="BM268" s="180" t="s">
        <v>471</v>
      </c>
    </row>
    <row r="269" spans="1:65" s="2" customFormat="1" ht="19.5">
      <c r="A269" s="34"/>
      <c r="B269" s="35"/>
      <c r="C269" s="36"/>
      <c r="D269" s="182" t="s">
        <v>136</v>
      </c>
      <c r="E269" s="36"/>
      <c r="F269" s="183" t="s">
        <v>472</v>
      </c>
      <c r="G269" s="36"/>
      <c r="H269" s="36"/>
      <c r="I269" s="184"/>
      <c r="J269" s="36"/>
      <c r="K269" s="36"/>
      <c r="L269" s="39"/>
      <c r="M269" s="185"/>
      <c r="N269" s="186"/>
      <c r="O269" s="64"/>
      <c r="P269" s="64"/>
      <c r="Q269" s="64"/>
      <c r="R269" s="64"/>
      <c r="S269" s="64"/>
      <c r="T269" s="65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7" t="s">
        <v>136</v>
      </c>
      <c r="AU269" s="17" t="s">
        <v>84</v>
      </c>
    </row>
    <row r="270" spans="1:65" s="2" customFormat="1">
      <c r="A270" s="34"/>
      <c r="B270" s="35"/>
      <c r="C270" s="36"/>
      <c r="D270" s="187" t="s">
        <v>138</v>
      </c>
      <c r="E270" s="36"/>
      <c r="F270" s="188" t="s">
        <v>473</v>
      </c>
      <c r="G270" s="36"/>
      <c r="H270" s="36"/>
      <c r="I270" s="184"/>
      <c r="J270" s="36"/>
      <c r="K270" s="36"/>
      <c r="L270" s="39"/>
      <c r="M270" s="185"/>
      <c r="N270" s="186"/>
      <c r="O270" s="64"/>
      <c r="P270" s="64"/>
      <c r="Q270" s="64"/>
      <c r="R270" s="64"/>
      <c r="S270" s="64"/>
      <c r="T270" s="65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7" t="s">
        <v>138</v>
      </c>
      <c r="AU270" s="17" t="s">
        <v>84</v>
      </c>
    </row>
    <row r="271" spans="1:65" s="2" customFormat="1" ht="24.2" customHeight="1">
      <c r="A271" s="34"/>
      <c r="B271" s="35"/>
      <c r="C271" s="169" t="s">
        <v>474</v>
      </c>
      <c r="D271" s="169" t="s">
        <v>129</v>
      </c>
      <c r="E271" s="170" t="s">
        <v>475</v>
      </c>
      <c r="F271" s="171" t="s">
        <v>476</v>
      </c>
      <c r="G271" s="172" t="s">
        <v>142</v>
      </c>
      <c r="H271" s="173">
        <v>102</v>
      </c>
      <c r="I271" s="174"/>
      <c r="J271" s="175">
        <f>ROUND(I271*H271,2)</f>
        <v>0</v>
      </c>
      <c r="K271" s="171" t="s">
        <v>133</v>
      </c>
      <c r="L271" s="39"/>
      <c r="M271" s="176" t="s">
        <v>19</v>
      </c>
      <c r="N271" s="177" t="s">
        <v>45</v>
      </c>
      <c r="O271" s="64"/>
      <c r="P271" s="178">
        <f>O271*H271</f>
        <v>0</v>
      </c>
      <c r="Q271" s="178">
        <v>6.2920499999999995E-5</v>
      </c>
      <c r="R271" s="178">
        <f>Q271*H271</f>
        <v>6.4178909999999994E-3</v>
      </c>
      <c r="S271" s="178">
        <v>0</v>
      </c>
      <c r="T271" s="179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0" t="s">
        <v>230</v>
      </c>
      <c r="AT271" s="180" t="s">
        <v>129</v>
      </c>
      <c r="AU271" s="180" t="s">
        <v>84</v>
      </c>
      <c r="AY271" s="17" t="s">
        <v>126</v>
      </c>
      <c r="BE271" s="181">
        <f>IF(N271="základní",J271,0)</f>
        <v>0</v>
      </c>
      <c r="BF271" s="181">
        <f>IF(N271="snížená",J271,0)</f>
        <v>0</v>
      </c>
      <c r="BG271" s="181">
        <f>IF(N271="zákl. přenesená",J271,0)</f>
        <v>0</v>
      </c>
      <c r="BH271" s="181">
        <f>IF(N271="sníž. přenesená",J271,0)</f>
        <v>0</v>
      </c>
      <c r="BI271" s="181">
        <f>IF(N271="nulová",J271,0)</f>
        <v>0</v>
      </c>
      <c r="BJ271" s="17" t="s">
        <v>82</v>
      </c>
      <c r="BK271" s="181">
        <f>ROUND(I271*H271,2)</f>
        <v>0</v>
      </c>
      <c r="BL271" s="17" t="s">
        <v>230</v>
      </c>
      <c r="BM271" s="180" t="s">
        <v>477</v>
      </c>
    </row>
    <row r="272" spans="1:65" s="2" customFormat="1" ht="19.5">
      <c r="A272" s="34"/>
      <c r="B272" s="35"/>
      <c r="C272" s="36"/>
      <c r="D272" s="182" t="s">
        <v>136</v>
      </c>
      <c r="E272" s="36"/>
      <c r="F272" s="183" t="s">
        <v>478</v>
      </c>
      <c r="G272" s="36"/>
      <c r="H272" s="36"/>
      <c r="I272" s="184"/>
      <c r="J272" s="36"/>
      <c r="K272" s="36"/>
      <c r="L272" s="39"/>
      <c r="M272" s="185"/>
      <c r="N272" s="186"/>
      <c r="O272" s="64"/>
      <c r="P272" s="64"/>
      <c r="Q272" s="64"/>
      <c r="R272" s="64"/>
      <c r="S272" s="64"/>
      <c r="T272" s="65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T272" s="17" t="s">
        <v>136</v>
      </c>
      <c r="AU272" s="17" t="s">
        <v>84</v>
      </c>
    </row>
    <row r="273" spans="1:65" s="2" customFormat="1">
      <c r="A273" s="34"/>
      <c r="B273" s="35"/>
      <c r="C273" s="36"/>
      <c r="D273" s="187" t="s">
        <v>138</v>
      </c>
      <c r="E273" s="36"/>
      <c r="F273" s="188" t="s">
        <v>479</v>
      </c>
      <c r="G273" s="36"/>
      <c r="H273" s="36"/>
      <c r="I273" s="184"/>
      <c r="J273" s="36"/>
      <c r="K273" s="36"/>
      <c r="L273" s="39"/>
      <c r="M273" s="185"/>
      <c r="N273" s="186"/>
      <c r="O273" s="64"/>
      <c r="P273" s="64"/>
      <c r="Q273" s="64"/>
      <c r="R273" s="64"/>
      <c r="S273" s="64"/>
      <c r="T273" s="65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7" t="s">
        <v>138</v>
      </c>
      <c r="AU273" s="17" t="s">
        <v>84</v>
      </c>
    </row>
    <row r="274" spans="1:65" s="2" customFormat="1" ht="16.5" customHeight="1">
      <c r="A274" s="34"/>
      <c r="B274" s="35"/>
      <c r="C274" s="199" t="s">
        <v>480</v>
      </c>
      <c r="D274" s="199" t="s">
        <v>261</v>
      </c>
      <c r="E274" s="200" t="s">
        <v>481</v>
      </c>
      <c r="F274" s="201" t="s">
        <v>482</v>
      </c>
      <c r="G274" s="202" t="s">
        <v>483</v>
      </c>
      <c r="H274" s="203">
        <v>15</v>
      </c>
      <c r="I274" s="204"/>
      <c r="J274" s="205">
        <f>ROUND(I274*H274,2)</f>
        <v>0</v>
      </c>
      <c r="K274" s="201" t="s">
        <v>133</v>
      </c>
      <c r="L274" s="206"/>
      <c r="M274" s="207" t="s">
        <v>19</v>
      </c>
      <c r="N274" s="208" t="s">
        <v>45</v>
      </c>
      <c r="O274" s="64"/>
      <c r="P274" s="178">
        <f>O274*H274</f>
        <v>0</v>
      </c>
      <c r="Q274" s="178">
        <v>1.1199999999999999E-3</v>
      </c>
      <c r="R274" s="178">
        <f>Q274*H274</f>
        <v>1.6799999999999999E-2</v>
      </c>
      <c r="S274" s="178">
        <v>0</v>
      </c>
      <c r="T274" s="179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0" t="s">
        <v>179</v>
      </c>
      <c r="AT274" s="180" t="s">
        <v>261</v>
      </c>
      <c r="AU274" s="180" t="s">
        <v>84</v>
      </c>
      <c r="AY274" s="17" t="s">
        <v>126</v>
      </c>
      <c r="BE274" s="181">
        <f>IF(N274="základní",J274,0)</f>
        <v>0</v>
      </c>
      <c r="BF274" s="181">
        <f>IF(N274="snížená",J274,0)</f>
        <v>0</v>
      </c>
      <c r="BG274" s="181">
        <f>IF(N274="zákl. přenesená",J274,0)</f>
        <v>0</v>
      </c>
      <c r="BH274" s="181">
        <f>IF(N274="sníž. přenesená",J274,0)</f>
        <v>0</v>
      </c>
      <c r="BI274" s="181">
        <f>IF(N274="nulová",J274,0)</f>
        <v>0</v>
      </c>
      <c r="BJ274" s="17" t="s">
        <v>82</v>
      </c>
      <c r="BK274" s="181">
        <f>ROUND(I274*H274,2)</f>
        <v>0</v>
      </c>
      <c r="BL274" s="17" t="s">
        <v>134</v>
      </c>
      <c r="BM274" s="180" t="s">
        <v>484</v>
      </c>
    </row>
    <row r="275" spans="1:65" s="2" customFormat="1">
      <c r="A275" s="34"/>
      <c r="B275" s="35"/>
      <c r="C275" s="36"/>
      <c r="D275" s="182" t="s">
        <v>136</v>
      </c>
      <c r="E275" s="36"/>
      <c r="F275" s="183" t="s">
        <v>482</v>
      </c>
      <c r="G275" s="36"/>
      <c r="H275" s="36"/>
      <c r="I275" s="184"/>
      <c r="J275" s="36"/>
      <c r="K275" s="36"/>
      <c r="L275" s="39"/>
      <c r="M275" s="185"/>
      <c r="N275" s="186"/>
      <c r="O275" s="64"/>
      <c r="P275" s="64"/>
      <c r="Q275" s="64"/>
      <c r="R275" s="64"/>
      <c r="S275" s="64"/>
      <c r="T275" s="65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7" t="s">
        <v>136</v>
      </c>
      <c r="AU275" s="17" t="s">
        <v>84</v>
      </c>
    </row>
    <row r="276" spans="1:65" s="2" customFormat="1" ht="16.5" customHeight="1">
      <c r="A276" s="34"/>
      <c r="B276" s="35"/>
      <c r="C276" s="199" t="s">
        <v>485</v>
      </c>
      <c r="D276" s="199" t="s">
        <v>261</v>
      </c>
      <c r="E276" s="200" t="s">
        <v>486</v>
      </c>
      <c r="F276" s="201" t="s">
        <v>487</v>
      </c>
      <c r="G276" s="202" t="s">
        <v>483</v>
      </c>
      <c r="H276" s="203">
        <v>3.1</v>
      </c>
      <c r="I276" s="204"/>
      <c r="J276" s="205">
        <f>ROUND(I276*H276,2)</f>
        <v>0</v>
      </c>
      <c r="K276" s="201" t="s">
        <v>133</v>
      </c>
      <c r="L276" s="206"/>
      <c r="M276" s="207" t="s">
        <v>19</v>
      </c>
      <c r="N276" s="208" t="s">
        <v>45</v>
      </c>
      <c r="O276" s="64"/>
      <c r="P276" s="178">
        <f>O276*H276</f>
        <v>0</v>
      </c>
      <c r="Q276" s="178">
        <v>1.8E-3</v>
      </c>
      <c r="R276" s="178">
        <f>Q276*H276</f>
        <v>5.5799999999999999E-3</v>
      </c>
      <c r="S276" s="178">
        <v>0</v>
      </c>
      <c r="T276" s="179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0" t="s">
        <v>179</v>
      </c>
      <c r="AT276" s="180" t="s">
        <v>261</v>
      </c>
      <c r="AU276" s="180" t="s">
        <v>84</v>
      </c>
      <c r="AY276" s="17" t="s">
        <v>126</v>
      </c>
      <c r="BE276" s="181">
        <f>IF(N276="základní",J276,0)</f>
        <v>0</v>
      </c>
      <c r="BF276" s="181">
        <f>IF(N276="snížená",J276,0)</f>
        <v>0</v>
      </c>
      <c r="BG276" s="181">
        <f>IF(N276="zákl. přenesená",J276,0)</f>
        <v>0</v>
      </c>
      <c r="BH276" s="181">
        <f>IF(N276="sníž. přenesená",J276,0)</f>
        <v>0</v>
      </c>
      <c r="BI276" s="181">
        <f>IF(N276="nulová",J276,0)</f>
        <v>0</v>
      </c>
      <c r="BJ276" s="17" t="s">
        <v>82</v>
      </c>
      <c r="BK276" s="181">
        <f>ROUND(I276*H276,2)</f>
        <v>0</v>
      </c>
      <c r="BL276" s="17" t="s">
        <v>134</v>
      </c>
      <c r="BM276" s="180" t="s">
        <v>488</v>
      </c>
    </row>
    <row r="277" spans="1:65" s="2" customFormat="1">
      <c r="A277" s="34"/>
      <c r="B277" s="35"/>
      <c r="C277" s="36"/>
      <c r="D277" s="182" t="s">
        <v>136</v>
      </c>
      <c r="E277" s="36"/>
      <c r="F277" s="183" t="s">
        <v>487</v>
      </c>
      <c r="G277" s="36"/>
      <c r="H277" s="36"/>
      <c r="I277" s="184"/>
      <c r="J277" s="36"/>
      <c r="K277" s="36"/>
      <c r="L277" s="39"/>
      <c r="M277" s="185"/>
      <c r="N277" s="186"/>
      <c r="O277" s="64"/>
      <c r="P277" s="64"/>
      <c r="Q277" s="64"/>
      <c r="R277" s="64"/>
      <c r="S277" s="64"/>
      <c r="T277" s="65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T277" s="17" t="s">
        <v>136</v>
      </c>
      <c r="AU277" s="17" t="s">
        <v>84</v>
      </c>
    </row>
    <row r="278" spans="1:65" s="2" customFormat="1" ht="16.5" customHeight="1">
      <c r="A278" s="34"/>
      <c r="B278" s="35"/>
      <c r="C278" s="169" t="s">
        <v>489</v>
      </c>
      <c r="D278" s="169" t="s">
        <v>129</v>
      </c>
      <c r="E278" s="170" t="s">
        <v>490</v>
      </c>
      <c r="F278" s="171" t="s">
        <v>491</v>
      </c>
      <c r="G278" s="172" t="s">
        <v>492</v>
      </c>
      <c r="H278" s="173">
        <v>1</v>
      </c>
      <c r="I278" s="174"/>
      <c r="J278" s="175">
        <f>ROUND(I278*H278,2)</f>
        <v>0</v>
      </c>
      <c r="K278" s="171" t="s">
        <v>19</v>
      </c>
      <c r="L278" s="39"/>
      <c r="M278" s="176" t="s">
        <v>19</v>
      </c>
      <c r="N278" s="177" t="s">
        <v>45</v>
      </c>
      <c r="O278" s="64"/>
      <c r="P278" s="178">
        <f>O278*H278</f>
        <v>0</v>
      </c>
      <c r="Q278" s="178">
        <v>6.0000000000000002E-5</v>
      </c>
      <c r="R278" s="178">
        <f>Q278*H278</f>
        <v>6.0000000000000002E-5</v>
      </c>
      <c r="S278" s="178">
        <v>0</v>
      </c>
      <c r="T278" s="179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0" t="s">
        <v>230</v>
      </c>
      <c r="AT278" s="180" t="s">
        <v>129</v>
      </c>
      <c r="AU278" s="180" t="s">
        <v>84</v>
      </c>
      <c r="AY278" s="17" t="s">
        <v>126</v>
      </c>
      <c r="BE278" s="181">
        <f>IF(N278="základní",J278,0)</f>
        <v>0</v>
      </c>
      <c r="BF278" s="181">
        <f>IF(N278="snížená",J278,0)</f>
        <v>0</v>
      </c>
      <c r="BG278" s="181">
        <f>IF(N278="zákl. přenesená",J278,0)</f>
        <v>0</v>
      </c>
      <c r="BH278" s="181">
        <f>IF(N278="sníž. přenesená",J278,0)</f>
        <v>0</v>
      </c>
      <c r="BI278" s="181">
        <f>IF(N278="nulová",J278,0)</f>
        <v>0</v>
      </c>
      <c r="BJ278" s="17" t="s">
        <v>82</v>
      </c>
      <c r="BK278" s="181">
        <f>ROUND(I278*H278,2)</f>
        <v>0</v>
      </c>
      <c r="BL278" s="17" t="s">
        <v>230</v>
      </c>
      <c r="BM278" s="180" t="s">
        <v>493</v>
      </c>
    </row>
    <row r="279" spans="1:65" s="2" customFormat="1">
      <c r="A279" s="34"/>
      <c r="B279" s="35"/>
      <c r="C279" s="36"/>
      <c r="D279" s="182" t="s">
        <v>136</v>
      </c>
      <c r="E279" s="36"/>
      <c r="F279" s="183" t="s">
        <v>491</v>
      </c>
      <c r="G279" s="36"/>
      <c r="H279" s="36"/>
      <c r="I279" s="184"/>
      <c r="J279" s="36"/>
      <c r="K279" s="36"/>
      <c r="L279" s="39"/>
      <c r="M279" s="185"/>
      <c r="N279" s="186"/>
      <c r="O279" s="64"/>
      <c r="P279" s="64"/>
      <c r="Q279" s="64"/>
      <c r="R279" s="64"/>
      <c r="S279" s="64"/>
      <c r="T279" s="65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T279" s="17" t="s">
        <v>136</v>
      </c>
      <c r="AU279" s="17" t="s">
        <v>84</v>
      </c>
    </row>
    <row r="280" spans="1:65" s="2" customFormat="1" ht="33" customHeight="1">
      <c r="A280" s="34"/>
      <c r="B280" s="35"/>
      <c r="C280" s="169" t="s">
        <v>494</v>
      </c>
      <c r="D280" s="169" t="s">
        <v>129</v>
      </c>
      <c r="E280" s="170" t="s">
        <v>495</v>
      </c>
      <c r="F280" s="171" t="s">
        <v>496</v>
      </c>
      <c r="G280" s="172" t="s">
        <v>275</v>
      </c>
      <c r="H280" s="209"/>
      <c r="I280" s="174"/>
      <c r="J280" s="175">
        <f>ROUND(I280*H280,2)</f>
        <v>0</v>
      </c>
      <c r="K280" s="171" t="s">
        <v>133</v>
      </c>
      <c r="L280" s="39"/>
      <c r="M280" s="176" t="s">
        <v>19</v>
      </c>
      <c r="N280" s="177" t="s">
        <v>45</v>
      </c>
      <c r="O280" s="64"/>
      <c r="P280" s="178">
        <f>O280*H280</f>
        <v>0</v>
      </c>
      <c r="Q280" s="178">
        <v>0</v>
      </c>
      <c r="R280" s="178">
        <f>Q280*H280</f>
        <v>0</v>
      </c>
      <c r="S280" s="178">
        <v>0</v>
      </c>
      <c r="T280" s="179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0" t="s">
        <v>230</v>
      </c>
      <c r="AT280" s="180" t="s">
        <v>129</v>
      </c>
      <c r="AU280" s="180" t="s">
        <v>84</v>
      </c>
      <c r="AY280" s="17" t="s">
        <v>126</v>
      </c>
      <c r="BE280" s="181">
        <f>IF(N280="základní",J280,0)</f>
        <v>0</v>
      </c>
      <c r="BF280" s="181">
        <f>IF(N280="snížená",J280,0)</f>
        <v>0</v>
      </c>
      <c r="BG280" s="181">
        <f>IF(N280="zákl. přenesená",J280,0)</f>
        <v>0</v>
      </c>
      <c r="BH280" s="181">
        <f>IF(N280="sníž. přenesená",J280,0)</f>
        <v>0</v>
      </c>
      <c r="BI280" s="181">
        <f>IF(N280="nulová",J280,0)</f>
        <v>0</v>
      </c>
      <c r="BJ280" s="17" t="s">
        <v>82</v>
      </c>
      <c r="BK280" s="181">
        <f>ROUND(I280*H280,2)</f>
        <v>0</v>
      </c>
      <c r="BL280" s="17" t="s">
        <v>230</v>
      </c>
      <c r="BM280" s="180" t="s">
        <v>497</v>
      </c>
    </row>
    <row r="281" spans="1:65" s="2" customFormat="1" ht="29.25">
      <c r="A281" s="34"/>
      <c r="B281" s="35"/>
      <c r="C281" s="36"/>
      <c r="D281" s="182" t="s">
        <v>136</v>
      </c>
      <c r="E281" s="36"/>
      <c r="F281" s="183" t="s">
        <v>498</v>
      </c>
      <c r="G281" s="36"/>
      <c r="H281" s="36"/>
      <c r="I281" s="184"/>
      <c r="J281" s="36"/>
      <c r="K281" s="36"/>
      <c r="L281" s="39"/>
      <c r="M281" s="185"/>
      <c r="N281" s="186"/>
      <c r="O281" s="64"/>
      <c r="P281" s="64"/>
      <c r="Q281" s="64"/>
      <c r="R281" s="64"/>
      <c r="S281" s="64"/>
      <c r="T281" s="65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T281" s="17" t="s">
        <v>136</v>
      </c>
      <c r="AU281" s="17" t="s">
        <v>84</v>
      </c>
    </row>
    <row r="282" spans="1:65" s="2" customFormat="1">
      <c r="A282" s="34"/>
      <c r="B282" s="35"/>
      <c r="C282" s="36"/>
      <c r="D282" s="187" t="s">
        <v>138</v>
      </c>
      <c r="E282" s="36"/>
      <c r="F282" s="188" t="s">
        <v>499</v>
      </c>
      <c r="G282" s="36"/>
      <c r="H282" s="36"/>
      <c r="I282" s="184"/>
      <c r="J282" s="36"/>
      <c r="K282" s="36"/>
      <c r="L282" s="39"/>
      <c r="M282" s="185"/>
      <c r="N282" s="186"/>
      <c r="O282" s="64"/>
      <c r="P282" s="64"/>
      <c r="Q282" s="64"/>
      <c r="R282" s="64"/>
      <c r="S282" s="64"/>
      <c r="T282" s="65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T282" s="17" t="s">
        <v>138</v>
      </c>
      <c r="AU282" s="17" t="s">
        <v>84</v>
      </c>
    </row>
    <row r="283" spans="1:65" s="12" customFormat="1" ht="22.9" customHeight="1">
      <c r="B283" s="153"/>
      <c r="C283" s="154"/>
      <c r="D283" s="155" t="s">
        <v>73</v>
      </c>
      <c r="E283" s="167" t="s">
        <v>500</v>
      </c>
      <c r="F283" s="167" t="s">
        <v>501</v>
      </c>
      <c r="G283" s="154"/>
      <c r="H283" s="154"/>
      <c r="I283" s="157"/>
      <c r="J283" s="168">
        <f>BK283</f>
        <v>0</v>
      </c>
      <c r="K283" s="154"/>
      <c r="L283" s="159"/>
      <c r="M283" s="160"/>
      <c r="N283" s="161"/>
      <c r="O283" s="161"/>
      <c r="P283" s="162">
        <f>SUM(P284:P304)</f>
        <v>0</v>
      </c>
      <c r="Q283" s="161"/>
      <c r="R283" s="162">
        <f>SUM(R284:R304)</f>
        <v>9.1772202000000011E-2</v>
      </c>
      <c r="S283" s="161"/>
      <c r="T283" s="163">
        <f>SUM(T284:T304)</f>
        <v>1.2104999999999999</v>
      </c>
      <c r="AR283" s="164" t="s">
        <v>84</v>
      </c>
      <c r="AT283" s="165" t="s">
        <v>73</v>
      </c>
      <c r="AU283" s="165" t="s">
        <v>82</v>
      </c>
      <c r="AY283" s="164" t="s">
        <v>126</v>
      </c>
      <c r="BK283" s="166">
        <f>SUM(BK284:BK304)</f>
        <v>0</v>
      </c>
    </row>
    <row r="284" spans="1:65" s="2" customFormat="1" ht="16.5" customHeight="1">
      <c r="A284" s="34"/>
      <c r="B284" s="35"/>
      <c r="C284" s="169" t="s">
        <v>502</v>
      </c>
      <c r="D284" s="169" t="s">
        <v>129</v>
      </c>
      <c r="E284" s="170" t="s">
        <v>503</v>
      </c>
      <c r="F284" s="171" t="s">
        <v>504</v>
      </c>
      <c r="G284" s="172" t="s">
        <v>505</v>
      </c>
      <c r="H284" s="173">
        <v>30</v>
      </c>
      <c r="I284" s="174"/>
      <c r="J284" s="175">
        <f>ROUND(I284*H284,2)</f>
        <v>0</v>
      </c>
      <c r="K284" s="171" t="s">
        <v>133</v>
      </c>
      <c r="L284" s="39"/>
      <c r="M284" s="176" t="s">
        <v>19</v>
      </c>
      <c r="N284" s="177" t="s">
        <v>45</v>
      </c>
      <c r="O284" s="64"/>
      <c r="P284" s="178">
        <f>O284*H284</f>
        <v>0</v>
      </c>
      <c r="Q284" s="178">
        <v>0</v>
      </c>
      <c r="R284" s="178">
        <f>Q284*H284</f>
        <v>0</v>
      </c>
      <c r="S284" s="178">
        <v>1.933E-2</v>
      </c>
      <c r="T284" s="179">
        <f>S284*H284</f>
        <v>0.57989999999999997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0" t="s">
        <v>230</v>
      </c>
      <c r="AT284" s="180" t="s">
        <v>129</v>
      </c>
      <c r="AU284" s="180" t="s">
        <v>84</v>
      </c>
      <c r="AY284" s="17" t="s">
        <v>126</v>
      </c>
      <c r="BE284" s="181">
        <f>IF(N284="základní",J284,0)</f>
        <v>0</v>
      </c>
      <c r="BF284" s="181">
        <f>IF(N284="snížená",J284,0)</f>
        <v>0</v>
      </c>
      <c r="BG284" s="181">
        <f>IF(N284="zákl. přenesená",J284,0)</f>
        <v>0</v>
      </c>
      <c r="BH284" s="181">
        <f>IF(N284="sníž. přenesená",J284,0)</f>
        <v>0</v>
      </c>
      <c r="BI284" s="181">
        <f>IF(N284="nulová",J284,0)</f>
        <v>0</v>
      </c>
      <c r="BJ284" s="17" t="s">
        <v>82</v>
      </c>
      <c r="BK284" s="181">
        <f>ROUND(I284*H284,2)</f>
        <v>0</v>
      </c>
      <c r="BL284" s="17" t="s">
        <v>230</v>
      </c>
      <c r="BM284" s="180" t="s">
        <v>506</v>
      </c>
    </row>
    <row r="285" spans="1:65" s="2" customFormat="1" ht="19.5">
      <c r="A285" s="34"/>
      <c r="B285" s="35"/>
      <c r="C285" s="36"/>
      <c r="D285" s="182" t="s">
        <v>136</v>
      </c>
      <c r="E285" s="36"/>
      <c r="F285" s="183" t="s">
        <v>507</v>
      </c>
      <c r="G285" s="36"/>
      <c r="H285" s="36"/>
      <c r="I285" s="184"/>
      <c r="J285" s="36"/>
      <c r="K285" s="36"/>
      <c r="L285" s="39"/>
      <c r="M285" s="185"/>
      <c r="N285" s="186"/>
      <c r="O285" s="64"/>
      <c r="P285" s="64"/>
      <c r="Q285" s="64"/>
      <c r="R285" s="64"/>
      <c r="S285" s="64"/>
      <c r="T285" s="65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7" t="s">
        <v>136</v>
      </c>
      <c r="AU285" s="17" t="s">
        <v>84</v>
      </c>
    </row>
    <row r="286" spans="1:65" s="2" customFormat="1">
      <c r="A286" s="34"/>
      <c r="B286" s="35"/>
      <c r="C286" s="36"/>
      <c r="D286" s="187" t="s">
        <v>138</v>
      </c>
      <c r="E286" s="36"/>
      <c r="F286" s="188" t="s">
        <v>508</v>
      </c>
      <c r="G286" s="36"/>
      <c r="H286" s="36"/>
      <c r="I286" s="184"/>
      <c r="J286" s="36"/>
      <c r="K286" s="36"/>
      <c r="L286" s="39"/>
      <c r="M286" s="185"/>
      <c r="N286" s="186"/>
      <c r="O286" s="64"/>
      <c r="P286" s="64"/>
      <c r="Q286" s="64"/>
      <c r="R286" s="64"/>
      <c r="S286" s="64"/>
      <c r="T286" s="65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T286" s="17" t="s">
        <v>138</v>
      </c>
      <c r="AU286" s="17" t="s">
        <v>84</v>
      </c>
    </row>
    <row r="287" spans="1:65" s="2" customFormat="1" ht="16.5" customHeight="1">
      <c r="A287" s="34"/>
      <c r="B287" s="35"/>
      <c r="C287" s="169" t="s">
        <v>509</v>
      </c>
      <c r="D287" s="169" t="s">
        <v>129</v>
      </c>
      <c r="E287" s="170" t="s">
        <v>510</v>
      </c>
      <c r="F287" s="171" t="s">
        <v>511</v>
      </c>
      <c r="G287" s="172" t="s">
        <v>149</v>
      </c>
      <c r="H287" s="173">
        <v>30</v>
      </c>
      <c r="I287" s="174"/>
      <c r="J287" s="175">
        <f>ROUND(I287*H287,2)</f>
        <v>0</v>
      </c>
      <c r="K287" s="171" t="s">
        <v>133</v>
      </c>
      <c r="L287" s="39"/>
      <c r="M287" s="176" t="s">
        <v>19</v>
      </c>
      <c r="N287" s="177" t="s">
        <v>45</v>
      </c>
      <c r="O287" s="64"/>
      <c r="P287" s="178">
        <f>O287*H287</f>
        <v>0</v>
      </c>
      <c r="Q287" s="178">
        <v>6.7009000000000003E-4</v>
      </c>
      <c r="R287" s="178">
        <f>Q287*H287</f>
        <v>2.0102700000000001E-2</v>
      </c>
      <c r="S287" s="178">
        <v>0</v>
      </c>
      <c r="T287" s="179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0" t="s">
        <v>230</v>
      </c>
      <c r="AT287" s="180" t="s">
        <v>129</v>
      </c>
      <c r="AU287" s="180" t="s">
        <v>84</v>
      </c>
      <c r="AY287" s="17" t="s">
        <v>126</v>
      </c>
      <c r="BE287" s="181">
        <f>IF(N287="základní",J287,0)</f>
        <v>0</v>
      </c>
      <c r="BF287" s="181">
        <f>IF(N287="snížená",J287,0)</f>
        <v>0</v>
      </c>
      <c r="BG287" s="181">
        <f>IF(N287="zákl. přenesená",J287,0)</f>
        <v>0</v>
      </c>
      <c r="BH287" s="181">
        <f>IF(N287="sníž. přenesená",J287,0)</f>
        <v>0</v>
      </c>
      <c r="BI287" s="181">
        <f>IF(N287="nulová",J287,0)</f>
        <v>0</v>
      </c>
      <c r="BJ287" s="17" t="s">
        <v>82</v>
      </c>
      <c r="BK287" s="181">
        <f>ROUND(I287*H287,2)</f>
        <v>0</v>
      </c>
      <c r="BL287" s="17" t="s">
        <v>230</v>
      </c>
      <c r="BM287" s="180" t="s">
        <v>512</v>
      </c>
    </row>
    <row r="288" spans="1:65" s="2" customFormat="1">
      <c r="A288" s="34"/>
      <c r="B288" s="35"/>
      <c r="C288" s="36"/>
      <c r="D288" s="182" t="s">
        <v>136</v>
      </c>
      <c r="E288" s="36"/>
      <c r="F288" s="183" t="s">
        <v>513</v>
      </c>
      <c r="G288" s="36"/>
      <c r="H288" s="36"/>
      <c r="I288" s="184"/>
      <c r="J288" s="36"/>
      <c r="K288" s="36"/>
      <c r="L288" s="39"/>
      <c r="M288" s="185"/>
      <c r="N288" s="186"/>
      <c r="O288" s="64"/>
      <c r="P288" s="64"/>
      <c r="Q288" s="64"/>
      <c r="R288" s="64"/>
      <c r="S288" s="64"/>
      <c r="T288" s="65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T288" s="17" t="s">
        <v>136</v>
      </c>
      <c r="AU288" s="17" t="s">
        <v>84</v>
      </c>
    </row>
    <row r="289" spans="1:65" s="2" customFormat="1">
      <c r="A289" s="34"/>
      <c r="B289" s="35"/>
      <c r="C289" s="36"/>
      <c r="D289" s="187" t="s">
        <v>138</v>
      </c>
      <c r="E289" s="36"/>
      <c r="F289" s="188" t="s">
        <v>514</v>
      </c>
      <c r="G289" s="36"/>
      <c r="H289" s="36"/>
      <c r="I289" s="184"/>
      <c r="J289" s="36"/>
      <c r="K289" s="36"/>
      <c r="L289" s="39"/>
      <c r="M289" s="185"/>
      <c r="N289" s="186"/>
      <c r="O289" s="64"/>
      <c r="P289" s="64"/>
      <c r="Q289" s="64"/>
      <c r="R289" s="64"/>
      <c r="S289" s="64"/>
      <c r="T289" s="65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7" t="s">
        <v>138</v>
      </c>
      <c r="AU289" s="17" t="s">
        <v>84</v>
      </c>
    </row>
    <row r="290" spans="1:65" s="2" customFormat="1" ht="16.5" customHeight="1">
      <c r="A290" s="34"/>
      <c r="B290" s="35"/>
      <c r="C290" s="169" t="s">
        <v>515</v>
      </c>
      <c r="D290" s="169" t="s">
        <v>129</v>
      </c>
      <c r="E290" s="170" t="s">
        <v>516</v>
      </c>
      <c r="F290" s="171" t="s">
        <v>517</v>
      </c>
      <c r="G290" s="172" t="s">
        <v>505</v>
      </c>
      <c r="H290" s="173">
        <v>30</v>
      </c>
      <c r="I290" s="174"/>
      <c r="J290" s="175">
        <f>ROUND(I290*H290,2)</f>
        <v>0</v>
      </c>
      <c r="K290" s="171" t="s">
        <v>133</v>
      </c>
      <c r="L290" s="39"/>
      <c r="M290" s="176" t="s">
        <v>19</v>
      </c>
      <c r="N290" s="177" t="s">
        <v>45</v>
      </c>
      <c r="O290" s="64"/>
      <c r="P290" s="178">
        <f>O290*H290</f>
        <v>0</v>
      </c>
      <c r="Q290" s="178">
        <v>0</v>
      </c>
      <c r="R290" s="178">
        <f>Q290*H290</f>
        <v>0</v>
      </c>
      <c r="S290" s="178">
        <v>1.9460000000000002E-2</v>
      </c>
      <c r="T290" s="179">
        <f>S290*H290</f>
        <v>0.5838000000000001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0" t="s">
        <v>230</v>
      </c>
      <c r="AT290" s="180" t="s">
        <v>129</v>
      </c>
      <c r="AU290" s="180" t="s">
        <v>84</v>
      </c>
      <c r="AY290" s="17" t="s">
        <v>126</v>
      </c>
      <c r="BE290" s="181">
        <f>IF(N290="základní",J290,0)</f>
        <v>0</v>
      </c>
      <c r="BF290" s="181">
        <f>IF(N290="snížená",J290,0)</f>
        <v>0</v>
      </c>
      <c r="BG290" s="181">
        <f>IF(N290="zákl. přenesená",J290,0)</f>
        <v>0</v>
      </c>
      <c r="BH290" s="181">
        <f>IF(N290="sníž. přenesená",J290,0)</f>
        <v>0</v>
      </c>
      <c r="BI290" s="181">
        <f>IF(N290="nulová",J290,0)</f>
        <v>0</v>
      </c>
      <c r="BJ290" s="17" t="s">
        <v>82</v>
      </c>
      <c r="BK290" s="181">
        <f>ROUND(I290*H290,2)</f>
        <v>0</v>
      </c>
      <c r="BL290" s="17" t="s">
        <v>230</v>
      </c>
      <c r="BM290" s="180" t="s">
        <v>518</v>
      </c>
    </row>
    <row r="291" spans="1:65" s="2" customFormat="1">
      <c r="A291" s="34"/>
      <c r="B291" s="35"/>
      <c r="C291" s="36"/>
      <c r="D291" s="182" t="s">
        <v>136</v>
      </c>
      <c r="E291" s="36"/>
      <c r="F291" s="183" t="s">
        <v>519</v>
      </c>
      <c r="G291" s="36"/>
      <c r="H291" s="36"/>
      <c r="I291" s="184"/>
      <c r="J291" s="36"/>
      <c r="K291" s="36"/>
      <c r="L291" s="39"/>
      <c r="M291" s="185"/>
      <c r="N291" s="186"/>
      <c r="O291" s="64"/>
      <c r="P291" s="64"/>
      <c r="Q291" s="64"/>
      <c r="R291" s="64"/>
      <c r="S291" s="64"/>
      <c r="T291" s="65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7" t="s">
        <v>136</v>
      </c>
      <c r="AU291" s="17" t="s">
        <v>84</v>
      </c>
    </row>
    <row r="292" spans="1:65" s="2" customFormat="1">
      <c r="A292" s="34"/>
      <c r="B292" s="35"/>
      <c r="C292" s="36"/>
      <c r="D292" s="187" t="s">
        <v>138</v>
      </c>
      <c r="E292" s="36"/>
      <c r="F292" s="188" t="s">
        <v>520</v>
      </c>
      <c r="G292" s="36"/>
      <c r="H292" s="36"/>
      <c r="I292" s="184"/>
      <c r="J292" s="36"/>
      <c r="K292" s="36"/>
      <c r="L292" s="39"/>
      <c r="M292" s="185"/>
      <c r="N292" s="186"/>
      <c r="O292" s="64"/>
      <c r="P292" s="64"/>
      <c r="Q292" s="64"/>
      <c r="R292" s="64"/>
      <c r="S292" s="64"/>
      <c r="T292" s="65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T292" s="17" t="s">
        <v>138</v>
      </c>
      <c r="AU292" s="17" t="s">
        <v>84</v>
      </c>
    </row>
    <row r="293" spans="1:65" s="2" customFormat="1" ht="21.75" customHeight="1">
      <c r="A293" s="34"/>
      <c r="B293" s="35"/>
      <c r="C293" s="169" t="s">
        <v>521</v>
      </c>
      <c r="D293" s="169" t="s">
        <v>129</v>
      </c>
      <c r="E293" s="170" t="s">
        <v>522</v>
      </c>
      <c r="F293" s="171" t="s">
        <v>523</v>
      </c>
      <c r="G293" s="172" t="s">
        <v>505</v>
      </c>
      <c r="H293" s="173">
        <v>30</v>
      </c>
      <c r="I293" s="174"/>
      <c r="J293" s="175">
        <f>ROUND(I293*H293,2)</f>
        <v>0</v>
      </c>
      <c r="K293" s="171" t="s">
        <v>133</v>
      </c>
      <c r="L293" s="39"/>
      <c r="M293" s="176" t="s">
        <v>19</v>
      </c>
      <c r="N293" s="177" t="s">
        <v>45</v>
      </c>
      <c r="O293" s="64"/>
      <c r="P293" s="178">
        <f>O293*H293</f>
        <v>0</v>
      </c>
      <c r="Q293" s="178">
        <v>2.2298434000000002E-3</v>
      </c>
      <c r="R293" s="178">
        <f>Q293*H293</f>
        <v>6.6895302000000004E-2</v>
      </c>
      <c r="S293" s="178">
        <v>0</v>
      </c>
      <c r="T293" s="179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0" t="s">
        <v>230</v>
      </c>
      <c r="AT293" s="180" t="s">
        <v>129</v>
      </c>
      <c r="AU293" s="180" t="s">
        <v>84</v>
      </c>
      <c r="AY293" s="17" t="s">
        <v>126</v>
      </c>
      <c r="BE293" s="181">
        <f>IF(N293="základní",J293,0)</f>
        <v>0</v>
      </c>
      <c r="BF293" s="181">
        <f>IF(N293="snížená",J293,0)</f>
        <v>0</v>
      </c>
      <c r="BG293" s="181">
        <f>IF(N293="zákl. přenesená",J293,0)</f>
        <v>0</v>
      </c>
      <c r="BH293" s="181">
        <f>IF(N293="sníž. přenesená",J293,0)</f>
        <v>0</v>
      </c>
      <c r="BI293" s="181">
        <f>IF(N293="nulová",J293,0)</f>
        <v>0</v>
      </c>
      <c r="BJ293" s="17" t="s">
        <v>82</v>
      </c>
      <c r="BK293" s="181">
        <f>ROUND(I293*H293,2)</f>
        <v>0</v>
      </c>
      <c r="BL293" s="17" t="s">
        <v>230</v>
      </c>
      <c r="BM293" s="180" t="s">
        <v>524</v>
      </c>
    </row>
    <row r="294" spans="1:65" s="2" customFormat="1">
      <c r="A294" s="34"/>
      <c r="B294" s="35"/>
      <c r="C294" s="36"/>
      <c r="D294" s="182" t="s">
        <v>136</v>
      </c>
      <c r="E294" s="36"/>
      <c r="F294" s="183" t="s">
        <v>525</v>
      </c>
      <c r="G294" s="36"/>
      <c r="H294" s="36"/>
      <c r="I294" s="184"/>
      <c r="J294" s="36"/>
      <c r="K294" s="36"/>
      <c r="L294" s="39"/>
      <c r="M294" s="185"/>
      <c r="N294" s="186"/>
      <c r="O294" s="64"/>
      <c r="P294" s="64"/>
      <c r="Q294" s="64"/>
      <c r="R294" s="64"/>
      <c r="S294" s="64"/>
      <c r="T294" s="65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T294" s="17" t="s">
        <v>136</v>
      </c>
      <c r="AU294" s="17" t="s">
        <v>84</v>
      </c>
    </row>
    <row r="295" spans="1:65" s="2" customFormat="1">
      <c r="A295" s="34"/>
      <c r="B295" s="35"/>
      <c r="C295" s="36"/>
      <c r="D295" s="187" t="s">
        <v>138</v>
      </c>
      <c r="E295" s="36"/>
      <c r="F295" s="188" t="s">
        <v>526</v>
      </c>
      <c r="G295" s="36"/>
      <c r="H295" s="36"/>
      <c r="I295" s="184"/>
      <c r="J295" s="36"/>
      <c r="K295" s="36"/>
      <c r="L295" s="39"/>
      <c r="M295" s="185"/>
      <c r="N295" s="186"/>
      <c r="O295" s="64"/>
      <c r="P295" s="64"/>
      <c r="Q295" s="64"/>
      <c r="R295" s="64"/>
      <c r="S295" s="64"/>
      <c r="T295" s="65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T295" s="17" t="s">
        <v>138</v>
      </c>
      <c r="AU295" s="17" t="s">
        <v>84</v>
      </c>
    </row>
    <row r="296" spans="1:65" s="2" customFormat="1" ht="16.5" customHeight="1">
      <c r="A296" s="34"/>
      <c r="B296" s="35"/>
      <c r="C296" s="169" t="s">
        <v>527</v>
      </c>
      <c r="D296" s="169" t="s">
        <v>129</v>
      </c>
      <c r="E296" s="170" t="s">
        <v>528</v>
      </c>
      <c r="F296" s="171" t="s">
        <v>529</v>
      </c>
      <c r="G296" s="172" t="s">
        <v>505</v>
      </c>
      <c r="H296" s="173">
        <v>30</v>
      </c>
      <c r="I296" s="174"/>
      <c r="J296" s="175">
        <f>ROUND(I296*H296,2)</f>
        <v>0</v>
      </c>
      <c r="K296" s="171" t="s">
        <v>133</v>
      </c>
      <c r="L296" s="39"/>
      <c r="M296" s="176" t="s">
        <v>19</v>
      </c>
      <c r="N296" s="177" t="s">
        <v>45</v>
      </c>
      <c r="O296" s="64"/>
      <c r="P296" s="178">
        <f>O296*H296</f>
        <v>0</v>
      </c>
      <c r="Q296" s="178">
        <v>0</v>
      </c>
      <c r="R296" s="178">
        <f>Q296*H296</f>
        <v>0</v>
      </c>
      <c r="S296" s="178">
        <v>1.56E-3</v>
      </c>
      <c r="T296" s="179">
        <f>S296*H296</f>
        <v>4.6800000000000001E-2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0" t="s">
        <v>230</v>
      </c>
      <c r="AT296" s="180" t="s">
        <v>129</v>
      </c>
      <c r="AU296" s="180" t="s">
        <v>84</v>
      </c>
      <c r="AY296" s="17" t="s">
        <v>126</v>
      </c>
      <c r="BE296" s="181">
        <f>IF(N296="základní",J296,0)</f>
        <v>0</v>
      </c>
      <c r="BF296" s="181">
        <f>IF(N296="snížená",J296,0)</f>
        <v>0</v>
      </c>
      <c r="BG296" s="181">
        <f>IF(N296="zákl. přenesená",J296,0)</f>
        <v>0</v>
      </c>
      <c r="BH296" s="181">
        <f>IF(N296="sníž. přenesená",J296,0)</f>
        <v>0</v>
      </c>
      <c r="BI296" s="181">
        <f>IF(N296="nulová",J296,0)</f>
        <v>0</v>
      </c>
      <c r="BJ296" s="17" t="s">
        <v>82</v>
      </c>
      <c r="BK296" s="181">
        <f>ROUND(I296*H296,2)</f>
        <v>0</v>
      </c>
      <c r="BL296" s="17" t="s">
        <v>230</v>
      </c>
      <c r="BM296" s="180" t="s">
        <v>530</v>
      </c>
    </row>
    <row r="297" spans="1:65" s="2" customFormat="1">
      <c r="A297" s="34"/>
      <c r="B297" s="35"/>
      <c r="C297" s="36"/>
      <c r="D297" s="182" t="s">
        <v>136</v>
      </c>
      <c r="E297" s="36"/>
      <c r="F297" s="183" t="s">
        <v>531</v>
      </c>
      <c r="G297" s="36"/>
      <c r="H297" s="36"/>
      <c r="I297" s="184"/>
      <c r="J297" s="36"/>
      <c r="K297" s="36"/>
      <c r="L297" s="39"/>
      <c r="M297" s="185"/>
      <c r="N297" s="186"/>
      <c r="O297" s="64"/>
      <c r="P297" s="64"/>
      <c r="Q297" s="64"/>
      <c r="R297" s="64"/>
      <c r="S297" s="64"/>
      <c r="T297" s="65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7" t="s">
        <v>136</v>
      </c>
      <c r="AU297" s="17" t="s">
        <v>84</v>
      </c>
    </row>
    <row r="298" spans="1:65" s="2" customFormat="1">
      <c r="A298" s="34"/>
      <c r="B298" s="35"/>
      <c r="C298" s="36"/>
      <c r="D298" s="187" t="s">
        <v>138</v>
      </c>
      <c r="E298" s="36"/>
      <c r="F298" s="188" t="s">
        <v>532</v>
      </c>
      <c r="G298" s="36"/>
      <c r="H298" s="36"/>
      <c r="I298" s="184"/>
      <c r="J298" s="36"/>
      <c r="K298" s="36"/>
      <c r="L298" s="39"/>
      <c r="M298" s="185"/>
      <c r="N298" s="186"/>
      <c r="O298" s="64"/>
      <c r="P298" s="64"/>
      <c r="Q298" s="64"/>
      <c r="R298" s="64"/>
      <c r="S298" s="64"/>
      <c r="T298" s="65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T298" s="17" t="s">
        <v>138</v>
      </c>
      <c r="AU298" s="17" t="s">
        <v>84</v>
      </c>
    </row>
    <row r="299" spans="1:65" s="2" customFormat="1" ht="21.75" customHeight="1">
      <c r="A299" s="34"/>
      <c r="B299" s="35"/>
      <c r="C299" s="169" t="s">
        <v>533</v>
      </c>
      <c r="D299" s="169" t="s">
        <v>129</v>
      </c>
      <c r="E299" s="170" t="s">
        <v>534</v>
      </c>
      <c r="F299" s="171" t="s">
        <v>535</v>
      </c>
      <c r="G299" s="172" t="s">
        <v>149</v>
      </c>
      <c r="H299" s="173">
        <v>30</v>
      </c>
      <c r="I299" s="174"/>
      <c r="J299" s="175">
        <f>ROUND(I299*H299,2)</f>
        <v>0</v>
      </c>
      <c r="K299" s="171" t="s">
        <v>133</v>
      </c>
      <c r="L299" s="39"/>
      <c r="M299" s="176" t="s">
        <v>19</v>
      </c>
      <c r="N299" s="177" t="s">
        <v>45</v>
      </c>
      <c r="O299" s="64"/>
      <c r="P299" s="178">
        <f>O299*H299</f>
        <v>0</v>
      </c>
      <c r="Q299" s="178">
        <v>1.5914E-4</v>
      </c>
      <c r="R299" s="178">
        <f>Q299*H299</f>
        <v>4.7742000000000001E-3</v>
      </c>
      <c r="S299" s="178">
        <v>0</v>
      </c>
      <c r="T299" s="179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0" t="s">
        <v>230</v>
      </c>
      <c r="AT299" s="180" t="s">
        <v>129</v>
      </c>
      <c r="AU299" s="180" t="s">
        <v>84</v>
      </c>
      <c r="AY299" s="17" t="s">
        <v>126</v>
      </c>
      <c r="BE299" s="181">
        <f>IF(N299="základní",J299,0)</f>
        <v>0</v>
      </c>
      <c r="BF299" s="181">
        <f>IF(N299="snížená",J299,0)</f>
        <v>0</v>
      </c>
      <c r="BG299" s="181">
        <f>IF(N299="zákl. přenesená",J299,0)</f>
        <v>0</v>
      </c>
      <c r="BH299" s="181">
        <f>IF(N299="sníž. přenesená",J299,0)</f>
        <v>0</v>
      </c>
      <c r="BI299" s="181">
        <f>IF(N299="nulová",J299,0)</f>
        <v>0</v>
      </c>
      <c r="BJ299" s="17" t="s">
        <v>82</v>
      </c>
      <c r="BK299" s="181">
        <f>ROUND(I299*H299,2)</f>
        <v>0</v>
      </c>
      <c r="BL299" s="17" t="s">
        <v>230</v>
      </c>
      <c r="BM299" s="180" t="s">
        <v>536</v>
      </c>
    </row>
    <row r="300" spans="1:65" s="2" customFormat="1" ht="19.5">
      <c r="A300" s="34"/>
      <c r="B300" s="35"/>
      <c r="C300" s="36"/>
      <c r="D300" s="182" t="s">
        <v>136</v>
      </c>
      <c r="E300" s="36"/>
      <c r="F300" s="183" t="s">
        <v>537</v>
      </c>
      <c r="G300" s="36"/>
      <c r="H300" s="36"/>
      <c r="I300" s="184"/>
      <c r="J300" s="36"/>
      <c r="K300" s="36"/>
      <c r="L300" s="39"/>
      <c r="M300" s="185"/>
      <c r="N300" s="186"/>
      <c r="O300" s="64"/>
      <c r="P300" s="64"/>
      <c r="Q300" s="64"/>
      <c r="R300" s="64"/>
      <c r="S300" s="64"/>
      <c r="T300" s="65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T300" s="17" t="s">
        <v>136</v>
      </c>
      <c r="AU300" s="17" t="s">
        <v>84</v>
      </c>
    </row>
    <row r="301" spans="1:65" s="2" customFormat="1">
      <c r="A301" s="34"/>
      <c r="B301" s="35"/>
      <c r="C301" s="36"/>
      <c r="D301" s="187" t="s">
        <v>138</v>
      </c>
      <c r="E301" s="36"/>
      <c r="F301" s="188" t="s">
        <v>538</v>
      </c>
      <c r="G301" s="36"/>
      <c r="H301" s="36"/>
      <c r="I301" s="184"/>
      <c r="J301" s="36"/>
      <c r="K301" s="36"/>
      <c r="L301" s="39"/>
      <c r="M301" s="185"/>
      <c r="N301" s="186"/>
      <c r="O301" s="64"/>
      <c r="P301" s="64"/>
      <c r="Q301" s="64"/>
      <c r="R301" s="64"/>
      <c r="S301" s="64"/>
      <c r="T301" s="65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T301" s="17" t="s">
        <v>138</v>
      </c>
      <c r="AU301" s="17" t="s">
        <v>84</v>
      </c>
    </row>
    <row r="302" spans="1:65" s="2" customFormat="1" ht="33" customHeight="1">
      <c r="A302" s="34"/>
      <c r="B302" s="35"/>
      <c r="C302" s="169" t="s">
        <v>539</v>
      </c>
      <c r="D302" s="169" t="s">
        <v>129</v>
      </c>
      <c r="E302" s="170" t="s">
        <v>540</v>
      </c>
      <c r="F302" s="171" t="s">
        <v>541</v>
      </c>
      <c r="G302" s="172" t="s">
        <v>275</v>
      </c>
      <c r="H302" s="209"/>
      <c r="I302" s="174"/>
      <c r="J302" s="175">
        <f>ROUND(I302*H302,2)</f>
        <v>0</v>
      </c>
      <c r="K302" s="171" t="s">
        <v>133</v>
      </c>
      <c r="L302" s="39"/>
      <c r="M302" s="176" t="s">
        <v>19</v>
      </c>
      <c r="N302" s="177" t="s">
        <v>45</v>
      </c>
      <c r="O302" s="64"/>
      <c r="P302" s="178">
        <f>O302*H302</f>
        <v>0</v>
      </c>
      <c r="Q302" s="178">
        <v>0</v>
      </c>
      <c r="R302" s="178">
        <f>Q302*H302</f>
        <v>0</v>
      </c>
      <c r="S302" s="178">
        <v>0</v>
      </c>
      <c r="T302" s="179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0" t="s">
        <v>230</v>
      </c>
      <c r="AT302" s="180" t="s">
        <v>129</v>
      </c>
      <c r="AU302" s="180" t="s">
        <v>84</v>
      </c>
      <c r="AY302" s="17" t="s">
        <v>126</v>
      </c>
      <c r="BE302" s="181">
        <f>IF(N302="základní",J302,0)</f>
        <v>0</v>
      </c>
      <c r="BF302" s="181">
        <f>IF(N302="snížená",J302,0)</f>
        <v>0</v>
      </c>
      <c r="BG302" s="181">
        <f>IF(N302="zákl. přenesená",J302,0)</f>
        <v>0</v>
      </c>
      <c r="BH302" s="181">
        <f>IF(N302="sníž. přenesená",J302,0)</f>
        <v>0</v>
      </c>
      <c r="BI302" s="181">
        <f>IF(N302="nulová",J302,0)</f>
        <v>0</v>
      </c>
      <c r="BJ302" s="17" t="s">
        <v>82</v>
      </c>
      <c r="BK302" s="181">
        <f>ROUND(I302*H302,2)</f>
        <v>0</v>
      </c>
      <c r="BL302" s="17" t="s">
        <v>230</v>
      </c>
      <c r="BM302" s="180" t="s">
        <v>542</v>
      </c>
    </row>
    <row r="303" spans="1:65" s="2" customFormat="1" ht="29.25">
      <c r="A303" s="34"/>
      <c r="B303" s="35"/>
      <c r="C303" s="36"/>
      <c r="D303" s="182" t="s">
        <v>136</v>
      </c>
      <c r="E303" s="36"/>
      <c r="F303" s="183" t="s">
        <v>543</v>
      </c>
      <c r="G303" s="36"/>
      <c r="H303" s="36"/>
      <c r="I303" s="184"/>
      <c r="J303" s="36"/>
      <c r="K303" s="36"/>
      <c r="L303" s="39"/>
      <c r="M303" s="185"/>
      <c r="N303" s="186"/>
      <c r="O303" s="64"/>
      <c r="P303" s="64"/>
      <c r="Q303" s="64"/>
      <c r="R303" s="64"/>
      <c r="S303" s="64"/>
      <c r="T303" s="65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T303" s="17" t="s">
        <v>136</v>
      </c>
      <c r="AU303" s="17" t="s">
        <v>84</v>
      </c>
    </row>
    <row r="304" spans="1:65" s="2" customFormat="1">
      <c r="A304" s="34"/>
      <c r="B304" s="35"/>
      <c r="C304" s="36"/>
      <c r="D304" s="187" t="s">
        <v>138</v>
      </c>
      <c r="E304" s="36"/>
      <c r="F304" s="188" t="s">
        <v>544</v>
      </c>
      <c r="G304" s="36"/>
      <c r="H304" s="36"/>
      <c r="I304" s="184"/>
      <c r="J304" s="36"/>
      <c r="K304" s="36"/>
      <c r="L304" s="39"/>
      <c r="M304" s="185"/>
      <c r="N304" s="186"/>
      <c r="O304" s="64"/>
      <c r="P304" s="64"/>
      <c r="Q304" s="64"/>
      <c r="R304" s="64"/>
      <c r="S304" s="64"/>
      <c r="T304" s="65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T304" s="17" t="s">
        <v>138</v>
      </c>
      <c r="AU304" s="17" t="s">
        <v>84</v>
      </c>
    </row>
    <row r="305" spans="1:65" s="12" customFormat="1" ht="22.9" customHeight="1">
      <c r="B305" s="153"/>
      <c r="C305" s="154"/>
      <c r="D305" s="155" t="s">
        <v>73</v>
      </c>
      <c r="E305" s="167" t="s">
        <v>545</v>
      </c>
      <c r="F305" s="167" t="s">
        <v>546</v>
      </c>
      <c r="G305" s="154"/>
      <c r="H305" s="154"/>
      <c r="I305" s="157"/>
      <c r="J305" s="168">
        <f>BK305</f>
        <v>0</v>
      </c>
      <c r="K305" s="154"/>
      <c r="L305" s="159"/>
      <c r="M305" s="160"/>
      <c r="N305" s="161"/>
      <c r="O305" s="161"/>
      <c r="P305" s="162">
        <f>SUM(P306:P328)</f>
        <v>0</v>
      </c>
      <c r="Q305" s="161"/>
      <c r="R305" s="162">
        <f>SUM(R306:R328)</f>
        <v>1.5108599999999999</v>
      </c>
      <c r="S305" s="161"/>
      <c r="T305" s="163">
        <f>SUM(T306:T328)</f>
        <v>0</v>
      </c>
      <c r="AR305" s="164" t="s">
        <v>84</v>
      </c>
      <c r="AT305" s="165" t="s">
        <v>73</v>
      </c>
      <c r="AU305" s="165" t="s">
        <v>82</v>
      </c>
      <c r="AY305" s="164" t="s">
        <v>126</v>
      </c>
      <c r="BK305" s="166">
        <f>SUM(BK306:BK328)</f>
        <v>0</v>
      </c>
    </row>
    <row r="306" spans="1:65" s="2" customFormat="1" ht="16.5" customHeight="1">
      <c r="A306" s="34"/>
      <c r="B306" s="35"/>
      <c r="C306" s="169" t="s">
        <v>547</v>
      </c>
      <c r="D306" s="169" t="s">
        <v>129</v>
      </c>
      <c r="E306" s="170" t="s">
        <v>548</v>
      </c>
      <c r="F306" s="171" t="s">
        <v>549</v>
      </c>
      <c r="G306" s="172" t="s">
        <v>132</v>
      </c>
      <c r="H306" s="173">
        <v>60</v>
      </c>
      <c r="I306" s="174"/>
      <c r="J306" s="175">
        <f>ROUND(I306*H306,2)</f>
        <v>0</v>
      </c>
      <c r="K306" s="171" t="s">
        <v>133</v>
      </c>
      <c r="L306" s="39"/>
      <c r="M306" s="176" t="s">
        <v>19</v>
      </c>
      <c r="N306" s="177" t="s">
        <v>45</v>
      </c>
      <c r="O306" s="64"/>
      <c r="P306" s="178">
        <f>O306*H306</f>
        <v>0</v>
      </c>
      <c r="Q306" s="178">
        <v>0</v>
      </c>
      <c r="R306" s="178">
        <f>Q306*H306</f>
        <v>0</v>
      </c>
      <c r="S306" s="178">
        <v>0</v>
      </c>
      <c r="T306" s="179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0" t="s">
        <v>230</v>
      </c>
      <c r="AT306" s="180" t="s">
        <v>129</v>
      </c>
      <c r="AU306" s="180" t="s">
        <v>84</v>
      </c>
      <c r="AY306" s="17" t="s">
        <v>126</v>
      </c>
      <c r="BE306" s="181">
        <f>IF(N306="základní",J306,0)</f>
        <v>0</v>
      </c>
      <c r="BF306" s="181">
        <f>IF(N306="snížená",J306,0)</f>
        <v>0</v>
      </c>
      <c r="BG306" s="181">
        <f>IF(N306="zákl. přenesená",J306,0)</f>
        <v>0</v>
      </c>
      <c r="BH306" s="181">
        <f>IF(N306="sníž. přenesená",J306,0)</f>
        <v>0</v>
      </c>
      <c r="BI306" s="181">
        <f>IF(N306="nulová",J306,0)</f>
        <v>0</v>
      </c>
      <c r="BJ306" s="17" t="s">
        <v>82</v>
      </c>
      <c r="BK306" s="181">
        <f>ROUND(I306*H306,2)</f>
        <v>0</v>
      </c>
      <c r="BL306" s="17" t="s">
        <v>230</v>
      </c>
      <c r="BM306" s="180" t="s">
        <v>550</v>
      </c>
    </row>
    <row r="307" spans="1:65" s="2" customFormat="1" ht="19.5">
      <c r="A307" s="34"/>
      <c r="B307" s="35"/>
      <c r="C307" s="36"/>
      <c r="D307" s="182" t="s">
        <v>136</v>
      </c>
      <c r="E307" s="36"/>
      <c r="F307" s="183" t="s">
        <v>551</v>
      </c>
      <c r="G307" s="36"/>
      <c r="H307" s="36"/>
      <c r="I307" s="184"/>
      <c r="J307" s="36"/>
      <c r="K307" s="36"/>
      <c r="L307" s="39"/>
      <c r="M307" s="185"/>
      <c r="N307" s="186"/>
      <c r="O307" s="64"/>
      <c r="P307" s="64"/>
      <c r="Q307" s="64"/>
      <c r="R307" s="64"/>
      <c r="S307" s="64"/>
      <c r="T307" s="65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T307" s="17" t="s">
        <v>136</v>
      </c>
      <c r="AU307" s="17" t="s">
        <v>84</v>
      </c>
    </row>
    <row r="308" spans="1:65" s="2" customFormat="1">
      <c r="A308" s="34"/>
      <c r="B308" s="35"/>
      <c r="C308" s="36"/>
      <c r="D308" s="187" t="s">
        <v>138</v>
      </c>
      <c r="E308" s="36"/>
      <c r="F308" s="188" t="s">
        <v>552</v>
      </c>
      <c r="G308" s="36"/>
      <c r="H308" s="36"/>
      <c r="I308" s="184"/>
      <c r="J308" s="36"/>
      <c r="K308" s="36"/>
      <c r="L308" s="39"/>
      <c r="M308" s="185"/>
      <c r="N308" s="186"/>
      <c r="O308" s="64"/>
      <c r="P308" s="64"/>
      <c r="Q308" s="64"/>
      <c r="R308" s="64"/>
      <c r="S308" s="64"/>
      <c r="T308" s="65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T308" s="17" t="s">
        <v>138</v>
      </c>
      <c r="AU308" s="17" t="s">
        <v>84</v>
      </c>
    </row>
    <row r="309" spans="1:65" s="2" customFormat="1" ht="16.5" customHeight="1">
      <c r="A309" s="34"/>
      <c r="B309" s="35"/>
      <c r="C309" s="169" t="s">
        <v>553</v>
      </c>
      <c r="D309" s="169" t="s">
        <v>129</v>
      </c>
      <c r="E309" s="170" t="s">
        <v>554</v>
      </c>
      <c r="F309" s="171" t="s">
        <v>555</v>
      </c>
      <c r="G309" s="172" t="s">
        <v>132</v>
      </c>
      <c r="H309" s="173">
        <v>60</v>
      </c>
      <c r="I309" s="174"/>
      <c r="J309" s="175">
        <f>ROUND(I309*H309,2)</f>
        <v>0</v>
      </c>
      <c r="K309" s="171" t="s">
        <v>133</v>
      </c>
      <c r="L309" s="39"/>
      <c r="M309" s="176" t="s">
        <v>19</v>
      </c>
      <c r="N309" s="177" t="s">
        <v>45</v>
      </c>
      <c r="O309" s="64"/>
      <c r="P309" s="178">
        <f>O309*H309</f>
        <v>0</v>
      </c>
      <c r="Q309" s="178">
        <v>2.9999999999999997E-4</v>
      </c>
      <c r="R309" s="178">
        <f>Q309*H309</f>
        <v>1.7999999999999999E-2</v>
      </c>
      <c r="S309" s="178">
        <v>0</v>
      </c>
      <c r="T309" s="179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0" t="s">
        <v>230</v>
      </c>
      <c r="AT309" s="180" t="s">
        <v>129</v>
      </c>
      <c r="AU309" s="180" t="s">
        <v>84</v>
      </c>
      <c r="AY309" s="17" t="s">
        <v>126</v>
      </c>
      <c r="BE309" s="181">
        <f>IF(N309="základní",J309,0)</f>
        <v>0</v>
      </c>
      <c r="BF309" s="181">
        <f>IF(N309="snížená",J309,0)</f>
        <v>0</v>
      </c>
      <c r="BG309" s="181">
        <f>IF(N309="zákl. přenesená",J309,0)</f>
        <v>0</v>
      </c>
      <c r="BH309" s="181">
        <f>IF(N309="sníž. přenesená",J309,0)</f>
        <v>0</v>
      </c>
      <c r="BI309" s="181">
        <f>IF(N309="nulová",J309,0)</f>
        <v>0</v>
      </c>
      <c r="BJ309" s="17" t="s">
        <v>82</v>
      </c>
      <c r="BK309" s="181">
        <f>ROUND(I309*H309,2)</f>
        <v>0</v>
      </c>
      <c r="BL309" s="17" t="s">
        <v>230</v>
      </c>
      <c r="BM309" s="180" t="s">
        <v>556</v>
      </c>
    </row>
    <row r="310" spans="1:65" s="2" customFormat="1" ht="19.5">
      <c r="A310" s="34"/>
      <c r="B310" s="35"/>
      <c r="C310" s="36"/>
      <c r="D310" s="182" t="s">
        <v>136</v>
      </c>
      <c r="E310" s="36"/>
      <c r="F310" s="183" t="s">
        <v>557</v>
      </c>
      <c r="G310" s="36"/>
      <c r="H310" s="36"/>
      <c r="I310" s="184"/>
      <c r="J310" s="36"/>
      <c r="K310" s="36"/>
      <c r="L310" s="39"/>
      <c r="M310" s="185"/>
      <c r="N310" s="186"/>
      <c r="O310" s="64"/>
      <c r="P310" s="64"/>
      <c r="Q310" s="64"/>
      <c r="R310" s="64"/>
      <c r="S310" s="64"/>
      <c r="T310" s="65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T310" s="17" t="s">
        <v>136</v>
      </c>
      <c r="AU310" s="17" t="s">
        <v>84</v>
      </c>
    </row>
    <row r="311" spans="1:65" s="2" customFormat="1">
      <c r="A311" s="34"/>
      <c r="B311" s="35"/>
      <c r="C311" s="36"/>
      <c r="D311" s="187" t="s">
        <v>138</v>
      </c>
      <c r="E311" s="36"/>
      <c r="F311" s="188" t="s">
        <v>558</v>
      </c>
      <c r="G311" s="36"/>
      <c r="H311" s="36"/>
      <c r="I311" s="184"/>
      <c r="J311" s="36"/>
      <c r="K311" s="36"/>
      <c r="L311" s="39"/>
      <c r="M311" s="185"/>
      <c r="N311" s="186"/>
      <c r="O311" s="64"/>
      <c r="P311" s="64"/>
      <c r="Q311" s="64"/>
      <c r="R311" s="64"/>
      <c r="S311" s="64"/>
      <c r="T311" s="65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T311" s="17" t="s">
        <v>138</v>
      </c>
      <c r="AU311" s="17" t="s">
        <v>84</v>
      </c>
    </row>
    <row r="312" spans="1:65" s="2" customFormat="1" ht="33" customHeight="1">
      <c r="A312" s="34"/>
      <c r="B312" s="35"/>
      <c r="C312" s="169" t="s">
        <v>559</v>
      </c>
      <c r="D312" s="169" t="s">
        <v>129</v>
      </c>
      <c r="E312" s="170" t="s">
        <v>560</v>
      </c>
      <c r="F312" s="171" t="s">
        <v>561</v>
      </c>
      <c r="G312" s="172" t="s">
        <v>132</v>
      </c>
      <c r="H312" s="173">
        <v>60</v>
      </c>
      <c r="I312" s="174"/>
      <c r="J312" s="175">
        <f>ROUND(I312*H312,2)</f>
        <v>0</v>
      </c>
      <c r="K312" s="171" t="s">
        <v>133</v>
      </c>
      <c r="L312" s="39"/>
      <c r="M312" s="176" t="s">
        <v>19</v>
      </c>
      <c r="N312" s="177" t="s">
        <v>45</v>
      </c>
      <c r="O312" s="64"/>
      <c r="P312" s="178">
        <f>O312*H312</f>
        <v>0</v>
      </c>
      <c r="Q312" s="178">
        <v>5.3039999999999988E-3</v>
      </c>
      <c r="R312" s="178">
        <f>Q312*H312</f>
        <v>0.31823999999999991</v>
      </c>
      <c r="S312" s="178">
        <v>0</v>
      </c>
      <c r="T312" s="179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0" t="s">
        <v>230</v>
      </c>
      <c r="AT312" s="180" t="s">
        <v>129</v>
      </c>
      <c r="AU312" s="180" t="s">
        <v>84</v>
      </c>
      <c r="AY312" s="17" t="s">
        <v>126</v>
      </c>
      <c r="BE312" s="181">
        <f>IF(N312="základní",J312,0)</f>
        <v>0</v>
      </c>
      <c r="BF312" s="181">
        <f>IF(N312="snížená",J312,0)</f>
        <v>0</v>
      </c>
      <c r="BG312" s="181">
        <f>IF(N312="zákl. přenesená",J312,0)</f>
        <v>0</v>
      </c>
      <c r="BH312" s="181">
        <f>IF(N312="sníž. přenesená",J312,0)</f>
        <v>0</v>
      </c>
      <c r="BI312" s="181">
        <f>IF(N312="nulová",J312,0)</f>
        <v>0</v>
      </c>
      <c r="BJ312" s="17" t="s">
        <v>82</v>
      </c>
      <c r="BK312" s="181">
        <f>ROUND(I312*H312,2)</f>
        <v>0</v>
      </c>
      <c r="BL312" s="17" t="s">
        <v>230</v>
      </c>
      <c r="BM312" s="180" t="s">
        <v>562</v>
      </c>
    </row>
    <row r="313" spans="1:65" s="2" customFormat="1" ht="19.5">
      <c r="A313" s="34"/>
      <c r="B313" s="35"/>
      <c r="C313" s="36"/>
      <c r="D313" s="182" t="s">
        <v>136</v>
      </c>
      <c r="E313" s="36"/>
      <c r="F313" s="183" t="s">
        <v>563</v>
      </c>
      <c r="G313" s="36"/>
      <c r="H313" s="36"/>
      <c r="I313" s="184"/>
      <c r="J313" s="36"/>
      <c r="K313" s="36"/>
      <c r="L313" s="39"/>
      <c r="M313" s="185"/>
      <c r="N313" s="186"/>
      <c r="O313" s="64"/>
      <c r="P313" s="64"/>
      <c r="Q313" s="64"/>
      <c r="R313" s="64"/>
      <c r="S313" s="64"/>
      <c r="T313" s="65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T313" s="17" t="s">
        <v>136</v>
      </c>
      <c r="AU313" s="17" t="s">
        <v>84</v>
      </c>
    </row>
    <row r="314" spans="1:65" s="2" customFormat="1">
      <c r="A314" s="34"/>
      <c r="B314" s="35"/>
      <c r="C314" s="36"/>
      <c r="D314" s="187" t="s">
        <v>138</v>
      </c>
      <c r="E314" s="36"/>
      <c r="F314" s="188" t="s">
        <v>564</v>
      </c>
      <c r="G314" s="36"/>
      <c r="H314" s="36"/>
      <c r="I314" s="184"/>
      <c r="J314" s="36"/>
      <c r="K314" s="36"/>
      <c r="L314" s="39"/>
      <c r="M314" s="185"/>
      <c r="N314" s="186"/>
      <c r="O314" s="64"/>
      <c r="P314" s="64"/>
      <c r="Q314" s="64"/>
      <c r="R314" s="64"/>
      <c r="S314" s="64"/>
      <c r="T314" s="65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T314" s="17" t="s">
        <v>138</v>
      </c>
      <c r="AU314" s="17" t="s">
        <v>84</v>
      </c>
    </row>
    <row r="315" spans="1:65" s="2" customFormat="1" ht="24.2" customHeight="1">
      <c r="A315" s="34"/>
      <c r="B315" s="35"/>
      <c r="C315" s="199" t="s">
        <v>565</v>
      </c>
      <c r="D315" s="199" t="s">
        <v>261</v>
      </c>
      <c r="E315" s="200" t="s">
        <v>566</v>
      </c>
      <c r="F315" s="201" t="s">
        <v>567</v>
      </c>
      <c r="G315" s="202" t="s">
        <v>132</v>
      </c>
      <c r="H315" s="203">
        <v>66</v>
      </c>
      <c r="I315" s="204"/>
      <c r="J315" s="205">
        <f>ROUND(I315*H315,2)</f>
        <v>0</v>
      </c>
      <c r="K315" s="201" t="s">
        <v>133</v>
      </c>
      <c r="L315" s="206"/>
      <c r="M315" s="207" t="s">
        <v>19</v>
      </c>
      <c r="N315" s="208" t="s">
        <v>45</v>
      </c>
      <c r="O315" s="64"/>
      <c r="P315" s="178">
        <f>O315*H315</f>
        <v>0</v>
      </c>
      <c r="Q315" s="178">
        <v>1.771E-2</v>
      </c>
      <c r="R315" s="178">
        <f>Q315*H315</f>
        <v>1.16886</v>
      </c>
      <c r="S315" s="178">
        <v>0</v>
      </c>
      <c r="T315" s="179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0" t="s">
        <v>411</v>
      </c>
      <c r="AT315" s="180" t="s">
        <v>261</v>
      </c>
      <c r="AU315" s="180" t="s">
        <v>84</v>
      </c>
      <c r="AY315" s="17" t="s">
        <v>126</v>
      </c>
      <c r="BE315" s="181">
        <f>IF(N315="základní",J315,0)</f>
        <v>0</v>
      </c>
      <c r="BF315" s="181">
        <f>IF(N315="snížená",J315,0)</f>
        <v>0</v>
      </c>
      <c r="BG315" s="181">
        <f>IF(N315="zákl. přenesená",J315,0)</f>
        <v>0</v>
      </c>
      <c r="BH315" s="181">
        <f>IF(N315="sníž. přenesená",J315,0)</f>
        <v>0</v>
      </c>
      <c r="BI315" s="181">
        <f>IF(N315="nulová",J315,0)</f>
        <v>0</v>
      </c>
      <c r="BJ315" s="17" t="s">
        <v>82</v>
      </c>
      <c r="BK315" s="181">
        <f>ROUND(I315*H315,2)</f>
        <v>0</v>
      </c>
      <c r="BL315" s="17" t="s">
        <v>411</v>
      </c>
      <c r="BM315" s="180" t="s">
        <v>568</v>
      </c>
    </row>
    <row r="316" spans="1:65" s="2" customFormat="1" ht="19.5">
      <c r="A316" s="34"/>
      <c r="B316" s="35"/>
      <c r="C316" s="36"/>
      <c r="D316" s="182" t="s">
        <v>136</v>
      </c>
      <c r="E316" s="36"/>
      <c r="F316" s="183" t="s">
        <v>567</v>
      </c>
      <c r="G316" s="36"/>
      <c r="H316" s="36"/>
      <c r="I316" s="184"/>
      <c r="J316" s="36"/>
      <c r="K316" s="36"/>
      <c r="L316" s="39"/>
      <c r="M316" s="185"/>
      <c r="N316" s="186"/>
      <c r="O316" s="64"/>
      <c r="P316" s="64"/>
      <c r="Q316" s="64"/>
      <c r="R316" s="64"/>
      <c r="S316" s="64"/>
      <c r="T316" s="65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T316" s="17" t="s">
        <v>136</v>
      </c>
      <c r="AU316" s="17" t="s">
        <v>84</v>
      </c>
    </row>
    <row r="317" spans="1:65" s="13" customFormat="1">
      <c r="B317" s="189"/>
      <c r="C317" s="190"/>
      <c r="D317" s="182" t="s">
        <v>228</v>
      </c>
      <c r="E317" s="190"/>
      <c r="F317" s="191" t="s">
        <v>569</v>
      </c>
      <c r="G317" s="190"/>
      <c r="H317" s="192">
        <v>66</v>
      </c>
      <c r="I317" s="193"/>
      <c r="J317" s="190"/>
      <c r="K317" s="190"/>
      <c r="L317" s="194"/>
      <c r="M317" s="195"/>
      <c r="N317" s="196"/>
      <c r="O317" s="196"/>
      <c r="P317" s="196"/>
      <c r="Q317" s="196"/>
      <c r="R317" s="196"/>
      <c r="S317" s="196"/>
      <c r="T317" s="197"/>
      <c r="AT317" s="198" t="s">
        <v>228</v>
      </c>
      <c r="AU317" s="198" t="s">
        <v>84</v>
      </c>
      <c r="AV317" s="13" t="s">
        <v>84</v>
      </c>
      <c r="AW317" s="13" t="s">
        <v>4</v>
      </c>
      <c r="AX317" s="13" t="s">
        <v>82</v>
      </c>
      <c r="AY317" s="198" t="s">
        <v>126</v>
      </c>
    </row>
    <row r="318" spans="1:65" s="2" customFormat="1" ht="21.75" customHeight="1">
      <c r="A318" s="34"/>
      <c r="B318" s="35"/>
      <c r="C318" s="169" t="s">
        <v>570</v>
      </c>
      <c r="D318" s="169" t="s">
        <v>129</v>
      </c>
      <c r="E318" s="170" t="s">
        <v>571</v>
      </c>
      <c r="F318" s="171" t="s">
        <v>572</v>
      </c>
      <c r="G318" s="172" t="s">
        <v>149</v>
      </c>
      <c r="H318" s="173">
        <v>6</v>
      </c>
      <c r="I318" s="174"/>
      <c r="J318" s="175">
        <f>ROUND(I318*H318,2)</f>
        <v>0</v>
      </c>
      <c r="K318" s="171" t="s">
        <v>133</v>
      </c>
      <c r="L318" s="39"/>
      <c r="M318" s="176" t="s">
        <v>19</v>
      </c>
      <c r="N318" s="177" t="s">
        <v>45</v>
      </c>
      <c r="O318" s="64"/>
      <c r="P318" s="178">
        <f>O318*H318</f>
        <v>0</v>
      </c>
      <c r="Q318" s="178">
        <v>2.0000000000000001E-4</v>
      </c>
      <c r="R318" s="178">
        <f>Q318*H318</f>
        <v>1.2000000000000001E-3</v>
      </c>
      <c r="S318" s="178">
        <v>0</v>
      </c>
      <c r="T318" s="179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0" t="s">
        <v>230</v>
      </c>
      <c r="AT318" s="180" t="s">
        <v>129</v>
      </c>
      <c r="AU318" s="180" t="s">
        <v>84</v>
      </c>
      <c r="AY318" s="17" t="s">
        <v>126</v>
      </c>
      <c r="BE318" s="181">
        <f>IF(N318="základní",J318,0)</f>
        <v>0</v>
      </c>
      <c r="BF318" s="181">
        <f>IF(N318="snížená",J318,0)</f>
        <v>0</v>
      </c>
      <c r="BG318" s="181">
        <f>IF(N318="zákl. přenesená",J318,0)</f>
        <v>0</v>
      </c>
      <c r="BH318" s="181">
        <f>IF(N318="sníž. přenesená",J318,0)</f>
        <v>0</v>
      </c>
      <c r="BI318" s="181">
        <f>IF(N318="nulová",J318,0)</f>
        <v>0</v>
      </c>
      <c r="BJ318" s="17" t="s">
        <v>82</v>
      </c>
      <c r="BK318" s="181">
        <f>ROUND(I318*H318,2)</f>
        <v>0</v>
      </c>
      <c r="BL318" s="17" t="s">
        <v>230</v>
      </c>
      <c r="BM318" s="180" t="s">
        <v>573</v>
      </c>
    </row>
    <row r="319" spans="1:65" s="2" customFormat="1" ht="19.5">
      <c r="A319" s="34"/>
      <c r="B319" s="35"/>
      <c r="C319" s="36"/>
      <c r="D319" s="182" t="s">
        <v>136</v>
      </c>
      <c r="E319" s="36"/>
      <c r="F319" s="183" t="s">
        <v>574</v>
      </c>
      <c r="G319" s="36"/>
      <c r="H319" s="36"/>
      <c r="I319" s="184"/>
      <c r="J319" s="36"/>
      <c r="K319" s="36"/>
      <c r="L319" s="39"/>
      <c r="M319" s="185"/>
      <c r="N319" s="186"/>
      <c r="O319" s="64"/>
      <c r="P319" s="64"/>
      <c r="Q319" s="64"/>
      <c r="R319" s="64"/>
      <c r="S319" s="64"/>
      <c r="T319" s="65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T319" s="17" t="s">
        <v>136</v>
      </c>
      <c r="AU319" s="17" t="s">
        <v>84</v>
      </c>
    </row>
    <row r="320" spans="1:65" s="2" customFormat="1">
      <c r="A320" s="34"/>
      <c r="B320" s="35"/>
      <c r="C320" s="36"/>
      <c r="D320" s="187" t="s">
        <v>138</v>
      </c>
      <c r="E320" s="36"/>
      <c r="F320" s="188" t="s">
        <v>575</v>
      </c>
      <c r="G320" s="36"/>
      <c r="H320" s="36"/>
      <c r="I320" s="184"/>
      <c r="J320" s="36"/>
      <c r="K320" s="36"/>
      <c r="L320" s="39"/>
      <c r="M320" s="185"/>
      <c r="N320" s="186"/>
      <c r="O320" s="64"/>
      <c r="P320" s="64"/>
      <c r="Q320" s="64"/>
      <c r="R320" s="64"/>
      <c r="S320" s="64"/>
      <c r="T320" s="65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7" t="s">
        <v>138</v>
      </c>
      <c r="AU320" s="17" t="s">
        <v>84</v>
      </c>
    </row>
    <row r="321" spans="1:65" s="2" customFormat="1" ht="16.5" customHeight="1">
      <c r="A321" s="34"/>
      <c r="B321" s="35"/>
      <c r="C321" s="199" t="s">
        <v>576</v>
      </c>
      <c r="D321" s="199" t="s">
        <v>261</v>
      </c>
      <c r="E321" s="200" t="s">
        <v>577</v>
      </c>
      <c r="F321" s="201" t="s">
        <v>578</v>
      </c>
      <c r="G321" s="202" t="s">
        <v>149</v>
      </c>
      <c r="H321" s="203">
        <v>6</v>
      </c>
      <c r="I321" s="204"/>
      <c r="J321" s="205">
        <f>ROUND(I321*H321,2)</f>
        <v>0</v>
      </c>
      <c r="K321" s="201" t="s">
        <v>133</v>
      </c>
      <c r="L321" s="206"/>
      <c r="M321" s="207" t="s">
        <v>19</v>
      </c>
      <c r="N321" s="208" t="s">
        <v>45</v>
      </c>
      <c r="O321" s="64"/>
      <c r="P321" s="178">
        <f>O321*H321</f>
        <v>0</v>
      </c>
      <c r="Q321" s="178">
        <v>3.1E-4</v>
      </c>
      <c r="R321" s="178">
        <f>Q321*H321</f>
        <v>1.8600000000000001E-3</v>
      </c>
      <c r="S321" s="178">
        <v>0</v>
      </c>
      <c r="T321" s="179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0" t="s">
        <v>264</v>
      </c>
      <c r="AT321" s="180" t="s">
        <v>261</v>
      </c>
      <c r="AU321" s="180" t="s">
        <v>84</v>
      </c>
      <c r="AY321" s="17" t="s">
        <v>126</v>
      </c>
      <c r="BE321" s="181">
        <f>IF(N321="základní",J321,0)</f>
        <v>0</v>
      </c>
      <c r="BF321" s="181">
        <f>IF(N321="snížená",J321,0)</f>
        <v>0</v>
      </c>
      <c r="BG321" s="181">
        <f>IF(N321="zákl. přenesená",J321,0)</f>
        <v>0</v>
      </c>
      <c r="BH321" s="181">
        <f>IF(N321="sníž. přenesená",J321,0)</f>
        <v>0</v>
      </c>
      <c r="BI321" s="181">
        <f>IF(N321="nulová",J321,0)</f>
        <v>0</v>
      </c>
      <c r="BJ321" s="17" t="s">
        <v>82</v>
      </c>
      <c r="BK321" s="181">
        <f>ROUND(I321*H321,2)</f>
        <v>0</v>
      </c>
      <c r="BL321" s="17" t="s">
        <v>230</v>
      </c>
      <c r="BM321" s="180" t="s">
        <v>579</v>
      </c>
    </row>
    <row r="322" spans="1:65" s="2" customFormat="1">
      <c r="A322" s="34"/>
      <c r="B322" s="35"/>
      <c r="C322" s="36"/>
      <c r="D322" s="182" t="s">
        <v>136</v>
      </c>
      <c r="E322" s="36"/>
      <c r="F322" s="183" t="s">
        <v>578</v>
      </c>
      <c r="G322" s="36"/>
      <c r="H322" s="36"/>
      <c r="I322" s="184"/>
      <c r="J322" s="36"/>
      <c r="K322" s="36"/>
      <c r="L322" s="39"/>
      <c r="M322" s="185"/>
      <c r="N322" s="186"/>
      <c r="O322" s="64"/>
      <c r="P322" s="64"/>
      <c r="Q322" s="64"/>
      <c r="R322" s="64"/>
      <c r="S322" s="64"/>
      <c r="T322" s="65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T322" s="17" t="s">
        <v>136</v>
      </c>
      <c r="AU322" s="17" t="s">
        <v>84</v>
      </c>
    </row>
    <row r="323" spans="1:65" s="2" customFormat="1" ht="24.2" customHeight="1">
      <c r="A323" s="34"/>
      <c r="B323" s="35"/>
      <c r="C323" s="169" t="s">
        <v>580</v>
      </c>
      <c r="D323" s="169" t="s">
        <v>129</v>
      </c>
      <c r="E323" s="170" t="s">
        <v>581</v>
      </c>
      <c r="F323" s="171" t="s">
        <v>582</v>
      </c>
      <c r="G323" s="172" t="s">
        <v>132</v>
      </c>
      <c r="H323" s="173">
        <v>60</v>
      </c>
      <c r="I323" s="174"/>
      <c r="J323" s="175">
        <f>ROUND(I323*H323,2)</f>
        <v>0</v>
      </c>
      <c r="K323" s="171" t="s">
        <v>133</v>
      </c>
      <c r="L323" s="39"/>
      <c r="M323" s="176" t="s">
        <v>19</v>
      </c>
      <c r="N323" s="177" t="s">
        <v>45</v>
      </c>
      <c r="O323" s="64"/>
      <c r="P323" s="178">
        <f>O323*H323</f>
        <v>0</v>
      </c>
      <c r="Q323" s="178">
        <v>4.5000000000000003E-5</v>
      </c>
      <c r="R323" s="178">
        <f>Q323*H323</f>
        <v>2.7000000000000001E-3</v>
      </c>
      <c r="S323" s="178">
        <v>0</v>
      </c>
      <c r="T323" s="179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0" t="s">
        <v>230</v>
      </c>
      <c r="AT323" s="180" t="s">
        <v>129</v>
      </c>
      <c r="AU323" s="180" t="s">
        <v>84</v>
      </c>
      <c r="AY323" s="17" t="s">
        <v>126</v>
      </c>
      <c r="BE323" s="181">
        <f>IF(N323="základní",J323,0)</f>
        <v>0</v>
      </c>
      <c r="BF323" s="181">
        <f>IF(N323="snížená",J323,0)</f>
        <v>0</v>
      </c>
      <c r="BG323" s="181">
        <f>IF(N323="zákl. přenesená",J323,0)</f>
        <v>0</v>
      </c>
      <c r="BH323" s="181">
        <f>IF(N323="sníž. přenesená",J323,0)</f>
        <v>0</v>
      </c>
      <c r="BI323" s="181">
        <f>IF(N323="nulová",J323,0)</f>
        <v>0</v>
      </c>
      <c r="BJ323" s="17" t="s">
        <v>82</v>
      </c>
      <c r="BK323" s="181">
        <f>ROUND(I323*H323,2)</f>
        <v>0</v>
      </c>
      <c r="BL323" s="17" t="s">
        <v>230</v>
      </c>
      <c r="BM323" s="180" t="s">
        <v>583</v>
      </c>
    </row>
    <row r="324" spans="1:65" s="2" customFormat="1" ht="19.5">
      <c r="A324" s="34"/>
      <c r="B324" s="35"/>
      <c r="C324" s="36"/>
      <c r="D324" s="182" t="s">
        <v>136</v>
      </c>
      <c r="E324" s="36"/>
      <c r="F324" s="183" t="s">
        <v>584</v>
      </c>
      <c r="G324" s="36"/>
      <c r="H324" s="36"/>
      <c r="I324" s="184"/>
      <c r="J324" s="36"/>
      <c r="K324" s="36"/>
      <c r="L324" s="39"/>
      <c r="M324" s="185"/>
      <c r="N324" s="186"/>
      <c r="O324" s="64"/>
      <c r="P324" s="64"/>
      <c r="Q324" s="64"/>
      <c r="R324" s="64"/>
      <c r="S324" s="64"/>
      <c r="T324" s="65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T324" s="17" t="s">
        <v>136</v>
      </c>
      <c r="AU324" s="17" t="s">
        <v>84</v>
      </c>
    </row>
    <row r="325" spans="1:65" s="2" customFormat="1">
      <c r="A325" s="34"/>
      <c r="B325" s="35"/>
      <c r="C325" s="36"/>
      <c r="D325" s="187" t="s">
        <v>138</v>
      </c>
      <c r="E325" s="36"/>
      <c r="F325" s="188" t="s">
        <v>585</v>
      </c>
      <c r="G325" s="36"/>
      <c r="H325" s="36"/>
      <c r="I325" s="184"/>
      <c r="J325" s="36"/>
      <c r="K325" s="36"/>
      <c r="L325" s="39"/>
      <c r="M325" s="185"/>
      <c r="N325" s="186"/>
      <c r="O325" s="64"/>
      <c r="P325" s="64"/>
      <c r="Q325" s="64"/>
      <c r="R325" s="64"/>
      <c r="S325" s="64"/>
      <c r="T325" s="65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7" t="s">
        <v>138</v>
      </c>
      <c r="AU325" s="17" t="s">
        <v>84</v>
      </c>
    </row>
    <row r="326" spans="1:65" s="2" customFormat="1" ht="33" customHeight="1">
      <c r="A326" s="34"/>
      <c r="B326" s="35"/>
      <c r="C326" s="169" t="s">
        <v>586</v>
      </c>
      <c r="D326" s="169" t="s">
        <v>129</v>
      </c>
      <c r="E326" s="170" t="s">
        <v>587</v>
      </c>
      <c r="F326" s="171" t="s">
        <v>588</v>
      </c>
      <c r="G326" s="172" t="s">
        <v>275</v>
      </c>
      <c r="H326" s="209"/>
      <c r="I326" s="174"/>
      <c r="J326" s="175">
        <f>ROUND(I326*H326,2)</f>
        <v>0</v>
      </c>
      <c r="K326" s="171" t="s">
        <v>133</v>
      </c>
      <c r="L326" s="39"/>
      <c r="M326" s="176" t="s">
        <v>19</v>
      </c>
      <c r="N326" s="177" t="s">
        <v>45</v>
      </c>
      <c r="O326" s="64"/>
      <c r="P326" s="178">
        <f>O326*H326</f>
        <v>0</v>
      </c>
      <c r="Q326" s="178">
        <v>0</v>
      </c>
      <c r="R326" s="178">
        <f>Q326*H326</f>
        <v>0</v>
      </c>
      <c r="S326" s="178">
        <v>0</v>
      </c>
      <c r="T326" s="179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0" t="s">
        <v>230</v>
      </c>
      <c r="AT326" s="180" t="s">
        <v>129</v>
      </c>
      <c r="AU326" s="180" t="s">
        <v>84</v>
      </c>
      <c r="AY326" s="17" t="s">
        <v>126</v>
      </c>
      <c r="BE326" s="181">
        <f>IF(N326="základní",J326,0)</f>
        <v>0</v>
      </c>
      <c r="BF326" s="181">
        <f>IF(N326="snížená",J326,0)</f>
        <v>0</v>
      </c>
      <c r="BG326" s="181">
        <f>IF(N326="zákl. přenesená",J326,0)</f>
        <v>0</v>
      </c>
      <c r="BH326" s="181">
        <f>IF(N326="sníž. přenesená",J326,0)</f>
        <v>0</v>
      </c>
      <c r="BI326" s="181">
        <f>IF(N326="nulová",J326,0)</f>
        <v>0</v>
      </c>
      <c r="BJ326" s="17" t="s">
        <v>82</v>
      </c>
      <c r="BK326" s="181">
        <f>ROUND(I326*H326,2)</f>
        <v>0</v>
      </c>
      <c r="BL326" s="17" t="s">
        <v>230</v>
      </c>
      <c r="BM326" s="180" t="s">
        <v>589</v>
      </c>
    </row>
    <row r="327" spans="1:65" s="2" customFormat="1" ht="29.25">
      <c r="A327" s="34"/>
      <c r="B327" s="35"/>
      <c r="C327" s="36"/>
      <c r="D327" s="182" t="s">
        <v>136</v>
      </c>
      <c r="E327" s="36"/>
      <c r="F327" s="183" t="s">
        <v>590</v>
      </c>
      <c r="G327" s="36"/>
      <c r="H327" s="36"/>
      <c r="I327" s="184"/>
      <c r="J327" s="36"/>
      <c r="K327" s="36"/>
      <c r="L327" s="39"/>
      <c r="M327" s="185"/>
      <c r="N327" s="186"/>
      <c r="O327" s="64"/>
      <c r="P327" s="64"/>
      <c r="Q327" s="64"/>
      <c r="R327" s="64"/>
      <c r="S327" s="64"/>
      <c r="T327" s="65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T327" s="17" t="s">
        <v>136</v>
      </c>
      <c r="AU327" s="17" t="s">
        <v>84</v>
      </c>
    </row>
    <row r="328" spans="1:65" s="2" customFormat="1">
      <c r="A328" s="34"/>
      <c r="B328" s="35"/>
      <c r="C328" s="36"/>
      <c r="D328" s="187" t="s">
        <v>138</v>
      </c>
      <c r="E328" s="36"/>
      <c r="F328" s="188" t="s">
        <v>591</v>
      </c>
      <c r="G328" s="36"/>
      <c r="H328" s="36"/>
      <c r="I328" s="184"/>
      <c r="J328" s="36"/>
      <c r="K328" s="36"/>
      <c r="L328" s="39"/>
      <c r="M328" s="185"/>
      <c r="N328" s="186"/>
      <c r="O328" s="64"/>
      <c r="P328" s="64"/>
      <c r="Q328" s="64"/>
      <c r="R328" s="64"/>
      <c r="S328" s="64"/>
      <c r="T328" s="65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7" t="s">
        <v>138</v>
      </c>
      <c r="AU328" s="17" t="s">
        <v>84</v>
      </c>
    </row>
    <row r="329" spans="1:65" s="12" customFormat="1" ht="25.9" customHeight="1">
      <c r="B329" s="153"/>
      <c r="C329" s="154"/>
      <c r="D329" s="155" t="s">
        <v>73</v>
      </c>
      <c r="E329" s="156" t="s">
        <v>592</v>
      </c>
      <c r="F329" s="156" t="s">
        <v>593</v>
      </c>
      <c r="G329" s="154"/>
      <c r="H329" s="154"/>
      <c r="I329" s="157"/>
      <c r="J329" s="158">
        <f>BK329</f>
        <v>0</v>
      </c>
      <c r="K329" s="154"/>
      <c r="L329" s="159"/>
      <c r="M329" s="160"/>
      <c r="N329" s="161"/>
      <c r="O329" s="161"/>
      <c r="P329" s="162">
        <f>SUM(P330:P332)</f>
        <v>0</v>
      </c>
      <c r="Q329" s="161"/>
      <c r="R329" s="162">
        <f>SUM(R330:R332)</f>
        <v>0</v>
      </c>
      <c r="S329" s="161"/>
      <c r="T329" s="163">
        <f>SUM(T330:T332)</f>
        <v>0</v>
      </c>
      <c r="AR329" s="164" t="s">
        <v>134</v>
      </c>
      <c r="AT329" s="165" t="s">
        <v>73</v>
      </c>
      <c r="AU329" s="165" t="s">
        <v>74</v>
      </c>
      <c r="AY329" s="164" t="s">
        <v>126</v>
      </c>
      <c r="BK329" s="166">
        <f>SUM(BK330:BK332)</f>
        <v>0</v>
      </c>
    </row>
    <row r="330" spans="1:65" s="2" customFormat="1" ht="16.5" customHeight="1">
      <c r="A330" s="34"/>
      <c r="B330" s="35"/>
      <c r="C330" s="169" t="s">
        <v>594</v>
      </c>
      <c r="D330" s="169" t="s">
        <v>129</v>
      </c>
      <c r="E330" s="170" t="s">
        <v>595</v>
      </c>
      <c r="F330" s="171" t="s">
        <v>596</v>
      </c>
      <c r="G330" s="172" t="s">
        <v>597</v>
      </c>
      <c r="H330" s="173">
        <v>378</v>
      </c>
      <c r="I330" s="174"/>
      <c r="J330" s="175">
        <f>ROUND(I330*H330,2)</f>
        <v>0</v>
      </c>
      <c r="K330" s="171" t="s">
        <v>133</v>
      </c>
      <c r="L330" s="39"/>
      <c r="M330" s="176" t="s">
        <v>19</v>
      </c>
      <c r="N330" s="177" t="s">
        <v>45</v>
      </c>
      <c r="O330" s="64"/>
      <c r="P330" s="178">
        <f>O330*H330</f>
        <v>0</v>
      </c>
      <c r="Q330" s="178">
        <v>0</v>
      </c>
      <c r="R330" s="178">
        <f>Q330*H330</f>
        <v>0</v>
      </c>
      <c r="S330" s="178">
        <v>0</v>
      </c>
      <c r="T330" s="179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0" t="s">
        <v>598</v>
      </c>
      <c r="AT330" s="180" t="s">
        <v>129</v>
      </c>
      <c r="AU330" s="180" t="s">
        <v>82</v>
      </c>
      <c r="AY330" s="17" t="s">
        <v>126</v>
      </c>
      <c r="BE330" s="181">
        <f>IF(N330="základní",J330,0)</f>
        <v>0</v>
      </c>
      <c r="BF330" s="181">
        <f>IF(N330="snížená",J330,0)</f>
        <v>0</v>
      </c>
      <c r="BG330" s="181">
        <f>IF(N330="zákl. přenesená",J330,0)</f>
        <v>0</v>
      </c>
      <c r="BH330" s="181">
        <f>IF(N330="sníž. přenesená",J330,0)</f>
        <v>0</v>
      </c>
      <c r="BI330" s="181">
        <f>IF(N330="nulová",J330,0)</f>
        <v>0</v>
      </c>
      <c r="BJ330" s="17" t="s">
        <v>82</v>
      </c>
      <c r="BK330" s="181">
        <f>ROUND(I330*H330,2)</f>
        <v>0</v>
      </c>
      <c r="BL330" s="17" t="s">
        <v>598</v>
      </c>
      <c r="BM330" s="180" t="s">
        <v>599</v>
      </c>
    </row>
    <row r="331" spans="1:65" s="2" customFormat="1" ht="19.5">
      <c r="A331" s="34"/>
      <c r="B331" s="35"/>
      <c r="C331" s="36"/>
      <c r="D331" s="182" t="s">
        <v>136</v>
      </c>
      <c r="E331" s="36"/>
      <c r="F331" s="183" t="s">
        <v>600</v>
      </c>
      <c r="G331" s="36"/>
      <c r="H331" s="36"/>
      <c r="I331" s="184"/>
      <c r="J331" s="36"/>
      <c r="K331" s="36"/>
      <c r="L331" s="39"/>
      <c r="M331" s="185"/>
      <c r="N331" s="186"/>
      <c r="O331" s="64"/>
      <c r="P331" s="64"/>
      <c r="Q331" s="64"/>
      <c r="R331" s="64"/>
      <c r="S331" s="64"/>
      <c r="T331" s="65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T331" s="17" t="s">
        <v>136</v>
      </c>
      <c r="AU331" s="17" t="s">
        <v>82</v>
      </c>
    </row>
    <row r="332" spans="1:65" s="2" customFormat="1">
      <c r="A332" s="34"/>
      <c r="B332" s="35"/>
      <c r="C332" s="36"/>
      <c r="D332" s="187" t="s">
        <v>138</v>
      </c>
      <c r="E332" s="36"/>
      <c r="F332" s="188" t="s">
        <v>601</v>
      </c>
      <c r="G332" s="36"/>
      <c r="H332" s="36"/>
      <c r="I332" s="184"/>
      <c r="J332" s="36"/>
      <c r="K332" s="36"/>
      <c r="L332" s="39"/>
      <c r="M332" s="185"/>
      <c r="N332" s="186"/>
      <c r="O332" s="64"/>
      <c r="P332" s="64"/>
      <c r="Q332" s="64"/>
      <c r="R332" s="64"/>
      <c r="S332" s="64"/>
      <c r="T332" s="65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T332" s="17" t="s">
        <v>138</v>
      </c>
      <c r="AU332" s="17" t="s">
        <v>82</v>
      </c>
    </row>
    <row r="333" spans="1:65" s="12" customFormat="1" ht="25.9" customHeight="1">
      <c r="B333" s="153"/>
      <c r="C333" s="154"/>
      <c r="D333" s="155" t="s">
        <v>73</v>
      </c>
      <c r="E333" s="156" t="s">
        <v>602</v>
      </c>
      <c r="F333" s="156" t="s">
        <v>603</v>
      </c>
      <c r="G333" s="154"/>
      <c r="H333" s="154"/>
      <c r="I333" s="157"/>
      <c r="J333" s="158">
        <f>BK333</f>
        <v>0</v>
      </c>
      <c r="K333" s="154"/>
      <c r="L333" s="159"/>
      <c r="M333" s="160"/>
      <c r="N333" s="161"/>
      <c r="O333" s="161"/>
      <c r="P333" s="162">
        <f>P334+P347+P360+P367</f>
        <v>0</v>
      </c>
      <c r="Q333" s="161"/>
      <c r="R333" s="162">
        <f>R334+R347+R360+R367</f>
        <v>0</v>
      </c>
      <c r="S333" s="161"/>
      <c r="T333" s="163">
        <f>T334+T347+T360+T367</f>
        <v>0</v>
      </c>
      <c r="AR333" s="164" t="s">
        <v>160</v>
      </c>
      <c r="AT333" s="165" t="s">
        <v>73</v>
      </c>
      <c r="AU333" s="165" t="s">
        <v>74</v>
      </c>
      <c r="AY333" s="164" t="s">
        <v>126</v>
      </c>
      <c r="BK333" s="166">
        <f>BK334+BK347+BK360+BK367</f>
        <v>0</v>
      </c>
    </row>
    <row r="334" spans="1:65" s="12" customFormat="1" ht="22.9" customHeight="1">
      <c r="B334" s="153"/>
      <c r="C334" s="154"/>
      <c r="D334" s="155" t="s">
        <v>73</v>
      </c>
      <c r="E334" s="167" t="s">
        <v>604</v>
      </c>
      <c r="F334" s="167" t="s">
        <v>605</v>
      </c>
      <c r="G334" s="154"/>
      <c r="H334" s="154"/>
      <c r="I334" s="157"/>
      <c r="J334" s="168">
        <f>BK334</f>
        <v>0</v>
      </c>
      <c r="K334" s="154"/>
      <c r="L334" s="159"/>
      <c r="M334" s="160"/>
      <c r="N334" s="161"/>
      <c r="O334" s="161"/>
      <c r="P334" s="162">
        <f>SUM(P335:P346)</f>
        <v>0</v>
      </c>
      <c r="Q334" s="161"/>
      <c r="R334" s="162">
        <f>SUM(R335:R346)</f>
        <v>0</v>
      </c>
      <c r="S334" s="161"/>
      <c r="T334" s="163">
        <f>SUM(T335:T346)</f>
        <v>0</v>
      </c>
      <c r="AR334" s="164" t="s">
        <v>160</v>
      </c>
      <c r="AT334" s="165" t="s">
        <v>73</v>
      </c>
      <c r="AU334" s="165" t="s">
        <v>82</v>
      </c>
      <c r="AY334" s="164" t="s">
        <v>126</v>
      </c>
      <c r="BK334" s="166">
        <f>SUM(BK335:BK346)</f>
        <v>0</v>
      </c>
    </row>
    <row r="335" spans="1:65" s="2" customFormat="1" ht="16.5" customHeight="1">
      <c r="A335" s="34"/>
      <c r="B335" s="35"/>
      <c r="C335" s="169" t="s">
        <v>606</v>
      </c>
      <c r="D335" s="169" t="s">
        <v>129</v>
      </c>
      <c r="E335" s="170" t="s">
        <v>607</v>
      </c>
      <c r="F335" s="171" t="s">
        <v>608</v>
      </c>
      <c r="G335" s="172" t="s">
        <v>492</v>
      </c>
      <c r="H335" s="173">
        <v>1</v>
      </c>
      <c r="I335" s="174"/>
      <c r="J335" s="175">
        <f>ROUND(I335*H335,2)</f>
        <v>0</v>
      </c>
      <c r="K335" s="171" t="s">
        <v>133</v>
      </c>
      <c r="L335" s="39"/>
      <c r="M335" s="176" t="s">
        <v>19</v>
      </c>
      <c r="N335" s="177" t="s">
        <v>45</v>
      </c>
      <c r="O335" s="64"/>
      <c r="P335" s="178">
        <f>O335*H335</f>
        <v>0</v>
      </c>
      <c r="Q335" s="178">
        <v>0</v>
      </c>
      <c r="R335" s="178">
        <f>Q335*H335</f>
        <v>0</v>
      </c>
      <c r="S335" s="178">
        <v>0</v>
      </c>
      <c r="T335" s="179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0" t="s">
        <v>609</v>
      </c>
      <c r="AT335" s="180" t="s">
        <v>129</v>
      </c>
      <c r="AU335" s="180" t="s">
        <v>84</v>
      </c>
      <c r="AY335" s="17" t="s">
        <v>126</v>
      </c>
      <c r="BE335" s="181">
        <f>IF(N335="základní",J335,0)</f>
        <v>0</v>
      </c>
      <c r="BF335" s="181">
        <f>IF(N335="snížená",J335,0)</f>
        <v>0</v>
      </c>
      <c r="BG335" s="181">
        <f>IF(N335="zákl. přenesená",J335,0)</f>
        <v>0</v>
      </c>
      <c r="BH335" s="181">
        <f>IF(N335="sníž. přenesená",J335,0)</f>
        <v>0</v>
      </c>
      <c r="BI335" s="181">
        <f>IF(N335="nulová",J335,0)</f>
        <v>0</v>
      </c>
      <c r="BJ335" s="17" t="s">
        <v>82</v>
      </c>
      <c r="BK335" s="181">
        <f>ROUND(I335*H335,2)</f>
        <v>0</v>
      </c>
      <c r="BL335" s="17" t="s">
        <v>609</v>
      </c>
      <c r="BM335" s="180" t="s">
        <v>610</v>
      </c>
    </row>
    <row r="336" spans="1:65" s="2" customFormat="1">
      <c r="A336" s="34"/>
      <c r="B336" s="35"/>
      <c r="C336" s="36"/>
      <c r="D336" s="182" t="s">
        <v>136</v>
      </c>
      <c r="E336" s="36"/>
      <c r="F336" s="183" t="s">
        <v>608</v>
      </c>
      <c r="G336" s="36"/>
      <c r="H336" s="36"/>
      <c r="I336" s="184"/>
      <c r="J336" s="36"/>
      <c r="K336" s="36"/>
      <c r="L336" s="39"/>
      <c r="M336" s="185"/>
      <c r="N336" s="186"/>
      <c r="O336" s="64"/>
      <c r="P336" s="64"/>
      <c r="Q336" s="64"/>
      <c r="R336" s="64"/>
      <c r="S336" s="64"/>
      <c r="T336" s="65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T336" s="17" t="s">
        <v>136</v>
      </c>
      <c r="AU336" s="17" t="s">
        <v>84</v>
      </c>
    </row>
    <row r="337" spans="1:65" s="2" customFormat="1">
      <c r="A337" s="34"/>
      <c r="B337" s="35"/>
      <c r="C337" s="36"/>
      <c r="D337" s="187" t="s">
        <v>138</v>
      </c>
      <c r="E337" s="36"/>
      <c r="F337" s="188" t="s">
        <v>611</v>
      </c>
      <c r="G337" s="36"/>
      <c r="H337" s="36"/>
      <c r="I337" s="184"/>
      <c r="J337" s="36"/>
      <c r="K337" s="36"/>
      <c r="L337" s="39"/>
      <c r="M337" s="185"/>
      <c r="N337" s="186"/>
      <c r="O337" s="64"/>
      <c r="P337" s="64"/>
      <c r="Q337" s="64"/>
      <c r="R337" s="64"/>
      <c r="S337" s="64"/>
      <c r="T337" s="65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7" t="s">
        <v>138</v>
      </c>
      <c r="AU337" s="17" t="s">
        <v>84</v>
      </c>
    </row>
    <row r="338" spans="1:65" s="2" customFormat="1" ht="16.5" customHeight="1">
      <c r="A338" s="34"/>
      <c r="B338" s="35"/>
      <c r="C338" s="169" t="s">
        <v>612</v>
      </c>
      <c r="D338" s="169" t="s">
        <v>129</v>
      </c>
      <c r="E338" s="170" t="s">
        <v>613</v>
      </c>
      <c r="F338" s="171" t="s">
        <v>614</v>
      </c>
      <c r="G338" s="172" t="s">
        <v>492</v>
      </c>
      <c r="H338" s="173">
        <v>1</v>
      </c>
      <c r="I338" s="174"/>
      <c r="J338" s="175">
        <f>ROUND(I338*H338,2)</f>
        <v>0</v>
      </c>
      <c r="K338" s="171" t="s">
        <v>133</v>
      </c>
      <c r="L338" s="39"/>
      <c r="M338" s="176" t="s">
        <v>19</v>
      </c>
      <c r="N338" s="177" t="s">
        <v>45</v>
      </c>
      <c r="O338" s="64"/>
      <c r="P338" s="178">
        <f>O338*H338</f>
        <v>0</v>
      </c>
      <c r="Q338" s="178">
        <v>0</v>
      </c>
      <c r="R338" s="178">
        <f>Q338*H338</f>
        <v>0</v>
      </c>
      <c r="S338" s="178">
        <v>0</v>
      </c>
      <c r="T338" s="179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0" t="s">
        <v>609</v>
      </c>
      <c r="AT338" s="180" t="s">
        <v>129</v>
      </c>
      <c r="AU338" s="180" t="s">
        <v>84</v>
      </c>
      <c r="AY338" s="17" t="s">
        <v>126</v>
      </c>
      <c r="BE338" s="181">
        <f>IF(N338="základní",J338,0)</f>
        <v>0</v>
      </c>
      <c r="BF338" s="181">
        <f>IF(N338="snížená",J338,0)</f>
        <v>0</v>
      </c>
      <c r="BG338" s="181">
        <f>IF(N338="zákl. přenesená",J338,0)</f>
        <v>0</v>
      </c>
      <c r="BH338" s="181">
        <f>IF(N338="sníž. přenesená",J338,0)</f>
        <v>0</v>
      </c>
      <c r="BI338" s="181">
        <f>IF(N338="nulová",J338,0)</f>
        <v>0</v>
      </c>
      <c r="BJ338" s="17" t="s">
        <v>82</v>
      </c>
      <c r="BK338" s="181">
        <f>ROUND(I338*H338,2)</f>
        <v>0</v>
      </c>
      <c r="BL338" s="17" t="s">
        <v>609</v>
      </c>
      <c r="BM338" s="180" t="s">
        <v>615</v>
      </c>
    </row>
    <row r="339" spans="1:65" s="2" customFormat="1">
      <c r="A339" s="34"/>
      <c r="B339" s="35"/>
      <c r="C339" s="36"/>
      <c r="D339" s="182" t="s">
        <v>136</v>
      </c>
      <c r="E339" s="36"/>
      <c r="F339" s="183" t="s">
        <v>614</v>
      </c>
      <c r="G339" s="36"/>
      <c r="H339" s="36"/>
      <c r="I339" s="184"/>
      <c r="J339" s="36"/>
      <c r="K339" s="36"/>
      <c r="L339" s="39"/>
      <c r="M339" s="185"/>
      <c r="N339" s="186"/>
      <c r="O339" s="64"/>
      <c r="P339" s="64"/>
      <c r="Q339" s="64"/>
      <c r="R339" s="64"/>
      <c r="S339" s="64"/>
      <c r="T339" s="65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T339" s="17" t="s">
        <v>136</v>
      </c>
      <c r="AU339" s="17" t="s">
        <v>84</v>
      </c>
    </row>
    <row r="340" spans="1:65" s="2" customFormat="1">
      <c r="A340" s="34"/>
      <c r="B340" s="35"/>
      <c r="C340" s="36"/>
      <c r="D340" s="187" t="s">
        <v>138</v>
      </c>
      <c r="E340" s="36"/>
      <c r="F340" s="188" t="s">
        <v>616</v>
      </c>
      <c r="G340" s="36"/>
      <c r="H340" s="36"/>
      <c r="I340" s="184"/>
      <c r="J340" s="36"/>
      <c r="K340" s="36"/>
      <c r="L340" s="39"/>
      <c r="M340" s="185"/>
      <c r="N340" s="186"/>
      <c r="O340" s="64"/>
      <c r="P340" s="64"/>
      <c r="Q340" s="64"/>
      <c r="R340" s="64"/>
      <c r="S340" s="64"/>
      <c r="T340" s="65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T340" s="17" t="s">
        <v>138</v>
      </c>
      <c r="AU340" s="17" t="s">
        <v>84</v>
      </c>
    </row>
    <row r="341" spans="1:65" s="2" customFormat="1" ht="16.5" customHeight="1">
      <c r="A341" s="34"/>
      <c r="B341" s="35"/>
      <c r="C341" s="169" t="s">
        <v>617</v>
      </c>
      <c r="D341" s="169" t="s">
        <v>129</v>
      </c>
      <c r="E341" s="170" t="s">
        <v>618</v>
      </c>
      <c r="F341" s="171" t="s">
        <v>619</v>
      </c>
      <c r="G341" s="172" t="s">
        <v>492</v>
      </c>
      <c r="H341" s="173">
        <v>1</v>
      </c>
      <c r="I341" s="174"/>
      <c r="J341" s="175">
        <f>ROUND(I341*H341,2)</f>
        <v>0</v>
      </c>
      <c r="K341" s="171" t="s">
        <v>133</v>
      </c>
      <c r="L341" s="39"/>
      <c r="M341" s="176" t="s">
        <v>19</v>
      </c>
      <c r="N341" s="177" t="s">
        <v>45</v>
      </c>
      <c r="O341" s="64"/>
      <c r="P341" s="178">
        <f>O341*H341</f>
        <v>0</v>
      </c>
      <c r="Q341" s="178">
        <v>0</v>
      </c>
      <c r="R341" s="178">
        <f>Q341*H341</f>
        <v>0</v>
      </c>
      <c r="S341" s="178">
        <v>0</v>
      </c>
      <c r="T341" s="179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0" t="s">
        <v>609</v>
      </c>
      <c r="AT341" s="180" t="s">
        <v>129</v>
      </c>
      <c r="AU341" s="180" t="s">
        <v>84</v>
      </c>
      <c r="AY341" s="17" t="s">
        <v>126</v>
      </c>
      <c r="BE341" s="181">
        <f>IF(N341="základní",J341,0)</f>
        <v>0</v>
      </c>
      <c r="BF341" s="181">
        <f>IF(N341="snížená",J341,0)</f>
        <v>0</v>
      </c>
      <c r="BG341" s="181">
        <f>IF(N341="zákl. přenesená",J341,0)</f>
        <v>0</v>
      </c>
      <c r="BH341" s="181">
        <f>IF(N341="sníž. přenesená",J341,0)</f>
        <v>0</v>
      </c>
      <c r="BI341" s="181">
        <f>IF(N341="nulová",J341,0)</f>
        <v>0</v>
      </c>
      <c r="BJ341" s="17" t="s">
        <v>82</v>
      </c>
      <c r="BK341" s="181">
        <f>ROUND(I341*H341,2)</f>
        <v>0</v>
      </c>
      <c r="BL341" s="17" t="s">
        <v>609</v>
      </c>
      <c r="BM341" s="180" t="s">
        <v>620</v>
      </c>
    </row>
    <row r="342" spans="1:65" s="2" customFormat="1">
      <c r="A342" s="34"/>
      <c r="B342" s="35"/>
      <c r="C342" s="36"/>
      <c r="D342" s="182" t="s">
        <v>136</v>
      </c>
      <c r="E342" s="36"/>
      <c r="F342" s="183" t="s">
        <v>619</v>
      </c>
      <c r="G342" s="36"/>
      <c r="H342" s="36"/>
      <c r="I342" s="184"/>
      <c r="J342" s="36"/>
      <c r="K342" s="36"/>
      <c r="L342" s="39"/>
      <c r="M342" s="185"/>
      <c r="N342" s="186"/>
      <c r="O342" s="64"/>
      <c r="P342" s="64"/>
      <c r="Q342" s="64"/>
      <c r="R342" s="64"/>
      <c r="S342" s="64"/>
      <c r="T342" s="65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T342" s="17" t="s">
        <v>136</v>
      </c>
      <c r="AU342" s="17" t="s">
        <v>84</v>
      </c>
    </row>
    <row r="343" spans="1:65" s="2" customFormat="1">
      <c r="A343" s="34"/>
      <c r="B343" s="35"/>
      <c r="C343" s="36"/>
      <c r="D343" s="187" t="s">
        <v>138</v>
      </c>
      <c r="E343" s="36"/>
      <c r="F343" s="188" t="s">
        <v>621</v>
      </c>
      <c r="G343" s="36"/>
      <c r="H343" s="36"/>
      <c r="I343" s="184"/>
      <c r="J343" s="36"/>
      <c r="K343" s="36"/>
      <c r="L343" s="39"/>
      <c r="M343" s="185"/>
      <c r="N343" s="186"/>
      <c r="O343" s="64"/>
      <c r="P343" s="64"/>
      <c r="Q343" s="64"/>
      <c r="R343" s="64"/>
      <c r="S343" s="64"/>
      <c r="T343" s="65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T343" s="17" t="s">
        <v>138</v>
      </c>
      <c r="AU343" s="17" t="s">
        <v>84</v>
      </c>
    </row>
    <row r="344" spans="1:65" s="2" customFormat="1" ht="16.5" customHeight="1">
      <c r="A344" s="34"/>
      <c r="B344" s="35"/>
      <c r="C344" s="169" t="s">
        <v>622</v>
      </c>
      <c r="D344" s="169" t="s">
        <v>129</v>
      </c>
      <c r="E344" s="170" t="s">
        <v>623</v>
      </c>
      <c r="F344" s="171" t="s">
        <v>624</v>
      </c>
      <c r="G344" s="172" t="s">
        <v>492</v>
      </c>
      <c r="H344" s="173">
        <v>1</v>
      </c>
      <c r="I344" s="174"/>
      <c r="J344" s="175">
        <f>ROUND(I344*H344,2)</f>
        <v>0</v>
      </c>
      <c r="K344" s="171" t="s">
        <v>133</v>
      </c>
      <c r="L344" s="39"/>
      <c r="M344" s="176" t="s">
        <v>19</v>
      </c>
      <c r="N344" s="177" t="s">
        <v>45</v>
      </c>
      <c r="O344" s="64"/>
      <c r="P344" s="178">
        <f>O344*H344</f>
        <v>0</v>
      </c>
      <c r="Q344" s="178">
        <v>0</v>
      </c>
      <c r="R344" s="178">
        <f>Q344*H344</f>
        <v>0</v>
      </c>
      <c r="S344" s="178">
        <v>0</v>
      </c>
      <c r="T344" s="179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0" t="s">
        <v>609</v>
      </c>
      <c r="AT344" s="180" t="s">
        <v>129</v>
      </c>
      <c r="AU344" s="180" t="s">
        <v>84</v>
      </c>
      <c r="AY344" s="17" t="s">
        <v>126</v>
      </c>
      <c r="BE344" s="181">
        <f>IF(N344="základní",J344,0)</f>
        <v>0</v>
      </c>
      <c r="BF344" s="181">
        <f>IF(N344="snížená",J344,0)</f>
        <v>0</v>
      </c>
      <c r="BG344" s="181">
        <f>IF(N344="zákl. přenesená",J344,0)</f>
        <v>0</v>
      </c>
      <c r="BH344" s="181">
        <f>IF(N344="sníž. přenesená",J344,0)</f>
        <v>0</v>
      </c>
      <c r="BI344" s="181">
        <f>IF(N344="nulová",J344,0)</f>
        <v>0</v>
      </c>
      <c r="BJ344" s="17" t="s">
        <v>82</v>
      </c>
      <c r="BK344" s="181">
        <f>ROUND(I344*H344,2)</f>
        <v>0</v>
      </c>
      <c r="BL344" s="17" t="s">
        <v>609</v>
      </c>
      <c r="BM344" s="180" t="s">
        <v>625</v>
      </c>
    </row>
    <row r="345" spans="1:65" s="2" customFormat="1">
      <c r="A345" s="34"/>
      <c r="B345" s="35"/>
      <c r="C345" s="36"/>
      <c r="D345" s="182" t="s">
        <v>136</v>
      </c>
      <c r="E345" s="36"/>
      <c r="F345" s="183" t="s">
        <v>624</v>
      </c>
      <c r="G345" s="36"/>
      <c r="H345" s="36"/>
      <c r="I345" s="184"/>
      <c r="J345" s="36"/>
      <c r="K345" s="36"/>
      <c r="L345" s="39"/>
      <c r="M345" s="185"/>
      <c r="N345" s="186"/>
      <c r="O345" s="64"/>
      <c r="P345" s="64"/>
      <c r="Q345" s="64"/>
      <c r="R345" s="64"/>
      <c r="S345" s="64"/>
      <c r="T345" s="65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T345" s="17" t="s">
        <v>136</v>
      </c>
      <c r="AU345" s="17" t="s">
        <v>84</v>
      </c>
    </row>
    <row r="346" spans="1:65" s="2" customFormat="1">
      <c r="A346" s="34"/>
      <c r="B346" s="35"/>
      <c r="C346" s="36"/>
      <c r="D346" s="187" t="s">
        <v>138</v>
      </c>
      <c r="E346" s="36"/>
      <c r="F346" s="188" t="s">
        <v>626</v>
      </c>
      <c r="G346" s="36"/>
      <c r="H346" s="36"/>
      <c r="I346" s="184"/>
      <c r="J346" s="36"/>
      <c r="K346" s="36"/>
      <c r="L346" s="39"/>
      <c r="M346" s="185"/>
      <c r="N346" s="186"/>
      <c r="O346" s="64"/>
      <c r="P346" s="64"/>
      <c r="Q346" s="64"/>
      <c r="R346" s="64"/>
      <c r="S346" s="64"/>
      <c r="T346" s="65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T346" s="17" t="s">
        <v>138</v>
      </c>
      <c r="AU346" s="17" t="s">
        <v>84</v>
      </c>
    </row>
    <row r="347" spans="1:65" s="12" customFormat="1" ht="22.9" customHeight="1">
      <c r="B347" s="153"/>
      <c r="C347" s="154"/>
      <c r="D347" s="155" t="s">
        <v>73</v>
      </c>
      <c r="E347" s="167" t="s">
        <v>627</v>
      </c>
      <c r="F347" s="167" t="s">
        <v>628</v>
      </c>
      <c r="G347" s="154"/>
      <c r="H347" s="154"/>
      <c r="I347" s="157"/>
      <c r="J347" s="168">
        <f>BK347</f>
        <v>0</v>
      </c>
      <c r="K347" s="154"/>
      <c r="L347" s="159"/>
      <c r="M347" s="160"/>
      <c r="N347" s="161"/>
      <c r="O347" s="161"/>
      <c r="P347" s="162">
        <f>SUM(P348:P359)</f>
        <v>0</v>
      </c>
      <c r="Q347" s="161"/>
      <c r="R347" s="162">
        <f>SUM(R348:R359)</f>
        <v>0</v>
      </c>
      <c r="S347" s="161"/>
      <c r="T347" s="163">
        <f>SUM(T348:T359)</f>
        <v>0</v>
      </c>
      <c r="AR347" s="164" t="s">
        <v>160</v>
      </c>
      <c r="AT347" s="165" t="s">
        <v>73</v>
      </c>
      <c r="AU347" s="165" t="s">
        <v>82</v>
      </c>
      <c r="AY347" s="164" t="s">
        <v>126</v>
      </c>
      <c r="BK347" s="166">
        <f>SUM(BK348:BK359)</f>
        <v>0</v>
      </c>
    </row>
    <row r="348" spans="1:65" s="2" customFormat="1" ht="16.5" customHeight="1">
      <c r="A348" s="34"/>
      <c r="B348" s="35"/>
      <c r="C348" s="169" t="s">
        <v>629</v>
      </c>
      <c r="D348" s="169" t="s">
        <v>129</v>
      </c>
      <c r="E348" s="170" t="s">
        <v>630</v>
      </c>
      <c r="F348" s="171" t="s">
        <v>631</v>
      </c>
      <c r="G348" s="172" t="s">
        <v>492</v>
      </c>
      <c r="H348" s="173">
        <v>1</v>
      </c>
      <c r="I348" s="174"/>
      <c r="J348" s="175">
        <f>ROUND(I348*H348,2)</f>
        <v>0</v>
      </c>
      <c r="K348" s="171" t="s">
        <v>133</v>
      </c>
      <c r="L348" s="39"/>
      <c r="M348" s="176" t="s">
        <v>19</v>
      </c>
      <c r="N348" s="177" t="s">
        <v>45</v>
      </c>
      <c r="O348" s="64"/>
      <c r="P348" s="178">
        <f>O348*H348</f>
        <v>0</v>
      </c>
      <c r="Q348" s="178">
        <v>0</v>
      </c>
      <c r="R348" s="178">
        <f>Q348*H348</f>
        <v>0</v>
      </c>
      <c r="S348" s="178">
        <v>0</v>
      </c>
      <c r="T348" s="179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80" t="s">
        <v>609</v>
      </c>
      <c r="AT348" s="180" t="s">
        <v>129</v>
      </c>
      <c r="AU348" s="180" t="s">
        <v>84</v>
      </c>
      <c r="AY348" s="17" t="s">
        <v>126</v>
      </c>
      <c r="BE348" s="181">
        <f>IF(N348="základní",J348,0)</f>
        <v>0</v>
      </c>
      <c r="BF348" s="181">
        <f>IF(N348="snížená",J348,0)</f>
        <v>0</v>
      </c>
      <c r="BG348" s="181">
        <f>IF(N348="zákl. přenesená",J348,0)</f>
        <v>0</v>
      </c>
      <c r="BH348" s="181">
        <f>IF(N348="sníž. přenesená",J348,0)</f>
        <v>0</v>
      </c>
      <c r="BI348" s="181">
        <f>IF(N348="nulová",J348,0)</f>
        <v>0</v>
      </c>
      <c r="BJ348" s="17" t="s">
        <v>82</v>
      </c>
      <c r="BK348" s="181">
        <f>ROUND(I348*H348,2)</f>
        <v>0</v>
      </c>
      <c r="BL348" s="17" t="s">
        <v>609</v>
      </c>
      <c r="BM348" s="180" t="s">
        <v>632</v>
      </c>
    </row>
    <row r="349" spans="1:65" s="2" customFormat="1">
      <c r="A349" s="34"/>
      <c r="B349" s="35"/>
      <c r="C349" s="36"/>
      <c r="D349" s="182" t="s">
        <v>136</v>
      </c>
      <c r="E349" s="36"/>
      <c r="F349" s="183" t="s">
        <v>631</v>
      </c>
      <c r="G349" s="36"/>
      <c r="H349" s="36"/>
      <c r="I349" s="184"/>
      <c r="J349" s="36"/>
      <c r="K349" s="36"/>
      <c r="L349" s="39"/>
      <c r="M349" s="185"/>
      <c r="N349" s="186"/>
      <c r="O349" s="64"/>
      <c r="P349" s="64"/>
      <c r="Q349" s="64"/>
      <c r="R349" s="64"/>
      <c r="S349" s="64"/>
      <c r="T349" s="65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T349" s="17" t="s">
        <v>136</v>
      </c>
      <c r="AU349" s="17" t="s">
        <v>84</v>
      </c>
    </row>
    <row r="350" spans="1:65" s="2" customFormat="1">
      <c r="A350" s="34"/>
      <c r="B350" s="35"/>
      <c r="C350" s="36"/>
      <c r="D350" s="187" t="s">
        <v>138</v>
      </c>
      <c r="E350" s="36"/>
      <c r="F350" s="188" t="s">
        <v>633</v>
      </c>
      <c r="G350" s="36"/>
      <c r="H350" s="36"/>
      <c r="I350" s="184"/>
      <c r="J350" s="36"/>
      <c r="K350" s="36"/>
      <c r="L350" s="39"/>
      <c r="M350" s="185"/>
      <c r="N350" s="186"/>
      <c r="O350" s="64"/>
      <c r="P350" s="64"/>
      <c r="Q350" s="64"/>
      <c r="R350" s="64"/>
      <c r="S350" s="64"/>
      <c r="T350" s="65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T350" s="17" t="s">
        <v>138</v>
      </c>
      <c r="AU350" s="17" t="s">
        <v>84</v>
      </c>
    </row>
    <row r="351" spans="1:65" s="2" customFormat="1" ht="21.75" customHeight="1">
      <c r="A351" s="34"/>
      <c r="B351" s="35"/>
      <c r="C351" s="169" t="s">
        <v>634</v>
      </c>
      <c r="D351" s="169" t="s">
        <v>129</v>
      </c>
      <c r="E351" s="170" t="s">
        <v>635</v>
      </c>
      <c r="F351" s="171" t="s">
        <v>636</v>
      </c>
      <c r="G351" s="172" t="s">
        <v>492</v>
      </c>
      <c r="H351" s="173">
        <v>1</v>
      </c>
      <c r="I351" s="174"/>
      <c r="J351" s="175">
        <f>ROUND(I351*H351,2)</f>
        <v>0</v>
      </c>
      <c r="K351" s="171" t="s">
        <v>133</v>
      </c>
      <c r="L351" s="39"/>
      <c r="M351" s="176" t="s">
        <v>19</v>
      </c>
      <c r="N351" s="177" t="s">
        <v>45</v>
      </c>
      <c r="O351" s="64"/>
      <c r="P351" s="178">
        <f>O351*H351</f>
        <v>0</v>
      </c>
      <c r="Q351" s="178">
        <v>0</v>
      </c>
      <c r="R351" s="178">
        <f>Q351*H351</f>
        <v>0</v>
      </c>
      <c r="S351" s="178">
        <v>0</v>
      </c>
      <c r="T351" s="179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80" t="s">
        <v>609</v>
      </c>
      <c r="AT351" s="180" t="s">
        <v>129</v>
      </c>
      <c r="AU351" s="180" t="s">
        <v>84</v>
      </c>
      <c r="AY351" s="17" t="s">
        <v>126</v>
      </c>
      <c r="BE351" s="181">
        <f>IF(N351="základní",J351,0)</f>
        <v>0</v>
      </c>
      <c r="BF351" s="181">
        <f>IF(N351="snížená",J351,0)</f>
        <v>0</v>
      </c>
      <c r="BG351" s="181">
        <f>IF(N351="zákl. přenesená",J351,0)</f>
        <v>0</v>
      </c>
      <c r="BH351" s="181">
        <f>IF(N351="sníž. přenesená",J351,0)</f>
        <v>0</v>
      </c>
      <c r="BI351" s="181">
        <f>IF(N351="nulová",J351,0)</f>
        <v>0</v>
      </c>
      <c r="BJ351" s="17" t="s">
        <v>82</v>
      </c>
      <c r="BK351" s="181">
        <f>ROUND(I351*H351,2)</f>
        <v>0</v>
      </c>
      <c r="BL351" s="17" t="s">
        <v>609</v>
      </c>
      <c r="BM351" s="180" t="s">
        <v>637</v>
      </c>
    </row>
    <row r="352" spans="1:65" s="2" customFormat="1">
      <c r="A352" s="34"/>
      <c r="B352" s="35"/>
      <c r="C352" s="36"/>
      <c r="D352" s="182" t="s">
        <v>136</v>
      </c>
      <c r="E352" s="36"/>
      <c r="F352" s="183" t="s">
        <v>636</v>
      </c>
      <c r="G352" s="36"/>
      <c r="H352" s="36"/>
      <c r="I352" s="184"/>
      <c r="J352" s="36"/>
      <c r="K352" s="36"/>
      <c r="L352" s="39"/>
      <c r="M352" s="185"/>
      <c r="N352" s="186"/>
      <c r="O352" s="64"/>
      <c r="P352" s="64"/>
      <c r="Q352" s="64"/>
      <c r="R352" s="64"/>
      <c r="S352" s="64"/>
      <c r="T352" s="65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T352" s="17" t="s">
        <v>136</v>
      </c>
      <c r="AU352" s="17" t="s">
        <v>84</v>
      </c>
    </row>
    <row r="353" spans="1:65" s="2" customFormat="1">
      <c r="A353" s="34"/>
      <c r="B353" s="35"/>
      <c r="C353" s="36"/>
      <c r="D353" s="187" t="s">
        <v>138</v>
      </c>
      <c r="E353" s="36"/>
      <c r="F353" s="188" t="s">
        <v>638</v>
      </c>
      <c r="G353" s="36"/>
      <c r="H353" s="36"/>
      <c r="I353" s="184"/>
      <c r="J353" s="36"/>
      <c r="K353" s="36"/>
      <c r="L353" s="39"/>
      <c r="M353" s="185"/>
      <c r="N353" s="186"/>
      <c r="O353" s="64"/>
      <c r="P353" s="64"/>
      <c r="Q353" s="64"/>
      <c r="R353" s="64"/>
      <c r="S353" s="64"/>
      <c r="T353" s="65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T353" s="17" t="s">
        <v>138</v>
      </c>
      <c r="AU353" s="17" t="s">
        <v>84</v>
      </c>
    </row>
    <row r="354" spans="1:65" s="2" customFormat="1" ht="16.5" customHeight="1">
      <c r="A354" s="34"/>
      <c r="B354" s="35"/>
      <c r="C354" s="169" t="s">
        <v>639</v>
      </c>
      <c r="D354" s="169" t="s">
        <v>129</v>
      </c>
      <c r="E354" s="170" t="s">
        <v>640</v>
      </c>
      <c r="F354" s="171" t="s">
        <v>641</v>
      </c>
      <c r="G354" s="172" t="s">
        <v>492</v>
      </c>
      <c r="H354" s="173">
        <v>1</v>
      </c>
      <c r="I354" s="174"/>
      <c r="J354" s="175">
        <f>ROUND(I354*H354,2)</f>
        <v>0</v>
      </c>
      <c r="K354" s="171" t="s">
        <v>133</v>
      </c>
      <c r="L354" s="39"/>
      <c r="M354" s="176" t="s">
        <v>19</v>
      </c>
      <c r="N354" s="177" t="s">
        <v>45</v>
      </c>
      <c r="O354" s="64"/>
      <c r="P354" s="178">
        <f>O354*H354</f>
        <v>0</v>
      </c>
      <c r="Q354" s="178">
        <v>0</v>
      </c>
      <c r="R354" s="178">
        <f>Q354*H354</f>
        <v>0</v>
      </c>
      <c r="S354" s="178">
        <v>0</v>
      </c>
      <c r="T354" s="179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80" t="s">
        <v>609</v>
      </c>
      <c r="AT354" s="180" t="s">
        <v>129</v>
      </c>
      <c r="AU354" s="180" t="s">
        <v>84</v>
      </c>
      <c r="AY354" s="17" t="s">
        <v>126</v>
      </c>
      <c r="BE354" s="181">
        <f>IF(N354="základní",J354,0)</f>
        <v>0</v>
      </c>
      <c r="BF354" s="181">
        <f>IF(N354="snížená",J354,0)</f>
        <v>0</v>
      </c>
      <c r="BG354" s="181">
        <f>IF(N354="zákl. přenesená",J354,0)</f>
        <v>0</v>
      </c>
      <c r="BH354" s="181">
        <f>IF(N354="sníž. přenesená",J354,0)</f>
        <v>0</v>
      </c>
      <c r="BI354" s="181">
        <f>IF(N354="nulová",J354,0)</f>
        <v>0</v>
      </c>
      <c r="BJ354" s="17" t="s">
        <v>82</v>
      </c>
      <c r="BK354" s="181">
        <f>ROUND(I354*H354,2)</f>
        <v>0</v>
      </c>
      <c r="BL354" s="17" t="s">
        <v>609</v>
      </c>
      <c r="BM354" s="180" t="s">
        <v>642</v>
      </c>
    </row>
    <row r="355" spans="1:65" s="2" customFormat="1">
      <c r="A355" s="34"/>
      <c r="B355" s="35"/>
      <c r="C355" s="36"/>
      <c r="D355" s="182" t="s">
        <v>136</v>
      </c>
      <c r="E355" s="36"/>
      <c r="F355" s="183" t="s">
        <v>641</v>
      </c>
      <c r="G355" s="36"/>
      <c r="H355" s="36"/>
      <c r="I355" s="184"/>
      <c r="J355" s="36"/>
      <c r="K355" s="36"/>
      <c r="L355" s="39"/>
      <c r="M355" s="185"/>
      <c r="N355" s="186"/>
      <c r="O355" s="64"/>
      <c r="P355" s="64"/>
      <c r="Q355" s="64"/>
      <c r="R355" s="64"/>
      <c r="S355" s="64"/>
      <c r="T355" s="65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T355" s="17" t="s">
        <v>136</v>
      </c>
      <c r="AU355" s="17" t="s">
        <v>84</v>
      </c>
    </row>
    <row r="356" spans="1:65" s="2" customFormat="1">
      <c r="A356" s="34"/>
      <c r="B356" s="35"/>
      <c r="C356" s="36"/>
      <c r="D356" s="187" t="s">
        <v>138</v>
      </c>
      <c r="E356" s="36"/>
      <c r="F356" s="188" t="s">
        <v>643</v>
      </c>
      <c r="G356" s="36"/>
      <c r="H356" s="36"/>
      <c r="I356" s="184"/>
      <c r="J356" s="36"/>
      <c r="K356" s="36"/>
      <c r="L356" s="39"/>
      <c r="M356" s="185"/>
      <c r="N356" s="186"/>
      <c r="O356" s="64"/>
      <c r="P356" s="64"/>
      <c r="Q356" s="64"/>
      <c r="R356" s="64"/>
      <c r="S356" s="64"/>
      <c r="T356" s="65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T356" s="17" t="s">
        <v>138</v>
      </c>
      <c r="AU356" s="17" t="s">
        <v>84</v>
      </c>
    </row>
    <row r="357" spans="1:65" s="2" customFormat="1" ht="16.5" customHeight="1">
      <c r="A357" s="34"/>
      <c r="B357" s="35"/>
      <c r="C357" s="169" t="s">
        <v>644</v>
      </c>
      <c r="D357" s="169" t="s">
        <v>129</v>
      </c>
      <c r="E357" s="170" t="s">
        <v>645</v>
      </c>
      <c r="F357" s="171" t="s">
        <v>646</v>
      </c>
      <c r="G357" s="172" t="s">
        <v>492</v>
      </c>
      <c r="H357" s="173">
        <v>1</v>
      </c>
      <c r="I357" s="174"/>
      <c r="J357" s="175">
        <f>ROUND(I357*H357,2)</f>
        <v>0</v>
      </c>
      <c r="K357" s="171" t="s">
        <v>133</v>
      </c>
      <c r="L357" s="39"/>
      <c r="M357" s="176" t="s">
        <v>19</v>
      </c>
      <c r="N357" s="177" t="s">
        <v>45</v>
      </c>
      <c r="O357" s="64"/>
      <c r="P357" s="178">
        <f>O357*H357</f>
        <v>0</v>
      </c>
      <c r="Q357" s="178">
        <v>0</v>
      </c>
      <c r="R357" s="178">
        <f>Q357*H357</f>
        <v>0</v>
      </c>
      <c r="S357" s="178">
        <v>0</v>
      </c>
      <c r="T357" s="179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80" t="s">
        <v>609</v>
      </c>
      <c r="AT357" s="180" t="s">
        <v>129</v>
      </c>
      <c r="AU357" s="180" t="s">
        <v>84</v>
      </c>
      <c r="AY357" s="17" t="s">
        <v>126</v>
      </c>
      <c r="BE357" s="181">
        <f>IF(N357="základní",J357,0)</f>
        <v>0</v>
      </c>
      <c r="BF357" s="181">
        <f>IF(N357="snížená",J357,0)</f>
        <v>0</v>
      </c>
      <c r="BG357" s="181">
        <f>IF(N357="zákl. přenesená",J357,0)</f>
        <v>0</v>
      </c>
      <c r="BH357" s="181">
        <f>IF(N357="sníž. přenesená",J357,0)</f>
        <v>0</v>
      </c>
      <c r="BI357" s="181">
        <f>IF(N357="nulová",J357,0)</f>
        <v>0</v>
      </c>
      <c r="BJ357" s="17" t="s">
        <v>82</v>
      </c>
      <c r="BK357" s="181">
        <f>ROUND(I357*H357,2)</f>
        <v>0</v>
      </c>
      <c r="BL357" s="17" t="s">
        <v>609</v>
      </c>
      <c r="BM357" s="180" t="s">
        <v>647</v>
      </c>
    </row>
    <row r="358" spans="1:65" s="2" customFormat="1">
      <c r="A358" s="34"/>
      <c r="B358" s="35"/>
      <c r="C358" s="36"/>
      <c r="D358" s="182" t="s">
        <v>136</v>
      </c>
      <c r="E358" s="36"/>
      <c r="F358" s="183" t="s">
        <v>646</v>
      </c>
      <c r="G358" s="36"/>
      <c r="H358" s="36"/>
      <c r="I358" s="184"/>
      <c r="J358" s="36"/>
      <c r="K358" s="36"/>
      <c r="L358" s="39"/>
      <c r="M358" s="185"/>
      <c r="N358" s="186"/>
      <c r="O358" s="64"/>
      <c r="P358" s="64"/>
      <c r="Q358" s="64"/>
      <c r="R358" s="64"/>
      <c r="S358" s="64"/>
      <c r="T358" s="65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T358" s="17" t="s">
        <v>136</v>
      </c>
      <c r="AU358" s="17" t="s">
        <v>84</v>
      </c>
    </row>
    <row r="359" spans="1:65" s="2" customFormat="1">
      <c r="A359" s="34"/>
      <c r="B359" s="35"/>
      <c r="C359" s="36"/>
      <c r="D359" s="187" t="s">
        <v>138</v>
      </c>
      <c r="E359" s="36"/>
      <c r="F359" s="188" t="s">
        <v>648</v>
      </c>
      <c r="G359" s="36"/>
      <c r="H359" s="36"/>
      <c r="I359" s="184"/>
      <c r="J359" s="36"/>
      <c r="K359" s="36"/>
      <c r="L359" s="39"/>
      <c r="M359" s="185"/>
      <c r="N359" s="186"/>
      <c r="O359" s="64"/>
      <c r="P359" s="64"/>
      <c r="Q359" s="64"/>
      <c r="R359" s="64"/>
      <c r="S359" s="64"/>
      <c r="T359" s="65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T359" s="17" t="s">
        <v>138</v>
      </c>
      <c r="AU359" s="17" t="s">
        <v>84</v>
      </c>
    </row>
    <row r="360" spans="1:65" s="12" customFormat="1" ht="22.9" customHeight="1">
      <c r="B360" s="153"/>
      <c r="C360" s="154"/>
      <c r="D360" s="155" t="s">
        <v>73</v>
      </c>
      <c r="E360" s="167" t="s">
        <v>649</v>
      </c>
      <c r="F360" s="167" t="s">
        <v>650</v>
      </c>
      <c r="G360" s="154"/>
      <c r="H360" s="154"/>
      <c r="I360" s="157"/>
      <c r="J360" s="168">
        <f>BK360</f>
        <v>0</v>
      </c>
      <c r="K360" s="154"/>
      <c r="L360" s="159"/>
      <c r="M360" s="160"/>
      <c r="N360" s="161"/>
      <c r="O360" s="161"/>
      <c r="P360" s="162">
        <f>SUM(P361:P366)</f>
        <v>0</v>
      </c>
      <c r="Q360" s="161"/>
      <c r="R360" s="162">
        <f>SUM(R361:R366)</f>
        <v>0</v>
      </c>
      <c r="S360" s="161"/>
      <c r="T360" s="163">
        <f>SUM(T361:T366)</f>
        <v>0</v>
      </c>
      <c r="AR360" s="164" t="s">
        <v>160</v>
      </c>
      <c r="AT360" s="165" t="s">
        <v>73</v>
      </c>
      <c r="AU360" s="165" t="s">
        <v>82</v>
      </c>
      <c r="AY360" s="164" t="s">
        <v>126</v>
      </c>
      <c r="BK360" s="166">
        <f>SUM(BK361:BK366)</f>
        <v>0</v>
      </c>
    </row>
    <row r="361" spans="1:65" s="2" customFormat="1" ht="16.5" customHeight="1">
      <c r="A361" s="34"/>
      <c r="B361" s="35"/>
      <c r="C361" s="169" t="s">
        <v>651</v>
      </c>
      <c r="D361" s="169" t="s">
        <v>129</v>
      </c>
      <c r="E361" s="170" t="s">
        <v>652</v>
      </c>
      <c r="F361" s="171" t="s">
        <v>653</v>
      </c>
      <c r="G361" s="172" t="s">
        <v>492</v>
      </c>
      <c r="H361" s="173">
        <v>1</v>
      </c>
      <c r="I361" s="174"/>
      <c r="J361" s="175">
        <f>ROUND(I361*H361,2)</f>
        <v>0</v>
      </c>
      <c r="K361" s="171" t="s">
        <v>133</v>
      </c>
      <c r="L361" s="39"/>
      <c r="M361" s="176" t="s">
        <v>19</v>
      </c>
      <c r="N361" s="177" t="s">
        <v>45</v>
      </c>
      <c r="O361" s="64"/>
      <c r="P361" s="178">
        <f>O361*H361</f>
        <v>0</v>
      </c>
      <c r="Q361" s="178">
        <v>0</v>
      </c>
      <c r="R361" s="178">
        <f>Q361*H361</f>
        <v>0</v>
      </c>
      <c r="S361" s="178">
        <v>0</v>
      </c>
      <c r="T361" s="179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80" t="s">
        <v>609</v>
      </c>
      <c r="AT361" s="180" t="s">
        <v>129</v>
      </c>
      <c r="AU361" s="180" t="s">
        <v>84</v>
      </c>
      <c r="AY361" s="17" t="s">
        <v>126</v>
      </c>
      <c r="BE361" s="181">
        <f>IF(N361="základní",J361,0)</f>
        <v>0</v>
      </c>
      <c r="BF361" s="181">
        <f>IF(N361="snížená",J361,0)</f>
        <v>0</v>
      </c>
      <c r="BG361" s="181">
        <f>IF(N361="zákl. přenesená",J361,0)</f>
        <v>0</v>
      </c>
      <c r="BH361" s="181">
        <f>IF(N361="sníž. přenesená",J361,0)</f>
        <v>0</v>
      </c>
      <c r="BI361" s="181">
        <f>IF(N361="nulová",J361,0)</f>
        <v>0</v>
      </c>
      <c r="BJ361" s="17" t="s">
        <v>82</v>
      </c>
      <c r="BK361" s="181">
        <f>ROUND(I361*H361,2)</f>
        <v>0</v>
      </c>
      <c r="BL361" s="17" t="s">
        <v>609</v>
      </c>
      <c r="BM361" s="180" t="s">
        <v>654</v>
      </c>
    </row>
    <row r="362" spans="1:65" s="2" customFormat="1">
      <c r="A362" s="34"/>
      <c r="B362" s="35"/>
      <c r="C362" s="36"/>
      <c r="D362" s="182" t="s">
        <v>136</v>
      </c>
      <c r="E362" s="36"/>
      <c r="F362" s="183" t="s">
        <v>653</v>
      </c>
      <c r="G362" s="36"/>
      <c r="H362" s="36"/>
      <c r="I362" s="184"/>
      <c r="J362" s="36"/>
      <c r="K362" s="36"/>
      <c r="L362" s="39"/>
      <c r="M362" s="185"/>
      <c r="N362" s="186"/>
      <c r="O362" s="64"/>
      <c r="P362" s="64"/>
      <c r="Q362" s="64"/>
      <c r="R362" s="64"/>
      <c r="S362" s="64"/>
      <c r="T362" s="65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T362" s="17" t="s">
        <v>136</v>
      </c>
      <c r="AU362" s="17" t="s">
        <v>84</v>
      </c>
    </row>
    <row r="363" spans="1:65" s="2" customFormat="1">
      <c r="A363" s="34"/>
      <c r="B363" s="35"/>
      <c r="C363" s="36"/>
      <c r="D363" s="187" t="s">
        <v>138</v>
      </c>
      <c r="E363" s="36"/>
      <c r="F363" s="188" t="s">
        <v>655</v>
      </c>
      <c r="G363" s="36"/>
      <c r="H363" s="36"/>
      <c r="I363" s="184"/>
      <c r="J363" s="36"/>
      <c r="K363" s="36"/>
      <c r="L363" s="39"/>
      <c r="M363" s="185"/>
      <c r="N363" s="186"/>
      <c r="O363" s="64"/>
      <c r="P363" s="64"/>
      <c r="Q363" s="64"/>
      <c r="R363" s="64"/>
      <c r="S363" s="64"/>
      <c r="T363" s="65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T363" s="17" t="s">
        <v>138</v>
      </c>
      <c r="AU363" s="17" t="s">
        <v>84</v>
      </c>
    </row>
    <row r="364" spans="1:65" s="2" customFormat="1" ht="16.5" customHeight="1">
      <c r="A364" s="34"/>
      <c r="B364" s="35"/>
      <c r="C364" s="169" t="s">
        <v>656</v>
      </c>
      <c r="D364" s="169" t="s">
        <v>129</v>
      </c>
      <c r="E364" s="170" t="s">
        <v>657</v>
      </c>
      <c r="F364" s="171" t="s">
        <v>658</v>
      </c>
      <c r="G364" s="172" t="s">
        <v>492</v>
      </c>
      <c r="H364" s="173">
        <v>1</v>
      </c>
      <c r="I364" s="174"/>
      <c r="J364" s="175">
        <f>ROUND(I364*H364,2)</f>
        <v>0</v>
      </c>
      <c r="K364" s="171" t="s">
        <v>133</v>
      </c>
      <c r="L364" s="39"/>
      <c r="M364" s="176" t="s">
        <v>19</v>
      </c>
      <c r="N364" s="177" t="s">
        <v>45</v>
      </c>
      <c r="O364" s="64"/>
      <c r="P364" s="178">
        <f>O364*H364</f>
        <v>0</v>
      </c>
      <c r="Q364" s="178">
        <v>0</v>
      </c>
      <c r="R364" s="178">
        <f>Q364*H364</f>
        <v>0</v>
      </c>
      <c r="S364" s="178">
        <v>0</v>
      </c>
      <c r="T364" s="179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80" t="s">
        <v>609</v>
      </c>
      <c r="AT364" s="180" t="s">
        <v>129</v>
      </c>
      <c r="AU364" s="180" t="s">
        <v>84</v>
      </c>
      <c r="AY364" s="17" t="s">
        <v>126</v>
      </c>
      <c r="BE364" s="181">
        <f>IF(N364="základní",J364,0)</f>
        <v>0</v>
      </c>
      <c r="BF364" s="181">
        <f>IF(N364="snížená",J364,0)</f>
        <v>0</v>
      </c>
      <c r="BG364" s="181">
        <f>IF(N364="zákl. přenesená",J364,0)</f>
        <v>0</v>
      </c>
      <c r="BH364" s="181">
        <f>IF(N364="sníž. přenesená",J364,0)</f>
        <v>0</v>
      </c>
      <c r="BI364" s="181">
        <f>IF(N364="nulová",J364,0)</f>
        <v>0</v>
      </c>
      <c r="BJ364" s="17" t="s">
        <v>82</v>
      </c>
      <c r="BK364" s="181">
        <f>ROUND(I364*H364,2)</f>
        <v>0</v>
      </c>
      <c r="BL364" s="17" t="s">
        <v>609</v>
      </c>
      <c r="BM364" s="180" t="s">
        <v>659</v>
      </c>
    </row>
    <row r="365" spans="1:65" s="2" customFormat="1">
      <c r="A365" s="34"/>
      <c r="B365" s="35"/>
      <c r="C365" s="36"/>
      <c r="D365" s="182" t="s">
        <v>136</v>
      </c>
      <c r="E365" s="36"/>
      <c r="F365" s="183" t="s">
        <v>658</v>
      </c>
      <c r="G365" s="36"/>
      <c r="H365" s="36"/>
      <c r="I365" s="184"/>
      <c r="J365" s="36"/>
      <c r="K365" s="36"/>
      <c r="L365" s="39"/>
      <c r="M365" s="185"/>
      <c r="N365" s="186"/>
      <c r="O365" s="64"/>
      <c r="P365" s="64"/>
      <c r="Q365" s="64"/>
      <c r="R365" s="64"/>
      <c r="S365" s="64"/>
      <c r="T365" s="65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T365" s="17" t="s">
        <v>136</v>
      </c>
      <c r="AU365" s="17" t="s">
        <v>84</v>
      </c>
    </row>
    <row r="366" spans="1:65" s="2" customFormat="1">
      <c r="A366" s="34"/>
      <c r="B366" s="35"/>
      <c r="C366" s="36"/>
      <c r="D366" s="187" t="s">
        <v>138</v>
      </c>
      <c r="E366" s="36"/>
      <c r="F366" s="188" t="s">
        <v>660</v>
      </c>
      <c r="G366" s="36"/>
      <c r="H366" s="36"/>
      <c r="I366" s="184"/>
      <c r="J366" s="36"/>
      <c r="K366" s="36"/>
      <c r="L366" s="39"/>
      <c r="M366" s="185"/>
      <c r="N366" s="186"/>
      <c r="O366" s="64"/>
      <c r="P366" s="64"/>
      <c r="Q366" s="64"/>
      <c r="R366" s="64"/>
      <c r="S366" s="64"/>
      <c r="T366" s="65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T366" s="17" t="s">
        <v>138</v>
      </c>
      <c r="AU366" s="17" t="s">
        <v>84</v>
      </c>
    </row>
    <row r="367" spans="1:65" s="12" customFormat="1" ht="22.9" customHeight="1">
      <c r="B367" s="153"/>
      <c r="C367" s="154"/>
      <c r="D367" s="155" t="s">
        <v>73</v>
      </c>
      <c r="E367" s="167" t="s">
        <v>661</v>
      </c>
      <c r="F367" s="167" t="s">
        <v>662</v>
      </c>
      <c r="G367" s="154"/>
      <c r="H367" s="154"/>
      <c r="I367" s="157"/>
      <c r="J367" s="168">
        <f>BK367</f>
        <v>0</v>
      </c>
      <c r="K367" s="154"/>
      <c r="L367" s="159"/>
      <c r="M367" s="160"/>
      <c r="N367" s="161"/>
      <c r="O367" s="161"/>
      <c r="P367" s="162">
        <f>SUM(P368:P370)</f>
        <v>0</v>
      </c>
      <c r="Q367" s="161"/>
      <c r="R367" s="162">
        <f>SUM(R368:R370)</f>
        <v>0</v>
      </c>
      <c r="S367" s="161"/>
      <c r="T367" s="163">
        <f>SUM(T368:T370)</f>
        <v>0</v>
      </c>
      <c r="AR367" s="164" t="s">
        <v>160</v>
      </c>
      <c r="AT367" s="165" t="s">
        <v>73</v>
      </c>
      <c r="AU367" s="165" t="s">
        <v>82</v>
      </c>
      <c r="AY367" s="164" t="s">
        <v>126</v>
      </c>
      <c r="BK367" s="166">
        <f>SUM(BK368:BK370)</f>
        <v>0</v>
      </c>
    </row>
    <row r="368" spans="1:65" s="2" customFormat="1" ht="16.5" customHeight="1">
      <c r="A368" s="34"/>
      <c r="B368" s="35"/>
      <c r="C368" s="169" t="s">
        <v>663</v>
      </c>
      <c r="D368" s="169" t="s">
        <v>129</v>
      </c>
      <c r="E368" s="170" t="s">
        <v>664</v>
      </c>
      <c r="F368" s="171" t="s">
        <v>665</v>
      </c>
      <c r="G368" s="172" t="s">
        <v>492</v>
      </c>
      <c r="H368" s="173">
        <v>1</v>
      </c>
      <c r="I368" s="174"/>
      <c r="J368" s="175">
        <f>ROUND(I368*H368,2)</f>
        <v>0</v>
      </c>
      <c r="K368" s="171" t="s">
        <v>133</v>
      </c>
      <c r="L368" s="39"/>
      <c r="M368" s="176" t="s">
        <v>19</v>
      </c>
      <c r="N368" s="177" t="s">
        <v>45</v>
      </c>
      <c r="O368" s="64"/>
      <c r="P368" s="178">
        <f>O368*H368</f>
        <v>0</v>
      </c>
      <c r="Q368" s="178">
        <v>0</v>
      </c>
      <c r="R368" s="178">
        <f>Q368*H368</f>
        <v>0</v>
      </c>
      <c r="S368" s="178">
        <v>0</v>
      </c>
      <c r="T368" s="179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80" t="s">
        <v>609</v>
      </c>
      <c r="AT368" s="180" t="s">
        <v>129</v>
      </c>
      <c r="AU368" s="180" t="s">
        <v>84</v>
      </c>
      <c r="AY368" s="17" t="s">
        <v>126</v>
      </c>
      <c r="BE368" s="181">
        <f>IF(N368="základní",J368,0)</f>
        <v>0</v>
      </c>
      <c r="BF368" s="181">
        <f>IF(N368="snížená",J368,0)</f>
        <v>0</v>
      </c>
      <c r="BG368" s="181">
        <f>IF(N368="zákl. přenesená",J368,0)</f>
        <v>0</v>
      </c>
      <c r="BH368" s="181">
        <f>IF(N368="sníž. přenesená",J368,0)</f>
        <v>0</v>
      </c>
      <c r="BI368" s="181">
        <f>IF(N368="nulová",J368,0)</f>
        <v>0</v>
      </c>
      <c r="BJ368" s="17" t="s">
        <v>82</v>
      </c>
      <c r="BK368" s="181">
        <f>ROUND(I368*H368,2)</f>
        <v>0</v>
      </c>
      <c r="BL368" s="17" t="s">
        <v>609</v>
      </c>
      <c r="BM368" s="180" t="s">
        <v>666</v>
      </c>
    </row>
    <row r="369" spans="1:47" s="2" customFormat="1">
      <c r="A369" s="34"/>
      <c r="B369" s="35"/>
      <c r="C369" s="36"/>
      <c r="D369" s="182" t="s">
        <v>136</v>
      </c>
      <c r="E369" s="36"/>
      <c r="F369" s="183" t="s">
        <v>665</v>
      </c>
      <c r="G369" s="36"/>
      <c r="H369" s="36"/>
      <c r="I369" s="184"/>
      <c r="J369" s="36"/>
      <c r="K369" s="36"/>
      <c r="L369" s="39"/>
      <c r="M369" s="185"/>
      <c r="N369" s="186"/>
      <c r="O369" s="64"/>
      <c r="P369" s="64"/>
      <c r="Q369" s="64"/>
      <c r="R369" s="64"/>
      <c r="S369" s="64"/>
      <c r="T369" s="65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T369" s="17" t="s">
        <v>136</v>
      </c>
      <c r="AU369" s="17" t="s">
        <v>84</v>
      </c>
    </row>
    <row r="370" spans="1:47" s="2" customFormat="1">
      <c r="A370" s="34"/>
      <c r="B370" s="35"/>
      <c r="C370" s="36"/>
      <c r="D370" s="187" t="s">
        <v>138</v>
      </c>
      <c r="E370" s="36"/>
      <c r="F370" s="188" t="s">
        <v>667</v>
      </c>
      <c r="G370" s="36"/>
      <c r="H370" s="36"/>
      <c r="I370" s="184"/>
      <c r="J370" s="36"/>
      <c r="K370" s="36"/>
      <c r="L370" s="39"/>
      <c r="M370" s="210"/>
      <c r="N370" s="211"/>
      <c r="O370" s="212"/>
      <c r="P370" s="212"/>
      <c r="Q370" s="212"/>
      <c r="R370" s="212"/>
      <c r="S370" s="212"/>
      <c r="T370" s="213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T370" s="17" t="s">
        <v>138</v>
      </c>
      <c r="AU370" s="17" t="s">
        <v>84</v>
      </c>
    </row>
    <row r="371" spans="1:47" s="2" customFormat="1" ht="6.95" customHeight="1">
      <c r="A371" s="34"/>
      <c r="B371" s="47"/>
      <c r="C371" s="48"/>
      <c r="D371" s="48"/>
      <c r="E371" s="48"/>
      <c r="F371" s="48"/>
      <c r="G371" s="48"/>
      <c r="H371" s="48"/>
      <c r="I371" s="48"/>
      <c r="J371" s="48"/>
      <c r="K371" s="48"/>
      <c r="L371" s="39"/>
      <c r="M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</row>
  </sheetData>
  <sheetProtection algorithmName="SHA-512" hashValue="2ACkc0iQUBaUtWCbDw+QLgYkis5bZ9h2/cVA3vZ3nTASoo4vb61AIt4uWYuaw/ijOc1UlI/Cf/vb6JrgjxByOQ==" saltValue="A5iE2DHeAZuk7gS85AFge8GTq4y/kCUdslr0QiDtiqfqvG8MQ4K9ke07ko8974pdSbIQAYUimRgx/U5uXAu8iA==" spinCount="100000" sheet="1" objects="1" scenarios="1" formatColumns="0" formatRows="0" autoFilter="0"/>
  <autoFilter ref="C97:K370"/>
  <mergeCells count="9">
    <mergeCell ref="E50:H50"/>
    <mergeCell ref="E88:H88"/>
    <mergeCell ref="E90:H90"/>
    <mergeCell ref="L2:V2"/>
    <mergeCell ref="E7:H7"/>
    <mergeCell ref="E9:H9"/>
    <mergeCell ref="E18:H18"/>
    <mergeCell ref="E27:H27"/>
    <mergeCell ref="E48:H48"/>
  </mergeCells>
  <hyperlinks>
    <hyperlink ref="F103" r:id="rId1"/>
    <hyperlink ref="F106" r:id="rId2"/>
    <hyperlink ref="F110" r:id="rId3"/>
    <hyperlink ref="F114" r:id="rId4"/>
    <hyperlink ref="F117" r:id="rId5"/>
    <hyperlink ref="F120" r:id="rId6"/>
    <hyperlink ref="F124" r:id="rId7"/>
    <hyperlink ref="F127" r:id="rId8"/>
    <hyperlink ref="F130" r:id="rId9"/>
    <hyperlink ref="F133" r:id="rId10"/>
    <hyperlink ref="F136" r:id="rId11"/>
    <hyperlink ref="F139" r:id="rId12"/>
    <hyperlink ref="F143" r:id="rId13"/>
    <hyperlink ref="F146" r:id="rId14"/>
    <hyperlink ref="F149" r:id="rId15"/>
    <hyperlink ref="F153" r:id="rId16"/>
    <hyperlink ref="F157" r:id="rId17"/>
    <hyperlink ref="F162" r:id="rId18"/>
    <hyperlink ref="F165" r:id="rId19"/>
    <hyperlink ref="F171" r:id="rId20"/>
    <hyperlink ref="F174" r:id="rId21"/>
    <hyperlink ref="F178" r:id="rId22"/>
    <hyperlink ref="F181" r:id="rId23"/>
    <hyperlink ref="F184" r:id="rId24"/>
    <hyperlink ref="F187" r:id="rId25"/>
    <hyperlink ref="F190" r:id="rId26"/>
    <hyperlink ref="F193" r:id="rId27"/>
    <hyperlink ref="F197" r:id="rId28"/>
    <hyperlink ref="F200" r:id="rId29"/>
    <hyperlink ref="F203" r:id="rId30"/>
    <hyperlink ref="F206" r:id="rId31"/>
    <hyperlink ref="F209" r:id="rId32"/>
    <hyperlink ref="F212" r:id="rId33"/>
    <hyperlink ref="F215" r:id="rId34"/>
    <hyperlink ref="F218" r:id="rId35"/>
    <hyperlink ref="F221" r:id="rId36"/>
    <hyperlink ref="F224" r:id="rId37"/>
    <hyperlink ref="F227" r:id="rId38"/>
    <hyperlink ref="F230" r:id="rId39"/>
    <hyperlink ref="F233" r:id="rId40"/>
    <hyperlink ref="F236" r:id="rId41"/>
    <hyperlink ref="F239" r:id="rId42"/>
    <hyperlink ref="F246" r:id="rId43"/>
    <hyperlink ref="F251" r:id="rId44"/>
    <hyperlink ref="F258" r:id="rId45"/>
    <hyperlink ref="F261" r:id="rId46"/>
    <hyperlink ref="F264" r:id="rId47"/>
    <hyperlink ref="F267" r:id="rId48"/>
    <hyperlink ref="F270" r:id="rId49"/>
    <hyperlink ref="F273" r:id="rId50"/>
    <hyperlink ref="F282" r:id="rId51"/>
    <hyperlink ref="F286" r:id="rId52"/>
    <hyperlink ref="F289" r:id="rId53"/>
    <hyperlink ref="F292" r:id="rId54"/>
    <hyperlink ref="F295" r:id="rId55"/>
    <hyperlink ref="F298" r:id="rId56"/>
    <hyperlink ref="F301" r:id="rId57"/>
    <hyperlink ref="F304" r:id="rId58"/>
    <hyperlink ref="F308" r:id="rId59"/>
    <hyperlink ref="F311" r:id="rId60"/>
    <hyperlink ref="F314" r:id="rId61"/>
    <hyperlink ref="F320" r:id="rId62"/>
    <hyperlink ref="F325" r:id="rId63"/>
    <hyperlink ref="F328" r:id="rId64"/>
    <hyperlink ref="F332" r:id="rId65"/>
    <hyperlink ref="F337" r:id="rId66"/>
    <hyperlink ref="F340" r:id="rId67"/>
    <hyperlink ref="F343" r:id="rId68"/>
    <hyperlink ref="F346" r:id="rId69"/>
    <hyperlink ref="F350" r:id="rId70"/>
    <hyperlink ref="F353" r:id="rId71"/>
    <hyperlink ref="F356" r:id="rId72"/>
    <hyperlink ref="F359" r:id="rId73"/>
    <hyperlink ref="F363" r:id="rId74"/>
    <hyperlink ref="F366" r:id="rId75"/>
    <hyperlink ref="F370" r:id="rId7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4" customWidth="1"/>
    <col min="2" max="2" width="1.6640625" style="214" customWidth="1"/>
    <col min="3" max="4" width="5" style="214" customWidth="1"/>
    <col min="5" max="5" width="11.6640625" style="214" customWidth="1"/>
    <col min="6" max="6" width="9.1640625" style="214" customWidth="1"/>
    <col min="7" max="7" width="5" style="214" customWidth="1"/>
    <col min="8" max="8" width="77.83203125" style="214" customWidth="1"/>
    <col min="9" max="10" width="20" style="214" customWidth="1"/>
    <col min="11" max="11" width="1.6640625" style="214" customWidth="1"/>
  </cols>
  <sheetData>
    <row r="1" spans="2:11" s="1" customFormat="1" ht="37.5" customHeight="1"/>
    <row r="2" spans="2:11" s="1" customFormat="1" ht="7.5" customHeight="1">
      <c r="B2" s="215"/>
      <c r="C2" s="216"/>
      <c r="D2" s="216"/>
      <c r="E2" s="216"/>
      <c r="F2" s="216"/>
      <c r="G2" s="216"/>
      <c r="H2" s="216"/>
      <c r="I2" s="216"/>
      <c r="J2" s="216"/>
      <c r="K2" s="217"/>
    </row>
    <row r="3" spans="2:11" s="14" customFormat="1" ht="45" customHeight="1">
      <c r="B3" s="218"/>
      <c r="C3" s="353" t="s">
        <v>668</v>
      </c>
      <c r="D3" s="353"/>
      <c r="E3" s="353"/>
      <c r="F3" s="353"/>
      <c r="G3" s="353"/>
      <c r="H3" s="353"/>
      <c r="I3" s="353"/>
      <c r="J3" s="353"/>
      <c r="K3" s="219"/>
    </row>
    <row r="4" spans="2:11" s="1" customFormat="1" ht="25.5" customHeight="1">
      <c r="B4" s="220"/>
      <c r="C4" s="358" t="s">
        <v>669</v>
      </c>
      <c r="D4" s="358"/>
      <c r="E4" s="358"/>
      <c r="F4" s="358"/>
      <c r="G4" s="358"/>
      <c r="H4" s="358"/>
      <c r="I4" s="358"/>
      <c r="J4" s="358"/>
      <c r="K4" s="221"/>
    </row>
    <row r="5" spans="2:11" s="1" customFormat="1" ht="5.25" customHeight="1">
      <c r="B5" s="220"/>
      <c r="C5" s="222"/>
      <c r="D5" s="222"/>
      <c r="E5" s="222"/>
      <c r="F5" s="222"/>
      <c r="G5" s="222"/>
      <c r="H5" s="222"/>
      <c r="I5" s="222"/>
      <c r="J5" s="222"/>
      <c r="K5" s="221"/>
    </row>
    <row r="6" spans="2:11" s="1" customFormat="1" ht="15" customHeight="1">
      <c r="B6" s="220"/>
      <c r="C6" s="357" t="s">
        <v>670</v>
      </c>
      <c r="D6" s="357"/>
      <c r="E6" s="357"/>
      <c r="F6" s="357"/>
      <c r="G6" s="357"/>
      <c r="H6" s="357"/>
      <c r="I6" s="357"/>
      <c r="J6" s="357"/>
      <c r="K6" s="221"/>
    </row>
    <row r="7" spans="2:11" s="1" customFormat="1" ht="15" customHeight="1">
      <c r="B7" s="224"/>
      <c r="C7" s="357" t="s">
        <v>671</v>
      </c>
      <c r="D7" s="357"/>
      <c r="E7" s="357"/>
      <c r="F7" s="357"/>
      <c r="G7" s="357"/>
      <c r="H7" s="357"/>
      <c r="I7" s="357"/>
      <c r="J7" s="357"/>
      <c r="K7" s="221"/>
    </row>
    <row r="8" spans="2:11" s="1" customFormat="1" ht="12.75" customHeight="1">
      <c r="B8" s="224"/>
      <c r="C8" s="223"/>
      <c r="D8" s="223"/>
      <c r="E8" s="223"/>
      <c r="F8" s="223"/>
      <c r="G8" s="223"/>
      <c r="H8" s="223"/>
      <c r="I8" s="223"/>
      <c r="J8" s="223"/>
      <c r="K8" s="221"/>
    </row>
    <row r="9" spans="2:11" s="1" customFormat="1" ht="15" customHeight="1">
      <c r="B9" s="224"/>
      <c r="C9" s="357" t="s">
        <v>672</v>
      </c>
      <c r="D9" s="357"/>
      <c r="E9" s="357"/>
      <c r="F9" s="357"/>
      <c r="G9" s="357"/>
      <c r="H9" s="357"/>
      <c r="I9" s="357"/>
      <c r="J9" s="357"/>
      <c r="K9" s="221"/>
    </row>
    <row r="10" spans="2:11" s="1" customFormat="1" ht="15" customHeight="1">
      <c r="B10" s="224"/>
      <c r="C10" s="223"/>
      <c r="D10" s="357" t="s">
        <v>673</v>
      </c>
      <c r="E10" s="357"/>
      <c r="F10" s="357"/>
      <c r="G10" s="357"/>
      <c r="H10" s="357"/>
      <c r="I10" s="357"/>
      <c r="J10" s="357"/>
      <c r="K10" s="221"/>
    </row>
    <row r="11" spans="2:11" s="1" customFormat="1" ht="15" customHeight="1">
      <c r="B11" s="224"/>
      <c r="C11" s="225"/>
      <c r="D11" s="357" t="s">
        <v>674</v>
      </c>
      <c r="E11" s="357"/>
      <c r="F11" s="357"/>
      <c r="G11" s="357"/>
      <c r="H11" s="357"/>
      <c r="I11" s="357"/>
      <c r="J11" s="357"/>
      <c r="K11" s="221"/>
    </row>
    <row r="12" spans="2:11" s="1" customFormat="1" ht="15" customHeight="1">
      <c r="B12" s="224"/>
      <c r="C12" s="225"/>
      <c r="D12" s="223"/>
      <c r="E12" s="223"/>
      <c r="F12" s="223"/>
      <c r="G12" s="223"/>
      <c r="H12" s="223"/>
      <c r="I12" s="223"/>
      <c r="J12" s="223"/>
      <c r="K12" s="221"/>
    </row>
    <row r="13" spans="2:11" s="1" customFormat="1" ht="15" customHeight="1">
      <c r="B13" s="224"/>
      <c r="C13" s="225"/>
      <c r="D13" s="226" t="s">
        <v>675</v>
      </c>
      <c r="E13" s="223"/>
      <c r="F13" s="223"/>
      <c r="G13" s="223"/>
      <c r="H13" s="223"/>
      <c r="I13" s="223"/>
      <c r="J13" s="223"/>
      <c r="K13" s="221"/>
    </row>
    <row r="14" spans="2:11" s="1" customFormat="1" ht="12.75" customHeight="1">
      <c r="B14" s="224"/>
      <c r="C14" s="225"/>
      <c r="D14" s="225"/>
      <c r="E14" s="225"/>
      <c r="F14" s="225"/>
      <c r="G14" s="225"/>
      <c r="H14" s="225"/>
      <c r="I14" s="225"/>
      <c r="J14" s="225"/>
      <c r="K14" s="221"/>
    </row>
    <row r="15" spans="2:11" s="1" customFormat="1" ht="15" customHeight="1">
      <c r="B15" s="224"/>
      <c r="C15" s="225"/>
      <c r="D15" s="357" t="s">
        <v>676</v>
      </c>
      <c r="E15" s="357"/>
      <c r="F15" s="357"/>
      <c r="G15" s="357"/>
      <c r="H15" s="357"/>
      <c r="I15" s="357"/>
      <c r="J15" s="357"/>
      <c r="K15" s="221"/>
    </row>
    <row r="16" spans="2:11" s="1" customFormat="1" ht="15" customHeight="1">
      <c r="B16" s="224"/>
      <c r="C16" s="225"/>
      <c r="D16" s="357" t="s">
        <v>677</v>
      </c>
      <c r="E16" s="357"/>
      <c r="F16" s="357"/>
      <c r="G16" s="357"/>
      <c r="H16" s="357"/>
      <c r="I16" s="357"/>
      <c r="J16" s="357"/>
      <c r="K16" s="221"/>
    </row>
    <row r="17" spans="2:11" s="1" customFormat="1" ht="15" customHeight="1">
      <c r="B17" s="224"/>
      <c r="C17" s="225"/>
      <c r="D17" s="357" t="s">
        <v>678</v>
      </c>
      <c r="E17" s="357"/>
      <c r="F17" s="357"/>
      <c r="G17" s="357"/>
      <c r="H17" s="357"/>
      <c r="I17" s="357"/>
      <c r="J17" s="357"/>
      <c r="K17" s="221"/>
    </row>
    <row r="18" spans="2:11" s="1" customFormat="1" ht="15" customHeight="1">
      <c r="B18" s="224"/>
      <c r="C18" s="225"/>
      <c r="D18" s="225"/>
      <c r="E18" s="227" t="s">
        <v>81</v>
      </c>
      <c r="F18" s="357" t="s">
        <v>679</v>
      </c>
      <c r="G18" s="357"/>
      <c r="H18" s="357"/>
      <c r="I18" s="357"/>
      <c r="J18" s="357"/>
      <c r="K18" s="221"/>
    </row>
    <row r="19" spans="2:11" s="1" customFormat="1" ht="15" customHeight="1">
      <c r="B19" s="224"/>
      <c r="C19" s="225"/>
      <c r="D19" s="225"/>
      <c r="E19" s="227" t="s">
        <v>680</v>
      </c>
      <c r="F19" s="357" t="s">
        <v>681</v>
      </c>
      <c r="G19" s="357"/>
      <c r="H19" s="357"/>
      <c r="I19" s="357"/>
      <c r="J19" s="357"/>
      <c r="K19" s="221"/>
    </row>
    <row r="20" spans="2:11" s="1" customFormat="1" ht="15" customHeight="1">
      <c r="B20" s="224"/>
      <c r="C20" s="225"/>
      <c r="D20" s="225"/>
      <c r="E20" s="227" t="s">
        <v>682</v>
      </c>
      <c r="F20" s="357" t="s">
        <v>683</v>
      </c>
      <c r="G20" s="357"/>
      <c r="H20" s="357"/>
      <c r="I20" s="357"/>
      <c r="J20" s="357"/>
      <c r="K20" s="221"/>
    </row>
    <row r="21" spans="2:11" s="1" customFormat="1" ht="15" customHeight="1">
      <c r="B21" s="224"/>
      <c r="C21" s="225"/>
      <c r="D21" s="225"/>
      <c r="E21" s="227" t="s">
        <v>684</v>
      </c>
      <c r="F21" s="357" t="s">
        <v>685</v>
      </c>
      <c r="G21" s="357"/>
      <c r="H21" s="357"/>
      <c r="I21" s="357"/>
      <c r="J21" s="357"/>
      <c r="K21" s="221"/>
    </row>
    <row r="22" spans="2:11" s="1" customFormat="1" ht="15" customHeight="1">
      <c r="B22" s="224"/>
      <c r="C22" s="225"/>
      <c r="D22" s="225"/>
      <c r="E22" s="227" t="s">
        <v>686</v>
      </c>
      <c r="F22" s="357" t="s">
        <v>687</v>
      </c>
      <c r="G22" s="357"/>
      <c r="H22" s="357"/>
      <c r="I22" s="357"/>
      <c r="J22" s="357"/>
      <c r="K22" s="221"/>
    </row>
    <row r="23" spans="2:11" s="1" customFormat="1" ht="15" customHeight="1">
      <c r="B23" s="224"/>
      <c r="C23" s="225"/>
      <c r="D23" s="225"/>
      <c r="E23" s="227" t="s">
        <v>688</v>
      </c>
      <c r="F23" s="357" t="s">
        <v>689</v>
      </c>
      <c r="G23" s="357"/>
      <c r="H23" s="357"/>
      <c r="I23" s="357"/>
      <c r="J23" s="357"/>
      <c r="K23" s="221"/>
    </row>
    <row r="24" spans="2:11" s="1" customFormat="1" ht="12.75" customHeight="1">
      <c r="B24" s="224"/>
      <c r="C24" s="225"/>
      <c r="D24" s="225"/>
      <c r="E24" s="225"/>
      <c r="F24" s="225"/>
      <c r="G24" s="225"/>
      <c r="H24" s="225"/>
      <c r="I24" s="225"/>
      <c r="J24" s="225"/>
      <c r="K24" s="221"/>
    </row>
    <row r="25" spans="2:11" s="1" customFormat="1" ht="15" customHeight="1">
      <c r="B25" s="224"/>
      <c r="C25" s="357" t="s">
        <v>690</v>
      </c>
      <c r="D25" s="357"/>
      <c r="E25" s="357"/>
      <c r="F25" s="357"/>
      <c r="G25" s="357"/>
      <c r="H25" s="357"/>
      <c r="I25" s="357"/>
      <c r="J25" s="357"/>
      <c r="K25" s="221"/>
    </row>
    <row r="26" spans="2:11" s="1" customFormat="1" ht="15" customHeight="1">
      <c r="B26" s="224"/>
      <c r="C26" s="357" t="s">
        <v>691</v>
      </c>
      <c r="D26" s="357"/>
      <c r="E26" s="357"/>
      <c r="F26" s="357"/>
      <c r="G26" s="357"/>
      <c r="H26" s="357"/>
      <c r="I26" s="357"/>
      <c r="J26" s="357"/>
      <c r="K26" s="221"/>
    </row>
    <row r="27" spans="2:11" s="1" customFormat="1" ht="15" customHeight="1">
      <c r="B27" s="224"/>
      <c r="C27" s="223"/>
      <c r="D27" s="357" t="s">
        <v>692</v>
      </c>
      <c r="E27" s="357"/>
      <c r="F27" s="357"/>
      <c r="G27" s="357"/>
      <c r="H27" s="357"/>
      <c r="I27" s="357"/>
      <c r="J27" s="357"/>
      <c r="K27" s="221"/>
    </row>
    <row r="28" spans="2:11" s="1" customFormat="1" ht="15" customHeight="1">
      <c r="B28" s="224"/>
      <c r="C28" s="225"/>
      <c r="D28" s="357" t="s">
        <v>693</v>
      </c>
      <c r="E28" s="357"/>
      <c r="F28" s="357"/>
      <c r="G28" s="357"/>
      <c r="H28" s="357"/>
      <c r="I28" s="357"/>
      <c r="J28" s="357"/>
      <c r="K28" s="221"/>
    </row>
    <row r="29" spans="2:11" s="1" customFormat="1" ht="12.75" customHeight="1">
      <c r="B29" s="224"/>
      <c r="C29" s="225"/>
      <c r="D29" s="225"/>
      <c r="E29" s="225"/>
      <c r="F29" s="225"/>
      <c r="G29" s="225"/>
      <c r="H29" s="225"/>
      <c r="I29" s="225"/>
      <c r="J29" s="225"/>
      <c r="K29" s="221"/>
    </row>
    <row r="30" spans="2:11" s="1" customFormat="1" ht="15" customHeight="1">
      <c r="B30" s="224"/>
      <c r="C30" s="225"/>
      <c r="D30" s="357" t="s">
        <v>694</v>
      </c>
      <c r="E30" s="357"/>
      <c r="F30" s="357"/>
      <c r="G30" s="357"/>
      <c r="H30" s="357"/>
      <c r="I30" s="357"/>
      <c r="J30" s="357"/>
      <c r="K30" s="221"/>
    </row>
    <row r="31" spans="2:11" s="1" customFormat="1" ht="15" customHeight="1">
      <c r="B31" s="224"/>
      <c r="C31" s="225"/>
      <c r="D31" s="357" t="s">
        <v>695</v>
      </c>
      <c r="E31" s="357"/>
      <c r="F31" s="357"/>
      <c r="G31" s="357"/>
      <c r="H31" s="357"/>
      <c r="I31" s="357"/>
      <c r="J31" s="357"/>
      <c r="K31" s="221"/>
    </row>
    <row r="32" spans="2:11" s="1" customFormat="1" ht="12.75" customHeight="1">
      <c r="B32" s="224"/>
      <c r="C32" s="225"/>
      <c r="D32" s="225"/>
      <c r="E32" s="225"/>
      <c r="F32" s="225"/>
      <c r="G32" s="225"/>
      <c r="H32" s="225"/>
      <c r="I32" s="225"/>
      <c r="J32" s="225"/>
      <c r="K32" s="221"/>
    </row>
    <row r="33" spans="2:11" s="1" customFormat="1" ht="15" customHeight="1">
      <c r="B33" s="224"/>
      <c r="C33" s="225"/>
      <c r="D33" s="357" t="s">
        <v>696</v>
      </c>
      <c r="E33" s="357"/>
      <c r="F33" s="357"/>
      <c r="G33" s="357"/>
      <c r="H33" s="357"/>
      <c r="I33" s="357"/>
      <c r="J33" s="357"/>
      <c r="K33" s="221"/>
    </row>
    <row r="34" spans="2:11" s="1" customFormat="1" ht="15" customHeight="1">
      <c r="B34" s="224"/>
      <c r="C34" s="225"/>
      <c r="D34" s="357" t="s">
        <v>697</v>
      </c>
      <c r="E34" s="357"/>
      <c r="F34" s="357"/>
      <c r="G34" s="357"/>
      <c r="H34" s="357"/>
      <c r="I34" s="357"/>
      <c r="J34" s="357"/>
      <c r="K34" s="221"/>
    </row>
    <row r="35" spans="2:11" s="1" customFormat="1" ht="15" customHeight="1">
      <c r="B35" s="224"/>
      <c r="C35" s="225"/>
      <c r="D35" s="357" t="s">
        <v>698</v>
      </c>
      <c r="E35" s="357"/>
      <c r="F35" s="357"/>
      <c r="G35" s="357"/>
      <c r="H35" s="357"/>
      <c r="I35" s="357"/>
      <c r="J35" s="357"/>
      <c r="K35" s="221"/>
    </row>
    <row r="36" spans="2:11" s="1" customFormat="1" ht="15" customHeight="1">
      <c r="B36" s="224"/>
      <c r="C36" s="225"/>
      <c r="D36" s="223"/>
      <c r="E36" s="226" t="s">
        <v>112</v>
      </c>
      <c r="F36" s="223"/>
      <c r="G36" s="357" t="s">
        <v>699</v>
      </c>
      <c r="H36" s="357"/>
      <c r="I36" s="357"/>
      <c r="J36" s="357"/>
      <c r="K36" s="221"/>
    </row>
    <row r="37" spans="2:11" s="1" customFormat="1" ht="30.75" customHeight="1">
      <c r="B37" s="224"/>
      <c r="C37" s="225"/>
      <c r="D37" s="223"/>
      <c r="E37" s="226" t="s">
        <v>700</v>
      </c>
      <c r="F37" s="223"/>
      <c r="G37" s="357" t="s">
        <v>701</v>
      </c>
      <c r="H37" s="357"/>
      <c r="I37" s="357"/>
      <c r="J37" s="357"/>
      <c r="K37" s="221"/>
    </row>
    <row r="38" spans="2:11" s="1" customFormat="1" ht="15" customHeight="1">
      <c r="B38" s="224"/>
      <c r="C38" s="225"/>
      <c r="D38" s="223"/>
      <c r="E38" s="226" t="s">
        <v>55</v>
      </c>
      <c r="F38" s="223"/>
      <c r="G38" s="357" t="s">
        <v>702</v>
      </c>
      <c r="H38" s="357"/>
      <c r="I38" s="357"/>
      <c r="J38" s="357"/>
      <c r="K38" s="221"/>
    </row>
    <row r="39" spans="2:11" s="1" customFormat="1" ht="15" customHeight="1">
      <c r="B39" s="224"/>
      <c r="C39" s="225"/>
      <c r="D39" s="223"/>
      <c r="E39" s="226" t="s">
        <v>56</v>
      </c>
      <c r="F39" s="223"/>
      <c r="G39" s="357" t="s">
        <v>703</v>
      </c>
      <c r="H39" s="357"/>
      <c r="I39" s="357"/>
      <c r="J39" s="357"/>
      <c r="K39" s="221"/>
    </row>
    <row r="40" spans="2:11" s="1" customFormat="1" ht="15" customHeight="1">
      <c r="B40" s="224"/>
      <c r="C40" s="225"/>
      <c r="D40" s="223"/>
      <c r="E40" s="226" t="s">
        <v>113</v>
      </c>
      <c r="F40" s="223"/>
      <c r="G40" s="357" t="s">
        <v>704</v>
      </c>
      <c r="H40" s="357"/>
      <c r="I40" s="357"/>
      <c r="J40" s="357"/>
      <c r="K40" s="221"/>
    </row>
    <row r="41" spans="2:11" s="1" customFormat="1" ht="15" customHeight="1">
      <c r="B41" s="224"/>
      <c r="C41" s="225"/>
      <c r="D41" s="223"/>
      <c r="E41" s="226" t="s">
        <v>114</v>
      </c>
      <c r="F41" s="223"/>
      <c r="G41" s="357" t="s">
        <v>705</v>
      </c>
      <c r="H41" s="357"/>
      <c r="I41" s="357"/>
      <c r="J41" s="357"/>
      <c r="K41" s="221"/>
    </row>
    <row r="42" spans="2:11" s="1" customFormat="1" ht="15" customHeight="1">
      <c r="B42" s="224"/>
      <c r="C42" s="225"/>
      <c r="D42" s="223"/>
      <c r="E42" s="226" t="s">
        <v>706</v>
      </c>
      <c r="F42" s="223"/>
      <c r="G42" s="357" t="s">
        <v>707</v>
      </c>
      <c r="H42" s="357"/>
      <c r="I42" s="357"/>
      <c r="J42" s="357"/>
      <c r="K42" s="221"/>
    </row>
    <row r="43" spans="2:11" s="1" customFormat="1" ht="15" customHeight="1">
      <c r="B43" s="224"/>
      <c r="C43" s="225"/>
      <c r="D43" s="223"/>
      <c r="E43" s="226"/>
      <c r="F43" s="223"/>
      <c r="G43" s="357" t="s">
        <v>708</v>
      </c>
      <c r="H43" s="357"/>
      <c r="I43" s="357"/>
      <c r="J43" s="357"/>
      <c r="K43" s="221"/>
    </row>
    <row r="44" spans="2:11" s="1" customFormat="1" ht="15" customHeight="1">
      <c r="B44" s="224"/>
      <c r="C44" s="225"/>
      <c r="D44" s="223"/>
      <c r="E44" s="226" t="s">
        <v>709</v>
      </c>
      <c r="F44" s="223"/>
      <c r="G44" s="357" t="s">
        <v>710</v>
      </c>
      <c r="H44" s="357"/>
      <c r="I44" s="357"/>
      <c r="J44" s="357"/>
      <c r="K44" s="221"/>
    </row>
    <row r="45" spans="2:11" s="1" customFormat="1" ht="15" customHeight="1">
      <c r="B45" s="224"/>
      <c r="C45" s="225"/>
      <c r="D45" s="223"/>
      <c r="E45" s="226" t="s">
        <v>116</v>
      </c>
      <c r="F45" s="223"/>
      <c r="G45" s="357" t="s">
        <v>711</v>
      </c>
      <c r="H45" s="357"/>
      <c r="I45" s="357"/>
      <c r="J45" s="357"/>
      <c r="K45" s="221"/>
    </row>
    <row r="46" spans="2:11" s="1" customFormat="1" ht="12.75" customHeight="1">
      <c r="B46" s="224"/>
      <c r="C46" s="225"/>
      <c r="D46" s="223"/>
      <c r="E46" s="223"/>
      <c r="F46" s="223"/>
      <c r="G46" s="223"/>
      <c r="H46" s="223"/>
      <c r="I46" s="223"/>
      <c r="J46" s="223"/>
      <c r="K46" s="221"/>
    </row>
    <row r="47" spans="2:11" s="1" customFormat="1" ht="15" customHeight="1">
      <c r="B47" s="224"/>
      <c r="C47" s="225"/>
      <c r="D47" s="357" t="s">
        <v>712</v>
      </c>
      <c r="E47" s="357"/>
      <c r="F47" s="357"/>
      <c r="G47" s="357"/>
      <c r="H47" s="357"/>
      <c r="I47" s="357"/>
      <c r="J47" s="357"/>
      <c r="K47" s="221"/>
    </row>
    <row r="48" spans="2:11" s="1" customFormat="1" ht="15" customHeight="1">
      <c r="B48" s="224"/>
      <c r="C48" s="225"/>
      <c r="D48" s="225"/>
      <c r="E48" s="357" t="s">
        <v>713</v>
      </c>
      <c r="F48" s="357"/>
      <c r="G48" s="357"/>
      <c r="H48" s="357"/>
      <c r="I48" s="357"/>
      <c r="J48" s="357"/>
      <c r="K48" s="221"/>
    </row>
    <row r="49" spans="2:11" s="1" customFormat="1" ht="15" customHeight="1">
      <c r="B49" s="224"/>
      <c r="C49" s="225"/>
      <c r="D49" s="225"/>
      <c r="E49" s="357" t="s">
        <v>714</v>
      </c>
      <c r="F49" s="357"/>
      <c r="G49" s="357"/>
      <c r="H49" s="357"/>
      <c r="I49" s="357"/>
      <c r="J49" s="357"/>
      <c r="K49" s="221"/>
    </row>
    <row r="50" spans="2:11" s="1" customFormat="1" ht="15" customHeight="1">
      <c r="B50" s="224"/>
      <c r="C50" s="225"/>
      <c r="D50" s="225"/>
      <c r="E50" s="357" t="s">
        <v>715</v>
      </c>
      <c r="F50" s="357"/>
      <c r="G50" s="357"/>
      <c r="H50" s="357"/>
      <c r="I50" s="357"/>
      <c r="J50" s="357"/>
      <c r="K50" s="221"/>
    </row>
    <row r="51" spans="2:11" s="1" customFormat="1" ht="15" customHeight="1">
      <c r="B51" s="224"/>
      <c r="C51" s="225"/>
      <c r="D51" s="357" t="s">
        <v>716</v>
      </c>
      <c r="E51" s="357"/>
      <c r="F51" s="357"/>
      <c r="G51" s="357"/>
      <c r="H51" s="357"/>
      <c r="I51" s="357"/>
      <c r="J51" s="357"/>
      <c r="K51" s="221"/>
    </row>
    <row r="52" spans="2:11" s="1" customFormat="1" ht="25.5" customHeight="1">
      <c r="B52" s="220"/>
      <c r="C52" s="358" t="s">
        <v>717</v>
      </c>
      <c r="D52" s="358"/>
      <c r="E52" s="358"/>
      <c r="F52" s="358"/>
      <c r="G52" s="358"/>
      <c r="H52" s="358"/>
      <c r="I52" s="358"/>
      <c r="J52" s="358"/>
      <c r="K52" s="221"/>
    </row>
    <row r="53" spans="2:11" s="1" customFormat="1" ht="5.25" customHeight="1">
      <c r="B53" s="220"/>
      <c r="C53" s="222"/>
      <c r="D53" s="222"/>
      <c r="E53" s="222"/>
      <c r="F53" s="222"/>
      <c r="G53" s="222"/>
      <c r="H53" s="222"/>
      <c r="I53" s="222"/>
      <c r="J53" s="222"/>
      <c r="K53" s="221"/>
    </row>
    <row r="54" spans="2:11" s="1" customFormat="1" ht="15" customHeight="1">
      <c r="B54" s="220"/>
      <c r="C54" s="357" t="s">
        <v>718</v>
      </c>
      <c r="D54" s="357"/>
      <c r="E54" s="357"/>
      <c r="F54" s="357"/>
      <c r="G54" s="357"/>
      <c r="H54" s="357"/>
      <c r="I54" s="357"/>
      <c r="J54" s="357"/>
      <c r="K54" s="221"/>
    </row>
    <row r="55" spans="2:11" s="1" customFormat="1" ht="15" customHeight="1">
      <c r="B55" s="220"/>
      <c r="C55" s="357" t="s">
        <v>719</v>
      </c>
      <c r="D55" s="357"/>
      <c r="E55" s="357"/>
      <c r="F55" s="357"/>
      <c r="G55" s="357"/>
      <c r="H55" s="357"/>
      <c r="I55" s="357"/>
      <c r="J55" s="357"/>
      <c r="K55" s="221"/>
    </row>
    <row r="56" spans="2:11" s="1" customFormat="1" ht="12.75" customHeight="1">
      <c r="B56" s="220"/>
      <c r="C56" s="223"/>
      <c r="D56" s="223"/>
      <c r="E56" s="223"/>
      <c r="F56" s="223"/>
      <c r="G56" s="223"/>
      <c r="H56" s="223"/>
      <c r="I56" s="223"/>
      <c r="J56" s="223"/>
      <c r="K56" s="221"/>
    </row>
    <row r="57" spans="2:11" s="1" customFormat="1" ht="15" customHeight="1">
      <c r="B57" s="220"/>
      <c r="C57" s="357" t="s">
        <v>720</v>
      </c>
      <c r="D57" s="357"/>
      <c r="E57" s="357"/>
      <c r="F57" s="357"/>
      <c r="G57" s="357"/>
      <c r="H57" s="357"/>
      <c r="I57" s="357"/>
      <c r="J57" s="357"/>
      <c r="K57" s="221"/>
    </row>
    <row r="58" spans="2:11" s="1" customFormat="1" ht="15" customHeight="1">
      <c r="B58" s="220"/>
      <c r="C58" s="225"/>
      <c r="D58" s="357" t="s">
        <v>721</v>
      </c>
      <c r="E58" s="357"/>
      <c r="F58" s="357"/>
      <c r="G58" s="357"/>
      <c r="H58" s="357"/>
      <c r="I58" s="357"/>
      <c r="J58" s="357"/>
      <c r="K58" s="221"/>
    </row>
    <row r="59" spans="2:11" s="1" customFormat="1" ht="15" customHeight="1">
      <c r="B59" s="220"/>
      <c r="C59" s="225"/>
      <c r="D59" s="357" t="s">
        <v>722</v>
      </c>
      <c r="E59" s="357"/>
      <c r="F59" s="357"/>
      <c r="G59" s="357"/>
      <c r="H59" s="357"/>
      <c r="I59" s="357"/>
      <c r="J59" s="357"/>
      <c r="K59" s="221"/>
    </row>
    <row r="60" spans="2:11" s="1" customFormat="1" ht="15" customHeight="1">
      <c r="B60" s="220"/>
      <c r="C60" s="225"/>
      <c r="D60" s="357" t="s">
        <v>723</v>
      </c>
      <c r="E60" s="357"/>
      <c r="F60" s="357"/>
      <c r="G60" s="357"/>
      <c r="H60" s="357"/>
      <c r="I60" s="357"/>
      <c r="J60" s="357"/>
      <c r="K60" s="221"/>
    </row>
    <row r="61" spans="2:11" s="1" customFormat="1" ht="15" customHeight="1">
      <c r="B61" s="220"/>
      <c r="C61" s="225"/>
      <c r="D61" s="357" t="s">
        <v>724</v>
      </c>
      <c r="E61" s="357"/>
      <c r="F61" s="357"/>
      <c r="G61" s="357"/>
      <c r="H61" s="357"/>
      <c r="I61" s="357"/>
      <c r="J61" s="357"/>
      <c r="K61" s="221"/>
    </row>
    <row r="62" spans="2:11" s="1" customFormat="1" ht="15" customHeight="1">
      <c r="B62" s="220"/>
      <c r="C62" s="225"/>
      <c r="D62" s="356" t="s">
        <v>725</v>
      </c>
      <c r="E62" s="356"/>
      <c r="F62" s="356"/>
      <c r="G62" s="356"/>
      <c r="H62" s="356"/>
      <c r="I62" s="356"/>
      <c r="J62" s="356"/>
      <c r="K62" s="221"/>
    </row>
    <row r="63" spans="2:11" s="1" customFormat="1" ht="15" customHeight="1">
      <c r="B63" s="220"/>
      <c r="C63" s="225"/>
      <c r="D63" s="357" t="s">
        <v>726</v>
      </c>
      <c r="E63" s="357"/>
      <c r="F63" s="357"/>
      <c r="G63" s="357"/>
      <c r="H63" s="357"/>
      <c r="I63" s="357"/>
      <c r="J63" s="357"/>
      <c r="K63" s="221"/>
    </row>
    <row r="64" spans="2:11" s="1" customFormat="1" ht="12.75" customHeight="1">
      <c r="B64" s="220"/>
      <c r="C64" s="225"/>
      <c r="D64" s="225"/>
      <c r="E64" s="228"/>
      <c r="F64" s="225"/>
      <c r="G64" s="225"/>
      <c r="H64" s="225"/>
      <c r="I64" s="225"/>
      <c r="J64" s="225"/>
      <c r="K64" s="221"/>
    </row>
    <row r="65" spans="2:11" s="1" customFormat="1" ht="15" customHeight="1">
      <c r="B65" s="220"/>
      <c r="C65" s="225"/>
      <c r="D65" s="357" t="s">
        <v>727</v>
      </c>
      <c r="E65" s="357"/>
      <c r="F65" s="357"/>
      <c r="G65" s="357"/>
      <c r="H65" s="357"/>
      <c r="I65" s="357"/>
      <c r="J65" s="357"/>
      <c r="K65" s="221"/>
    </row>
    <row r="66" spans="2:11" s="1" customFormat="1" ht="15" customHeight="1">
      <c r="B66" s="220"/>
      <c r="C66" s="225"/>
      <c r="D66" s="356" t="s">
        <v>728</v>
      </c>
      <c r="E66" s="356"/>
      <c r="F66" s="356"/>
      <c r="G66" s="356"/>
      <c r="H66" s="356"/>
      <c r="I66" s="356"/>
      <c r="J66" s="356"/>
      <c r="K66" s="221"/>
    </row>
    <row r="67" spans="2:11" s="1" customFormat="1" ht="15" customHeight="1">
      <c r="B67" s="220"/>
      <c r="C67" s="225"/>
      <c r="D67" s="357" t="s">
        <v>729</v>
      </c>
      <c r="E67" s="357"/>
      <c r="F67" s="357"/>
      <c r="G67" s="357"/>
      <c r="H67" s="357"/>
      <c r="I67" s="357"/>
      <c r="J67" s="357"/>
      <c r="K67" s="221"/>
    </row>
    <row r="68" spans="2:11" s="1" customFormat="1" ht="15" customHeight="1">
      <c r="B68" s="220"/>
      <c r="C68" s="225"/>
      <c r="D68" s="357" t="s">
        <v>730</v>
      </c>
      <c r="E68" s="357"/>
      <c r="F68" s="357"/>
      <c r="G68" s="357"/>
      <c r="H68" s="357"/>
      <c r="I68" s="357"/>
      <c r="J68" s="357"/>
      <c r="K68" s="221"/>
    </row>
    <row r="69" spans="2:11" s="1" customFormat="1" ht="15" customHeight="1">
      <c r="B69" s="220"/>
      <c r="C69" s="225"/>
      <c r="D69" s="357" t="s">
        <v>731</v>
      </c>
      <c r="E69" s="357"/>
      <c r="F69" s="357"/>
      <c r="G69" s="357"/>
      <c r="H69" s="357"/>
      <c r="I69" s="357"/>
      <c r="J69" s="357"/>
      <c r="K69" s="221"/>
    </row>
    <row r="70" spans="2:11" s="1" customFormat="1" ht="15" customHeight="1">
      <c r="B70" s="220"/>
      <c r="C70" s="225"/>
      <c r="D70" s="357" t="s">
        <v>732</v>
      </c>
      <c r="E70" s="357"/>
      <c r="F70" s="357"/>
      <c r="G70" s="357"/>
      <c r="H70" s="357"/>
      <c r="I70" s="357"/>
      <c r="J70" s="357"/>
      <c r="K70" s="221"/>
    </row>
    <row r="71" spans="2:11" s="1" customFormat="1" ht="12.75" customHeight="1">
      <c r="B71" s="229"/>
      <c r="C71" s="230"/>
      <c r="D71" s="230"/>
      <c r="E71" s="230"/>
      <c r="F71" s="230"/>
      <c r="G71" s="230"/>
      <c r="H71" s="230"/>
      <c r="I71" s="230"/>
      <c r="J71" s="230"/>
      <c r="K71" s="231"/>
    </row>
    <row r="72" spans="2:11" s="1" customFormat="1" ht="18.75" customHeight="1">
      <c r="B72" s="232"/>
      <c r="C72" s="232"/>
      <c r="D72" s="232"/>
      <c r="E72" s="232"/>
      <c r="F72" s="232"/>
      <c r="G72" s="232"/>
      <c r="H72" s="232"/>
      <c r="I72" s="232"/>
      <c r="J72" s="232"/>
      <c r="K72" s="233"/>
    </row>
    <row r="73" spans="2:11" s="1" customFormat="1" ht="18.75" customHeight="1">
      <c r="B73" s="233"/>
      <c r="C73" s="233"/>
      <c r="D73" s="233"/>
      <c r="E73" s="233"/>
      <c r="F73" s="233"/>
      <c r="G73" s="233"/>
      <c r="H73" s="233"/>
      <c r="I73" s="233"/>
      <c r="J73" s="233"/>
      <c r="K73" s="233"/>
    </row>
    <row r="74" spans="2:11" s="1" customFormat="1" ht="7.5" customHeight="1">
      <c r="B74" s="234"/>
      <c r="C74" s="235"/>
      <c r="D74" s="235"/>
      <c r="E74" s="235"/>
      <c r="F74" s="235"/>
      <c r="G74" s="235"/>
      <c r="H74" s="235"/>
      <c r="I74" s="235"/>
      <c r="J74" s="235"/>
      <c r="K74" s="236"/>
    </row>
    <row r="75" spans="2:11" s="1" customFormat="1" ht="45" customHeight="1">
      <c r="B75" s="237"/>
      <c r="C75" s="355" t="s">
        <v>733</v>
      </c>
      <c r="D75" s="355"/>
      <c r="E75" s="355"/>
      <c r="F75" s="355"/>
      <c r="G75" s="355"/>
      <c r="H75" s="355"/>
      <c r="I75" s="355"/>
      <c r="J75" s="355"/>
      <c r="K75" s="238"/>
    </row>
    <row r="76" spans="2:11" s="1" customFormat="1" ht="17.25" customHeight="1">
      <c r="B76" s="237"/>
      <c r="C76" s="239" t="s">
        <v>734</v>
      </c>
      <c r="D76" s="239"/>
      <c r="E76" s="239"/>
      <c r="F76" s="239" t="s">
        <v>735</v>
      </c>
      <c r="G76" s="240"/>
      <c r="H76" s="239" t="s">
        <v>56</v>
      </c>
      <c r="I76" s="239" t="s">
        <v>59</v>
      </c>
      <c r="J76" s="239" t="s">
        <v>736</v>
      </c>
      <c r="K76" s="238"/>
    </row>
    <row r="77" spans="2:11" s="1" customFormat="1" ht="17.25" customHeight="1">
      <c r="B77" s="237"/>
      <c r="C77" s="241" t="s">
        <v>737</v>
      </c>
      <c r="D77" s="241"/>
      <c r="E77" s="241"/>
      <c r="F77" s="242" t="s">
        <v>738</v>
      </c>
      <c r="G77" s="243"/>
      <c r="H77" s="241"/>
      <c r="I77" s="241"/>
      <c r="J77" s="241" t="s">
        <v>739</v>
      </c>
      <c r="K77" s="238"/>
    </row>
    <row r="78" spans="2:11" s="1" customFormat="1" ht="5.25" customHeight="1">
      <c r="B78" s="237"/>
      <c r="C78" s="244"/>
      <c r="D78" s="244"/>
      <c r="E78" s="244"/>
      <c r="F78" s="244"/>
      <c r="G78" s="245"/>
      <c r="H78" s="244"/>
      <c r="I78" s="244"/>
      <c r="J78" s="244"/>
      <c r="K78" s="238"/>
    </row>
    <row r="79" spans="2:11" s="1" customFormat="1" ht="15" customHeight="1">
      <c r="B79" s="237"/>
      <c r="C79" s="226" t="s">
        <v>55</v>
      </c>
      <c r="D79" s="246"/>
      <c r="E79" s="246"/>
      <c r="F79" s="247" t="s">
        <v>740</v>
      </c>
      <c r="G79" s="248"/>
      <c r="H79" s="226" t="s">
        <v>741</v>
      </c>
      <c r="I79" s="226" t="s">
        <v>742</v>
      </c>
      <c r="J79" s="226">
        <v>20</v>
      </c>
      <c r="K79" s="238"/>
    </row>
    <row r="80" spans="2:11" s="1" customFormat="1" ht="15" customHeight="1">
      <c r="B80" s="237"/>
      <c r="C80" s="226" t="s">
        <v>743</v>
      </c>
      <c r="D80" s="226"/>
      <c r="E80" s="226"/>
      <c r="F80" s="247" t="s">
        <v>740</v>
      </c>
      <c r="G80" s="248"/>
      <c r="H80" s="226" t="s">
        <v>744</v>
      </c>
      <c r="I80" s="226" t="s">
        <v>742</v>
      </c>
      <c r="J80" s="226">
        <v>120</v>
      </c>
      <c r="K80" s="238"/>
    </row>
    <row r="81" spans="2:11" s="1" customFormat="1" ht="15" customHeight="1">
      <c r="B81" s="249"/>
      <c r="C81" s="226" t="s">
        <v>745</v>
      </c>
      <c r="D81" s="226"/>
      <c r="E81" s="226"/>
      <c r="F81" s="247" t="s">
        <v>746</v>
      </c>
      <c r="G81" s="248"/>
      <c r="H81" s="226" t="s">
        <v>747</v>
      </c>
      <c r="I81" s="226" t="s">
        <v>742</v>
      </c>
      <c r="J81" s="226">
        <v>50</v>
      </c>
      <c r="K81" s="238"/>
    </row>
    <row r="82" spans="2:11" s="1" customFormat="1" ht="15" customHeight="1">
      <c r="B82" s="249"/>
      <c r="C82" s="226" t="s">
        <v>748</v>
      </c>
      <c r="D82" s="226"/>
      <c r="E82" s="226"/>
      <c r="F82" s="247" t="s">
        <v>740</v>
      </c>
      <c r="G82" s="248"/>
      <c r="H82" s="226" t="s">
        <v>749</v>
      </c>
      <c r="I82" s="226" t="s">
        <v>750</v>
      </c>
      <c r="J82" s="226"/>
      <c r="K82" s="238"/>
    </row>
    <row r="83" spans="2:11" s="1" customFormat="1" ht="15" customHeight="1">
      <c r="B83" s="249"/>
      <c r="C83" s="250" t="s">
        <v>751</v>
      </c>
      <c r="D83" s="250"/>
      <c r="E83" s="250"/>
      <c r="F83" s="251" t="s">
        <v>746</v>
      </c>
      <c r="G83" s="250"/>
      <c r="H83" s="250" t="s">
        <v>752</v>
      </c>
      <c r="I83" s="250" t="s">
        <v>742</v>
      </c>
      <c r="J83" s="250">
        <v>15</v>
      </c>
      <c r="K83" s="238"/>
    </row>
    <row r="84" spans="2:11" s="1" customFormat="1" ht="15" customHeight="1">
      <c r="B84" s="249"/>
      <c r="C84" s="250" t="s">
        <v>753</v>
      </c>
      <c r="D84" s="250"/>
      <c r="E84" s="250"/>
      <c r="F84" s="251" t="s">
        <v>746</v>
      </c>
      <c r="G84" s="250"/>
      <c r="H84" s="250" t="s">
        <v>754</v>
      </c>
      <c r="I84" s="250" t="s">
        <v>742</v>
      </c>
      <c r="J84" s="250">
        <v>15</v>
      </c>
      <c r="K84" s="238"/>
    </row>
    <row r="85" spans="2:11" s="1" customFormat="1" ht="15" customHeight="1">
      <c r="B85" s="249"/>
      <c r="C85" s="250" t="s">
        <v>755</v>
      </c>
      <c r="D85" s="250"/>
      <c r="E85" s="250"/>
      <c r="F85" s="251" t="s">
        <v>746</v>
      </c>
      <c r="G85" s="250"/>
      <c r="H85" s="250" t="s">
        <v>756</v>
      </c>
      <c r="I85" s="250" t="s">
        <v>742</v>
      </c>
      <c r="J85" s="250">
        <v>20</v>
      </c>
      <c r="K85" s="238"/>
    </row>
    <row r="86" spans="2:11" s="1" customFormat="1" ht="15" customHeight="1">
      <c r="B86" s="249"/>
      <c r="C86" s="250" t="s">
        <v>757</v>
      </c>
      <c r="D86" s="250"/>
      <c r="E86" s="250"/>
      <c r="F86" s="251" t="s">
        <v>746</v>
      </c>
      <c r="G86" s="250"/>
      <c r="H86" s="250" t="s">
        <v>758</v>
      </c>
      <c r="I86" s="250" t="s">
        <v>742</v>
      </c>
      <c r="J86" s="250">
        <v>20</v>
      </c>
      <c r="K86" s="238"/>
    </row>
    <row r="87" spans="2:11" s="1" customFormat="1" ht="15" customHeight="1">
      <c r="B87" s="249"/>
      <c r="C87" s="226" t="s">
        <v>759</v>
      </c>
      <c r="D87" s="226"/>
      <c r="E87" s="226"/>
      <c r="F87" s="247" t="s">
        <v>746</v>
      </c>
      <c r="G87" s="248"/>
      <c r="H87" s="226" t="s">
        <v>760</v>
      </c>
      <c r="I87" s="226" t="s">
        <v>742</v>
      </c>
      <c r="J87" s="226">
        <v>50</v>
      </c>
      <c r="K87" s="238"/>
    </row>
    <row r="88" spans="2:11" s="1" customFormat="1" ht="15" customHeight="1">
      <c r="B88" s="249"/>
      <c r="C88" s="226" t="s">
        <v>761</v>
      </c>
      <c r="D88" s="226"/>
      <c r="E88" s="226"/>
      <c r="F88" s="247" t="s">
        <v>746</v>
      </c>
      <c r="G88" s="248"/>
      <c r="H88" s="226" t="s">
        <v>762</v>
      </c>
      <c r="I88" s="226" t="s">
        <v>742</v>
      </c>
      <c r="J88" s="226">
        <v>20</v>
      </c>
      <c r="K88" s="238"/>
    </row>
    <row r="89" spans="2:11" s="1" customFormat="1" ht="15" customHeight="1">
      <c r="B89" s="249"/>
      <c r="C89" s="226" t="s">
        <v>763</v>
      </c>
      <c r="D89" s="226"/>
      <c r="E89" s="226"/>
      <c r="F89" s="247" t="s">
        <v>746</v>
      </c>
      <c r="G89" s="248"/>
      <c r="H89" s="226" t="s">
        <v>764</v>
      </c>
      <c r="I89" s="226" t="s">
        <v>742</v>
      </c>
      <c r="J89" s="226">
        <v>20</v>
      </c>
      <c r="K89" s="238"/>
    </row>
    <row r="90" spans="2:11" s="1" customFormat="1" ht="15" customHeight="1">
      <c r="B90" s="249"/>
      <c r="C90" s="226" t="s">
        <v>765</v>
      </c>
      <c r="D90" s="226"/>
      <c r="E90" s="226"/>
      <c r="F90" s="247" t="s">
        <v>746</v>
      </c>
      <c r="G90" s="248"/>
      <c r="H90" s="226" t="s">
        <v>766</v>
      </c>
      <c r="I90" s="226" t="s">
        <v>742</v>
      </c>
      <c r="J90" s="226">
        <v>50</v>
      </c>
      <c r="K90" s="238"/>
    </row>
    <row r="91" spans="2:11" s="1" customFormat="1" ht="15" customHeight="1">
      <c r="B91" s="249"/>
      <c r="C91" s="226" t="s">
        <v>767</v>
      </c>
      <c r="D91" s="226"/>
      <c r="E91" s="226"/>
      <c r="F91" s="247" t="s">
        <v>746</v>
      </c>
      <c r="G91" s="248"/>
      <c r="H91" s="226" t="s">
        <v>767</v>
      </c>
      <c r="I91" s="226" t="s">
        <v>742</v>
      </c>
      <c r="J91" s="226">
        <v>50</v>
      </c>
      <c r="K91" s="238"/>
    </row>
    <row r="92" spans="2:11" s="1" customFormat="1" ht="15" customHeight="1">
      <c r="B92" s="249"/>
      <c r="C92" s="226" t="s">
        <v>768</v>
      </c>
      <c r="D92" s="226"/>
      <c r="E92" s="226"/>
      <c r="F92" s="247" t="s">
        <v>746</v>
      </c>
      <c r="G92" s="248"/>
      <c r="H92" s="226" t="s">
        <v>769</v>
      </c>
      <c r="I92" s="226" t="s">
        <v>742</v>
      </c>
      <c r="J92" s="226">
        <v>255</v>
      </c>
      <c r="K92" s="238"/>
    </row>
    <row r="93" spans="2:11" s="1" customFormat="1" ht="15" customHeight="1">
      <c r="B93" s="249"/>
      <c r="C93" s="226" t="s">
        <v>770</v>
      </c>
      <c r="D93" s="226"/>
      <c r="E93" s="226"/>
      <c r="F93" s="247" t="s">
        <v>740</v>
      </c>
      <c r="G93" s="248"/>
      <c r="H93" s="226" t="s">
        <v>771</v>
      </c>
      <c r="I93" s="226" t="s">
        <v>772</v>
      </c>
      <c r="J93" s="226"/>
      <c r="K93" s="238"/>
    </row>
    <row r="94" spans="2:11" s="1" customFormat="1" ht="15" customHeight="1">
      <c r="B94" s="249"/>
      <c r="C94" s="226" t="s">
        <v>773</v>
      </c>
      <c r="D94" s="226"/>
      <c r="E94" s="226"/>
      <c r="F94" s="247" t="s">
        <v>740</v>
      </c>
      <c r="G94" s="248"/>
      <c r="H94" s="226" t="s">
        <v>774</v>
      </c>
      <c r="I94" s="226" t="s">
        <v>775</v>
      </c>
      <c r="J94" s="226"/>
      <c r="K94" s="238"/>
    </row>
    <row r="95" spans="2:11" s="1" customFormat="1" ht="15" customHeight="1">
      <c r="B95" s="249"/>
      <c r="C95" s="226" t="s">
        <v>776</v>
      </c>
      <c r="D95" s="226"/>
      <c r="E95" s="226"/>
      <c r="F95" s="247" t="s">
        <v>740</v>
      </c>
      <c r="G95" s="248"/>
      <c r="H95" s="226" t="s">
        <v>776</v>
      </c>
      <c r="I95" s="226" t="s">
        <v>775</v>
      </c>
      <c r="J95" s="226"/>
      <c r="K95" s="238"/>
    </row>
    <row r="96" spans="2:11" s="1" customFormat="1" ht="15" customHeight="1">
      <c r="B96" s="249"/>
      <c r="C96" s="226" t="s">
        <v>40</v>
      </c>
      <c r="D96" s="226"/>
      <c r="E96" s="226"/>
      <c r="F96" s="247" t="s">
        <v>740</v>
      </c>
      <c r="G96" s="248"/>
      <c r="H96" s="226" t="s">
        <v>777</v>
      </c>
      <c r="I96" s="226" t="s">
        <v>775</v>
      </c>
      <c r="J96" s="226"/>
      <c r="K96" s="238"/>
    </row>
    <row r="97" spans="2:11" s="1" customFormat="1" ht="15" customHeight="1">
      <c r="B97" s="249"/>
      <c r="C97" s="226" t="s">
        <v>50</v>
      </c>
      <c r="D97" s="226"/>
      <c r="E97" s="226"/>
      <c r="F97" s="247" t="s">
        <v>740</v>
      </c>
      <c r="G97" s="248"/>
      <c r="H97" s="226" t="s">
        <v>778</v>
      </c>
      <c r="I97" s="226" t="s">
        <v>775</v>
      </c>
      <c r="J97" s="226"/>
      <c r="K97" s="238"/>
    </row>
    <row r="98" spans="2:11" s="1" customFormat="1" ht="15" customHeight="1">
      <c r="B98" s="252"/>
      <c r="C98" s="253"/>
      <c r="D98" s="253"/>
      <c r="E98" s="253"/>
      <c r="F98" s="253"/>
      <c r="G98" s="253"/>
      <c r="H98" s="253"/>
      <c r="I98" s="253"/>
      <c r="J98" s="253"/>
      <c r="K98" s="254"/>
    </row>
    <row r="99" spans="2:11" s="1" customFormat="1" ht="18.75" customHeight="1">
      <c r="B99" s="255"/>
      <c r="C99" s="256"/>
      <c r="D99" s="256"/>
      <c r="E99" s="256"/>
      <c r="F99" s="256"/>
      <c r="G99" s="256"/>
      <c r="H99" s="256"/>
      <c r="I99" s="256"/>
      <c r="J99" s="256"/>
      <c r="K99" s="255"/>
    </row>
    <row r="100" spans="2:11" s="1" customFormat="1" ht="18.75" customHeight="1"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</row>
    <row r="101" spans="2:11" s="1" customFormat="1" ht="7.5" customHeight="1">
      <c r="B101" s="234"/>
      <c r="C101" s="235"/>
      <c r="D101" s="235"/>
      <c r="E101" s="235"/>
      <c r="F101" s="235"/>
      <c r="G101" s="235"/>
      <c r="H101" s="235"/>
      <c r="I101" s="235"/>
      <c r="J101" s="235"/>
      <c r="K101" s="236"/>
    </row>
    <row r="102" spans="2:11" s="1" customFormat="1" ht="45" customHeight="1">
      <c r="B102" s="237"/>
      <c r="C102" s="355" t="s">
        <v>779</v>
      </c>
      <c r="D102" s="355"/>
      <c r="E102" s="355"/>
      <c r="F102" s="355"/>
      <c r="G102" s="355"/>
      <c r="H102" s="355"/>
      <c r="I102" s="355"/>
      <c r="J102" s="355"/>
      <c r="K102" s="238"/>
    </row>
    <row r="103" spans="2:11" s="1" customFormat="1" ht="17.25" customHeight="1">
      <c r="B103" s="237"/>
      <c r="C103" s="239" t="s">
        <v>734</v>
      </c>
      <c r="D103" s="239"/>
      <c r="E103" s="239"/>
      <c r="F103" s="239" t="s">
        <v>735</v>
      </c>
      <c r="G103" s="240"/>
      <c r="H103" s="239" t="s">
        <v>56</v>
      </c>
      <c r="I103" s="239" t="s">
        <v>59</v>
      </c>
      <c r="J103" s="239" t="s">
        <v>736</v>
      </c>
      <c r="K103" s="238"/>
    </row>
    <row r="104" spans="2:11" s="1" customFormat="1" ht="17.25" customHeight="1">
      <c r="B104" s="237"/>
      <c r="C104" s="241" t="s">
        <v>737</v>
      </c>
      <c r="D104" s="241"/>
      <c r="E104" s="241"/>
      <c r="F104" s="242" t="s">
        <v>738</v>
      </c>
      <c r="G104" s="243"/>
      <c r="H104" s="241"/>
      <c r="I104" s="241"/>
      <c r="J104" s="241" t="s">
        <v>739</v>
      </c>
      <c r="K104" s="238"/>
    </row>
    <row r="105" spans="2:11" s="1" customFormat="1" ht="5.25" customHeight="1">
      <c r="B105" s="237"/>
      <c r="C105" s="239"/>
      <c r="D105" s="239"/>
      <c r="E105" s="239"/>
      <c r="F105" s="239"/>
      <c r="G105" s="257"/>
      <c r="H105" s="239"/>
      <c r="I105" s="239"/>
      <c r="J105" s="239"/>
      <c r="K105" s="238"/>
    </row>
    <row r="106" spans="2:11" s="1" customFormat="1" ht="15" customHeight="1">
      <c r="B106" s="237"/>
      <c r="C106" s="226" t="s">
        <v>55</v>
      </c>
      <c r="D106" s="246"/>
      <c r="E106" s="246"/>
      <c r="F106" s="247" t="s">
        <v>740</v>
      </c>
      <c r="G106" s="226"/>
      <c r="H106" s="226" t="s">
        <v>780</v>
      </c>
      <c r="I106" s="226" t="s">
        <v>742</v>
      </c>
      <c r="J106" s="226">
        <v>20</v>
      </c>
      <c r="K106" s="238"/>
    </row>
    <row r="107" spans="2:11" s="1" customFormat="1" ht="15" customHeight="1">
      <c r="B107" s="237"/>
      <c r="C107" s="226" t="s">
        <v>743</v>
      </c>
      <c r="D107" s="226"/>
      <c r="E107" s="226"/>
      <c r="F107" s="247" t="s">
        <v>740</v>
      </c>
      <c r="G107" s="226"/>
      <c r="H107" s="226" t="s">
        <v>780</v>
      </c>
      <c r="I107" s="226" t="s">
        <v>742</v>
      </c>
      <c r="J107" s="226">
        <v>120</v>
      </c>
      <c r="K107" s="238"/>
    </row>
    <row r="108" spans="2:11" s="1" customFormat="1" ht="15" customHeight="1">
      <c r="B108" s="249"/>
      <c r="C108" s="226" t="s">
        <v>745</v>
      </c>
      <c r="D108" s="226"/>
      <c r="E108" s="226"/>
      <c r="F108" s="247" t="s">
        <v>746</v>
      </c>
      <c r="G108" s="226"/>
      <c r="H108" s="226" t="s">
        <v>780</v>
      </c>
      <c r="I108" s="226" t="s">
        <v>742</v>
      </c>
      <c r="J108" s="226">
        <v>50</v>
      </c>
      <c r="K108" s="238"/>
    </row>
    <row r="109" spans="2:11" s="1" customFormat="1" ht="15" customHeight="1">
      <c r="B109" s="249"/>
      <c r="C109" s="226" t="s">
        <v>748</v>
      </c>
      <c r="D109" s="226"/>
      <c r="E109" s="226"/>
      <c r="F109" s="247" t="s">
        <v>740</v>
      </c>
      <c r="G109" s="226"/>
      <c r="H109" s="226" t="s">
        <v>780</v>
      </c>
      <c r="I109" s="226" t="s">
        <v>750</v>
      </c>
      <c r="J109" s="226"/>
      <c r="K109" s="238"/>
    </row>
    <row r="110" spans="2:11" s="1" customFormat="1" ht="15" customHeight="1">
      <c r="B110" s="249"/>
      <c r="C110" s="226" t="s">
        <v>759</v>
      </c>
      <c r="D110" s="226"/>
      <c r="E110" s="226"/>
      <c r="F110" s="247" t="s">
        <v>746</v>
      </c>
      <c r="G110" s="226"/>
      <c r="H110" s="226" t="s">
        <v>780</v>
      </c>
      <c r="I110" s="226" t="s">
        <v>742</v>
      </c>
      <c r="J110" s="226">
        <v>50</v>
      </c>
      <c r="K110" s="238"/>
    </row>
    <row r="111" spans="2:11" s="1" customFormat="1" ht="15" customHeight="1">
      <c r="B111" s="249"/>
      <c r="C111" s="226" t="s">
        <v>767</v>
      </c>
      <c r="D111" s="226"/>
      <c r="E111" s="226"/>
      <c r="F111" s="247" t="s">
        <v>746</v>
      </c>
      <c r="G111" s="226"/>
      <c r="H111" s="226" t="s">
        <v>780</v>
      </c>
      <c r="I111" s="226" t="s">
        <v>742</v>
      </c>
      <c r="J111" s="226">
        <v>50</v>
      </c>
      <c r="K111" s="238"/>
    </row>
    <row r="112" spans="2:11" s="1" customFormat="1" ht="15" customHeight="1">
      <c r="B112" s="249"/>
      <c r="C112" s="226" t="s">
        <v>765</v>
      </c>
      <c r="D112" s="226"/>
      <c r="E112" s="226"/>
      <c r="F112" s="247" t="s">
        <v>746</v>
      </c>
      <c r="G112" s="226"/>
      <c r="H112" s="226" t="s">
        <v>780</v>
      </c>
      <c r="I112" s="226" t="s">
        <v>742</v>
      </c>
      <c r="J112" s="226">
        <v>50</v>
      </c>
      <c r="K112" s="238"/>
    </row>
    <row r="113" spans="2:11" s="1" customFormat="1" ht="15" customHeight="1">
      <c r="B113" s="249"/>
      <c r="C113" s="226" t="s">
        <v>55</v>
      </c>
      <c r="D113" s="226"/>
      <c r="E113" s="226"/>
      <c r="F113" s="247" t="s">
        <v>740</v>
      </c>
      <c r="G113" s="226"/>
      <c r="H113" s="226" t="s">
        <v>781</v>
      </c>
      <c r="I113" s="226" t="s">
        <v>742</v>
      </c>
      <c r="J113" s="226">
        <v>20</v>
      </c>
      <c r="K113" s="238"/>
    </row>
    <row r="114" spans="2:11" s="1" customFormat="1" ht="15" customHeight="1">
      <c r="B114" s="249"/>
      <c r="C114" s="226" t="s">
        <v>782</v>
      </c>
      <c r="D114" s="226"/>
      <c r="E114" s="226"/>
      <c r="F114" s="247" t="s">
        <v>740</v>
      </c>
      <c r="G114" s="226"/>
      <c r="H114" s="226" t="s">
        <v>783</v>
      </c>
      <c r="I114" s="226" t="s">
        <v>742</v>
      </c>
      <c r="J114" s="226">
        <v>120</v>
      </c>
      <c r="K114" s="238"/>
    </row>
    <row r="115" spans="2:11" s="1" customFormat="1" ht="15" customHeight="1">
      <c r="B115" s="249"/>
      <c r="C115" s="226" t="s">
        <v>40</v>
      </c>
      <c r="D115" s="226"/>
      <c r="E115" s="226"/>
      <c r="F115" s="247" t="s">
        <v>740</v>
      </c>
      <c r="G115" s="226"/>
      <c r="H115" s="226" t="s">
        <v>784</v>
      </c>
      <c r="I115" s="226" t="s">
        <v>775</v>
      </c>
      <c r="J115" s="226"/>
      <c r="K115" s="238"/>
    </row>
    <row r="116" spans="2:11" s="1" customFormat="1" ht="15" customHeight="1">
      <c r="B116" s="249"/>
      <c r="C116" s="226" t="s">
        <v>50</v>
      </c>
      <c r="D116" s="226"/>
      <c r="E116" s="226"/>
      <c r="F116" s="247" t="s">
        <v>740</v>
      </c>
      <c r="G116" s="226"/>
      <c r="H116" s="226" t="s">
        <v>785</v>
      </c>
      <c r="I116" s="226" t="s">
        <v>775</v>
      </c>
      <c r="J116" s="226"/>
      <c r="K116" s="238"/>
    </row>
    <row r="117" spans="2:11" s="1" customFormat="1" ht="15" customHeight="1">
      <c r="B117" s="249"/>
      <c r="C117" s="226" t="s">
        <v>59</v>
      </c>
      <c r="D117" s="226"/>
      <c r="E117" s="226"/>
      <c r="F117" s="247" t="s">
        <v>740</v>
      </c>
      <c r="G117" s="226"/>
      <c r="H117" s="226" t="s">
        <v>786</v>
      </c>
      <c r="I117" s="226" t="s">
        <v>787</v>
      </c>
      <c r="J117" s="226"/>
      <c r="K117" s="238"/>
    </row>
    <row r="118" spans="2:11" s="1" customFormat="1" ht="15" customHeight="1">
      <c r="B118" s="252"/>
      <c r="C118" s="258"/>
      <c r="D118" s="258"/>
      <c r="E118" s="258"/>
      <c r="F118" s="258"/>
      <c r="G118" s="258"/>
      <c r="H118" s="258"/>
      <c r="I118" s="258"/>
      <c r="J118" s="258"/>
      <c r="K118" s="254"/>
    </row>
    <row r="119" spans="2:11" s="1" customFormat="1" ht="18.75" customHeight="1">
      <c r="B119" s="259"/>
      <c r="C119" s="260"/>
      <c r="D119" s="260"/>
      <c r="E119" s="260"/>
      <c r="F119" s="261"/>
      <c r="G119" s="260"/>
      <c r="H119" s="260"/>
      <c r="I119" s="260"/>
      <c r="J119" s="260"/>
      <c r="K119" s="259"/>
    </row>
    <row r="120" spans="2:11" s="1" customFormat="1" ht="18.75" customHeight="1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</row>
    <row r="121" spans="2:11" s="1" customFormat="1" ht="7.5" customHeight="1">
      <c r="B121" s="262"/>
      <c r="C121" s="263"/>
      <c r="D121" s="263"/>
      <c r="E121" s="263"/>
      <c r="F121" s="263"/>
      <c r="G121" s="263"/>
      <c r="H121" s="263"/>
      <c r="I121" s="263"/>
      <c r="J121" s="263"/>
      <c r="K121" s="264"/>
    </row>
    <row r="122" spans="2:11" s="1" customFormat="1" ht="45" customHeight="1">
      <c r="B122" s="265"/>
      <c r="C122" s="353" t="s">
        <v>788</v>
      </c>
      <c r="D122" s="353"/>
      <c r="E122" s="353"/>
      <c r="F122" s="353"/>
      <c r="G122" s="353"/>
      <c r="H122" s="353"/>
      <c r="I122" s="353"/>
      <c r="J122" s="353"/>
      <c r="K122" s="266"/>
    </row>
    <row r="123" spans="2:11" s="1" customFormat="1" ht="17.25" customHeight="1">
      <c r="B123" s="267"/>
      <c r="C123" s="239" t="s">
        <v>734</v>
      </c>
      <c r="D123" s="239"/>
      <c r="E123" s="239"/>
      <c r="F123" s="239" t="s">
        <v>735</v>
      </c>
      <c r="G123" s="240"/>
      <c r="H123" s="239" t="s">
        <v>56</v>
      </c>
      <c r="I123" s="239" t="s">
        <v>59</v>
      </c>
      <c r="J123" s="239" t="s">
        <v>736</v>
      </c>
      <c r="K123" s="268"/>
    </row>
    <row r="124" spans="2:11" s="1" customFormat="1" ht="17.25" customHeight="1">
      <c r="B124" s="267"/>
      <c r="C124" s="241" t="s">
        <v>737</v>
      </c>
      <c r="D124" s="241"/>
      <c r="E124" s="241"/>
      <c r="F124" s="242" t="s">
        <v>738</v>
      </c>
      <c r="G124" s="243"/>
      <c r="H124" s="241"/>
      <c r="I124" s="241"/>
      <c r="J124" s="241" t="s">
        <v>739</v>
      </c>
      <c r="K124" s="268"/>
    </row>
    <row r="125" spans="2:11" s="1" customFormat="1" ht="5.25" customHeight="1">
      <c r="B125" s="269"/>
      <c r="C125" s="244"/>
      <c r="D125" s="244"/>
      <c r="E125" s="244"/>
      <c r="F125" s="244"/>
      <c r="G125" s="270"/>
      <c r="H125" s="244"/>
      <c r="I125" s="244"/>
      <c r="J125" s="244"/>
      <c r="K125" s="271"/>
    </row>
    <row r="126" spans="2:11" s="1" customFormat="1" ht="15" customHeight="1">
      <c r="B126" s="269"/>
      <c r="C126" s="226" t="s">
        <v>743</v>
      </c>
      <c r="D126" s="246"/>
      <c r="E126" s="246"/>
      <c r="F126" s="247" t="s">
        <v>740</v>
      </c>
      <c r="G126" s="226"/>
      <c r="H126" s="226" t="s">
        <v>780</v>
      </c>
      <c r="I126" s="226" t="s">
        <v>742</v>
      </c>
      <c r="J126" s="226">
        <v>120</v>
      </c>
      <c r="K126" s="272"/>
    </row>
    <row r="127" spans="2:11" s="1" customFormat="1" ht="15" customHeight="1">
      <c r="B127" s="269"/>
      <c r="C127" s="226" t="s">
        <v>789</v>
      </c>
      <c r="D127" s="226"/>
      <c r="E127" s="226"/>
      <c r="F127" s="247" t="s">
        <v>740</v>
      </c>
      <c r="G127" s="226"/>
      <c r="H127" s="226" t="s">
        <v>790</v>
      </c>
      <c r="I127" s="226" t="s">
        <v>742</v>
      </c>
      <c r="J127" s="226" t="s">
        <v>791</v>
      </c>
      <c r="K127" s="272"/>
    </row>
    <row r="128" spans="2:11" s="1" customFormat="1" ht="15" customHeight="1">
      <c r="B128" s="269"/>
      <c r="C128" s="226" t="s">
        <v>688</v>
      </c>
      <c r="D128" s="226"/>
      <c r="E128" s="226"/>
      <c r="F128" s="247" t="s">
        <v>740</v>
      </c>
      <c r="G128" s="226"/>
      <c r="H128" s="226" t="s">
        <v>792</v>
      </c>
      <c r="I128" s="226" t="s">
        <v>742</v>
      </c>
      <c r="J128" s="226" t="s">
        <v>791</v>
      </c>
      <c r="K128" s="272"/>
    </row>
    <row r="129" spans="2:11" s="1" customFormat="1" ht="15" customHeight="1">
      <c r="B129" s="269"/>
      <c r="C129" s="226" t="s">
        <v>751</v>
      </c>
      <c r="D129" s="226"/>
      <c r="E129" s="226"/>
      <c r="F129" s="247" t="s">
        <v>746</v>
      </c>
      <c r="G129" s="226"/>
      <c r="H129" s="226" t="s">
        <v>752</v>
      </c>
      <c r="I129" s="226" t="s">
        <v>742</v>
      </c>
      <c r="J129" s="226">
        <v>15</v>
      </c>
      <c r="K129" s="272"/>
    </row>
    <row r="130" spans="2:11" s="1" customFormat="1" ht="15" customHeight="1">
      <c r="B130" s="269"/>
      <c r="C130" s="250" t="s">
        <v>753</v>
      </c>
      <c r="D130" s="250"/>
      <c r="E130" s="250"/>
      <c r="F130" s="251" t="s">
        <v>746</v>
      </c>
      <c r="G130" s="250"/>
      <c r="H130" s="250" t="s">
        <v>754</v>
      </c>
      <c r="I130" s="250" t="s">
        <v>742</v>
      </c>
      <c r="J130" s="250">
        <v>15</v>
      </c>
      <c r="K130" s="272"/>
    </row>
    <row r="131" spans="2:11" s="1" customFormat="1" ht="15" customHeight="1">
      <c r="B131" s="269"/>
      <c r="C131" s="250" t="s">
        <v>755</v>
      </c>
      <c r="D131" s="250"/>
      <c r="E131" s="250"/>
      <c r="F131" s="251" t="s">
        <v>746</v>
      </c>
      <c r="G131" s="250"/>
      <c r="H131" s="250" t="s">
        <v>756</v>
      </c>
      <c r="I131" s="250" t="s">
        <v>742</v>
      </c>
      <c r="J131" s="250">
        <v>20</v>
      </c>
      <c r="K131" s="272"/>
    </row>
    <row r="132" spans="2:11" s="1" customFormat="1" ht="15" customHeight="1">
      <c r="B132" s="269"/>
      <c r="C132" s="250" t="s">
        <v>757</v>
      </c>
      <c r="D132" s="250"/>
      <c r="E132" s="250"/>
      <c r="F132" s="251" t="s">
        <v>746</v>
      </c>
      <c r="G132" s="250"/>
      <c r="H132" s="250" t="s">
        <v>758</v>
      </c>
      <c r="I132" s="250" t="s">
        <v>742</v>
      </c>
      <c r="J132" s="250">
        <v>20</v>
      </c>
      <c r="K132" s="272"/>
    </row>
    <row r="133" spans="2:11" s="1" customFormat="1" ht="15" customHeight="1">
      <c r="B133" s="269"/>
      <c r="C133" s="226" t="s">
        <v>745</v>
      </c>
      <c r="D133" s="226"/>
      <c r="E133" s="226"/>
      <c r="F133" s="247" t="s">
        <v>746</v>
      </c>
      <c r="G133" s="226"/>
      <c r="H133" s="226" t="s">
        <v>780</v>
      </c>
      <c r="I133" s="226" t="s">
        <v>742</v>
      </c>
      <c r="J133" s="226">
        <v>50</v>
      </c>
      <c r="K133" s="272"/>
    </row>
    <row r="134" spans="2:11" s="1" customFormat="1" ht="15" customHeight="1">
      <c r="B134" s="269"/>
      <c r="C134" s="226" t="s">
        <v>759</v>
      </c>
      <c r="D134" s="226"/>
      <c r="E134" s="226"/>
      <c r="F134" s="247" t="s">
        <v>746</v>
      </c>
      <c r="G134" s="226"/>
      <c r="H134" s="226" t="s">
        <v>780</v>
      </c>
      <c r="I134" s="226" t="s">
        <v>742</v>
      </c>
      <c r="J134" s="226">
        <v>50</v>
      </c>
      <c r="K134" s="272"/>
    </row>
    <row r="135" spans="2:11" s="1" customFormat="1" ht="15" customHeight="1">
      <c r="B135" s="269"/>
      <c r="C135" s="226" t="s">
        <v>765</v>
      </c>
      <c r="D135" s="226"/>
      <c r="E135" s="226"/>
      <c r="F135" s="247" t="s">
        <v>746</v>
      </c>
      <c r="G135" s="226"/>
      <c r="H135" s="226" t="s">
        <v>780</v>
      </c>
      <c r="I135" s="226" t="s">
        <v>742</v>
      </c>
      <c r="J135" s="226">
        <v>50</v>
      </c>
      <c r="K135" s="272"/>
    </row>
    <row r="136" spans="2:11" s="1" customFormat="1" ht="15" customHeight="1">
      <c r="B136" s="269"/>
      <c r="C136" s="226" t="s">
        <v>767</v>
      </c>
      <c r="D136" s="226"/>
      <c r="E136" s="226"/>
      <c r="F136" s="247" t="s">
        <v>746</v>
      </c>
      <c r="G136" s="226"/>
      <c r="H136" s="226" t="s">
        <v>780</v>
      </c>
      <c r="I136" s="226" t="s">
        <v>742</v>
      </c>
      <c r="J136" s="226">
        <v>50</v>
      </c>
      <c r="K136" s="272"/>
    </row>
    <row r="137" spans="2:11" s="1" customFormat="1" ht="15" customHeight="1">
      <c r="B137" s="269"/>
      <c r="C137" s="226" t="s">
        <v>768</v>
      </c>
      <c r="D137" s="226"/>
      <c r="E137" s="226"/>
      <c r="F137" s="247" t="s">
        <v>746</v>
      </c>
      <c r="G137" s="226"/>
      <c r="H137" s="226" t="s">
        <v>793</v>
      </c>
      <c r="I137" s="226" t="s">
        <v>742</v>
      </c>
      <c r="J137" s="226">
        <v>255</v>
      </c>
      <c r="K137" s="272"/>
    </row>
    <row r="138" spans="2:11" s="1" customFormat="1" ht="15" customHeight="1">
      <c r="B138" s="269"/>
      <c r="C138" s="226" t="s">
        <v>770</v>
      </c>
      <c r="D138" s="226"/>
      <c r="E138" s="226"/>
      <c r="F138" s="247" t="s">
        <v>740</v>
      </c>
      <c r="G138" s="226"/>
      <c r="H138" s="226" t="s">
        <v>794</v>
      </c>
      <c r="I138" s="226" t="s">
        <v>772</v>
      </c>
      <c r="J138" s="226"/>
      <c r="K138" s="272"/>
    </row>
    <row r="139" spans="2:11" s="1" customFormat="1" ht="15" customHeight="1">
      <c r="B139" s="269"/>
      <c r="C139" s="226" t="s">
        <v>773</v>
      </c>
      <c r="D139" s="226"/>
      <c r="E139" s="226"/>
      <c r="F139" s="247" t="s">
        <v>740</v>
      </c>
      <c r="G139" s="226"/>
      <c r="H139" s="226" t="s">
        <v>795</v>
      </c>
      <c r="I139" s="226" t="s">
        <v>775</v>
      </c>
      <c r="J139" s="226"/>
      <c r="K139" s="272"/>
    </row>
    <row r="140" spans="2:11" s="1" customFormat="1" ht="15" customHeight="1">
      <c r="B140" s="269"/>
      <c r="C140" s="226" t="s">
        <v>776</v>
      </c>
      <c r="D140" s="226"/>
      <c r="E140" s="226"/>
      <c r="F140" s="247" t="s">
        <v>740</v>
      </c>
      <c r="G140" s="226"/>
      <c r="H140" s="226" t="s">
        <v>776</v>
      </c>
      <c r="I140" s="226" t="s">
        <v>775</v>
      </c>
      <c r="J140" s="226"/>
      <c r="K140" s="272"/>
    </row>
    <row r="141" spans="2:11" s="1" customFormat="1" ht="15" customHeight="1">
      <c r="B141" s="269"/>
      <c r="C141" s="226" t="s">
        <v>40</v>
      </c>
      <c r="D141" s="226"/>
      <c r="E141" s="226"/>
      <c r="F141" s="247" t="s">
        <v>740</v>
      </c>
      <c r="G141" s="226"/>
      <c r="H141" s="226" t="s">
        <v>796</v>
      </c>
      <c r="I141" s="226" t="s">
        <v>775</v>
      </c>
      <c r="J141" s="226"/>
      <c r="K141" s="272"/>
    </row>
    <row r="142" spans="2:11" s="1" customFormat="1" ht="15" customHeight="1">
      <c r="B142" s="269"/>
      <c r="C142" s="226" t="s">
        <v>797</v>
      </c>
      <c r="D142" s="226"/>
      <c r="E142" s="226"/>
      <c r="F142" s="247" t="s">
        <v>740</v>
      </c>
      <c r="G142" s="226"/>
      <c r="H142" s="226" t="s">
        <v>798</v>
      </c>
      <c r="I142" s="226" t="s">
        <v>775</v>
      </c>
      <c r="J142" s="226"/>
      <c r="K142" s="272"/>
    </row>
    <row r="143" spans="2:11" s="1" customFormat="1" ht="15" customHeight="1">
      <c r="B143" s="273"/>
      <c r="C143" s="274"/>
      <c r="D143" s="274"/>
      <c r="E143" s="274"/>
      <c r="F143" s="274"/>
      <c r="G143" s="274"/>
      <c r="H143" s="274"/>
      <c r="I143" s="274"/>
      <c r="J143" s="274"/>
      <c r="K143" s="275"/>
    </row>
    <row r="144" spans="2:11" s="1" customFormat="1" ht="18.75" customHeight="1">
      <c r="B144" s="260"/>
      <c r="C144" s="260"/>
      <c r="D144" s="260"/>
      <c r="E144" s="260"/>
      <c r="F144" s="261"/>
      <c r="G144" s="260"/>
      <c r="H144" s="260"/>
      <c r="I144" s="260"/>
      <c r="J144" s="260"/>
      <c r="K144" s="260"/>
    </row>
    <row r="145" spans="2:11" s="1" customFormat="1" ht="18.75" customHeight="1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</row>
    <row r="146" spans="2:11" s="1" customFormat="1" ht="7.5" customHeight="1">
      <c r="B146" s="234"/>
      <c r="C146" s="235"/>
      <c r="D146" s="235"/>
      <c r="E146" s="235"/>
      <c r="F146" s="235"/>
      <c r="G146" s="235"/>
      <c r="H146" s="235"/>
      <c r="I146" s="235"/>
      <c r="J146" s="235"/>
      <c r="K146" s="236"/>
    </row>
    <row r="147" spans="2:11" s="1" customFormat="1" ht="45" customHeight="1">
      <c r="B147" s="237"/>
      <c r="C147" s="355" t="s">
        <v>799</v>
      </c>
      <c r="D147" s="355"/>
      <c r="E147" s="355"/>
      <c r="F147" s="355"/>
      <c r="G147" s="355"/>
      <c r="H147" s="355"/>
      <c r="I147" s="355"/>
      <c r="J147" s="355"/>
      <c r="K147" s="238"/>
    </row>
    <row r="148" spans="2:11" s="1" customFormat="1" ht="17.25" customHeight="1">
      <c r="B148" s="237"/>
      <c r="C148" s="239" t="s">
        <v>734</v>
      </c>
      <c r="D148" s="239"/>
      <c r="E148" s="239"/>
      <c r="F148" s="239" t="s">
        <v>735</v>
      </c>
      <c r="G148" s="240"/>
      <c r="H148" s="239" t="s">
        <v>56</v>
      </c>
      <c r="I148" s="239" t="s">
        <v>59</v>
      </c>
      <c r="J148" s="239" t="s">
        <v>736</v>
      </c>
      <c r="K148" s="238"/>
    </row>
    <row r="149" spans="2:11" s="1" customFormat="1" ht="17.25" customHeight="1">
      <c r="B149" s="237"/>
      <c r="C149" s="241" t="s">
        <v>737</v>
      </c>
      <c r="D149" s="241"/>
      <c r="E149" s="241"/>
      <c r="F149" s="242" t="s">
        <v>738</v>
      </c>
      <c r="G149" s="243"/>
      <c r="H149" s="241"/>
      <c r="I149" s="241"/>
      <c r="J149" s="241" t="s">
        <v>739</v>
      </c>
      <c r="K149" s="238"/>
    </row>
    <row r="150" spans="2:11" s="1" customFormat="1" ht="5.25" customHeight="1">
      <c r="B150" s="249"/>
      <c r="C150" s="244"/>
      <c r="D150" s="244"/>
      <c r="E150" s="244"/>
      <c r="F150" s="244"/>
      <c r="G150" s="245"/>
      <c r="H150" s="244"/>
      <c r="I150" s="244"/>
      <c r="J150" s="244"/>
      <c r="K150" s="272"/>
    </row>
    <row r="151" spans="2:11" s="1" customFormat="1" ht="15" customHeight="1">
      <c r="B151" s="249"/>
      <c r="C151" s="276" t="s">
        <v>743</v>
      </c>
      <c r="D151" s="226"/>
      <c r="E151" s="226"/>
      <c r="F151" s="277" t="s">
        <v>740</v>
      </c>
      <c r="G151" s="226"/>
      <c r="H151" s="276" t="s">
        <v>780</v>
      </c>
      <c r="I151" s="276" t="s">
        <v>742</v>
      </c>
      <c r="J151" s="276">
        <v>120</v>
      </c>
      <c r="K151" s="272"/>
    </row>
    <row r="152" spans="2:11" s="1" customFormat="1" ht="15" customHeight="1">
      <c r="B152" s="249"/>
      <c r="C152" s="276" t="s">
        <v>789</v>
      </c>
      <c r="D152" s="226"/>
      <c r="E152" s="226"/>
      <c r="F152" s="277" t="s">
        <v>740</v>
      </c>
      <c r="G152" s="226"/>
      <c r="H152" s="276" t="s">
        <v>800</v>
      </c>
      <c r="I152" s="276" t="s">
        <v>742</v>
      </c>
      <c r="J152" s="276" t="s">
        <v>791</v>
      </c>
      <c r="K152" s="272"/>
    </row>
    <row r="153" spans="2:11" s="1" customFormat="1" ht="15" customHeight="1">
      <c r="B153" s="249"/>
      <c r="C153" s="276" t="s">
        <v>688</v>
      </c>
      <c r="D153" s="226"/>
      <c r="E153" s="226"/>
      <c r="F153" s="277" t="s">
        <v>740</v>
      </c>
      <c r="G153" s="226"/>
      <c r="H153" s="276" t="s">
        <v>801</v>
      </c>
      <c r="I153" s="276" t="s">
        <v>742</v>
      </c>
      <c r="J153" s="276" t="s">
        <v>791</v>
      </c>
      <c r="K153" s="272"/>
    </row>
    <row r="154" spans="2:11" s="1" customFormat="1" ht="15" customHeight="1">
      <c r="B154" s="249"/>
      <c r="C154" s="276" t="s">
        <v>745</v>
      </c>
      <c r="D154" s="226"/>
      <c r="E154" s="226"/>
      <c r="F154" s="277" t="s">
        <v>746</v>
      </c>
      <c r="G154" s="226"/>
      <c r="H154" s="276" t="s">
        <v>780</v>
      </c>
      <c r="I154" s="276" t="s">
        <v>742</v>
      </c>
      <c r="J154" s="276">
        <v>50</v>
      </c>
      <c r="K154" s="272"/>
    </row>
    <row r="155" spans="2:11" s="1" customFormat="1" ht="15" customHeight="1">
      <c r="B155" s="249"/>
      <c r="C155" s="276" t="s">
        <v>748</v>
      </c>
      <c r="D155" s="226"/>
      <c r="E155" s="226"/>
      <c r="F155" s="277" t="s">
        <v>740</v>
      </c>
      <c r="G155" s="226"/>
      <c r="H155" s="276" t="s">
        <v>780</v>
      </c>
      <c r="I155" s="276" t="s">
        <v>750</v>
      </c>
      <c r="J155" s="276"/>
      <c r="K155" s="272"/>
    </row>
    <row r="156" spans="2:11" s="1" customFormat="1" ht="15" customHeight="1">
      <c r="B156" s="249"/>
      <c r="C156" s="276" t="s">
        <v>759</v>
      </c>
      <c r="D156" s="226"/>
      <c r="E156" s="226"/>
      <c r="F156" s="277" t="s">
        <v>746</v>
      </c>
      <c r="G156" s="226"/>
      <c r="H156" s="276" t="s">
        <v>780</v>
      </c>
      <c r="I156" s="276" t="s">
        <v>742</v>
      </c>
      <c r="J156" s="276">
        <v>50</v>
      </c>
      <c r="K156" s="272"/>
    </row>
    <row r="157" spans="2:11" s="1" customFormat="1" ht="15" customHeight="1">
      <c r="B157" s="249"/>
      <c r="C157" s="276" t="s">
        <v>767</v>
      </c>
      <c r="D157" s="226"/>
      <c r="E157" s="226"/>
      <c r="F157" s="277" t="s">
        <v>746</v>
      </c>
      <c r="G157" s="226"/>
      <c r="H157" s="276" t="s">
        <v>780</v>
      </c>
      <c r="I157" s="276" t="s">
        <v>742</v>
      </c>
      <c r="J157" s="276">
        <v>50</v>
      </c>
      <c r="K157" s="272"/>
    </row>
    <row r="158" spans="2:11" s="1" customFormat="1" ht="15" customHeight="1">
      <c r="B158" s="249"/>
      <c r="C158" s="276" t="s">
        <v>765</v>
      </c>
      <c r="D158" s="226"/>
      <c r="E158" s="226"/>
      <c r="F158" s="277" t="s">
        <v>746</v>
      </c>
      <c r="G158" s="226"/>
      <c r="H158" s="276" t="s">
        <v>780</v>
      </c>
      <c r="I158" s="276" t="s">
        <v>742</v>
      </c>
      <c r="J158" s="276">
        <v>50</v>
      </c>
      <c r="K158" s="272"/>
    </row>
    <row r="159" spans="2:11" s="1" customFormat="1" ht="15" customHeight="1">
      <c r="B159" s="249"/>
      <c r="C159" s="276" t="s">
        <v>89</v>
      </c>
      <c r="D159" s="226"/>
      <c r="E159" s="226"/>
      <c r="F159" s="277" t="s">
        <v>740</v>
      </c>
      <c r="G159" s="226"/>
      <c r="H159" s="276" t="s">
        <v>802</v>
      </c>
      <c r="I159" s="276" t="s">
        <v>742</v>
      </c>
      <c r="J159" s="276" t="s">
        <v>803</v>
      </c>
      <c r="K159" s="272"/>
    </row>
    <row r="160" spans="2:11" s="1" customFormat="1" ht="15" customHeight="1">
      <c r="B160" s="249"/>
      <c r="C160" s="276" t="s">
        <v>804</v>
      </c>
      <c r="D160" s="226"/>
      <c r="E160" s="226"/>
      <c r="F160" s="277" t="s">
        <v>740</v>
      </c>
      <c r="G160" s="226"/>
      <c r="H160" s="276" t="s">
        <v>805</v>
      </c>
      <c r="I160" s="276" t="s">
        <v>775</v>
      </c>
      <c r="J160" s="276"/>
      <c r="K160" s="272"/>
    </row>
    <row r="161" spans="2:11" s="1" customFormat="1" ht="15" customHeight="1">
      <c r="B161" s="278"/>
      <c r="C161" s="258"/>
      <c r="D161" s="258"/>
      <c r="E161" s="258"/>
      <c r="F161" s="258"/>
      <c r="G161" s="258"/>
      <c r="H161" s="258"/>
      <c r="I161" s="258"/>
      <c r="J161" s="258"/>
      <c r="K161" s="279"/>
    </row>
    <row r="162" spans="2:11" s="1" customFormat="1" ht="18.75" customHeight="1">
      <c r="B162" s="260"/>
      <c r="C162" s="270"/>
      <c r="D162" s="270"/>
      <c r="E162" s="270"/>
      <c r="F162" s="280"/>
      <c r="G162" s="270"/>
      <c r="H162" s="270"/>
      <c r="I162" s="270"/>
      <c r="J162" s="270"/>
      <c r="K162" s="260"/>
    </row>
    <row r="163" spans="2:11" s="1" customFormat="1" ht="18.75" customHeight="1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</row>
    <row r="164" spans="2:11" s="1" customFormat="1" ht="7.5" customHeight="1">
      <c r="B164" s="215"/>
      <c r="C164" s="216"/>
      <c r="D164" s="216"/>
      <c r="E164" s="216"/>
      <c r="F164" s="216"/>
      <c r="G164" s="216"/>
      <c r="H164" s="216"/>
      <c r="I164" s="216"/>
      <c r="J164" s="216"/>
      <c r="K164" s="217"/>
    </row>
    <row r="165" spans="2:11" s="1" customFormat="1" ht="45" customHeight="1">
      <c r="B165" s="218"/>
      <c r="C165" s="353" t="s">
        <v>806</v>
      </c>
      <c r="D165" s="353"/>
      <c r="E165" s="353"/>
      <c r="F165" s="353"/>
      <c r="G165" s="353"/>
      <c r="H165" s="353"/>
      <c r="I165" s="353"/>
      <c r="J165" s="353"/>
      <c r="K165" s="219"/>
    </row>
    <row r="166" spans="2:11" s="1" customFormat="1" ht="17.25" customHeight="1">
      <c r="B166" s="218"/>
      <c r="C166" s="239" t="s">
        <v>734</v>
      </c>
      <c r="D166" s="239"/>
      <c r="E166" s="239"/>
      <c r="F166" s="239" t="s">
        <v>735</v>
      </c>
      <c r="G166" s="281"/>
      <c r="H166" s="282" t="s">
        <v>56</v>
      </c>
      <c r="I166" s="282" t="s">
        <v>59</v>
      </c>
      <c r="J166" s="239" t="s">
        <v>736</v>
      </c>
      <c r="K166" s="219"/>
    </row>
    <row r="167" spans="2:11" s="1" customFormat="1" ht="17.25" customHeight="1">
      <c r="B167" s="220"/>
      <c r="C167" s="241" t="s">
        <v>737</v>
      </c>
      <c r="D167" s="241"/>
      <c r="E167" s="241"/>
      <c r="F167" s="242" t="s">
        <v>738</v>
      </c>
      <c r="G167" s="283"/>
      <c r="H167" s="284"/>
      <c r="I167" s="284"/>
      <c r="J167" s="241" t="s">
        <v>739</v>
      </c>
      <c r="K167" s="221"/>
    </row>
    <row r="168" spans="2:11" s="1" customFormat="1" ht="5.25" customHeight="1">
      <c r="B168" s="249"/>
      <c r="C168" s="244"/>
      <c r="D168" s="244"/>
      <c r="E168" s="244"/>
      <c r="F168" s="244"/>
      <c r="G168" s="245"/>
      <c r="H168" s="244"/>
      <c r="I168" s="244"/>
      <c r="J168" s="244"/>
      <c r="K168" s="272"/>
    </row>
    <row r="169" spans="2:11" s="1" customFormat="1" ht="15" customHeight="1">
      <c r="B169" s="249"/>
      <c r="C169" s="226" t="s">
        <v>743</v>
      </c>
      <c r="D169" s="226"/>
      <c r="E169" s="226"/>
      <c r="F169" s="247" t="s">
        <v>740</v>
      </c>
      <c r="G169" s="226"/>
      <c r="H169" s="226" t="s">
        <v>780</v>
      </c>
      <c r="I169" s="226" t="s">
        <v>742</v>
      </c>
      <c r="J169" s="226">
        <v>120</v>
      </c>
      <c r="K169" s="272"/>
    </row>
    <row r="170" spans="2:11" s="1" customFormat="1" ht="15" customHeight="1">
      <c r="B170" s="249"/>
      <c r="C170" s="226" t="s">
        <v>789</v>
      </c>
      <c r="D170" s="226"/>
      <c r="E170" s="226"/>
      <c r="F170" s="247" t="s">
        <v>740</v>
      </c>
      <c r="G170" s="226"/>
      <c r="H170" s="226" t="s">
        <v>790</v>
      </c>
      <c r="I170" s="226" t="s">
        <v>742</v>
      </c>
      <c r="J170" s="226" t="s">
        <v>791</v>
      </c>
      <c r="K170" s="272"/>
    </row>
    <row r="171" spans="2:11" s="1" customFormat="1" ht="15" customHeight="1">
      <c r="B171" s="249"/>
      <c r="C171" s="226" t="s">
        <v>688</v>
      </c>
      <c r="D171" s="226"/>
      <c r="E171" s="226"/>
      <c r="F171" s="247" t="s">
        <v>740</v>
      </c>
      <c r="G171" s="226"/>
      <c r="H171" s="226" t="s">
        <v>807</v>
      </c>
      <c r="I171" s="226" t="s">
        <v>742</v>
      </c>
      <c r="J171" s="226" t="s">
        <v>791</v>
      </c>
      <c r="K171" s="272"/>
    </row>
    <row r="172" spans="2:11" s="1" customFormat="1" ht="15" customHeight="1">
      <c r="B172" s="249"/>
      <c r="C172" s="226" t="s">
        <v>745</v>
      </c>
      <c r="D172" s="226"/>
      <c r="E172" s="226"/>
      <c r="F172" s="247" t="s">
        <v>746</v>
      </c>
      <c r="G172" s="226"/>
      <c r="H172" s="226" t="s">
        <v>807</v>
      </c>
      <c r="I172" s="226" t="s">
        <v>742</v>
      </c>
      <c r="J172" s="226">
        <v>50</v>
      </c>
      <c r="K172" s="272"/>
    </row>
    <row r="173" spans="2:11" s="1" customFormat="1" ht="15" customHeight="1">
      <c r="B173" s="249"/>
      <c r="C173" s="226" t="s">
        <v>748</v>
      </c>
      <c r="D173" s="226"/>
      <c r="E173" s="226"/>
      <c r="F173" s="247" t="s">
        <v>740</v>
      </c>
      <c r="G173" s="226"/>
      <c r="H173" s="226" t="s">
        <v>807</v>
      </c>
      <c r="I173" s="226" t="s">
        <v>750</v>
      </c>
      <c r="J173" s="226"/>
      <c r="K173" s="272"/>
    </row>
    <row r="174" spans="2:11" s="1" customFormat="1" ht="15" customHeight="1">
      <c r="B174" s="249"/>
      <c r="C174" s="226" t="s">
        <v>759</v>
      </c>
      <c r="D174" s="226"/>
      <c r="E174" s="226"/>
      <c r="F174" s="247" t="s">
        <v>746</v>
      </c>
      <c r="G174" s="226"/>
      <c r="H174" s="226" t="s">
        <v>807</v>
      </c>
      <c r="I174" s="226" t="s">
        <v>742</v>
      </c>
      <c r="J174" s="226">
        <v>50</v>
      </c>
      <c r="K174" s="272"/>
    </row>
    <row r="175" spans="2:11" s="1" customFormat="1" ht="15" customHeight="1">
      <c r="B175" s="249"/>
      <c r="C175" s="226" t="s">
        <v>767</v>
      </c>
      <c r="D175" s="226"/>
      <c r="E175" s="226"/>
      <c r="F175" s="247" t="s">
        <v>746</v>
      </c>
      <c r="G175" s="226"/>
      <c r="H175" s="226" t="s">
        <v>807</v>
      </c>
      <c r="I175" s="226" t="s">
        <v>742</v>
      </c>
      <c r="J175" s="226">
        <v>50</v>
      </c>
      <c r="K175" s="272"/>
    </row>
    <row r="176" spans="2:11" s="1" customFormat="1" ht="15" customHeight="1">
      <c r="B176" s="249"/>
      <c r="C176" s="226" t="s">
        <v>765</v>
      </c>
      <c r="D176" s="226"/>
      <c r="E176" s="226"/>
      <c r="F176" s="247" t="s">
        <v>746</v>
      </c>
      <c r="G176" s="226"/>
      <c r="H176" s="226" t="s">
        <v>807</v>
      </c>
      <c r="I176" s="226" t="s">
        <v>742</v>
      </c>
      <c r="J176" s="226">
        <v>50</v>
      </c>
      <c r="K176" s="272"/>
    </row>
    <row r="177" spans="2:11" s="1" customFormat="1" ht="15" customHeight="1">
      <c r="B177" s="249"/>
      <c r="C177" s="226" t="s">
        <v>112</v>
      </c>
      <c r="D177" s="226"/>
      <c r="E177" s="226"/>
      <c r="F177" s="247" t="s">
        <v>740</v>
      </c>
      <c r="G177" s="226"/>
      <c r="H177" s="226" t="s">
        <v>808</v>
      </c>
      <c r="I177" s="226" t="s">
        <v>809</v>
      </c>
      <c r="J177" s="226"/>
      <c r="K177" s="272"/>
    </row>
    <row r="178" spans="2:11" s="1" customFormat="1" ht="15" customHeight="1">
      <c r="B178" s="249"/>
      <c r="C178" s="226" t="s">
        <v>59</v>
      </c>
      <c r="D178" s="226"/>
      <c r="E178" s="226"/>
      <c r="F178" s="247" t="s">
        <v>740</v>
      </c>
      <c r="G178" s="226"/>
      <c r="H178" s="226" t="s">
        <v>810</v>
      </c>
      <c r="I178" s="226" t="s">
        <v>811</v>
      </c>
      <c r="J178" s="226">
        <v>1</v>
      </c>
      <c r="K178" s="272"/>
    </row>
    <row r="179" spans="2:11" s="1" customFormat="1" ht="15" customHeight="1">
      <c r="B179" s="249"/>
      <c r="C179" s="226" t="s">
        <v>55</v>
      </c>
      <c r="D179" s="226"/>
      <c r="E179" s="226"/>
      <c r="F179" s="247" t="s">
        <v>740</v>
      </c>
      <c r="G179" s="226"/>
      <c r="H179" s="226" t="s">
        <v>812</v>
      </c>
      <c r="I179" s="226" t="s">
        <v>742</v>
      </c>
      <c r="J179" s="226">
        <v>20</v>
      </c>
      <c r="K179" s="272"/>
    </row>
    <row r="180" spans="2:11" s="1" customFormat="1" ht="15" customHeight="1">
      <c r="B180" s="249"/>
      <c r="C180" s="226" t="s">
        <v>56</v>
      </c>
      <c r="D180" s="226"/>
      <c r="E180" s="226"/>
      <c r="F180" s="247" t="s">
        <v>740</v>
      </c>
      <c r="G180" s="226"/>
      <c r="H180" s="226" t="s">
        <v>813</v>
      </c>
      <c r="I180" s="226" t="s">
        <v>742</v>
      </c>
      <c r="J180" s="226">
        <v>255</v>
      </c>
      <c r="K180" s="272"/>
    </row>
    <row r="181" spans="2:11" s="1" customFormat="1" ht="15" customHeight="1">
      <c r="B181" s="249"/>
      <c r="C181" s="226" t="s">
        <v>113</v>
      </c>
      <c r="D181" s="226"/>
      <c r="E181" s="226"/>
      <c r="F181" s="247" t="s">
        <v>740</v>
      </c>
      <c r="G181" s="226"/>
      <c r="H181" s="226" t="s">
        <v>704</v>
      </c>
      <c r="I181" s="226" t="s">
        <v>742</v>
      </c>
      <c r="J181" s="226">
        <v>10</v>
      </c>
      <c r="K181" s="272"/>
    </row>
    <row r="182" spans="2:11" s="1" customFormat="1" ht="15" customHeight="1">
      <c r="B182" s="249"/>
      <c r="C182" s="226" t="s">
        <v>114</v>
      </c>
      <c r="D182" s="226"/>
      <c r="E182" s="226"/>
      <c r="F182" s="247" t="s">
        <v>740</v>
      </c>
      <c r="G182" s="226"/>
      <c r="H182" s="226" t="s">
        <v>814</v>
      </c>
      <c r="I182" s="226" t="s">
        <v>775</v>
      </c>
      <c r="J182" s="226"/>
      <c r="K182" s="272"/>
    </row>
    <row r="183" spans="2:11" s="1" customFormat="1" ht="15" customHeight="1">
      <c r="B183" s="249"/>
      <c r="C183" s="226" t="s">
        <v>815</v>
      </c>
      <c r="D183" s="226"/>
      <c r="E183" s="226"/>
      <c r="F183" s="247" t="s">
        <v>740</v>
      </c>
      <c r="G183" s="226"/>
      <c r="H183" s="226" t="s">
        <v>816</v>
      </c>
      <c r="I183" s="226" t="s">
        <v>775</v>
      </c>
      <c r="J183" s="226"/>
      <c r="K183" s="272"/>
    </row>
    <row r="184" spans="2:11" s="1" customFormat="1" ht="15" customHeight="1">
      <c r="B184" s="249"/>
      <c r="C184" s="226" t="s">
        <v>804</v>
      </c>
      <c r="D184" s="226"/>
      <c r="E184" s="226"/>
      <c r="F184" s="247" t="s">
        <v>740</v>
      </c>
      <c r="G184" s="226"/>
      <c r="H184" s="226" t="s">
        <v>817</v>
      </c>
      <c r="I184" s="226" t="s">
        <v>775</v>
      </c>
      <c r="J184" s="226"/>
      <c r="K184" s="272"/>
    </row>
    <row r="185" spans="2:11" s="1" customFormat="1" ht="15" customHeight="1">
      <c r="B185" s="249"/>
      <c r="C185" s="226" t="s">
        <v>116</v>
      </c>
      <c r="D185" s="226"/>
      <c r="E185" s="226"/>
      <c r="F185" s="247" t="s">
        <v>746</v>
      </c>
      <c r="G185" s="226"/>
      <c r="H185" s="226" t="s">
        <v>818</v>
      </c>
      <c r="I185" s="226" t="s">
        <v>742</v>
      </c>
      <c r="J185" s="226">
        <v>50</v>
      </c>
      <c r="K185" s="272"/>
    </row>
    <row r="186" spans="2:11" s="1" customFormat="1" ht="15" customHeight="1">
      <c r="B186" s="249"/>
      <c r="C186" s="226" t="s">
        <v>819</v>
      </c>
      <c r="D186" s="226"/>
      <c r="E186" s="226"/>
      <c r="F186" s="247" t="s">
        <v>746</v>
      </c>
      <c r="G186" s="226"/>
      <c r="H186" s="226" t="s">
        <v>820</v>
      </c>
      <c r="I186" s="226" t="s">
        <v>821</v>
      </c>
      <c r="J186" s="226"/>
      <c r="K186" s="272"/>
    </row>
    <row r="187" spans="2:11" s="1" customFormat="1" ht="15" customHeight="1">
      <c r="B187" s="249"/>
      <c r="C187" s="226" t="s">
        <v>822</v>
      </c>
      <c r="D187" s="226"/>
      <c r="E187" s="226"/>
      <c r="F187" s="247" t="s">
        <v>746</v>
      </c>
      <c r="G187" s="226"/>
      <c r="H187" s="226" t="s">
        <v>823</v>
      </c>
      <c r="I187" s="226" t="s">
        <v>821</v>
      </c>
      <c r="J187" s="226"/>
      <c r="K187" s="272"/>
    </row>
    <row r="188" spans="2:11" s="1" customFormat="1" ht="15" customHeight="1">
      <c r="B188" s="249"/>
      <c r="C188" s="226" t="s">
        <v>824</v>
      </c>
      <c r="D188" s="226"/>
      <c r="E188" s="226"/>
      <c r="F188" s="247" t="s">
        <v>746</v>
      </c>
      <c r="G188" s="226"/>
      <c r="H188" s="226" t="s">
        <v>825</v>
      </c>
      <c r="I188" s="226" t="s">
        <v>821</v>
      </c>
      <c r="J188" s="226"/>
      <c r="K188" s="272"/>
    </row>
    <row r="189" spans="2:11" s="1" customFormat="1" ht="15" customHeight="1">
      <c r="B189" s="249"/>
      <c r="C189" s="285" t="s">
        <v>826</v>
      </c>
      <c r="D189" s="226"/>
      <c r="E189" s="226"/>
      <c r="F189" s="247" t="s">
        <v>746</v>
      </c>
      <c r="G189" s="226"/>
      <c r="H189" s="226" t="s">
        <v>827</v>
      </c>
      <c r="I189" s="226" t="s">
        <v>828</v>
      </c>
      <c r="J189" s="286" t="s">
        <v>829</v>
      </c>
      <c r="K189" s="272"/>
    </row>
    <row r="190" spans="2:11" s="15" customFormat="1" ht="15" customHeight="1">
      <c r="B190" s="287"/>
      <c r="C190" s="288" t="s">
        <v>830</v>
      </c>
      <c r="D190" s="289"/>
      <c r="E190" s="289"/>
      <c r="F190" s="290" t="s">
        <v>746</v>
      </c>
      <c r="G190" s="289"/>
      <c r="H190" s="289" t="s">
        <v>831</v>
      </c>
      <c r="I190" s="289" t="s">
        <v>828</v>
      </c>
      <c r="J190" s="291" t="s">
        <v>829</v>
      </c>
      <c r="K190" s="292"/>
    </row>
    <row r="191" spans="2:11" s="1" customFormat="1" ht="15" customHeight="1">
      <c r="B191" s="249"/>
      <c r="C191" s="285" t="s">
        <v>44</v>
      </c>
      <c r="D191" s="226"/>
      <c r="E191" s="226"/>
      <c r="F191" s="247" t="s">
        <v>740</v>
      </c>
      <c r="G191" s="226"/>
      <c r="H191" s="223" t="s">
        <v>832</v>
      </c>
      <c r="I191" s="226" t="s">
        <v>833</v>
      </c>
      <c r="J191" s="226"/>
      <c r="K191" s="272"/>
    </row>
    <row r="192" spans="2:11" s="1" customFormat="1" ht="15" customHeight="1">
      <c r="B192" s="249"/>
      <c r="C192" s="285" t="s">
        <v>834</v>
      </c>
      <c r="D192" s="226"/>
      <c r="E192" s="226"/>
      <c r="F192" s="247" t="s">
        <v>740</v>
      </c>
      <c r="G192" s="226"/>
      <c r="H192" s="226" t="s">
        <v>835</v>
      </c>
      <c r="I192" s="226" t="s">
        <v>775</v>
      </c>
      <c r="J192" s="226"/>
      <c r="K192" s="272"/>
    </row>
    <row r="193" spans="2:11" s="1" customFormat="1" ht="15" customHeight="1">
      <c r="B193" s="249"/>
      <c r="C193" s="285" t="s">
        <v>836</v>
      </c>
      <c r="D193" s="226"/>
      <c r="E193" s="226"/>
      <c r="F193" s="247" t="s">
        <v>740</v>
      </c>
      <c r="G193" s="226"/>
      <c r="H193" s="226" t="s">
        <v>837</v>
      </c>
      <c r="I193" s="226" t="s">
        <v>775</v>
      </c>
      <c r="J193" s="226"/>
      <c r="K193" s="272"/>
    </row>
    <row r="194" spans="2:11" s="1" customFormat="1" ht="15" customHeight="1">
      <c r="B194" s="249"/>
      <c r="C194" s="285" t="s">
        <v>838</v>
      </c>
      <c r="D194" s="226"/>
      <c r="E194" s="226"/>
      <c r="F194" s="247" t="s">
        <v>746</v>
      </c>
      <c r="G194" s="226"/>
      <c r="H194" s="226" t="s">
        <v>839</v>
      </c>
      <c r="I194" s="226" t="s">
        <v>775</v>
      </c>
      <c r="J194" s="226"/>
      <c r="K194" s="272"/>
    </row>
    <row r="195" spans="2:11" s="1" customFormat="1" ht="15" customHeight="1">
      <c r="B195" s="278"/>
      <c r="C195" s="293"/>
      <c r="D195" s="258"/>
      <c r="E195" s="258"/>
      <c r="F195" s="258"/>
      <c r="G195" s="258"/>
      <c r="H195" s="258"/>
      <c r="I195" s="258"/>
      <c r="J195" s="258"/>
      <c r="K195" s="279"/>
    </row>
    <row r="196" spans="2:11" s="1" customFormat="1" ht="18.75" customHeight="1">
      <c r="B196" s="260"/>
      <c r="C196" s="270"/>
      <c r="D196" s="270"/>
      <c r="E196" s="270"/>
      <c r="F196" s="280"/>
      <c r="G196" s="270"/>
      <c r="H196" s="270"/>
      <c r="I196" s="270"/>
      <c r="J196" s="270"/>
      <c r="K196" s="260"/>
    </row>
    <row r="197" spans="2:11" s="1" customFormat="1" ht="18.75" customHeight="1">
      <c r="B197" s="260"/>
      <c r="C197" s="270"/>
      <c r="D197" s="270"/>
      <c r="E197" s="270"/>
      <c r="F197" s="280"/>
      <c r="G197" s="270"/>
      <c r="H197" s="270"/>
      <c r="I197" s="270"/>
      <c r="J197" s="270"/>
      <c r="K197" s="260"/>
    </row>
    <row r="198" spans="2:11" s="1" customFormat="1" ht="18.75" customHeight="1"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</row>
    <row r="199" spans="2:11" s="1" customFormat="1" ht="13.5">
      <c r="B199" s="215"/>
      <c r="C199" s="216"/>
      <c r="D199" s="216"/>
      <c r="E199" s="216"/>
      <c r="F199" s="216"/>
      <c r="G199" s="216"/>
      <c r="H199" s="216"/>
      <c r="I199" s="216"/>
      <c r="J199" s="216"/>
      <c r="K199" s="217"/>
    </row>
    <row r="200" spans="2:11" s="1" customFormat="1" ht="21">
      <c r="B200" s="218"/>
      <c r="C200" s="353" t="s">
        <v>840</v>
      </c>
      <c r="D200" s="353"/>
      <c r="E200" s="353"/>
      <c r="F200" s="353"/>
      <c r="G200" s="353"/>
      <c r="H200" s="353"/>
      <c r="I200" s="353"/>
      <c r="J200" s="353"/>
      <c r="K200" s="219"/>
    </row>
    <row r="201" spans="2:11" s="1" customFormat="1" ht="25.5" customHeight="1">
      <c r="B201" s="218"/>
      <c r="C201" s="294" t="s">
        <v>841</v>
      </c>
      <c r="D201" s="294"/>
      <c r="E201" s="294"/>
      <c r="F201" s="294" t="s">
        <v>842</v>
      </c>
      <c r="G201" s="295"/>
      <c r="H201" s="354" t="s">
        <v>843</v>
      </c>
      <c r="I201" s="354"/>
      <c r="J201" s="354"/>
      <c r="K201" s="219"/>
    </row>
    <row r="202" spans="2:11" s="1" customFormat="1" ht="5.25" customHeight="1">
      <c r="B202" s="249"/>
      <c r="C202" s="244"/>
      <c r="D202" s="244"/>
      <c r="E202" s="244"/>
      <c r="F202" s="244"/>
      <c r="G202" s="270"/>
      <c r="H202" s="244"/>
      <c r="I202" s="244"/>
      <c r="J202" s="244"/>
      <c r="K202" s="272"/>
    </row>
    <row r="203" spans="2:11" s="1" customFormat="1" ht="15" customHeight="1">
      <c r="B203" s="249"/>
      <c r="C203" s="226" t="s">
        <v>833</v>
      </c>
      <c r="D203" s="226"/>
      <c r="E203" s="226"/>
      <c r="F203" s="247" t="s">
        <v>45</v>
      </c>
      <c r="G203" s="226"/>
      <c r="H203" s="352" t="s">
        <v>844</v>
      </c>
      <c r="I203" s="352"/>
      <c r="J203" s="352"/>
      <c r="K203" s="272"/>
    </row>
    <row r="204" spans="2:11" s="1" customFormat="1" ht="15" customHeight="1">
      <c r="B204" s="249"/>
      <c r="C204" s="226"/>
      <c r="D204" s="226"/>
      <c r="E204" s="226"/>
      <c r="F204" s="247" t="s">
        <v>46</v>
      </c>
      <c r="G204" s="226"/>
      <c r="H204" s="352" t="s">
        <v>845</v>
      </c>
      <c r="I204" s="352"/>
      <c r="J204" s="352"/>
      <c r="K204" s="272"/>
    </row>
    <row r="205" spans="2:11" s="1" customFormat="1" ht="15" customHeight="1">
      <c r="B205" s="249"/>
      <c r="C205" s="226"/>
      <c r="D205" s="226"/>
      <c r="E205" s="226"/>
      <c r="F205" s="247" t="s">
        <v>49</v>
      </c>
      <c r="G205" s="226"/>
      <c r="H205" s="352" t="s">
        <v>846</v>
      </c>
      <c r="I205" s="352"/>
      <c r="J205" s="352"/>
      <c r="K205" s="272"/>
    </row>
    <row r="206" spans="2:11" s="1" customFormat="1" ht="15" customHeight="1">
      <c r="B206" s="249"/>
      <c r="C206" s="226"/>
      <c r="D206" s="226"/>
      <c r="E206" s="226"/>
      <c r="F206" s="247" t="s">
        <v>47</v>
      </c>
      <c r="G206" s="226"/>
      <c r="H206" s="352" t="s">
        <v>847</v>
      </c>
      <c r="I206" s="352"/>
      <c r="J206" s="352"/>
      <c r="K206" s="272"/>
    </row>
    <row r="207" spans="2:11" s="1" customFormat="1" ht="15" customHeight="1">
      <c r="B207" s="249"/>
      <c r="C207" s="226"/>
      <c r="D207" s="226"/>
      <c r="E207" s="226"/>
      <c r="F207" s="247" t="s">
        <v>48</v>
      </c>
      <c r="G207" s="226"/>
      <c r="H207" s="352" t="s">
        <v>848</v>
      </c>
      <c r="I207" s="352"/>
      <c r="J207" s="352"/>
      <c r="K207" s="272"/>
    </row>
    <row r="208" spans="2:11" s="1" customFormat="1" ht="15" customHeight="1">
      <c r="B208" s="249"/>
      <c r="C208" s="226"/>
      <c r="D208" s="226"/>
      <c r="E208" s="226"/>
      <c r="F208" s="247"/>
      <c r="G208" s="226"/>
      <c r="H208" s="226"/>
      <c r="I208" s="226"/>
      <c r="J208" s="226"/>
      <c r="K208" s="272"/>
    </row>
    <row r="209" spans="2:11" s="1" customFormat="1" ht="15" customHeight="1">
      <c r="B209" s="249"/>
      <c r="C209" s="226" t="s">
        <v>787</v>
      </c>
      <c r="D209" s="226"/>
      <c r="E209" s="226"/>
      <c r="F209" s="247" t="s">
        <v>81</v>
      </c>
      <c r="G209" s="226"/>
      <c r="H209" s="352" t="s">
        <v>849</v>
      </c>
      <c r="I209" s="352"/>
      <c r="J209" s="352"/>
      <c r="K209" s="272"/>
    </row>
    <row r="210" spans="2:11" s="1" customFormat="1" ht="15" customHeight="1">
      <c r="B210" s="249"/>
      <c r="C210" s="226"/>
      <c r="D210" s="226"/>
      <c r="E210" s="226"/>
      <c r="F210" s="247" t="s">
        <v>682</v>
      </c>
      <c r="G210" s="226"/>
      <c r="H210" s="352" t="s">
        <v>683</v>
      </c>
      <c r="I210" s="352"/>
      <c r="J210" s="352"/>
      <c r="K210" s="272"/>
    </row>
    <row r="211" spans="2:11" s="1" customFormat="1" ht="15" customHeight="1">
      <c r="B211" s="249"/>
      <c r="C211" s="226"/>
      <c r="D211" s="226"/>
      <c r="E211" s="226"/>
      <c r="F211" s="247" t="s">
        <v>680</v>
      </c>
      <c r="G211" s="226"/>
      <c r="H211" s="352" t="s">
        <v>850</v>
      </c>
      <c r="I211" s="352"/>
      <c r="J211" s="352"/>
      <c r="K211" s="272"/>
    </row>
    <row r="212" spans="2:11" s="1" customFormat="1" ht="15" customHeight="1">
      <c r="B212" s="296"/>
      <c r="C212" s="226"/>
      <c r="D212" s="226"/>
      <c r="E212" s="226"/>
      <c r="F212" s="247" t="s">
        <v>684</v>
      </c>
      <c r="G212" s="285"/>
      <c r="H212" s="351" t="s">
        <v>685</v>
      </c>
      <c r="I212" s="351"/>
      <c r="J212" s="351"/>
      <c r="K212" s="297"/>
    </row>
    <row r="213" spans="2:11" s="1" customFormat="1" ht="15" customHeight="1">
      <c r="B213" s="296"/>
      <c r="C213" s="226"/>
      <c r="D213" s="226"/>
      <c r="E213" s="226"/>
      <c r="F213" s="247" t="s">
        <v>686</v>
      </c>
      <c r="G213" s="285"/>
      <c r="H213" s="351" t="s">
        <v>851</v>
      </c>
      <c r="I213" s="351"/>
      <c r="J213" s="351"/>
      <c r="K213" s="297"/>
    </row>
    <row r="214" spans="2:11" s="1" customFormat="1" ht="15" customHeight="1">
      <c r="B214" s="296"/>
      <c r="C214" s="226"/>
      <c r="D214" s="226"/>
      <c r="E214" s="226"/>
      <c r="F214" s="247"/>
      <c r="G214" s="285"/>
      <c r="H214" s="276"/>
      <c r="I214" s="276"/>
      <c r="J214" s="276"/>
      <c r="K214" s="297"/>
    </row>
    <row r="215" spans="2:11" s="1" customFormat="1" ht="15" customHeight="1">
      <c r="B215" s="296"/>
      <c r="C215" s="226" t="s">
        <v>811</v>
      </c>
      <c r="D215" s="226"/>
      <c r="E215" s="226"/>
      <c r="F215" s="247">
        <v>1</v>
      </c>
      <c r="G215" s="285"/>
      <c r="H215" s="351" t="s">
        <v>852</v>
      </c>
      <c r="I215" s="351"/>
      <c r="J215" s="351"/>
      <c r="K215" s="297"/>
    </row>
    <row r="216" spans="2:11" s="1" customFormat="1" ht="15" customHeight="1">
      <c r="B216" s="296"/>
      <c r="C216" s="226"/>
      <c r="D216" s="226"/>
      <c r="E216" s="226"/>
      <c r="F216" s="247">
        <v>2</v>
      </c>
      <c r="G216" s="285"/>
      <c r="H216" s="351" t="s">
        <v>853</v>
      </c>
      <c r="I216" s="351"/>
      <c r="J216" s="351"/>
      <c r="K216" s="297"/>
    </row>
    <row r="217" spans="2:11" s="1" customFormat="1" ht="15" customHeight="1">
      <c r="B217" s="296"/>
      <c r="C217" s="226"/>
      <c r="D217" s="226"/>
      <c r="E217" s="226"/>
      <c r="F217" s="247">
        <v>3</v>
      </c>
      <c r="G217" s="285"/>
      <c r="H217" s="351" t="s">
        <v>854</v>
      </c>
      <c r="I217" s="351"/>
      <c r="J217" s="351"/>
      <c r="K217" s="297"/>
    </row>
    <row r="218" spans="2:11" s="1" customFormat="1" ht="15" customHeight="1">
      <c r="B218" s="296"/>
      <c r="C218" s="226"/>
      <c r="D218" s="226"/>
      <c r="E218" s="226"/>
      <c r="F218" s="247">
        <v>4</v>
      </c>
      <c r="G218" s="285"/>
      <c r="H218" s="351" t="s">
        <v>855</v>
      </c>
      <c r="I218" s="351"/>
      <c r="J218" s="351"/>
      <c r="K218" s="297"/>
    </row>
    <row r="219" spans="2:11" s="1" customFormat="1" ht="12.75" customHeight="1">
      <c r="B219" s="298"/>
      <c r="C219" s="299"/>
      <c r="D219" s="299"/>
      <c r="E219" s="299"/>
      <c r="F219" s="299"/>
      <c r="G219" s="299"/>
      <c r="H219" s="299"/>
      <c r="I219" s="299"/>
      <c r="J219" s="299"/>
      <c r="K219" s="300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Výměna stoupaček TZB...</vt:lpstr>
      <vt:lpstr>Pokyny pro vyplnění</vt:lpstr>
      <vt:lpstr>'01 - Výměna stoupaček TZB...'!Názvy_tisku</vt:lpstr>
      <vt:lpstr>'Rekapitulace stavby'!Názvy_tisku</vt:lpstr>
      <vt:lpstr>'01 - Výměna stoupaček TZB...'!Oblast_tisku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DOMINIKFILIFE1B\dominikfilip</dc:creator>
  <cp:lastModifiedBy>Ondová Monika</cp:lastModifiedBy>
  <dcterms:created xsi:type="dcterms:W3CDTF">2025-07-31T16:45:54Z</dcterms:created>
  <dcterms:modified xsi:type="dcterms:W3CDTF">2025-08-06T07:41:54Z</dcterms:modified>
</cp:coreProperties>
</file>