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ka.ondova\Desktop\veřejné zakázky\4706_25_Zajištění pitného režimu_II_KZ\"/>
    </mc:Choice>
  </mc:AlternateContent>
  <bookViews>
    <workbookView xWindow="28680" yWindow="-120" windowWidth="29040" windowHeight="15720" activeTab="1"/>
  </bookViews>
  <sheets>
    <sheet name="PHZ_stanoveni" sheetId="10" r:id="rId1"/>
    <sheet name="PHZ" sheetId="11" r:id="rId2"/>
    <sheet name="technologie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1" l="1"/>
  <c r="I13" i="11"/>
  <c r="I14" i="11"/>
  <c r="I15" i="11"/>
  <c r="I21" i="11"/>
  <c r="I22" i="11"/>
  <c r="I23" i="11"/>
  <c r="I24" i="11"/>
  <c r="I17" i="11"/>
  <c r="I18" i="11"/>
  <c r="I19" i="11"/>
  <c r="I20" i="11"/>
  <c r="I16" i="11"/>
  <c r="I4" i="11"/>
  <c r="I5" i="11"/>
  <c r="I6" i="11"/>
  <c r="I7" i="11"/>
  <c r="I8" i="11"/>
  <c r="I9" i="11"/>
  <c r="I10" i="11"/>
  <c r="I11" i="11"/>
  <c r="I3" i="11"/>
  <c r="C4" i="10"/>
  <c r="F4" i="10" s="1"/>
  <c r="I4" i="10" s="1"/>
  <c r="C5" i="10"/>
  <c r="F5" i="10" s="1"/>
  <c r="I5" i="10" s="1"/>
  <c r="D5" i="10"/>
  <c r="G5" i="10" s="1"/>
  <c r="J5" i="10" s="1"/>
  <c r="E5" i="10"/>
  <c r="H5" i="10" s="1"/>
  <c r="K5" i="10" s="1"/>
  <c r="C6" i="10"/>
  <c r="F6" i="10" s="1"/>
  <c r="I6" i="10" s="1"/>
  <c r="D6" i="10"/>
  <c r="G6" i="10" s="1"/>
  <c r="J6" i="10" s="1"/>
  <c r="E6" i="10"/>
  <c r="H6" i="10" s="1"/>
  <c r="K6" i="10" s="1"/>
  <c r="C7" i="10"/>
  <c r="F7" i="10" s="1"/>
  <c r="I7" i="10" s="1"/>
  <c r="D7" i="10"/>
  <c r="G7" i="10" s="1"/>
  <c r="J7" i="10" s="1"/>
  <c r="E7" i="10"/>
  <c r="H7" i="10" s="1"/>
  <c r="K7" i="10" s="1"/>
  <c r="C8" i="10"/>
  <c r="F8" i="10" s="1"/>
  <c r="I8" i="10" s="1"/>
  <c r="D8" i="10"/>
  <c r="G8" i="10" s="1"/>
  <c r="J8" i="10" s="1"/>
  <c r="E8" i="10"/>
  <c r="H8" i="10" s="1"/>
  <c r="K8" i="10" s="1"/>
  <c r="C9" i="10"/>
  <c r="F9" i="10" s="1"/>
  <c r="I9" i="10" s="1"/>
  <c r="D9" i="10"/>
  <c r="G9" i="10" s="1"/>
  <c r="J9" i="10" s="1"/>
  <c r="E9" i="10"/>
  <c r="H9" i="10" s="1"/>
  <c r="K9" i="10" s="1"/>
  <c r="C10" i="10"/>
  <c r="F10" i="10" s="1"/>
  <c r="I10" i="10" s="1"/>
  <c r="D10" i="10"/>
  <c r="G10" i="10" s="1"/>
  <c r="J10" i="10" s="1"/>
  <c r="E10" i="10"/>
  <c r="H10" i="10" s="1"/>
  <c r="K10" i="10" s="1"/>
  <c r="C11" i="10"/>
  <c r="F11" i="10" s="1"/>
  <c r="I11" i="10" s="1"/>
  <c r="D11" i="10"/>
  <c r="G11" i="10" s="1"/>
  <c r="J11" i="10" s="1"/>
  <c r="E11" i="10"/>
  <c r="H11" i="10" s="1"/>
  <c r="K11" i="10" s="1"/>
  <c r="E4" i="10"/>
  <c r="H4" i="10" s="1"/>
  <c r="K4" i="10" s="1"/>
  <c r="D4" i="10"/>
  <c r="G4" i="10" s="1"/>
  <c r="J4" i="10" s="1"/>
  <c r="I26" i="11" l="1"/>
  <c r="C30" i="10"/>
  <c r="I13" i="10"/>
  <c r="I17" i="10" s="1"/>
  <c r="J13" i="10"/>
  <c r="J17" i="10" s="1"/>
  <c r="C29" i="10"/>
  <c r="K13" i="10"/>
  <c r="K17" i="10" s="1"/>
  <c r="C31" i="10" l="1"/>
  <c r="C32" i="10" s="1"/>
</calcChain>
</file>

<file path=xl/sharedStrings.xml><?xml version="1.0" encoding="utf-8"?>
<sst xmlns="http://schemas.openxmlformats.org/spreadsheetml/2006/main" count="156" uniqueCount="133">
  <si>
    <t>MJ</t>
  </si>
  <si>
    <t>Zboží</t>
  </si>
  <si>
    <t>Specifikace Zboží</t>
  </si>
  <si>
    <t>ks</t>
  </si>
  <si>
    <t>Cena celkem za předpokládané objemy MJ v Kč bez DPH</t>
  </si>
  <si>
    <t>Skupina</t>
  </si>
  <si>
    <t xml:space="preserve">Zadavatel se nezavazuje k odebrání uvedeného množství. Jedná se pouze o předpokládané množství. </t>
  </si>
  <si>
    <t>Nápoje musí plnit požadavky Vyhlášky ča. 248/2018 Sb. o požadavcích na nápoje ve znění pozdějích předpisů</t>
  </si>
  <si>
    <t>Nápoje musí být v souladu s platnou legislativou, vhodné pro všechny skupiny spotřebitelů, s výjimkou dětí do věku 3 let a spotřebitelů se zvlášními stravovacími omezeními</t>
  </si>
  <si>
    <t>Nápoje musí plnit požadavky Nařízení Evropského parlamentu a Rady (ES) č. 1333/2008 o potravinářských přídatných látkách</t>
  </si>
  <si>
    <t>Nápoje musí plnit požadavky Nařízení Evropského parlamentu a Rady (ES) č. 1334/2008 o aromatech a některých složkách potravin s aromatickými vlastnostmi</t>
  </si>
  <si>
    <t>Nápoje nesmí obsahovat GMO suroviny, ani suroviny ošetřené ionizujících zářením</t>
  </si>
  <si>
    <t>Čaje černé neslazené</t>
  </si>
  <si>
    <t>INSTANTNÍ NÁPOJE A KAŠE VHODNÉ PRO POUŽITÍ V AUTOMATECH</t>
  </si>
  <si>
    <t>Kávovinový nápoj neslazený</t>
  </si>
  <si>
    <t>Kakaový nápoj neslazený</t>
  </si>
  <si>
    <t>Kaše,                               vhodné pro přípravu v automatu,</t>
  </si>
  <si>
    <t>napájení: 230V</t>
  </si>
  <si>
    <t>minimální požadovaná velikost zásobníku 2,35 ltr</t>
  </si>
  <si>
    <t>požadovaný počet šálků o velikosti 0,2 ltr: min. 300/hodinu</t>
  </si>
  <si>
    <t>přípojka na vodovodní síť 3/4"</t>
  </si>
  <si>
    <t>součástí dodávky systém na filtrování vody</t>
  </si>
  <si>
    <t>možnost volby přípravy nápoje do šálku (cca 0,2 ltr) nebo konvičky (cca 1 ltr)</t>
  </si>
  <si>
    <t>výměna zařízení při servisním zásahu mimo prostory objednatele</t>
  </si>
  <si>
    <t>ovládací panel s LDC podsvícením</t>
  </si>
  <si>
    <t>proplachový program</t>
  </si>
  <si>
    <t>úsporný režim v době nečinnosti</t>
  </si>
  <si>
    <t>denní a celkové počitadlo vydaných nápojů a kaše</t>
  </si>
  <si>
    <t>indikátor zavápnění systému</t>
  </si>
  <si>
    <t>indikátor naplnění odkapové misky</t>
  </si>
  <si>
    <t>energetické třída: A+</t>
  </si>
  <si>
    <t>příkon max: 3.750 W</t>
  </si>
  <si>
    <t>odvápnění systému</t>
  </si>
  <si>
    <t>2 a každá další výměna systému na filtrování vody během 12ti měsíců</t>
  </si>
  <si>
    <t>protokolární zaškolení obsluhy</t>
  </si>
  <si>
    <t>1x za 12 měsíců výměna systému na filtrování vody</t>
  </si>
  <si>
    <t>požadovaný počet druhů nápojů a kaše: min. 4 druhy + horká voda</t>
  </si>
  <si>
    <t>automat šetrný na využití prostoru, vhodné do menšího prostoru - kuchyňky na lůžkových oddělení</t>
  </si>
  <si>
    <t>oprava zařízení z důvodu poškození neodbornou obsluhou</t>
  </si>
  <si>
    <t>zajištění kompletního záručního servisu zařízení min. po dobu 12 měsíců</t>
  </si>
  <si>
    <t>Čaje černé slazené,         vhodné i pro osoby
s poruchami metabolismu
sacharidů (diabetes)</t>
  </si>
  <si>
    <t>Čaj černý neslazený</t>
  </si>
  <si>
    <t>Čaj černý neslazený - citrón</t>
  </si>
  <si>
    <t>Čaj černý neslazený - malina</t>
  </si>
  <si>
    <t>Čaj černý neslazený - broskev</t>
  </si>
  <si>
    <t>Čaj červený neslazený - mango/jablko</t>
  </si>
  <si>
    <t>Čaj černý slazený - citrón</t>
  </si>
  <si>
    <t>Čaj černý slazený - malina</t>
  </si>
  <si>
    <t>Čaj černý slazený - broskev</t>
  </si>
  <si>
    <t>Čaj červený slazený - mango/jablko</t>
  </si>
  <si>
    <t>Kávovinový mléčný nápoj neslazený</t>
  </si>
  <si>
    <r>
      <t>Kávovinový nápoj slazený, v</t>
    </r>
    <r>
      <rPr>
        <sz val="10"/>
        <rFont val="Arial"/>
        <family val="2"/>
        <charset val="238"/>
      </rPr>
      <t>hodné i pro osoby
s poruchami metabolismu
sacharidů (diabetes)</t>
    </r>
  </si>
  <si>
    <t>Kávovinový mléčný nápoj slazený</t>
  </si>
  <si>
    <t>Kakaový mléčný nápoj neslazený</t>
  </si>
  <si>
    <r>
      <t xml:space="preserve">Kakaový nápoj slazený, </t>
    </r>
    <r>
      <rPr>
        <sz val="10"/>
        <rFont val="Arial"/>
        <family val="2"/>
        <charset val="238"/>
      </rPr>
      <t>vhodné i pro osoby
s poruchami metabolismu
sacharidů (diabetes)</t>
    </r>
  </si>
  <si>
    <t>Kakaový nápoj slazený</t>
  </si>
  <si>
    <r>
      <t xml:space="preserve">Rýžovo-jáhlová kaše,                   </t>
    </r>
    <r>
      <rPr>
        <sz val="10"/>
        <rFont val="Arial"/>
        <family val="2"/>
        <charset val="238"/>
      </rPr>
      <t>vhodné i pro osoby
s poruchami metabolismu
sacharidů (diabetes)</t>
    </r>
  </si>
  <si>
    <r>
      <t xml:space="preserve">Pokanková kaše,                        </t>
    </r>
    <r>
      <rPr>
        <sz val="10"/>
        <rFont val="Arial"/>
        <family val="2"/>
        <charset val="238"/>
      </rPr>
      <t>vhodné i pro osoby
s poruchami metabolismu
sacharidů (diabetes)</t>
    </r>
  </si>
  <si>
    <t>Rýžovo-jáhlová kaše s banánem</t>
  </si>
  <si>
    <t>Rýžovo-jáhlová kaše s meruňkou</t>
  </si>
  <si>
    <t>DC</t>
  </si>
  <si>
    <t>TC</t>
  </si>
  <si>
    <t>MO</t>
  </si>
  <si>
    <t>CV</t>
  </si>
  <si>
    <t>LT</t>
  </si>
  <si>
    <t>RY</t>
  </si>
  <si>
    <t>UL</t>
  </si>
  <si>
    <t>RU</t>
  </si>
  <si>
    <t>Káva porce 0,2l 
5x týdně</t>
  </si>
  <si>
    <t>Kakao porce 0,2l
 2x týdne</t>
  </si>
  <si>
    <t>Káva balení 10l</t>
  </si>
  <si>
    <t>Kakao balení 10l</t>
  </si>
  <si>
    <t>Čaj balení 40l</t>
  </si>
  <si>
    <t>Čaj porce 1,4l 
7x týdne</t>
  </si>
  <si>
    <t>Počet PAC</t>
  </si>
  <si>
    <t>Týdenní předpoklad v ltr.</t>
  </si>
  <si>
    <t>Týdenní předpoklad balení</t>
  </si>
  <si>
    <t>Celkem KZ</t>
  </si>
  <si>
    <t>Počet druhů nápojů</t>
  </si>
  <si>
    <t>Počet balení do cenové nabídky</t>
  </si>
  <si>
    <t>Počet balení do ZD</t>
  </si>
  <si>
    <t>možnost přípravy nápoje dvou konviček nápoje současně</t>
  </si>
  <si>
    <t>objem konvičky min. 1,0l, výška konvičky min. 20 cm</t>
  </si>
  <si>
    <t>Nápojový automat určený pro přípravu horkých instantních nápojů a kaše</t>
  </si>
  <si>
    <t>požadovaný počet zásobníků na instantní nápoje a kaše: min. 4 zásobníky</t>
  </si>
  <si>
    <t>součástí zapůjčení stroje po dobu 6 let - zdarma:</t>
  </si>
  <si>
    <t>povinnost zajistit servisní služby nad rámec:</t>
  </si>
  <si>
    <t>Čaje porcované nálevové</t>
  </si>
  <si>
    <t>Čaj černý</t>
  </si>
  <si>
    <t>Čaj černý bez kofeinu</t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</si>
  <si>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čaj černý bez kofeinu, vhodný i pro děti do 3 let věku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krabička po 20 sáčcích, na přípravu 250ml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</si>
  <si>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čaj černý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krabička po 20 sáčcích, na přípravu 250ml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</si>
  <si>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t>Nálevové porcované čaje max. 5%  z celkového počtu diet, tj. cca 90 porcí/den</t>
  </si>
  <si>
    <t>Určení PHZ v režimu instantních nápojů se zapůjčením automatů</t>
  </si>
  <si>
    <t>PHZ za pitný režim</t>
  </si>
  <si>
    <t>PHZ instantní kaše (strava)</t>
  </si>
  <si>
    <t>dodavatel jako součást nabídky předloží technický list nabízeného automatu v českém jazyce potvzený od výrobce</t>
  </si>
  <si>
    <t>Kaše 3,5% z celkového počtu diet, tj. cca 70 porcí/den</t>
  </si>
  <si>
    <t>maximální rozměry zařízení (š x h x v): 350 x 520 x 900 mm</t>
  </si>
  <si>
    <r>
      <t>Předpoklad za</t>
    </r>
    <r>
      <rPr>
        <i/>
        <u/>
        <sz val="11"/>
        <color theme="1"/>
        <rFont val="Calibri"/>
        <family val="2"/>
        <charset val="238"/>
        <scheme val="minor"/>
      </rPr>
      <t xml:space="preserve"> 4 roky</t>
    </r>
    <r>
      <rPr>
        <sz val="11"/>
        <color theme="1"/>
        <rFont val="Calibri"/>
        <family val="2"/>
        <charset val="238"/>
        <scheme val="minor"/>
      </rPr>
      <t xml:space="preserve"> zakázky</t>
    </r>
  </si>
  <si>
    <t>PHZ za 4 roky</t>
  </si>
  <si>
    <t>102.200 porcí za 4 roky, balení 750g/15 porcí</t>
  </si>
  <si>
    <t>131.400 tis porcí za 4 roky, balení 20 porcí</t>
  </si>
  <si>
    <r>
      <t xml:space="preserve">6.800 balení za 4 roky, tj. </t>
    </r>
    <r>
      <rPr>
        <b/>
        <sz val="10"/>
        <rFont val="Arial"/>
        <family val="2"/>
        <charset val="238"/>
      </rPr>
      <t>1.700</t>
    </r>
    <r>
      <rPr>
        <sz val="10"/>
        <rFont val="Arial"/>
        <family val="2"/>
        <charset val="238"/>
      </rPr>
      <t xml:space="preserve"> balení od každého druhu</t>
    </r>
  </si>
  <si>
    <r>
      <t xml:space="preserve">6.570 balení za 4 roky, tj. </t>
    </r>
    <r>
      <rPr>
        <b/>
        <sz val="10"/>
        <rFont val="Arial"/>
        <family val="2"/>
        <charset val="238"/>
      </rPr>
      <t>1.642</t>
    </r>
    <r>
      <rPr>
        <sz val="10"/>
        <rFont val="Arial"/>
        <family val="2"/>
        <charset val="238"/>
      </rPr>
      <t xml:space="preserve"> balení od každého druhu</t>
    </r>
  </si>
  <si>
    <r>
      <t xml:space="preserve">Předpokládaný objem </t>
    </r>
    <r>
      <rPr>
        <b/>
        <sz val="11"/>
        <color rgb="FFFF0000"/>
        <rFont val="Arial"/>
        <family val="2"/>
        <charset val="238"/>
      </rPr>
      <t>MJ</t>
    </r>
    <r>
      <rPr>
        <b/>
        <sz val="11"/>
        <color theme="0"/>
        <rFont val="Arial"/>
        <family val="2"/>
        <charset val="238"/>
      </rPr>
      <t xml:space="preserve"> za 4 roky</t>
    </r>
  </si>
  <si>
    <t>ltr</t>
  </si>
  <si>
    <t>Cena za MJ v Kč
bez DPH</t>
  </si>
  <si>
    <t>Název zboží účastníka
Velikost balení
Objem hotového nápoje</t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</si>
  <si>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jablko plod min. 30%, květ ibišku, šípek plod, trnka plod, jeřáb plod, černý bez plod, aronie plod, borůvka plod; vhodný i pro děti do 3 let věku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krabička po 20 sáčcích, na přípravu 250ml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</si>
  <si>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 xml:space="preserve">složení: </t>
    </r>
    <r>
      <rPr>
        <sz val="10"/>
        <rFont val="Arial"/>
        <family val="2"/>
        <charset val="238"/>
      </rPr>
      <t xml:space="preserve">šípek plod min. 10%, jablko plod min. 10%; květ ibišku, vhodný i pro děti do 3 let věku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krabička po 20 sáčcích, na přípravu 250ml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</si>
  <si>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t>Čaj ovocný - lesní směs, aromatizovaný
"na bázi jablka"</t>
  </si>
  <si>
    <t>Čaj ovocný - zahradní směs, aromatizovaný
"na bázi jablka a šípku"</t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</si>
  <si>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sušená syrovátka, náhrada mléka, min. podíl pražené kávovinové směsi s čekankou 10% (složení směsi - ječmen, žito, čekanka; z toho čekanka min. 6%)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10l hotového nápoje, max. velikost balení na přípravu hotového nápoje 15l, min. 70g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</si>
  <si>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 náhrada mléka, sušená syrovátka, min.podíl pražené kávovinové směsi 5% (složení směsi - ječmen, žito, čekanka; z toho čekanka min. 6%)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10l hotového nápoje, max. velikost balení na přípravu hotového nápoje 15l, min. 90g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</si>
  <si>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fruktóza, sušená syrovátka, náhrada mléka, min. podíl pražené kávovinové směsi s čekankou 7% (složení směsi - ječmen, žito, čekanka; z toho čekanka min. 6%),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10l hotového nápoje, max. velikost balení na přípravu hotového nápoje 15l, min. 70g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</si>
  <si>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sušená syrovátka, náhrada mléka</t>
    </r>
    <r>
      <rPr>
        <sz val="10"/>
        <color rgb="FF00B05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 xml:space="preserve">min. podíl kakaového prášku se snížením obsahem tuku 13%, sušené odstředěné mléko, protispékavá látka: E341,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10l hotového nápoje, max. velikost balení na přípravu hotového nápoje 15l, min. 70g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</si>
  <si>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sušená syrovátka, fruktoza,  náhrada mléka, min. podíl kakaového prášku se snížením obsahem tuku 10%, protispékavá složka E 341, jedlá sůl, stabilizátro: E412, aroma.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10l hotového nápoje, max. velikost balení na přípravu hotového nápoje 15l, min. 70g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</si>
  <si>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rýžová mouka min. 40%, jáhlová mouka min. 20%, fruktóza, náhrada mléka, sušená syrovátka, vláknina inulin min. 6%, vitamíny: min 15% refereční hodnoty příjmu všech vitamínů v 1 porci (E, C, thiamin, riboflavin, niacin, B6, kyselina listová, B12, biotin, kyselina pantotheonová).
</t>
    </r>
    <r>
      <rPr>
        <u/>
        <sz val="10"/>
        <rFont val="Arial"/>
        <family val="2"/>
        <charset val="238"/>
      </rPr>
      <t xml:space="preserve">
balení</t>
    </r>
    <r>
      <rPr>
        <sz val="10"/>
        <rFont val="Arial"/>
        <family val="2"/>
        <charset val="238"/>
      </rPr>
      <t xml:space="preserve">: velikost balení min. na přípravu 10 porcí, velikost balení max. na přípravu 20 porcí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</si>
  <si>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pohanková mouka min. 50%, sušené odstředěné mléko, sušená syrovátka, vláknina inulin min. 9%, fruktoza,  vitamíny: min 15% refereční hodnoty příjmu všech vitamínů v 1 porci (E, C, thiamin, riboflavin, niacin, B6, kyselina listová, B12, biotin, kyselina pantotheonová),
</t>
    </r>
    <r>
      <rPr>
        <u/>
        <sz val="10"/>
        <rFont val="Arial"/>
        <family val="2"/>
        <charset val="238"/>
      </rPr>
      <t xml:space="preserve">
balení</t>
    </r>
    <r>
      <rPr>
        <sz val="10"/>
        <rFont val="Arial"/>
        <family val="2"/>
        <charset val="238"/>
      </rPr>
      <t xml:space="preserve">: velikost balení min. na přípravu 10 porcí, velikost balení max. na přípravu 20 porcí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</si>
  <si>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rýžový mouka 40%, náhrada mléka, cukr,  koncentrát syrovátkových bílkovin min. 12%, jáhlová mouka 9%, sušený banánový prášek min. 1%, vitamíny: min 30% refereční hodnoty příjmu všech vitamínů v 1 porci (E, C, thiamin, riboflavin, niacin, B6, kyselina listová, B12, biotin, kyselina pantotheonová), 
</t>
    </r>
    <r>
      <rPr>
        <u/>
        <sz val="10"/>
        <rFont val="Arial"/>
        <family val="2"/>
        <charset val="238"/>
      </rPr>
      <t xml:space="preserve">
balení</t>
    </r>
    <r>
      <rPr>
        <sz val="10"/>
        <rFont val="Arial"/>
        <family val="2"/>
        <charset val="238"/>
      </rPr>
      <t xml:space="preserve">: velikost balení min. na přípravu 10 porcí, velikost balení max. na přípravu 20 porcí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</si>
  <si>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rýžový mouka 40%, náhrada mléka, cukr,  koncentrát syrovátkových bílkovin min. 12%, jáhlová mouka 9%, sušená meruňková dužina min. 1%, vitamíny: min 30% refereční hodnoty příjmu všech vitamínů v 1 porci (E, C, thiamin, riboflavin, niacin, B6, kyselina listová, B12, biotin, kyselina pantotheonová), 
</t>
    </r>
    <r>
      <rPr>
        <u/>
        <sz val="10"/>
        <rFont val="Arial"/>
        <family val="2"/>
        <charset val="238"/>
      </rPr>
      <t xml:space="preserve">
balení</t>
    </r>
    <r>
      <rPr>
        <sz val="10"/>
        <rFont val="Arial"/>
        <family val="2"/>
        <charset val="238"/>
      </rPr>
      <t xml:space="preserve">: velikost balení min. na přípravu 10 porcí, velikost balení max. na přípravu 20 porcí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</si>
  <si>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t>Cena za balení v Kč 
bez DPH</t>
  </si>
  <si>
    <t>porce</t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</si>
  <si>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maltotextrin</t>
    </r>
    <r>
      <rPr>
        <sz val="10"/>
        <color rgb="FF00B05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 xml:space="preserve">extrakt z černého čaje min. 4,2%, protispékavá složka  E 551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30l hotového nápoje, max. velikost balení na přípravu hotového nápoje 60l, min. 15g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</si>
  <si>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maltodextrin</t>
    </r>
    <r>
      <rPr>
        <sz val="10"/>
        <color rgb="FF00B05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extrakt z černého čaje min. 2,8%,</t>
    </r>
    <r>
      <rPr>
        <sz val="10"/>
        <color rgb="FF00B05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protispékavá složka  E 551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30l hotového nápoje, max. velikost balení na přípravu hotového nápoje 60l, min. 15g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</si>
  <si>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maltodextrin,</t>
    </r>
    <r>
      <rPr>
        <sz val="10"/>
        <color rgb="FF00B05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extrakt z černého čaje min. 2,8%, </t>
    </r>
    <r>
      <rPr>
        <sz val="10"/>
        <color rgb="FF00B05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 xml:space="preserve">protispékavá složka  E 551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30l hotového nápoje, max. velikost balení na přípravu hotového nápoje 60l, min. 15g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</si>
  <si>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maltodextrin</t>
    </r>
    <r>
      <rPr>
        <sz val="10"/>
        <color rgb="FF00B05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 xml:space="preserve">extrakt z černého čaje min. 2,8%, protispékavá složka  E 551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30l hotového nápoje, max. velikost balení na přípravu hotového nápoje 60l, min. 15g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</si>
  <si>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maltodextrin, ibiškový extrakt, protispékavá látka: E551, extrakt z černého čaje min. 0,05 %.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30l hotového nápoje, max. velikost balení na přípravu hotového nápoje 60l, min. 15g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</si>
  <si>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maltodextin</t>
    </r>
    <r>
      <rPr>
        <sz val="10"/>
        <color rgb="FF00B05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extrakt z černého čaje min. 1,6%, protispékavá složka  E 551,</t>
    </r>
    <r>
      <rPr>
        <sz val="10"/>
        <color rgb="FF00B050"/>
        <rFont val="Arial"/>
        <family val="2"/>
        <charset val="238"/>
      </rPr>
      <t xml:space="preserve"> </t>
    </r>
    <r>
      <rPr>
        <u/>
        <sz val="10"/>
        <rFont val="Arial"/>
        <family val="2"/>
        <charset val="238"/>
      </rPr>
      <t>sladidlo</t>
    </r>
    <r>
      <rPr>
        <sz val="10"/>
        <rFont val="Arial"/>
        <family val="2"/>
        <charset val="238"/>
      </rPr>
      <t xml:space="preserve">: sukralóza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30l hotového nápoje, max. velikost balení na přípravu hotového nápoje 60l, min. 15g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</si>
  <si>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maltodextrin,</t>
    </r>
    <r>
      <rPr>
        <sz val="10"/>
        <color rgb="FF00B05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extrakt z černého čaje min. 1,6%, protispékavá složka  E 551, </t>
    </r>
    <r>
      <rPr>
        <u/>
        <sz val="10"/>
        <rFont val="Arial"/>
        <family val="2"/>
        <charset val="238"/>
      </rPr>
      <t>sladidlo</t>
    </r>
    <r>
      <rPr>
        <sz val="10"/>
        <rFont val="Arial"/>
        <family val="2"/>
        <charset val="238"/>
      </rPr>
      <t xml:space="preserve">: sukralóza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30l hotového nápoje, max. velikost balení na přípravu hotového nápoje 60l, min. 15g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</si>
  <si>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maltodextrin, extrakt z černého čaje min. 1,6%, protispékavá složka  E 551, </t>
    </r>
    <r>
      <rPr>
        <u/>
        <sz val="10"/>
        <rFont val="Arial"/>
        <family val="2"/>
        <charset val="238"/>
      </rPr>
      <t>sladidlo</t>
    </r>
    <r>
      <rPr>
        <sz val="10"/>
        <rFont val="Arial"/>
        <family val="2"/>
        <charset val="238"/>
      </rPr>
      <t xml:space="preserve">: sukralóza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30l hotového nápoje, max. velikost balení na přípravu hotového nápoje 60l, min. 15g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
</t>
    </r>
  </si>
  <si>
    <r>
      <rPr>
        <u/>
        <sz val="10"/>
        <rFont val="Arial"/>
        <family val="2"/>
        <charset val="238"/>
      </rPr>
      <t>složení:</t>
    </r>
    <r>
      <rPr>
        <sz val="10"/>
        <rFont val="Arial"/>
        <family val="2"/>
        <charset val="238"/>
      </rPr>
      <t xml:space="preserve"> maltodextrin, ibiškový extrakt, protispékavá látka E 551, sladidlo: sukralóza, extrakt z černého čaje min. 0,5 %
</t>
    </r>
    <r>
      <rPr>
        <u/>
        <sz val="10"/>
        <rFont val="Arial"/>
        <family val="2"/>
        <charset val="238"/>
      </rPr>
      <t>balení</t>
    </r>
    <r>
      <rPr>
        <sz val="10"/>
        <rFont val="Arial"/>
        <family val="2"/>
        <charset val="238"/>
      </rPr>
      <t xml:space="preserve">: velikost balení min. na přípravu 30l hotového nápoje, max. velikost balení na přípravu hotového nápoje 60l, min. 15g směsi na přípravu 1l hotového nápoje
</t>
    </r>
    <r>
      <rPr>
        <u/>
        <sz val="10"/>
        <rFont val="Arial"/>
        <family val="2"/>
        <charset val="238"/>
      </rPr>
      <t>trvanlivost:</t>
    </r>
    <r>
      <rPr>
        <sz val="10"/>
        <rFont val="Arial"/>
        <family val="2"/>
        <charset val="238"/>
      </rPr>
      <t xml:space="preserve"> min. 9 měsíců od data dodání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</si>
</sst>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2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i/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6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9" fillId="0" borderId="0" xfId="0" applyFont="1"/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44" fontId="0" fillId="2" borderId="7" xfId="1" applyNumberFormat="1" applyFont="1" applyFill="1" applyBorder="1" applyAlignment="1">
      <alignment vertical="center"/>
    </xf>
    <xf numFmtId="44" fontId="0" fillId="3" borderId="7" xfId="2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3" fontId="0" fillId="0" borderId="0" xfId="0" applyNumberFormat="1"/>
    <xf numFmtId="44" fontId="0" fillId="0" borderId="0" xfId="0" applyNumberFormat="1"/>
    <xf numFmtId="0" fontId="3" fillId="7" borderId="11" xfId="5" applyBorder="1"/>
    <xf numFmtId="0" fontId="3" fillId="7" borderId="12" xfId="5" applyBorder="1"/>
    <xf numFmtId="3" fontId="0" fillId="0" borderId="15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7" xfId="0" applyBorder="1"/>
    <xf numFmtId="0" fontId="0" fillId="0" borderId="8" xfId="0" applyBorder="1"/>
    <xf numFmtId="3" fontId="0" fillId="0" borderId="14" xfId="0" applyNumberFormat="1" applyBorder="1"/>
    <xf numFmtId="3" fontId="0" fillId="0" borderId="16" xfId="0" applyNumberFormat="1" applyBorder="1"/>
    <xf numFmtId="0" fontId="3" fillId="6" borderId="18" xfId="4" applyBorder="1"/>
    <xf numFmtId="0" fontId="3" fillId="6" borderId="0" xfId="4" applyBorder="1" applyAlignment="1">
      <alignment wrapText="1"/>
    </xf>
    <xf numFmtId="0" fontId="3" fillId="6" borderId="0" xfId="4" applyBorder="1" applyAlignment="1">
      <alignment horizontal="center" wrapText="1"/>
    </xf>
    <xf numFmtId="0" fontId="3" fillId="6" borderId="0" xfId="4" applyBorder="1" applyAlignment="1">
      <alignment horizontal="center" vertical="center" wrapText="1"/>
    </xf>
    <xf numFmtId="0" fontId="3" fillId="6" borderId="19" xfId="4" applyBorder="1" applyAlignment="1">
      <alignment horizontal="center" vertical="center" wrapText="1"/>
    </xf>
    <xf numFmtId="0" fontId="3" fillId="6" borderId="20" xfId="4" applyBorder="1"/>
    <xf numFmtId="3" fontId="0" fillId="0" borderId="21" xfId="0" applyNumberFormat="1" applyBorder="1"/>
    <xf numFmtId="0" fontId="3" fillId="6" borderId="22" xfId="4" applyBorder="1"/>
    <xf numFmtId="3" fontId="0" fillId="0" borderId="19" xfId="0" applyNumberFormat="1" applyBorder="1"/>
    <xf numFmtId="0" fontId="3" fillId="6" borderId="23" xfId="4" applyBorder="1"/>
    <xf numFmtId="0" fontId="0" fillId="0" borderId="24" xfId="0" applyBorder="1"/>
    <xf numFmtId="3" fontId="0" fillId="0" borderId="25" xfId="0" applyNumberFormat="1" applyBorder="1"/>
    <xf numFmtId="3" fontId="0" fillId="0" borderId="12" xfId="0" applyNumberFormat="1" applyBorder="1"/>
    <xf numFmtId="3" fontId="0" fillId="0" borderId="26" xfId="0" applyNumberFormat="1" applyBorder="1"/>
    <xf numFmtId="3" fontId="0" fillId="0" borderId="13" xfId="0" applyNumberFormat="1" applyBorder="1"/>
    <xf numFmtId="0" fontId="16" fillId="5" borderId="0" xfId="3"/>
    <xf numFmtId="44" fontId="16" fillId="5" borderId="0" xfId="3" applyNumberFormat="1"/>
    <xf numFmtId="3" fontId="8" fillId="0" borderId="0" xfId="0" applyNumberFormat="1" applyFont="1"/>
    <xf numFmtId="0" fontId="18" fillId="2" borderId="0" xfId="0" applyFont="1" applyFill="1"/>
    <xf numFmtId="0" fontId="0" fillId="2" borderId="0" xfId="0" applyFill="1"/>
    <xf numFmtId="165" fontId="0" fillId="0" borderId="7" xfId="0" applyNumberForma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7" fillId="5" borderId="1" xfId="3" applyFont="1" applyBorder="1" applyAlignment="1">
      <alignment horizontal="center"/>
    </xf>
    <xf numFmtId="0" fontId="17" fillId="5" borderId="2" xfId="3" applyFont="1" applyBorder="1" applyAlignment="1">
      <alignment horizontal="center"/>
    </xf>
    <xf numFmtId="0" fontId="17" fillId="5" borderId="3" xfId="3" applyFont="1" applyBorder="1" applyAlignment="1">
      <alignment horizontal="center"/>
    </xf>
    <xf numFmtId="0" fontId="3" fillId="7" borderId="11" xfId="5" applyBorder="1" applyAlignment="1">
      <alignment horizontal="center"/>
    </xf>
    <xf numFmtId="0" fontId="3" fillId="7" borderId="12" xfId="5" applyBorder="1" applyAlignment="1">
      <alignment horizontal="center"/>
    </xf>
    <xf numFmtId="0" fontId="3" fillId="7" borderId="13" xfId="5" applyBorder="1" applyAlignment="1">
      <alignment horizontal="center"/>
    </xf>
    <xf numFmtId="0" fontId="2" fillId="7" borderId="11" xfId="5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6">
    <cellStyle name="20 % – Zvýraznění2" xfId="4" builtinId="34"/>
    <cellStyle name="60 % – Zvýraznění2" xfId="5" builtinId="36"/>
    <cellStyle name="Čárka" xfId="1" builtinId="3"/>
    <cellStyle name="Měna" xfId="2" builtinId="4"/>
    <cellStyle name="Normální" xfId="0" builtinId="0"/>
    <cellStyle name="Zvýraznění 2" xfId="3" builtin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12" zoomScaleNormal="112" workbookViewId="0">
      <selection activeCell="A28" sqref="A28"/>
    </sheetView>
  </sheetViews>
  <sheetFormatPr defaultRowHeight="12.75" x14ac:dyDescent="0.2"/>
  <cols>
    <col min="2" max="2" width="15.42578125" bestFit="1" customWidth="1"/>
    <col min="3" max="4" width="16.85546875" bestFit="1" customWidth="1"/>
    <col min="5" max="5" width="15.42578125" bestFit="1" customWidth="1"/>
    <col min="6" max="6" width="14" bestFit="1" customWidth="1"/>
    <col min="7" max="7" width="12.85546875" bestFit="1" customWidth="1"/>
    <col min="8" max="8" width="14" bestFit="1" customWidth="1"/>
    <col min="9" max="9" width="12.85546875" bestFit="1" customWidth="1"/>
    <col min="11" max="11" width="10.42578125" bestFit="1" customWidth="1"/>
    <col min="12" max="12" width="13.7109375" bestFit="1" customWidth="1"/>
  </cols>
  <sheetData>
    <row r="1" spans="1:11" ht="21.75" thickBot="1" x14ac:dyDescent="0.4">
      <c r="A1" s="50" t="s">
        <v>93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5.75" thickBot="1" x14ac:dyDescent="0.3">
      <c r="A2" s="19"/>
      <c r="B2" s="20"/>
      <c r="C2" s="53" t="s">
        <v>75</v>
      </c>
      <c r="D2" s="54"/>
      <c r="E2" s="55"/>
      <c r="F2" s="53" t="s">
        <v>76</v>
      </c>
      <c r="G2" s="54"/>
      <c r="H2" s="55"/>
      <c r="I2" s="56" t="s">
        <v>99</v>
      </c>
      <c r="J2" s="54"/>
      <c r="K2" s="55"/>
    </row>
    <row r="3" spans="1:11" ht="45" x14ac:dyDescent="0.25">
      <c r="A3" s="28"/>
      <c r="B3" s="29" t="s">
        <v>74</v>
      </c>
      <c r="C3" s="30" t="s">
        <v>68</v>
      </c>
      <c r="D3" s="30" t="s">
        <v>69</v>
      </c>
      <c r="E3" s="30" t="s">
        <v>73</v>
      </c>
      <c r="F3" s="31" t="s">
        <v>70</v>
      </c>
      <c r="G3" s="31" t="s">
        <v>71</v>
      </c>
      <c r="H3" s="31" t="s">
        <v>72</v>
      </c>
      <c r="I3" s="31" t="s">
        <v>70</v>
      </c>
      <c r="J3" s="31" t="s">
        <v>71</v>
      </c>
      <c r="K3" s="32" t="s">
        <v>72</v>
      </c>
    </row>
    <row r="4" spans="1:11" ht="15" x14ac:dyDescent="0.25">
      <c r="A4" s="33" t="s">
        <v>60</v>
      </c>
      <c r="B4" s="24">
        <v>160</v>
      </c>
      <c r="C4" s="26">
        <f>B4*0.2*5</f>
        <v>160</v>
      </c>
      <c r="D4" s="21">
        <f>B4*0.2*2</f>
        <v>64</v>
      </c>
      <c r="E4" s="22">
        <f>B4*1.4*7</f>
        <v>1568</v>
      </c>
      <c r="F4" s="26">
        <f>CEILING(C4/10,1)</f>
        <v>16</v>
      </c>
      <c r="G4" s="21">
        <f>CEILING(D4/10,1)</f>
        <v>7</v>
      </c>
      <c r="H4" s="22">
        <f t="shared" ref="H4:H11" si="0">CEILING(E4/40,1)</f>
        <v>40</v>
      </c>
      <c r="I4" s="21">
        <f>F4*52*4</f>
        <v>3328</v>
      </c>
      <c r="J4" s="21">
        <f>G4*52*4</f>
        <v>1456</v>
      </c>
      <c r="K4" s="34">
        <f>H4*52*4</f>
        <v>8320</v>
      </c>
    </row>
    <row r="5" spans="1:11" ht="15" x14ac:dyDescent="0.25">
      <c r="A5" s="35" t="s">
        <v>61</v>
      </c>
      <c r="B5" s="25">
        <v>250</v>
      </c>
      <c r="C5" s="27">
        <f t="shared" ref="C5:C11" si="1">B5*0.2*5</f>
        <v>250</v>
      </c>
      <c r="D5" s="17">
        <f t="shared" ref="D5:D11" si="2">B5*0.2*2</f>
        <v>100</v>
      </c>
      <c r="E5" s="23">
        <f t="shared" ref="E5:E11" si="3">B5*1.4*7</f>
        <v>2450</v>
      </c>
      <c r="F5" s="27">
        <f t="shared" ref="F5:F11" si="4">CEILING(C5/10,1)</f>
        <v>25</v>
      </c>
      <c r="G5" s="17">
        <f t="shared" ref="G5:G11" si="5">CEILING(D5/10,1)</f>
        <v>10</v>
      </c>
      <c r="H5" s="23">
        <f t="shared" si="0"/>
        <v>62</v>
      </c>
      <c r="I5" s="17">
        <f t="shared" ref="I5:I11" si="6">F5*52*4</f>
        <v>5200</v>
      </c>
      <c r="J5" s="17">
        <f t="shared" ref="J5:J11" si="7">G5*52*4</f>
        <v>2080</v>
      </c>
      <c r="K5" s="36">
        <f t="shared" ref="K5:K11" si="8">H5*52*4</f>
        <v>12896</v>
      </c>
    </row>
    <row r="6" spans="1:11" ht="15" x14ac:dyDescent="0.25">
      <c r="A6" s="35" t="s">
        <v>62</v>
      </c>
      <c r="B6" s="25">
        <v>380</v>
      </c>
      <c r="C6" s="27">
        <f t="shared" si="1"/>
        <v>380</v>
      </c>
      <c r="D6" s="17">
        <f t="shared" si="2"/>
        <v>152</v>
      </c>
      <c r="E6" s="23">
        <f t="shared" si="3"/>
        <v>3724</v>
      </c>
      <c r="F6" s="27">
        <f t="shared" si="4"/>
        <v>38</v>
      </c>
      <c r="G6" s="17">
        <f t="shared" si="5"/>
        <v>16</v>
      </c>
      <c r="H6" s="23">
        <f t="shared" si="0"/>
        <v>94</v>
      </c>
      <c r="I6" s="17">
        <f t="shared" si="6"/>
        <v>7904</v>
      </c>
      <c r="J6" s="17">
        <f t="shared" si="7"/>
        <v>3328</v>
      </c>
      <c r="K6" s="36">
        <f t="shared" si="8"/>
        <v>19552</v>
      </c>
    </row>
    <row r="7" spans="1:11" ht="15" x14ac:dyDescent="0.25">
      <c r="A7" s="35" t="s">
        <v>63</v>
      </c>
      <c r="B7" s="25">
        <v>250</v>
      </c>
      <c r="C7" s="27">
        <f t="shared" si="1"/>
        <v>250</v>
      </c>
      <c r="D7" s="17">
        <f t="shared" si="2"/>
        <v>100</v>
      </c>
      <c r="E7" s="23">
        <f t="shared" si="3"/>
        <v>2450</v>
      </c>
      <c r="F7" s="27">
        <f t="shared" si="4"/>
        <v>25</v>
      </c>
      <c r="G7" s="17">
        <f t="shared" si="5"/>
        <v>10</v>
      </c>
      <c r="H7" s="23">
        <f t="shared" si="0"/>
        <v>62</v>
      </c>
      <c r="I7" s="17">
        <f t="shared" si="6"/>
        <v>5200</v>
      </c>
      <c r="J7" s="17">
        <f t="shared" si="7"/>
        <v>2080</v>
      </c>
      <c r="K7" s="36">
        <f t="shared" si="8"/>
        <v>12896</v>
      </c>
    </row>
    <row r="8" spans="1:11" ht="15" x14ac:dyDescent="0.25">
      <c r="A8" s="35" t="s">
        <v>64</v>
      </c>
      <c r="B8" s="25">
        <v>260</v>
      </c>
      <c r="C8" s="27">
        <f t="shared" si="1"/>
        <v>260</v>
      </c>
      <c r="D8" s="17">
        <f t="shared" si="2"/>
        <v>104</v>
      </c>
      <c r="E8" s="23">
        <f t="shared" si="3"/>
        <v>2548</v>
      </c>
      <c r="F8" s="27">
        <f t="shared" si="4"/>
        <v>26</v>
      </c>
      <c r="G8" s="17">
        <f t="shared" si="5"/>
        <v>11</v>
      </c>
      <c r="H8" s="23">
        <f t="shared" si="0"/>
        <v>64</v>
      </c>
      <c r="I8" s="17">
        <f t="shared" si="6"/>
        <v>5408</v>
      </c>
      <c r="J8" s="17">
        <f t="shared" si="7"/>
        <v>2288</v>
      </c>
      <c r="K8" s="36">
        <f t="shared" si="8"/>
        <v>13312</v>
      </c>
    </row>
    <row r="9" spans="1:11" ht="15" x14ac:dyDescent="0.25">
      <c r="A9" s="35" t="s">
        <v>65</v>
      </c>
      <c r="B9" s="25">
        <v>80</v>
      </c>
      <c r="C9" s="27">
        <f t="shared" si="1"/>
        <v>80</v>
      </c>
      <c r="D9" s="17">
        <f t="shared" si="2"/>
        <v>32</v>
      </c>
      <c r="E9" s="23">
        <f t="shared" si="3"/>
        <v>784</v>
      </c>
      <c r="F9" s="27">
        <f t="shared" si="4"/>
        <v>8</v>
      </c>
      <c r="G9" s="17">
        <f t="shared" si="5"/>
        <v>4</v>
      </c>
      <c r="H9" s="23">
        <f t="shared" si="0"/>
        <v>20</v>
      </c>
      <c r="I9" s="17">
        <f t="shared" si="6"/>
        <v>1664</v>
      </c>
      <c r="J9" s="17">
        <f t="shared" si="7"/>
        <v>832</v>
      </c>
      <c r="K9" s="36">
        <f t="shared" si="8"/>
        <v>4160</v>
      </c>
    </row>
    <row r="10" spans="1:11" ht="15" x14ac:dyDescent="0.25">
      <c r="A10" s="35" t="s">
        <v>66</v>
      </c>
      <c r="B10" s="25">
        <v>570</v>
      </c>
      <c r="C10" s="27">
        <f t="shared" si="1"/>
        <v>570</v>
      </c>
      <c r="D10" s="17">
        <f t="shared" si="2"/>
        <v>228</v>
      </c>
      <c r="E10" s="23">
        <f t="shared" si="3"/>
        <v>5586</v>
      </c>
      <c r="F10" s="27">
        <f t="shared" si="4"/>
        <v>57</v>
      </c>
      <c r="G10" s="17">
        <f t="shared" si="5"/>
        <v>23</v>
      </c>
      <c r="H10" s="23">
        <f t="shared" si="0"/>
        <v>140</v>
      </c>
      <c r="I10" s="17">
        <f t="shared" si="6"/>
        <v>11856</v>
      </c>
      <c r="J10" s="17">
        <f t="shared" si="7"/>
        <v>4784</v>
      </c>
      <c r="K10" s="36">
        <f t="shared" si="8"/>
        <v>29120</v>
      </c>
    </row>
    <row r="11" spans="1:11" ht="15.75" thickBot="1" x14ac:dyDescent="0.3">
      <c r="A11" s="37" t="s">
        <v>67</v>
      </c>
      <c r="B11" s="38">
        <v>65</v>
      </c>
      <c r="C11" s="39">
        <f t="shared" si="1"/>
        <v>65</v>
      </c>
      <c r="D11" s="40">
        <f t="shared" si="2"/>
        <v>26</v>
      </c>
      <c r="E11" s="41">
        <f t="shared" si="3"/>
        <v>637</v>
      </c>
      <c r="F11" s="39">
        <f t="shared" si="4"/>
        <v>7</v>
      </c>
      <c r="G11" s="40">
        <f t="shared" si="5"/>
        <v>3</v>
      </c>
      <c r="H11" s="41">
        <f t="shared" si="0"/>
        <v>16</v>
      </c>
      <c r="I11" s="40">
        <f t="shared" si="6"/>
        <v>1456</v>
      </c>
      <c r="J11" s="40">
        <f t="shared" si="7"/>
        <v>624</v>
      </c>
      <c r="K11" s="42">
        <f t="shared" si="8"/>
        <v>3328</v>
      </c>
    </row>
    <row r="13" spans="1:11" x14ac:dyDescent="0.2">
      <c r="G13" t="s">
        <v>77</v>
      </c>
      <c r="I13" s="17">
        <f>SUM(I4:I11)</f>
        <v>42016</v>
      </c>
      <c r="J13" s="17">
        <f t="shared" ref="J13:K13" si="9">SUM(J4:J11)</f>
        <v>17472</v>
      </c>
      <c r="K13" s="17">
        <f t="shared" si="9"/>
        <v>103584</v>
      </c>
    </row>
    <row r="15" spans="1:11" x14ac:dyDescent="0.2">
      <c r="G15" t="s">
        <v>78</v>
      </c>
      <c r="I15">
        <v>3</v>
      </c>
      <c r="J15">
        <v>2</v>
      </c>
      <c r="K15">
        <v>9</v>
      </c>
    </row>
    <row r="17" spans="1:11" x14ac:dyDescent="0.2">
      <c r="G17" t="s">
        <v>79</v>
      </c>
      <c r="I17" s="17">
        <f>I13/I15</f>
        <v>14005.333333333334</v>
      </c>
      <c r="J17" s="17">
        <f t="shared" ref="J17:K17" si="10">J13/J15</f>
        <v>8736</v>
      </c>
      <c r="K17" s="17">
        <f t="shared" si="10"/>
        <v>11509.333333333334</v>
      </c>
    </row>
    <row r="18" spans="1:11" x14ac:dyDescent="0.2">
      <c r="G18" t="s">
        <v>80</v>
      </c>
      <c r="I18" s="45">
        <v>14000</v>
      </c>
      <c r="J18" s="45">
        <v>8700</v>
      </c>
      <c r="K18" s="45">
        <v>11500</v>
      </c>
    </row>
    <row r="21" spans="1:11" x14ac:dyDescent="0.2">
      <c r="A21" t="s">
        <v>97</v>
      </c>
    </row>
    <row r="22" spans="1:11" x14ac:dyDescent="0.2">
      <c r="A22" t="s">
        <v>101</v>
      </c>
    </row>
    <row r="23" spans="1:11" x14ac:dyDescent="0.2">
      <c r="A23" t="s">
        <v>103</v>
      </c>
    </row>
    <row r="25" spans="1:11" x14ac:dyDescent="0.2">
      <c r="A25" t="s">
        <v>92</v>
      </c>
    </row>
    <row r="26" spans="1:11" x14ac:dyDescent="0.2">
      <c r="A26" t="s">
        <v>102</v>
      </c>
    </row>
    <row r="27" spans="1:11" x14ac:dyDescent="0.2">
      <c r="A27" t="s">
        <v>104</v>
      </c>
    </row>
    <row r="29" spans="1:11" ht="15" x14ac:dyDescent="0.25">
      <c r="A29" s="43" t="s">
        <v>100</v>
      </c>
      <c r="B29" s="43"/>
      <c r="C29" s="44" t="e">
        <f>PHZ!#REF!</f>
        <v>#REF!</v>
      </c>
    </row>
    <row r="30" spans="1:11" ht="15" x14ac:dyDescent="0.25">
      <c r="A30" s="43" t="s">
        <v>95</v>
      </c>
      <c r="B30" s="43"/>
      <c r="C30" s="44" t="e">
        <f>SUM(PHZ!#REF!)</f>
        <v>#REF!</v>
      </c>
    </row>
    <row r="31" spans="1:11" ht="15" x14ac:dyDescent="0.25">
      <c r="A31" s="43" t="s">
        <v>94</v>
      </c>
      <c r="B31" s="43"/>
      <c r="C31" s="44" t="e">
        <f>C29-C30</f>
        <v>#REF!</v>
      </c>
    </row>
    <row r="32" spans="1:11" x14ac:dyDescent="0.2">
      <c r="C32" s="18" t="e">
        <f>C31/4</f>
        <v>#REF!</v>
      </c>
    </row>
  </sheetData>
  <mergeCells count="4">
    <mergeCell ref="A1:K1"/>
    <mergeCell ref="C2:E2"/>
    <mergeCell ref="F2:H2"/>
    <mergeCell ref="I2:K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D3" sqref="D3"/>
    </sheetView>
  </sheetViews>
  <sheetFormatPr defaultColWidth="8.85546875" defaultRowHeight="12.75" x14ac:dyDescent="0.2"/>
  <cols>
    <col min="1" max="1" width="26.28515625" customWidth="1"/>
    <col min="2" max="2" width="33.42578125" customWidth="1"/>
    <col min="3" max="3" width="46.7109375" customWidth="1"/>
    <col min="4" max="4" width="44.28515625" customWidth="1"/>
    <col min="5" max="5" width="17.7109375" customWidth="1"/>
    <col min="6" max="6" width="5.7109375" customWidth="1"/>
    <col min="7" max="8" width="22.7109375" customWidth="1"/>
    <col min="9" max="9" width="16.85546875" bestFit="1" customWidth="1"/>
  </cols>
  <sheetData>
    <row r="1" spans="1:9" ht="15.75" thickBot="1" x14ac:dyDescent="0.25">
      <c r="B1" s="57" t="s">
        <v>13</v>
      </c>
      <c r="C1" s="58"/>
      <c r="D1" s="59"/>
      <c r="E1" s="59"/>
      <c r="F1" s="59"/>
      <c r="G1" s="59"/>
      <c r="H1" s="49"/>
    </row>
    <row r="2" spans="1:9" s="1" customFormat="1" ht="75" x14ac:dyDescent="0.2">
      <c r="A2" s="9" t="s">
        <v>5</v>
      </c>
      <c r="B2" s="9" t="s">
        <v>1</v>
      </c>
      <c r="C2" s="9" t="s">
        <v>2</v>
      </c>
      <c r="D2" s="10" t="s">
        <v>108</v>
      </c>
      <c r="E2" s="10" t="s">
        <v>105</v>
      </c>
      <c r="F2" s="11" t="s">
        <v>0</v>
      </c>
      <c r="G2" s="10" t="s">
        <v>107</v>
      </c>
      <c r="H2" s="10" t="s">
        <v>122</v>
      </c>
      <c r="I2" s="9" t="s">
        <v>4</v>
      </c>
    </row>
    <row r="3" spans="1:9" s="2" customFormat="1" ht="114.75" x14ac:dyDescent="0.2">
      <c r="A3" s="60" t="s">
        <v>12</v>
      </c>
      <c r="B3" s="3" t="s">
        <v>41</v>
      </c>
      <c r="C3" s="4" t="s">
        <v>124</v>
      </c>
      <c r="D3" s="5"/>
      <c r="E3" s="48">
        <v>460000</v>
      </c>
      <c r="F3" s="6" t="s">
        <v>106</v>
      </c>
      <c r="G3" s="7"/>
      <c r="H3" s="7"/>
      <c r="I3" s="8">
        <f t="shared" ref="I3:I24" si="0">G3*E3</f>
        <v>0</v>
      </c>
    </row>
    <row r="4" spans="1:9" s="2" customFormat="1" ht="114.75" x14ac:dyDescent="0.2">
      <c r="A4" s="60"/>
      <c r="B4" s="13" t="s">
        <v>42</v>
      </c>
      <c r="C4" s="4" t="s">
        <v>125</v>
      </c>
      <c r="D4" s="5"/>
      <c r="E4" s="48">
        <v>460000</v>
      </c>
      <c r="F4" s="6" t="s">
        <v>106</v>
      </c>
      <c r="G4" s="7"/>
      <c r="H4" s="7"/>
      <c r="I4" s="8">
        <f t="shared" si="0"/>
        <v>0</v>
      </c>
    </row>
    <row r="5" spans="1:9" ht="114.75" x14ac:dyDescent="0.2">
      <c r="A5" s="60"/>
      <c r="B5" s="13" t="s">
        <v>43</v>
      </c>
      <c r="C5" s="4" t="s">
        <v>126</v>
      </c>
      <c r="D5" s="5"/>
      <c r="E5" s="48">
        <v>460000</v>
      </c>
      <c r="F5" s="6" t="s">
        <v>106</v>
      </c>
      <c r="G5" s="7"/>
      <c r="H5" s="7"/>
      <c r="I5" s="8">
        <f t="shared" si="0"/>
        <v>0</v>
      </c>
    </row>
    <row r="6" spans="1:9" ht="114.75" x14ac:dyDescent="0.2">
      <c r="A6" s="60"/>
      <c r="B6" s="13" t="s">
        <v>44</v>
      </c>
      <c r="C6" s="4" t="s">
        <v>127</v>
      </c>
      <c r="D6" s="5"/>
      <c r="E6" s="48">
        <v>460000</v>
      </c>
      <c r="F6" s="6" t="s">
        <v>106</v>
      </c>
      <c r="G6" s="7"/>
      <c r="H6" s="7"/>
      <c r="I6" s="8">
        <f t="shared" si="0"/>
        <v>0</v>
      </c>
    </row>
    <row r="7" spans="1:9" ht="114.75" x14ac:dyDescent="0.2">
      <c r="A7" s="60"/>
      <c r="B7" s="13" t="s">
        <v>45</v>
      </c>
      <c r="C7" s="4" t="s">
        <v>128</v>
      </c>
      <c r="D7" s="5"/>
      <c r="E7" s="48">
        <v>460000</v>
      </c>
      <c r="F7" s="6" t="s">
        <v>106</v>
      </c>
      <c r="G7" s="7"/>
      <c r="H7" s="7"/>
      <c r="I7" s="8">
        <f t="shared" si="0"/>
        <v>0</v>
      </c>
    </row>
    <row r="8" spans="1:9" ht="114.75" x14ac:dyDescent="0.2">
      <c r="A8" s="61" t="s">
        <v>40</v>
      </c>
      <c r="B8" s="13" t="s">
        <v>46</v>
      </c>
      <c r="C8" s="4" t="s">
        <v>129</v>
      </c>
      <c r="D8" s="5"/>
      <c r="E8" s="48">
        <v>460000</v>
      </c>
      <c r="F8" s="6" t="s">
        <v>106</v>
      </c>
      <c r="G8" s="7"/>
      <c r="H8" s="7"/>
      <c r="I8" s="8">
        <f t="shared" si="0"/>
        <v>0</v>
      </c>
    </row>
    <row r="9" spans="1:9" ht="114.75" x14ac:dyDescent="0.2">
      <c r="A9" s="62"/>
      <c r="B9" s="13" t="s">
        <v>47</v>
      </c>
      <c r="C9" s="4" t="s">
        <v>130</v>
      </c>
      <c r="D9" s="5"/>
      <c r="E9" s="48">
        <v>460000</v>
      </c>
      <c r="F9" s="6" t="s">
        <v>106</v>
      </c>
      <c r="G9" s="7"/>
      <c r="H9" s="7"/>
      <c r="I9" s="8">
        <f t="shared" si="0"/>
        <v>0</v>
      </c>
    </row>
    <row r="10" spans="1:9" ht="127.5" x14ac:dyDescent="0.2">
      <c r="A10" s="62"/>
      <c r="B10" s="13" t="s">
        <v>48</v>
      </c>
      <c r="C10" s="4" t="s">
        <v>131</v>
      </c>
      <c r="D10" s="5"/>
      <c r="E10" s="48">
        <v>460000</v>
      </c>
      <c r="F10" s="6" t="s">
        <v>106</v>
      </c>
      <c r="G10" s="7"/>
      <c r="H10" s="7"/>
      <c r="I10" s="8">
        <f t="shared" si="0"/>
        <v>0</v>
      </c>
    </row>
    <row r="11" spans="1:9" ht="140.25" x14ac:dyDescent="0.2">
      <c r="A11" s="62"/>
      <c r="B11" s="13" t="s">
        <v>49</v>
      </c>
      <c r="C11" s="4" t="s">
        <v>132</v>
      </c>
      <c r="D11" s="5"/>
      <c r="E11" s="48">
        <v>460000</v>
      </c>
      <c r="F11" s="6" t="s">
        <v>106</v>
      </c>
      <c r="G11" s="7"/>
      <c r="H11" s="7"/>
      <c r="I11" s="8">
        <f t="shared" si="0"/>
        <v>0</v>
      </c>
    </row>
    <row r="12" spans="1:9" ht="76.5" x14ac:dyDescent="0.2">
      <c r="A12" s="60" t="s">
        <v>87</v>
      </c>
      <c r="B12" s="13" t="s">
        <v>88</v>
      </c>
      <c r="C12" s="4" t="s">
        <v>91</v>
      </c>
      <c r="D12" s="5"/>
      <c r="E12" s="48">
        <v>1642</v>
      </c>
      <c r="F12" s="6" t="s">
        <v>3</v>
      </c>
      <c r="G12" s="7"/>
      <c r="H12" s="7"/>
      <c r="I12" s="8">
        <f t="shared" si="0"/>
        <v>0</v>
      </c>
    </row>
    <row r="13" spans="1:9" ht="89.25" x14ac:dyDescent="0.2">
      <c r="A13" s="60"/>
      <c r="B13" s="13" t="s">
        <v>89</v>
      </c>
      <c r="C13" s="4" t="s">
        <v>90</v>
      </c>
      <c r="D13" s="5"/>
      <c r="E13" s="48">
        <v>1642</v>
      </c>
      <c r="F13" s="6" t="s">
        <v>3</v>
      </c>
      <c r="G13" s="7"/>
      <c r="H13" s="7"/>
      <c r="I13" s="8">
        <f t="shared" si="0"/>
        <v>0</v>
      </c>
    </row>
    <row r="14" spans="1:9" ht="102" x14ac:dyDescent="0.2">
      <c r="A14" s="60"/>
      <c r="B14" s="13" t="s">
        <v>111</v>
      </c>
      <c r="C14" s="4" t="s">
        <v>109</v>
      </c>
      <c r="D14" s="5"/>
      <c r="E14" s="48">
        <v>1642</v>
      </c>
      <c r="F14" s="6" t="s">
        <v>3</v>
      </c>
      <c r="G14" s="7"/>
      <c r="H14" s="7"/>
      <c r="I14" s="8">
        <f t="shared" si="0"/>
        <v>0</v>
      </c>
    </row>
    <row r="15" spans="1:9" ht="89.25" x14ac:dyDescent="0.2">
      <c r="A15" s="60"/>
      <c r="B15" s="13" t="s">
        <v>112</v>
      </c>
      <c r="C15" s="4" t="s">
        <v>110</v>
      </c>
      <c r="D15" s="5"/>
      <c r="E15" s="48">
        <v>1642</v>
      </c>
      <c r="F15" s="6" t="s">
        <v>3</v>
      </c>
      <c r="G15" s="7"/>
      <c r="H15" s="7"/>
      <c r="I15" s="8">
        <f t="shared" si="0"/>
        <v>0</v>
      </c>
    </row>
    <row r="16" spans="1:9" ht="140.25" x14ac:dyDescent="0.2">
      <c r="A16" s="60" t="s">
        <v>14</v>
      </c>
      <c r="B16" s="13" t="s">
        <v>50</v>
      </c>
      <c r="C16" s="4" t="s">
        <v>113</v>
      </c>
      <c r="D16" s="5"/>
      <c r="E16" s="48">
        <v>140000</v>
      </c>
      <c r="F16" s="6" t="s">
        <v>106</v>
      </c>
      <c r="G16" s="7"/>
      <c r="H16" s="7"/>
      <c r="I16" s="8">
        <f t="shared" si="0"/>
        <v>0</v>
      </c>
    </row>
    <row r="17" spans="1:9" ht="127.5" x14ac:dyDescent="0.2">
      <c r="A17" s="60"/>
      <c r="B17" s="13" t="s">
        <v>50</v>
      </c>
      <c r="C17" s="4" t="s">
        <v>114</v>
      </c>
      <c r="D17" s="5"/>
      <c r="E17" s="48">
        <v>140000</v>
      </c>
      <c r="F17" s="6" t="s">
        <v>106</v>
      </c>
      <c r="G17" s="7"/>
      <c r="H17" s="7"/>
      <c r="I17" s="8">
        <f t="shared" si="0"/>
        <v>0</v>
      </c>
    </row>
    <row r="18" spans="1:9" ht="140.25" x14ac:dyDescent="0.2">
      <c r="A18" s="6" t="s">
        <v>51</v>
      </c>
      <c r="B18" s="13" t="s">
        <v>52</v>
      </c>
      <c r="C18" s="4" t="s">
        <v>115</v>
      </c>
      <c r="D18" s="5"/>
      <c r="E18" s="48">
        <v>140000</v>
      </c>
      <c r="F18" s="6" t="s">
        <v>106</v>
      </c>
      <c r="G18" s="7"/>
      <c r="H18" s="7"/>
      <c r="I18" s="8">
        <f t="shared" si="0"/>
        <v>0</v>
      </c>
    </row>
    <row r="19" spans="1:9" ht="127.5" x14ac:dyDescent="0.2">
      <c r="A19" s="6" t="s">
        <v>15</v>
      </c>
      <c r="B19" s="13" t="s">
        <v>53</v>
      </c>
      <c r="C19" s="4" t="s">
        <v>116</v>
      </c>
      <c r="D19" s="5"/>
      <c r="E19" s="48">
        <v>87000</v>
      </c>
      <c r="F19" s="6" t="s">
        <v>106</v>
      </c>
      <c r="G19" s="7"/>
      <c r="H19" s="7"/>
      <c r="I19" s="8">
        <f t="shared" si="0"/>
        <v>0</v>
      </c>
    </row>
    <row r="20" spans="1:9" ht="140.25" x14ac:dyDescent="0.2">
      <c r="A20" s="6" t="s">
        <v>54</v>
      </c>
      <c r="B20" s="13" t="s">
        <v>55</v>
      </c>
      <c r="C20" s="4" t="s">
        <v>117</v>
      </c>
      <c r="D20" s="5"/>
      <c r="E20" s="48">
        <v>87000</v>
      </c>
      <c r="F20" s="6" t="s">
        <v>106</v>
      </c>
      <c r="G20" s="7"/>
      <c r="H20" s="7"/>
      <c r="I20" s="8">
        <f t="shared" si="0"/>
        <v>0</v>
      </c>
    </row>
    <row r="21" spans="1:9" ht="140.25" x14ac:dyDescent="0.2">
      <c r="A21" s="60" t="s">
        <v>16</v>
      </c>
      <c r="B21" s="3" t="s">
        <v>56</v>
      </c>
      <c r="C21" s="4" t="s">
        <v>118</v>
      </c>
      <c r="D21" s="5"/>
      <c r="E21" s="48">
        <v>26100</v>
      </c>
      <c r="F21" s="6" t="s">
        <v>123</v>
      </c>
      <c r="G21" s="7"/>
      <c r="H21" s="7"/>
      <c r="I21" s="8">
        <f t="shared" si="0"/>
        <v>0</v>
      </c>
    </row>
    <row r="22" spans="1:9" ht="190.5" customHeight="1" x14ac:dyDescent="0.2">
      <c r="A22" s="60"/>
      <c r="B22" s="3" t="s">
        <v>57</v>
      </c>
      <c r="C22" s="4" t="s">
        <v>119</v>
      </c>
      <c r="D22" s="5"/>
      <c r="E22" s="48">
        <v>26100</v>
      </c>
      <c r="F22" s="6" t="s">
        <v>123</v>
      </c>
      <c r="G22" s="7"/>
      <c r="H22" s="7"/>
      <c r="I22" s="8">
        <f t="shared" si="0"/>
        <v>0</v>
      </c>
    </row>
    <row r="23" spans="1:9" ht="140.25" x14ac:dyDescent="0.2">
      <c r="A23" s="60"/>
      <c r="B23" s="14" t="s">
        <v>58</v>
      </c>
      <c r="C23" s="4" t="s">
        <v>120</v>
      </c>
      <c r="D23" s="5"/>
      <c r="E23" s="48">
        <v>26100</v>
      </c>
      <c r="F23" s="6" t="s">
        <v>123</v>
      </c>
      <c r="G23" s="7"/>
      <c r="H23" s="7"/>
      <c r="I23" s="8">
        <f t="shared" si="0"/>
        <v>0</v>
      </c>
    </row>
    <row r="24" spans="1:9" ht="140.25" x14ac:dyDescent="0.2">
      <c r="A24" s="60"/>
      <c r="B24" s="13" t="s">
        <v>59</v>
      </c>
      <c r="C24" s="4" t="s">
        <v>121</v>
      </c>
      <c r="D24" s="5"/>
      <c r="E24" s="48">
        <v>26100</v>
      </c>
      <c r="F24" s="6" t="s">
        <v>123</v>
      </c>
      <c r="G24" s="7"/>
      <c r="H24" s="7"/>
      <c r="I24" s="8">
        <f t="shared" si="0"/>
        <v>0</v>
      </c>
    </row>
    <row r="26" spans="1:9" x14ac:dyDescent="0.2">
      <c r="A26" s="12" t="s">
        <v>6</v>
      </c>
      <c r="I26" s="18">
        <f t="shared" ref="I26" si="1">SUM(I3:I24)</f>
        <v>0</v>
      </c>
    </row>
    <row r="27" spans="1:9" x14ac:dyDescent="0.2">
      <c r="A27" s="12" t="s">
        <v>8</v>
      </c>
    </row>
    <row r="28" spans="1:9" x14ac:dyDescent="0.2">
      <c r="A28" s="12" t="s">
        <v>7</v>
      </c>
    </row>
    <row r="29" spans="1:9" x14ac:dyDescent="0.2">
      <c r="A29" s="12" t="s">
        <v>9</v>
      </c>
    </row>
    <row r="30" spans="1:9" x14ac:dyDescent="0.2">
      <c r="A30" s="12" t="s">
        <v>10</v>
      </c>
    </row>
    <row r="31" spans="1:9" x14ac:dyDescent="0.2">
      <c r="A31" s="12" t="s">
        <v>11</v>
      </c>
    </row>
  </sheetData>
  <mergeCells count="6">
    <mergeCell ref="B1:G1"/>
    <mergeCell ref="A3:A7"/>
    <mergeCell ref="A8:A11"/>
    <mergeCell ref="A16:A17"/>
    <mergeCell ref="A21:A24"/>
    <mergeCell ref="A12:A1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showGridLines="0" workbookViewId="0">
      <selection activeCell="A23" sqref="A23"/>
    </sheetView>
  </sheetViews>
  <sheetFormatPr defaultColWidth="8.85546875" defaultRowHeight="12.75" x14ac:dyDescent="0.2"/>
  <sheetData>
    <row r="2" spans="1:1" x14ac:dyDescent="0.2">
      <c r="A2" s="16" t="s">
        <v>83</v>
      </c>
    </row>
    <row r="3" spans="1:1" x14ac:dyDescent="0.2">
      <c r="A3" t="s">
        <v>17</v>
      </c>
    </row>
    <row r="4" spans="1:1" x14ac:dyDescent="0.2">
      <c r="A4" t="s">
        <v>36</v>
      </c>
    </row>
    <row r="5" spans="1:1" x14ac:dyDescent="0.2">
      <c r="A5" t="s">
        <v>84</v>
      </c>
    </row>
    <row r="6" spans="1:1" x14ac:dyDescent="0.2">
      <c r="A6" t="s">
        <v>18</v>
      </c>
    </row>
    <row r="7" spans="1:1" x14ac:dyDescent="0.2">
      <c r="A7" t="s">
        <v>19</v>
      </c>
    </row>
    <row r="8" spans="1:1" x14ac:dyDescent="0.2">
      <c r="A8" t="s">
        <v>20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37</v>
      </c>
    </row>
    <row r="16" spans="1:1" x14ac:dyDescent="0.2">
      <c r="A16" t="s">
        <v>30</v>
      </c>
    </row>
    <row r="17" spans="1:1" x14ac:dyDescent="0.2">
      <c r="A17" t="s">
        <v>31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81</v>
      </c>
    </row>
    <row r="21" spans="1:1" x14ac:dyDescent="0.2">
      <c r="A21" t="s">
        <v>82</v>
      </c>
    </row>
    <row r="22" spans="1:1" x14ac:dyDescent="0.2">
      <c r="A22" t="s">
        <v>98</v>
      </c>
    </row>
    <row r="24" spans="1:1" x14ac:dyDescent="0.2">
      <c r="A24" s="15" t="s">
        <v>85</v>
      </c>
    </row>
    <row r="25" spans="1:1" x14ac:dyDescent="0.2">
      <c r="A25" t="s">
        <v>35</v>
      </c>
    </row>
    <row r="26" spans="1:1" x14ac:dyDescent="0.2">
      <c r="A26" t="s">
        <v>39</v>
      </c>
    </row>
    <row r="27" spans="1:1" x14ac:dyDescent="0.2">
      <c r="A27" t="s">
        <v>23</v>
      </c>
    </row>
    <row r="28" spans="1:1" x14ac:dyDescent="0.2">
      <c r="A28" t="s">
        <v>34</v>
      </c>
    </row>
    <row r="30" spans="1:1" x14ac:dyDescent="0.2">
      <c r="A30" s="15" t="s">
        <v>86</v>
      </c>
    </row>
    <row r="31" spans="1:1" x14ac:dyDescent="0.2">
      <c r="A31" t="s">
        <v>32</v>
      </c>
    </row>
    <row r="32" spans="1:1" x14ac:dyDescent="0.2">
      <c r="A32" t="s">
        <v>33</v>
      </c>
    </row>
    <row r="33" spans="1:12" x14ac:dyDescent="0.2">
      <c r="A33" t="s">
        <v>38</v>
      </c>
    </row>
    <row r="36" spans="1:12" x14ac:dyDescent="0.2">
      <c r="A36" s="46" t="s">
        <v>96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PHZ_stanoveni</vt:lpstr>
      <vt:lpstr>PHZ</vt:lpstr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TOUSKOVA Petra 1</dc:creator>
  <cp:lastModifiedBy>Ondová Monika</cp:lastModifiedBy>
  <cp:lastPrinted>2024-02-22T10:30:29Z</cp:lastPrinted>
  <dcterms:created xsi:type="dcterms:W3CDTF">2022-05-04T10:22:03Z</dcterms:created>
  <dcterms:modified xsi:type="dcterms:W3CDTF">2025-07-23T08:32:27Z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db3b13-adc9-46f5-b4af-d21e21ed849d_Enabled">
    <vt:lpwstr>true</vt:lpwstr>
  </property>
  <property fmtid="{D5CDD505-2E9C-101B-9397-08002B2CF9AE}" pid="3" name="MSIP_Label_c1db3b13-adc9-46f5-b4af-d21e21ed849d_SetDate">
    <vt:lpwstr>2022-05-04T10:22:04Z</vt:lpwstr>
  </property>
  <property fmtid="{D5CDD505-2E9C-101B-9397-08002B2CF9AE}" pid="4" name="MSIP_Label_c1db3b13-adc9-46f5-b4af-d21e21ed849d_Method">
    <vt:lpwstr>Standard</vt:lpwstr>
  </property>
  <property fmtid="{D5CDD505-2E9C-101B-9397-08002B2CF9AE}" pid="5" name="MSIP_Label_c1db3b13-adc9-46f5-b4af-d21e21ed849d_Name">
    <vt:lpwstr>c1db3b13-adc9-46f5-b4af-d21e21ed849d</vt:lpwstr>
  </property>
  <property fmtid="{D5CDD505-2E9C-101B-9397-08002B2CF9AE}" pid="6" name="MSIP_Label_c1db3b13-adc9-46f5-b4af-d21e21ed849d_SiteId">
    <vt:lpwstr>0802559d-f81a-440e-a539-dfd6843bddba</vt:lpwstr>
  </property>
  <property fmtid="{D5CDD505-2E9C-101B-9397-08002B2CF9AE}" pid="7" name="MSIP_Label_c1db3b13-adc9-46f5-b4af-d21e21ed849d_ActionId">
    <vt:lpwstr>fa1df2aa-bcb8-4013-8a16-6492c158ca97</vt:lpwstr>
  </property>
  <property fmtid="{D5CDD505-2E9C-101B-9397-08002B2CF9AE}" pid="8" name="MSIP_Label_c1db3b13-adc9-46f5-b4af-d21e21ed849d_ContentBits">
    <vt:lpwstr>0</vt:lpwstr>
  </property>
</Properties>
</file>