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D.2.1a - Architektonicko-..." sheetId="4" r:id="rId4"/>
    <sheet name="D.2.1b - Architektonicko-..." sheetId="5" r:id="rId5"/>
    <sheet name="D.3.1a - Architektonicko-..." sheetId="6" r:id="rId6"/>
    <sheet name="D.3.1b - Architektonicko-..." sheetId="7" r:id="rId7"/>
    <sheet name="D.1.1a - Architektonicko-..._01" sheetId="8" r:id="rId8"/>
    <sheet name="D.1.1b - Architektonicko-..._01" sheetId="9" r:id="rId9"/>
    <sheet name="D.1.1a - Architektonicko-..._02" sheetId="10" r:id="rId10"/>
    <sheet name="D.1.1b - Architektonicko-..._02" sheetId="11" r:id="rId11"/>
    <sheet name="D.1.1a - Architektonicko-..._03" sheetId="12" r:id="rId12"/>
    <sheet name="D.1.1b - Architektonicko-..._03" sheetId="13" r:id="rId13"/>
    <sheet name="99 - Vedlejší a ostatní n..." sheetId="14" r:id="rId14"/>
    <sheet name="Seznam figur" sheetId="15" r:id="rId15"/>
    <sheet name="Pokyny pro vyplnění" sheetId="16" r:id="rId16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'D.1.1a - Architektonicko-...'!$C$99:$K$144</definedName>
    <definedName name="_xlnm.Print_Area" localSheetId="1">'D.1.1a - Architektonicko-...'!$C$4:$J$43,'D.1.1a - Architektonicko-...'!$C$49:$J$77,'D.1.1a - Architektonicko-...'!$C$83:$K$144</definedName>
    <definedName name="_xlnm.Print_Titles" localSheetId="1">'D.1.1a - Architektonicko-...'!$99:$99</definedName>
    <definedName name="_xlnm._FilterDatabase" localSheetId="2" hidden="1">'D.1.1b - Architektonicko-...'!$C$100:$K$227</definedName>
    <definedName name="_xlnm.Print_Area" localSheetId="2">'D.1.1b - Architektonicko-...'!$C$4:$J$43,'D.1.1b - Architektonicko-...'!$C$49:$J$78,'D.1.1b - Architektonicko-...'!$C$84:$K$227</definedName>
    <definedName name="_xlnm.Print_Titles" localSheetId="2">'D.1.1b - Architektonicko-...'!$100:$100</definedName>
    <definedName name="_xlnm._FilterDatabase" localSheetId="3" hidden="1">'D.2.1a - Architektonicko-...'!$C$96:$K$124</definedName>
    <definedName name="_xlnm.Print_Area" localSheetId="3">'D.2.1a - Architektonicko-...'!$C$4:$J$43,'D.2.1a - Architektonicko-...'!$C$49:$J$74,'D.2.1a - Architektonicko-...'!$C$80:$K$124</definedName>
    <definedName name="_xlnm.Print_Titles" localSheetId="3">'D.2.1a - Architektonicko-...'!$96:$96</definedName>
    <definedName name="_xlnm._FilterDatabase" localSheetId="4" hidden="1">'D.2.1b - Architektonicko-...'!$C$95:$K$160</definedName>
    <definedName name="_xlnm.Print_Area" localSheetId="4">'D.2.1b - Architektonicko-...'!$C$4:$J$43,'D.2.1b - Architektonicko-...'!$C$49:$J$73,'D.2.1b - Architektonicko-...'!$C$79:$K$160</definedName>
    <definedName name="_xlnm.Print_Titles" localSheetId="4">'D.2.1b - Architektonicko-...'!$95:$95</definedName>
    <definedName name="_xlnm._FilterDatabase" localSheetId="5" hidden="1">'D.3.1a - Architektonicko-...'!$C$97:$K$126</definedName>
    <definedName name="_xlnm.Print_Area" localSheetId="5">'D.3.1a - Architektonicko-...'!$C$4:$J$43,'D.3.1a - Architektonicko-...'!$C$49:$J$75,'D.3.1a - Architektonicko-...'!$C$81:$K$126</definedName>
    <definedName name="_xlnm.Print_Titles" localSheetId="5">'D.3.1a - Architektonicko-...'!$97:$97</definedName>
    <definedName name="_xlnm._FilterDatabase" localSheetId="6" hidden="1">'D.3.1b - Architektonicko-...'!$C$97:$K$185</definedName>
    <definedName name="_xlnm.Print_Area" localSheetId="6">'D.3.1b - Architektonicko-...'!$C$4:$J$43,'D.3.1b - Architektonicko-...'!$C$49:$J$75,'D.3.1b - Architektonicko-...'!$C$81:$K$185</definedName>
    <definedName name="_xlnm.Print_Titles" localSheetId="6">'D.3.1b - Architektonicko-...'!$97:$97</definedName>
    <definedName name="_xlnm._FilterDatabase" localSheetId="7" hidden="1">'D.1.1a - Architektonicko-..._01'!$C$96:$K$124</definedName>
    <definedName name="_xlnm.Print_Area" localSheetId="7">'D.1.1a - Architektonicko-..._01'!$C$4:$J$43,'D.1.1a - Architektonicko-..._01'!$C$49:$J$74,'D.1.1a - Architektonicko-..._01'!$C$80:$K$124</definedName>
    <definedName name="_xlnm.Print_Titles" localSheetId="7">'D.1.1a - Architektonicko-..._01'!$96:$96</definedName>
    <definedName name="_xlnm._FilterDatabase" localSheetId="8" hidden="1">'D.1.1b - Architektonicko-..._01'!$C$96:$K$177</definedName>
    <definedName name="_xlnm.Print_Area" localSheetId="8">'D.1.1b - Architektonicko-..._01'!$C$4:$J$43,'D.1.1b - Architektonicko-..._01'!$C$49:$J$74,'D.1.1b - Architektonicko-..._01'!$C$80:$K$177</definedName>
    <definedName name="_xlnm.Print_Titles" localSheetId="8">'D.1.1b - Architektonicko-..._01'!$96:$96</definedName>
    <definedName name="_xlnm._FilterDatabase" localSheetId="9" hidden="1">'D.1.1a - Architektonicko-..._02'!$C$97:$K$126</definedName>
    <definedName name="_xlnm.Print_Area" localSheetId="9">'D.1.1a - Architektonicko-..._02'!$C$4:$J$43,'D.1.1a - Architektonicko-..._02'!$C$49:$J$75,'D.1.1a - Architektonicko-..._02'!$C$81:$K$126</definedName>
    <definedName name="_xlnm.Print_Titles" localSheetId="9">'D.1.1a - Architektonicko-..._02'!$97:$97</definedName>
    <definedName name="_xlnm._FilterDatabase" localSheetId="10" hidden="1">'D.1.1b - Architektonicko-..._02'!$C$96:$K$179</definedName>
    <definedName name="_xlnm.Print_Area" localSheetId="10">'D.1.1b - Architektonicko-..._02'!$C$4:$J$43,'D.1.1b - Architektonicko-..._02'!$C$49:$J$74,'D.1.1b - Architektonicko-..._02'!$C$80:$K$179</definedName>
    <definedName name="_xlnm.Print_Titles" localSheetId="10">'D.1.1b - Architektonicko-..._02'!$96:$96</definedName>
    <definedName name="_xlnm._FilterDatabase" localSheetId="11" hidden="1">'D.1.1a - Architektonicko-..._03'!$C$97:$K$126</definedName>
    <definedName name="_xlnm.Print_Area" localSheetId="11">'D.1.1a - Architektonicko-..._03'!$C$4:$J$43,'D.1.1a - Architektonicko-..._03'!$C$49:$J$75,'D.1.1a - Architektonicko-..._03'!$C$81:$K$126</definedName>
    <definedName name="_xlnm.Print_Titles" localSheetId="11">'D.1.1a - Architektonicko-..._03'!$97:$97</definedName>
    <definedName name="_xlnm._FilterDatabase" localSheetId="12" hidden="1">'D.1.1b - Architektonicko-..._03'!$C$96:$K$179</definedName>
    <definedName name="_xlnm.Print_Area" localSheetId="12">'D.1.1b - Architektonicko-..._03'!$C$4:$J$43,'D.1.1b - Architektonicko-..._03'!$C$49:$J$74,'D.1.1b - Architektonicko-..._03'!$C$80:$K$179</definedName>
    <definedName name="_xlnm.Print_Titles" localSheetId="12">'D.1.1b - Architektonicko-..._03'!$96:$96</definedName>
    <definedName name="_xlnm._FilterDatabase" localSheetId="13" hidden="1">'99 - Vedlejší a ostatní n...'!$C$83:$K$97</definedName>
    <definedName name="_xlnm.Print_Area" localSheetId="13">'99 - Vedlejší a ostatní n...'!$C$4:$J$39,'99 - Vedlejší a ostatní n...'!$C$45:$J$65,'99 - Vedlejší a ostatní n...'!$C$71:$K$97</definedName>
    <definedName name="_xlnm.Print_Titles" localSheetId="13">'99 - Vedlejší a ostatní n...'!$83:$83</definedName>
    <definedName name="_xlnm.Print_Area" localSheetId="14">'Seznam figur'!$C$4:$G$107</definedName>
    <definedName name="_xlnm.Print_Titles" localSheetId="14">'Seznam figur'!$9:$9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80"/>
  <c i="14" r="J35"/>
  <c i="1" r="AX80"/>
  <c i="14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80"/>
  <c i="14"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74"/>
  <c i="13" r="J41"/>
  <c r="J40"/>
  <c i="1" r="AY79"/>
  <c i="13" r="J39"/>
  <c i="1" r="AX79"/>
  <c i="13"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F93"/>
  <c r="F91"/>
  <c r="E89"/>
  <c r="J63"/>
  <c r="F62"/>
  <c r="F60"/>
  <c r="E58"/>
  <c r="J25"/>
  <c r="E25"/>
  <c r="J62"/>
  <c r="J24"/>
  <c r="J22"/>
  <c r="E22"/>
  <c r="F63"/>
  <c r="J21"/>
  <c r="J16"/>
  <c r="J60"/>
  <c r="E7"/>
  <c r="E83"/>
  <c i="12" r="J41"/>
  <c r="J40"/>
  <c i="1" r="AY78"/>
  <c i="12" r="J39"/>
  <c i="1" r="AX78"/>
  <c i="12" r="BI124"/>
  <c r="BH124"/>
  <c r="BG124"/>
  <c r="BF124"/>
  <c r="T124"/>
  <c r="T123"/>
  <c r="R124"/>
  <c r="R123"/>
  <c r="P124"/>
  <c r="P123"/>
  <c r="BI120"/>
  <c r="BH120"/>
  <c r="BG120"/>
  <c r="BF120"/>
  <c r="T120"/>
  <c r="T119"/>
  <c r="R120"/>
  <c r="R119"/>
  <c r="P120"/>
  <c r="P119"/>
  <c r="BI116"/>
  <c r="BH116"/>
  <c r="BG116"/>
  <c r="BF116"/>
  <c r="T116"/>
  <c r="T115"/>
  <c r="T114"/>
  <c r="R116"/>
  <c r="R115"/>
  <c r="R114"/>
  <c r="P116"/>
  <c r="P115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J95"/>
  <c r="F94"/>
  <c r="F92"/>
  <c r="E90"/>
  <c r="J63"/>
  <c r="F62"/>
  <c r="F60"/>
  <c r="E58"/>
  <c r="J25"/>
  <c r="E25"/>
  <c r="J94"/>
  <c r="J24"/>
  <c r="J22"/>
  <c r="E22"/>
  <c r="F63"/>
  <c r="J21"/>
  <c r="J16"/>
  <c r="J60"/>
  <c r="E7"/>
  <c r="E84"/>
  <c i="11" r="J41"/>
  <c r="J40"/>
  <c i="1" r="AY75"/>
  <c i="11" r="J39"/>
  <c i="1" r="AX75"/>
  <c i="11"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F93"/>
  <c r="F91"/>
  <c r="E89"/>
  <c r="J63"/>
  <c r="F62"/>
  <c r="F60"/>
  <c r="E58"/>
  <c r="J25"/>
  <c r="E25"/>
  <c r="J93"/>
  <c r="J24"/>
  <c r="J22"/>
  <c r="E22"/>
  <c r="F94"/>
  <c r="J21"/>
  <c r="J16"/>
  <c r="J91"/>
  <c r="E7"/>
  <c r="E52"/>
  <c i="10" r="J41"/>
  <c r="J40"/>
  <c i="1" r="AY74"/>
  <c i="10" r="J39"/>
  <c i="1" r="AX74"/>
  <c i="10" r="BI124"/>
  <c r="BH124"/>
  <c r="BG124"/>
  <c r="BF124"/>
  <c r="T124"/>
  <c r="T123"/>
  <c r="R124"/>
  <c r="R123"/>
  <c r="P124"/>
  <c r="P123"/>
  <c r="BI120"/>
  <c r="BH120"/>
  <c r="BG120"/>
  <c r="BF120"/>
  <c r="T120"/>
  <c r="T119"/>
  <c r="R120"/>
  <c r="R119"/>
  <c r="P120"/>
  <c r="P119"/>
  <c r="BI116"/>
  <c r="BH116"/>
  <c r="BG116"/>
  <c r="BF116"/>
  <c r="T116"/>
  <c r="T115"/>
  <c r="T114"/>
  <c r="R116"/>
  <c r="R115"/>
  <c r="R114"/>
  <c r="P116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J95"/>
  <c r="F94"/>
  <c r="F92"/>
  <c r="E90"/>
  <c r="J63"/>
  <c r="F62"/>
  <c r="F60"/>
  <c r="E58"/>
  <c r="J25"/>
  <c r="E25"/>
  <c r="J62"/>
  <c r="J24"/>
  <c r="J22"/>
  <c r="E22"/>
  <c r="F63"/>
  <c r="J21"/>
  <c r="J16"/>
  <c r="J60"/>
  <c r="E7"/>
  <c r="E52"/>
  <c i="9" r="J41"/>
  <c r="J40"/>
  <c i="1" r="AY71"/>
  <c i="9" r="J39"/>
  <c i="1" r="AX71"/>
  <c i="9"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F93"/>
  <c r="F91"/>
  <c r="E89"/>
  <c r="J63"/>
  <c r="F62"/>
  <c r="F60"/>
  <c r="E58"/>
  <c r="J25"/>
  <c r="E25"/>
  <c r="J62"/>
  <c r="J24"/>
  <c r="J22"/>
  <c r="E22"/>
  <c r="F63"/>
  <c r="J21"/>
  <c r="J16"/>
  <c r="J91"/>
  <c r="E7"/>
  <c r="E52"/>
  <c i="8" r="J41"/>
  <c r="J40"/>
  <c i="1" r="AY70"/>
  <c i="8" r="J39"/>
  <c i="1" r="AX70"/>
  <c i="8"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J94"/>
  <c r="F93"/>
  <c r="F91"/>
  <c r="E89"/>
  <c r="J63"/>
  <c r="F62"/>
  <c r="F60"/>
  <c r="E58"/>
  <c r="J25"/>
  <c r="E25"/>
  <c r="J62"/>
  <c r="J24"/>
  <c r="J22"/>
  <c r="E22"/>
  <c r="F94"/>
  <c r="J21"/>
  <c r="J16"/>
  <c r="J60"/>
  <c r="E7"/>
  <c r="E52"/>
  <c i="7" r="J41"/>
  <c r="J40"/>
  <c i="1" r="AY67"/>
  <c i="7" r="J39"/>
  <c i="1" r="AX67"/>
  <c i="7"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F94"/>
  <c r="F92"/>
  <c r="E90"/>
  <c r="J63"/>
  <c r="F62"/>
  <c r="F60"/>
  <c r="E58"/>
  <c r="J25"/>
  <c r="E25"/>
  <c r="J94"/>
  <c r="J24"/>
  <c r="J22"/>
  <c r="E22"/>
  <c r="F63"/>
  <c r="J21"/>
  <c r="J16"/>
  <c r="J92"/>
  <c r="E7"/>
  <c r="E84"/>
  <c i="6" r="J41"/>
  <c r="J40"/>
  <c i="1" r="AY66"/>
  <c i="6" r="J39"/>
  <c i="1" r="AX66"/>
  <c i="6" r="BI124"/>
  <c r="BH124"/>
  <c r="BG124"/>
  <c r="BF124"/>
  <c r="T124"/>
  <c r="T123"/>
  <c r="R124"/>
  <c r="R123"/>
  <c r="P124"/>
  <c r="P123"/>
  <c r="BI120"/>
  <c r="BH120"/>
  <c r="BG120"/>
  <c r="BF120"/>
  <c r="T120"/>
  <c r="T119"/>
  <c r="R120"/>
  <c r="R119"/>
  <c r="P120"/>
  <c r="P119"/>
  <c r="BI116"/>
  <c r="BH116"/>
  <c r="BG116"/>
  <c r="BF116"/>
  <c r="T116"/>
  <c r="T115"/>
  <c r="T114"/>
  <c r="R116"/>
  <c r="R115"/>
  <c r="P116"/>
  <c r="P115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J95"/>
  <c r="F94"/>
  <c r="F92"/>
  <c r="E90"/>
  <c r="J63"/>
  <c r="F62"/>
  <c r="F60"/>
  <c r="E58"/>
  <c r="J25"/>
  <c r="E25"/>
  <c r="J94"/>
  <c r="J24"/>
  <c r="J22"/>
  <c r="E22"/>
  <c r="F95"/>
  <c r="J21"/>
  <c r="J16"/>
  <c r="J92"/>
  <c r="E7"/>
  <c r="E84"/>
  <c i="5" r="J41"/>
  <c r="J40"/>
  <c i="1" r="AY63"/>
  <c i="5" r="J39"/>
  <c i="1" r="AX63"/>
  <c i="5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F92"/>
  <c r="F90"/>
  <c r="E88"/>
  <c r="J63"/>
  <c r="F62"/>
  <c r="F60"/>
  <c r="E58"/>
  <c r="J25"/>
  <c r="E25"/>
  <c r="J62"/>
  <c r="J24"/>
  <c r="J22"/>
  <c r="E22"/>
  <c r="F93"/>
  <c r="J21"/>
  <c r="J16"/>
  <c r="J90"/>
  <c r="E7"/>
  <c r="E52"/>
  <c i="4" r="J41"/>
  <c r="J40"/>
  <c i="1" r="AY62"/>
  <c i="4" r="J39"/>
  <c i="1" r="AX62"/>
  <c i="4"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J94"/>
  <c r="F93"/>
  <c r="F91"/>
  <c r="E89"/>
  <c r="J63"/>
  <c r="F62"/>
  <c r="F60"/>
  <c r="E58"/>
  <c r="J25"/>
  <c r="E25"/>
  <c r="J93"/>
  <c r="J24"/>
  <c r="J22"/>
  <c r="E22"/>
  <c r="F94"/>
  <c r="J21"/>
  <c r="J16"/>
  <c r="J91"/>
  <c r="E7"/>
  <c r="E83"/>
  <c i="3" r="J41"/>
  <c r="J40"/>
  <c i="1" r="AY59"/>
  <c i="3" r="J39"/>
  <c i="1" r="AX59"/>
  <c i="3"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J98"/>
  <c r="F97"/>
  <c r="F95"/>
  <c r="E93"/>
  <c r="J63"/>
  <c r="F62"/>
  <c r="F60"/>
  <c r="E58"/>
  <c r="J25"/>
  <c r="E25"/>
  <c r="J97"/>
  <c r="J24"/>
  <c r="J22"/>
  <c r="E22"/>
  <c r="F63"/>
  <c r="J21"/>
  <c r="J16"/>
  <c r="J95"/>
  <c r="E7"/>
  <c r="E52"/>
  <c i="2" r="J41"/>
  <c r="J40"/>
  <c i="1" r="AY58"/>
  <c i="2" r="J39"/>
  <c i="1" r="AX58"/>
  <c i="2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J97"/>
  <c r="F96"/>
  <c r="F94"/>
  <c r="E92"/>
  <c r="J63"/>
  <c r="F62"/>
  <c r="F60"/>
  <c r="E58"/>
  <c r="J25"/>
  <c r="E25"/>
  <c r="J96"/>
  <c r="J24"/>
  <c r="J22"/>
  <c r="E22"/>
  <c r="F97"/>
  <c r="J21"/>
  <c r="J16"/>
  <c r="J94"/>
  <c r="E7"/>
  <c r="E52"/>
  <c i="1" r="L50"/>
  <c r="AM50"/>
  <c r="AM49"/>
  <c r="L49"/>
  <c r="AM47"/>
  <c r="L47"/>
  <c r="L45"/>
  <c r="L44"/>
  <c i="2" r="BK103"/>
  <c i="3" r="J158"/>
  <c r="BK216"/>
  <c r="BK174"/>
  <c r="BK138"/>
  <c i="4" r="J119"/>
  <c i="8" r="J106"/>
  <c i="9" r="BK142"/>
  <c r="BK119"/>
  <c i="11" r="BK164"/>
  <c r="BK103"/>
  <c i="13" r="J164"/>
  <c i="2" r="J112"/>
  <c i="3" r="J187"/>
  <c r="J149"/>
  <c r="J181"/>
  <c r="BK143"/>
  <c i="4" r="J104"/>
  <c i="5" r="BK112"/>
  <c i="7" r="J180"/>
  <c r="J171"/>
  <c r="J146"/>
  <c r="J140"/>
  <c i="3" r="BK125"/>
  <c i="4" r="J108"/>
  <c i="5" r="J159"/>
  <c i="6" r="BK112"/>
  <c i="7" r="BK180"/>
  <c r="BK123"/>
  <c r="BK152"/>
  <c i="9" r="J119"/>
  <c r="J151"/>
  <c i="10" r="J109"/>
  <c i="11" r="BK139"/>
  <c r="BK154"/>
  <c i="13" r="BK148"/>
  <c i="12" r="BK101"/>
  <c i="13" r="J145"/>
  <c r="BK122"/>
  <c i="14" r="J34"/>
  <c i="4" r="BK100"/>
  <c i="5" r="J112"/>
  <c i="6" r="BK120"/>
  <c i="7" r="J177"/>
  <c r="BK104"/>
  <c i="9" r="BK169"/>
  <c r="J100"/>
  <c i="10" r="BK120"/>
  <c r="BK109"/>
  <c i="11" r="J145"/>
  <c r="BK109"/>
  <c i="2" r="BK138"/>
  <c r="J103"/>
  <c i="3" r="J179"/>
  <c r="J120"/>
  <c r="J213"/>
  <c r="J184"/>
  <c r="J133"/>
  <c i="7" r="J174"/>
  <c r="BK101"/>
  <c i="8" r="BK115"/>
  <c i="9" r="BK154"/>
  <c r="J115"/>
  <c i="11" r="J113"/>
  <c r="BK151"/>
  <c i="13" r="BK178"/>
  <c r="J175"/>
  <c i="14" r="J96"/>
  <c i="1" r="AS57"/>
  <c i="3" r="BK205"/>
  <c i="4" r="J122"/>
  <c i="5" r="J138"/>
  <c r="BK121"/>
  <c i="7" r="BK127"/>
  <c r="BK119"/>
  <c i="8" r="BK111"/>
  <c i="9" r="BK160"/>
  <c r="BK106"/>
  <c i="10" r="J101"/>
  <c i="11" r="BK166"/>
  <c i="13" r="BK136"/>
  <c i="2" r="BK125"/>
  <c r="J110"/>
  <c r="BK142"/>
  <c i="3" r="J174"/>
  <c r="J220"/>
  <c i="5" r="BK138"/>
  <c i="6" r="J105"/>
  <c i="7" r="J183"/>
  <c r="BK162"/>
  <c r="J119"/>
  <c i="3" r="J167"/>
  <c r="J110"/>
  <c r="BK149"/>
  <c i="4" r="BK122"/>
  <c i="5" r="BK156"/>
  <c i="6" r="J101"/>
  <c i="7" r="BK110"/>
  <c i="10" r="J120"/>
  <c i="11" r="J103"/>
  <c i="12" r="J109"/>
  <c i="13" r="BK131"/>
  <c r="J161"/>
  <c r="J136"/>
  <c i="11" r="J161"/>
  <c r="BK169"/>
  <c i="12" r="J101"/>
  <c i="13" r="BK161"/>
  <c i="3" r="J196"/>
  <c r="BK161"/>
  <c r="BK223"/>
  <c r="BK129"/>
  <c r="BK107"/>
  <c i="5" r="J150"/>
  <c i="7" r="J165"/>
  <c r="BK168"/>
  <c i="8" r="BK108"/>
  <c i="9" r="J157"/>
  <c r="J106"/>
  <c r="J124"/>
  <c r="BK157"/>
  <c i="11" r="J156"/>
  <c i="13" r="BK164"/>
  <c r="BK103"/>
  <c r="BK109"/>
  <c i="2" r="J117"/>
  <c r="J121"/>
  <c i="4" r="BK115"/>
  <c r="J100"/>
  <c i="5" r="J130"/>
  <c r="J144"/>
  <c i="6" r="BK101"/>
  <c i="7" r="BK183"/>
  <c r="J143"/>
  <c i="9" r="BK137"/>
  <c r="J112"/>
  <c i="11" r="BK161"/>
  <c r="BK136"/>
  <c r="J118"/>
  <c i="12" r="J107"/>
  <c i="2" r="BK135"/>
  <c i="3" r="J138"/>
  <c r="BK167"/>
  <c i="7" r="J132"/>
  <c r="BK157"/>
  <c r="BK140"/>
  <c r="BK160"/>
  <c i="8" r="BK119"/>
  <c i="9" r="J137"/>
  <c i="11" r="BK159"/>
  <c i="13" r="BK126"/>
  <c r="BK166"/>
  <c r="J172"/>
  <c i="14" r="BK87"/>
  <c i="2" r="BK132"/>
  <c i="3" r="BK110"/>
  <c i="5" r="J156"/>
  <c r="BK102"/>
  <c r="BK125"/>
  <c i="6" r="J116"/>
  <c i="7" r="BK143"/>
  <c i="3" r="BK213"/>
  <c r="BK176"/>
  <c r="BK207"/>
  <c r="BK104"/>
  <c i="5" r="BK150"/>
  <c r="J121"/>
  <c i="8" r="J100"/>
  <c r="BK106"/>
  <c i="9" r="BK175"/>
  <c r="BK103"/>
  <c r="J163"/>
  <c r="BK145"/>
  <c i="11" r="J166"/>
  <c i="12" r="BK105"/>
  <c i="13" r="J118"/>
  <c r="J131"/>
  <c i="14" r="J87"/>
  <c i="11" r="BK178"/>
  <c i="13" r="J169"/>
  <c i="14" r="BK90"/>
  <c i="1" r="AS73"/>
  <c i="3" r="J113"/>
  <c r="J193"/>
  <c i="5" r="J108"/>
  <c i="7" r="BK149"/>
  <c r="J107"/>
  <c i="8" r="J122"/>
  <c i="9" r="BK132"/>
  <c i="11" r="J172"/>
  <c r="BK118"/>
  <c i="12" r="J105"/>
  <c i="13" r="BK142"/>
  <c r="J103"/>
  <c i="14" r="F35"/>
  <c i="3" r="BK210"/>
  <c i="4" r="J106"/>
  <c i="5" r="J153"/>
  <c r="BK108"/>
  <c i="6" r="J124"/>
  <c i="7" r="BK155"/>
  <c i="8" r="J108"/>
  <c i="9" r="BK166"/>
  <c r="J103"/>
  <c r="BK148"/>
  <c i="10" r="BK101"/>
  <c i="12" r="J116"/>
  <c i="13" r="BK106"/>
  <c r="BK145"/>
  <c i="14" r="BK93"/>
  <c i="1" r="AS77"/>
  <c i="3" r="BK120"/>
  <c i="4" r="BK104"/>
  <c i="5" r="BK130"/>
  <c r="J99"/>
  <c r="J117"/>
  <c i="8" r="J111"/>
  <c i="9" r="BK163"/>
  <c i="10" r="J112"/>
  <c i="11" r="BK145"/>
  <c r="J126"/>
  <c i="12" r="BK109"/>
  <c i="2" r="BK121"/>
  <c r="J138"/>
  <c i="3" r="BK164"/>
  <c r="BK202"/>
  <c r="BK187"/>
  <c i="5" r="J105"/>
  <c i="7" r="J110"/>
  <c i="2" r="J135"/>
  <c i="1" r="AS65"/>
  <c i="3" r="BK133"/>
  <c r="BK169"/>
  <c i="7" r="J162"/>
  <c r="BK146"/>
  <c r="BK132"/>
  <c i="8" r="BK100"/>
  <c i="9" r="BK151"/>
  <c r="BK115"/>
  <c r="J172"/>
  <c i="11" r="BK148"/>
  <c i="12" r="BK116"/>
  <c i="13" r="J148"/>
  <c r="J178"/>
  <c r="BK100"/>
  <c i="14" r="BK96"/>
  <c i="11" r="J106"/>
  <c r="J136"/>
  <c r="J159"/>
  <c i="12" r="BK124"/>
  <c i="13" r="J106"/>
  <c i="1" r="AS61"/>
  <c i="3" r="J169"/>
  <c r="J210"/>
  <c r="J161"/>
  <c r="BK116"/>
  <c i="4" r="J115"/>
  <c i="6" r="J109"/>
  <c i="7" r="J149"/>
  <c r="J127"/>
  <c i="8" r="BK104"/>
  <c r="BK122"/>
  <c i="9" r="J145"/>
  <c i="11" r="BK156"/>
  <c r="J131"/>
  <c i="12" r="J120"/>
  <c i="13" r="BK139"/>
  <c i="14" r="J93"/>
  <c i="2" r="BK106"/>
  <c i="3" r="J107"/>
  <c r="J176"/>
  <c i="4" r="BK108"/>
  <c i="5" r="J102"/>
  <c i="6" r="BK124"/>
  <c i="7" r="BK171"/>
  <c i="8" r="J115"/>
  <c i="9" r="J154"/>
  <c r="J166"/>
  <c i="10" r="BK124"/>
  <c i="11" r="BK175"/>
  <c r="J175"/>
  <c i="13" r="J156"/>
  <c i="14" r="J90"/>
  <c i="2" r="J128"/>
  <c i="3" r="BK184"/>
  <c r="J223"/>
  <c i="4" r="J111"/>
  <c i="5" r="BK153"/>
  <c r="J135"/>
  <c r="BK141"/>
  <c i="6" r="BK107"/>
  <c r="J112"/>
  <c i="9" r="J132"/>
  <c i="10" r="BK105"/>
  <c i="11" r="J164"/>
  <c i="12" r="BK112"/>
  <c i="13" r="J100"/>
  <c r="J126"/>
  <c i="3" r="J202"/>
  <c r="J125"/>
  <c r="J171"/>
  <c i="4" r="BK106"/>
  <c i="5" r="BK117"/>
  <c i="2" r="BK117"/>
  <c r="BK112"/>
  <c r="J142"/>
  <c i="3" r="BK199"/>
  <c r="BK155"/>
  <c r="BK220"/>
  <c i="5" r="BK105"/>
  <c i="6" r="J107"/>
  <c i="7" r="BK174"/>
  <c r="BK165"/>
  <c r="J123"/>
  <c i="8" r="J119"/>
  <c i="9" r="BK109"/>
  <c r="BK124"/>
  <c i="11" r="J154"/>
  <c r="J109"/>
  <c r="BK113"/>
  <c i="13" r="BK172"/>
  <c i="12" r="J112"/>
  <c i="13" r="BK175"/>
  <c r="J154"/>
  <c r="J113"/>
  <c i="2" r="J132"/>
  <c i="3" r="BK179"/>
  <c r="J207"/>
  <c i="5" r="BK159"/>
  <c r="J141"/>
  <c r="BK135"/>
  <c i="7" r="BK177"/>
  <c i="9" r="BK128"/>
  <c r="BK172"/>
  <c r="J109"/>
  <c r="J128"/>
  <c i="10" r="BK107"/>
  <c i="11" r="J139"/>
  <c i="13" r="J122"/>
  <c r="J166"/>
  <c i="2" r="BK114"/>
  <c r="J106"/>
  <c i="3" r="BK193"/>
  <c r="J143"/>
  <c i="5" r="J147"/>
  <c i="6" r="BK109"/>
  <c i="7" r="J114"/>
  <c r="J137"/>
  <c i="8" r="J104"/>
  <c i="9" r="BK112"/>
  <c i="10" r="J107"/>
  <c i="11" r="BK126"/>
  <c r="J148"/>
  <c r="BK131"/>
  <c i="12" r="BK120"/>
  <c i="13" r="BK113"/>
  <c r="J142"/>
  <c i="1" r="AS69"/>
  <c i="3" r="J116"/>
  <c r="J155"/>
  <c r="BK113"/>
  <c i="6" r="J120"/>
  <c i="7" r="J155"/>
  <c r="J101"/>
  <c r="J168"/>
  <c r="J157"/>
  <c r="BK114"/>
  <c i="10" r="BK116"/>
  <c i="11" r="BK106"/>
  <c r="J151"/>
  <c i="12" r="J124"/>
  <c i="13" r="BK156"/>
  <c r="BK151"/>
  <c r="BK118"/>
  <c i="3" r="BK226"/>
  <c r="BK158"/>
  <c r="J104"/>
  <c i="5" r="BK99"/>
  <c r="BK144"/>
  <c i="6" r="BK116"/>
  <c i="2" r="J125"/>
  <c r="BK110"/>
  <c i="3" r="BK190"/>
  <c r="J190"/>
  <c r="J199"/>
  <c i="4" r="BK119"/>
  <c i="9" r="J142"/>
  <c r="J175"/>
  <c i="10" r="J105"/>
  <c i="11" r="J100"/>
  <c r="J142"/>
  <c i="12" r="BK107"/>
  <c i="9" r="BK100"/>
  <c i="11" r="J169"/>
  <c r="BK142"/>
  <c r="BK172"/>
  <c r="J122"/>
  <c i="13" r="J109"/>
  <c r="J151"/>
  <c i="2" r="BK128"/>
  <c i="3" r="J216"/>
  <c r="BK181"/>
  <c r="J129"/>
  <c i="4" r="BK111"/>
  <c i="5" r="J125"/>
  <c r="BK147"/>
  <c i="6" r="BK105"/>
  <c i="7" r="J104"/>
  <c r="J152"/>
  <c i="9" r="J160"/>
  <c i="10" r="J116"/>
  <c r="J124"/>
  <c i="11" r="J178"/>
  <c r="BK122"/>
  <c i="13" r="J139"/>
  <c r="J159"/>
  <c i="2" r="J114"/>
  <c i="3" r="J205"/>
  <c r="BK171"/>
  <c r="J226"/>
  <c r="BK196"/>
  <c r="J164"/>
  <c i="7" r="J160"/>
  <c r="BK107"/>
  <c r="BK137"/>
  <c i="9" r="J148"/>
  <c r="J169"/>
  <c i="10" r="BK112"/>
  <c i="11" r="BK100"/>
  <c i="13" r="BK159"/>
  <c r="BK154"/>
  <c r="BK169"/>
  <c i="5" l="1" r="T155"/>
  <c i="6" r="R114"/>
  <c i="10" r="P114"/>
  <c i="2" r="T102"/>
  <c r="R124"/>
  <c r="T134"/>
  <c i="3" r="BK103"/>
  <c r="R163"/>
  <c r="BK186"/>
  <c r="J186"/>
  <c r="J73"/>
  <c r="P186"/>
  <c r="P192"/>
  <c r="R201"/>
  <c r="T209"/>
  <c i="4" r="R118"/>
  <c r="R113"/>
  <c i="6" r="P104"/>
  <c r="P99"/>
  <c r="P98"/>
  <c i="1" r="AU66"/>
  <c i="7" r="BK100"/>
  <c r="R151"/>
  <c r="P164"/>
  <c r="R176"/>
  <c i="8" r="BK103"/>
  <c r="J103"/>
  <c r="J70"/>
  <c r="P118"/>
  <c r="P113"/>
  <c i="9" r="BK99"/>
  <c r="J99"/>
  <c r="J69"/>
  <c r="R150"/>
  <c r="BK162"/>
  <c r="J162"/>
  <c r="J72"/>
  <c r="R162"/>
  <c i="10" r="R104"/>
  <c r="R99"/>
  <c r="R98"/>
  <c i="11" r="T99"/>
  <c r="P150"/>
  <c r="P168"/>
  <c r="T174"/>
  <c i="12" r="P104"/>
  <c r="P99"/>
  <c r="P98"/>
  <c i="1" r="AU78"/>
  <c i="13" r="R99"/>
  <c r="P150"/>
  <c r="BK174"/>
  <c r="J174"/>
  <c r="J73"/>
  <c i="2" r="R102"/>
  <c r="T109"/>
  <c r="T124"/>
  <c r="T119"/>
  <c r="BK134"/>
  <c r="J134"/>
  <c r="J75"/>
  <c i="3" r="R103"/>
  <c r="P157"/>
  <c r="R157"/>
  <c r="T157"/>
  <c r="BK192"/>
  <c r="J192"/>
  <c r="J74"/>
  <c r="P201"/>
  <c r="R209"/>
  <c r="R219"/>
  <c i="4" r="P103"/>
  <c r="P98"/>
  <c r="P97"/>
  <c i="1" r="AU62"/>
  <c i="4" r="P118"/>
  <c r="P113"/>
  <c i="5" r="R98"/>
  <c r="P143"/>
  <c r="T149"/>
  <c i="6" r="T104"/>
  <c r="T99"/>
  <c r="T98"/>
  <c i="7" r="T100"/>
  <c r="P151"/>
  <c r="BK170"/>
  <c r="J170"/>
  <c r="J73"/>
  <c r="T176"/>
  <c i="8" r="T103"/>
  <c r="T98"/>
  <c r="R118"/>
  <c r="R113"/>
  <c i="9" r="R99"/>
  <c r="P156"/>
  <c r="BK168"/>
  <c r="J168"/>
  <c r="J73"/>
  <c i="11" r="P99"/>
  <c r="R144"/>
  <c r="T144"/>
  <c r="BK168"/>
  <c r="J168"/>
  <c r="J72"/>
  <c r="P174"/>
  <c i="12" r="T104"/>
  <c r="T99"/>
  <c r="T98"/>
  <c i="5" r="BK143"/>
  <c r="J143"/>
  <c r="J70"/>
  <c r="BK149"/>
  <c r="J149"/>
  <c r="J71"/>
  <c r="BK155"/>
  <c r="J155"/>
  <c r="J72"/>
  <c i="6" r="BK104"/>
  <c r="J104"/>
  <c r="J70"/>
  <c i="7" r="P145"/>
  <c r="R145"/>
  <c r="R164"/>
  <c r="P176"/>
  <c i="8" r="R103"/>
  <c r="R98"/>
  <c r="R97"/>
  <c i="9" r="P150"/>
  <c r="T156"/>
  <c r="R168"/>
  <c i="10" r="P104"/>
  <c r="P99"/>
  <c r="P98"/>
  <c i="1" r="AU74"/>
  <c i="11" r="BK99"/>
  <c r="J99"/>
  <c r="J69"/>
  <c r="P144"/>
  <c r="T150"/>
  <c r="BK174"/>
  <c r="J174"/>
  <c r="J73"/>
  <c i="13" r="BK99"/>
  <c r="J99"/>
  <c r="J69"/>
  <c r="BK150"/>
  <c r="J150"/>
  <c r="J71"/>
  <c r="BK168"/>
  <c r="J168"/>
  <c r="J72"/>
  <c r="P174"/>
  <c i="2" r="BK109"/>
  <c r="J109"/>
  <c r="J70"/>
  <c r="BK124"/>
  <c r="J124"/>
  <c r="J73"/>
  <c i="3" r="BK157"/>
  <c r="J157"/>
  <c r="J70"/>
  <c r="T163"/>
  <c r="R186"/>
  <c r="R192"/>
  <c r="BK209"/>
  <c r="J209"/>
  <c r="J76"/>
  <c r="T219"/>
  <c i="4" r="T103"/>
  <c r="T98"/>
  <c i="5" r="BK98"/>
  <c r="J98"/>
  <c r="J69"/>
  <c i="7" r="P100"/>
  <c r="P99"/>
  <c r="P98"/>
  <c i="1" r="AU67"/>
  <c i="7" r="T151"/>
  <c r="P170"/>
  <c r="T170"/>
  <c i="8" r="BK118"/>
  <c r="J118"/>
  <c r="J73"/>
  <c i="9" r="BK150"/>
  <c r="J150"/>
  <c r="J70"/>
  <c r="R156"/>
  <c r="P168"/>
  <c i="10" r="BK104"/>
  <c r="J104"/>
  <c r="J70"/>
  <c i="11" r="R99"/>
  <c r="BK150"/>
  <c r="J150"/>
  <c r="J71"/>
  <c r="R168"/>
  <c r="R174"/>
  <c i="12" r="R104"/>
  <c r="R99"/>
  <c r="R98"/>
  <c i="13" r="T99"/>
  <c r="BK144"/>
  <c r="J144"/>
  <c r="J70"/>
  <c r="R144"/>
  <c r="T144"/>
  <c r="T150"/>
  <c r="P168"/>
  <c r="T168"/>
  <c r="T174"/>
  <c i="2" r="BK102"/>
  <c r="J102"/>
  <c r="J69"/>
  <c r="R109"/>
  <c r="P134"/>
  <c i="3" r="P103"/>
  <c r="P102"/>
  <c r="P101"/>
  <c i="1" r="AU59"/>
  <c i="3" r="P163"/>
  <c r="T186"/>
  <c r="BK201"/>
  <c r="J201"/>
  <c r="J75"/>
  <c r="P209"/>
  <c r="P219"/>
  <c i="4" r="R103"/>
  <c r="R98"/>
  <c r="R97"/>
  <c r="BK118"/>
  <c r="J118"/>
  <c r="J73"/>
  <c i="5" r="T98"/>
  <c r="T97"/>
  <c r="T96"/>
  <c r="T143"/>
  <c r="R149"/>
  <c r="P155"/>
  <c i="6" r="R104"/>
  <c r="R99"/>
  <c r="R98"/>
  <c i="7" r="BK145"/>
  <c r="J145"/>
  <c r="J70"/>
  <c r="T145"/>
  <c r="BK164"/>
  <c r="J164"/>
  <c r="J72"/>
  <c r="BK176"/>
  <c r="J176"/>
  <c r="J74"/>
  <c i="8" r="P103"/>
  <c r="P98"/>
  <c r="T118"/>
  <c r="T113"/>
  <c i="9" r="P99"/>
  <c r="T150"/>
  <c r="T168"/>
  <c i="2" r="P102"/>
  <c r="P109"/>
  <c r="P124"/>
  <c r="P119"/>
  <c r="R134"/>
  <c i="3" r="T103"/>
  <c r="T102"/>
  <c r="T101"/>
  <c r="BK163"/>
  <c r="J163"/>
  <c r="J71"/>
  <c r="T192"/>
  <c r="T201"/>
  <c r="BK219"/>
  <c r="J219"/>
  <c r="J77"/>
  <c i="4" r="BK103"/>
  <c r="J103"/>
  <c r="J70"/>
  <c r="T118"/>
  <c r="T113"/>
  <c i="5" r="P98"/>
  <c r="P97"/>
  <c r="P96"/>
  <c i="1" r="AU63"/>
  <c i="5" r="R143"/>
  <c r="P149"/>
  <c r="R155"/>
  <c i="7" r="R100"/>
  <c r="R99"/>
  <c r="R98"/>
  <c r="BK151"/>
  <c r="J151"/>
  <c r="J71"/>
  <c r="T164"/>
  <c r="R170"/>
  <c i="9" r="T99"/>
  <c r="T98"/>
  <c r="T97"/>
  <c r="BK156"/>
  <c r="J156"/>
  <c r="J71"/>
  <c r="P162"/>
  <c r="T162"/>
  <c i="10" r="T104"/>
  <c r="T99"/>
  <c r="T98"/>
  <c i="11" r="BK144"/>
  <c r="J144"/>
  <c r="J70"/>
  <c r="R150"/>
  <c r="T168"/>
  <c i="12" r="BK104"/>
  <c r="J104"/>
  <c r="J70"/>
  <c i="13" r="P99"/>
  <c r="P98"/>
  <c r="P97"/>
  <c i="1" r="AU79"/>
  <c i="13" r="P144"/>
  <c r="R150"/>
  <c r="R168"/>
  <c r="R174"/>
  <c i="2" r="BK120"/>
  <c r="J120"/>
  <c r="J72"/>
  <c i="8" r="BK114"/>
  <c r="J114"/>
  <c r="J72"/>
  <c i="10" r="BK119"/>
  <c r="J119"/>
  <c r="J73"/>
  <c i="12" r="BK100"/>
  <c r="J100"/>
  <c r="J69"/>
  <c i="3" r="BK183"/>
  <c r="J183"/>
  <c r="J72"/>
  <c i="4" r="BK99"/>
  <c r="J99"/>
  <c r="J69"/>
  <c i="6" r="BK119"/>
  <c r="J119"/>
  <c r="J73"/>
  <c i="8" r="BK99"/>
  <c r="J99"/>
  <c r="J69"/>
  <c i="10" r="BK100"/>
  <c r="J100"/>
  <c r="J69"/>
  <c i="6" r="BK123"/>
  <c r="J123"/>
  <c r="J74"/>
  <c i="2" r="BK141"/>
  <c r="J141"/>
  <c r="J76"/>
  <c i="6" r="BK100"/>
  <c r="J100"/>
  <c r="J69"/>
  <c i="10" r="BK115"/>
  <c r="J115"/>
  <c r="J72"/>
  <c i="12" r="BK115"/>
  <c r="J115"/>
  <c r="J72"/>
  <c i="2" r="BK131"/>
  <c r="J131"/>
  <c r="J74"/>
  <c i="6" r="BK115"/>
  <c r="J115"/>
  <c r="J72"/>
  <c i="14" r="BK89"/>
  <c r="J89"/>
  <c r="J62"/>
  <c i="4" r="BK114"/>
  <c r="J114"/>
  <c r="J72"/>
  <c i="10" r="BK123"/>
  <c r="J123"/>
  <c r="J74"/>
  <c i="12" r="BK119"/>
  <c r="J119"/>
  <c r="J73"/>
  <c r="BK123"/>
  <c r="J123"/>
  <c r="J74"/>
  <c i="14" r="BK86"/>
  <c r="BK92"/>
  <c r="J92"/>
  <c r="J63"/>
  <c r="BK95"/>
  <c r="J95"/>
  <c r="J64"/>
  <c i="13" r="BK98"/>
  <c r="J98"/>
  <c r="J68"/>
  <c i="14" r="E48"/>
  <c r="J54"/>
  <c r="F81"/>
  <c r="BE87"/>
  <c r="BE90"/>
  <c r="BE93"/>
  <c r="BE96"/>
  <c r="J52"/>
  <c i="1" r="AW80"/>
  <c r="BB80"/>
  <c i="13" r="E52"/>
  <c r="F94"/>
  <c r="BE103"/>
  <c r="BE106"/>
  <c r="BE126"/>
  <c r="J93"/>
  <c r="BE131"/>
  <c r="J91"/>
  <c r="BE113"/>
  <c r="BE122"/>
  <c r="BE136"/>
  <c r="BE139"/>
  <c r="BE142"/>
  <c r="BE154"/>
  <c r="BE109"/>
  <c r="BE118"/>
  <c r="BE148"/>
  <c r="BE156"/>
  <c r="BE161"/>
  <c r="BE166"/>
  <c r="BE172"/>
  <c r="BE100"/>
  <c r="BE159"/>
  <c r="BE164"/>
  <c r="BE175"/>
  <c r="BE145"/>
  <c r="BE151"/>
  <c r="BE169"/>
  <c r="BE178"/>
  <c i="11" r="BK98"/>
  <c r="J98"/>
  <c r="J68"/>
  <c i="12" r="J62"/>
  <c r="J92"/>
  <c r="E52"/>
  <c r="BE107"/>
  <c r="BE124"/>
  <c r="F95"/>
  <c r="BE105"/>
  <c r="BE109"/>
  <c r="BE101"/>
  <c r="BE112"/>
  <c r="BE120"/>
  <c r="BE116"/>
  <c i="11" r="F63"/>
  <c r="BE136"/>
  <c r="BE145"/>
  <c r="BE106"/>
  <c r="BE122"/>
  <c r="J60"/>
  <c r="BE139"/>
  <c r="BE148"/>
  <c r="BE161"/>
  <c i="10" r="BK99"/>
  <c i="11" r="BE131"/>
  <c r="BE154"/>
  <c r="J62"/>
  <c r="E83"/>
  <c r="BE100"/>
  <c r="BE103"/>
  <c r="BE118"/>
  <c r="BE126"/>
  <c r="BE142"/>
  <c r="BE156"/>
  <c r="BE166"/>
  <c r="BE172"/>
  <c r="BE178"/>
  <c r="BE109"/>
  <c r="BE113"/>
  <c r="BE151"/>
  <c r="BE159"/>
  <c r="BE164"/>
  <c r="BE169"/>
  <c r="BE175"/>
  <c i="9" r="BK98"/>
  <c r="J98"/>
  <c r="J68"/>
  <c i="10" r="F95"/>
  <c r="J92"/>
  <c r="J94"/>
  <c r="BE105"/>
  <c r="BE112"/>
  <c r="BE120"/>
  <c r="BE124"/>
  <c r="E84"/>
  <c r="BE109"/>
  <c r="BE116"/>
  <c r="BE101"/>
  <c r="BE107"/>
  <c i="9" r="J60"/>
  <c r="F94"/>
  <c r="BE103"/>
  <c r="BE119"/>
  <c r="BE137"/>
  <c r="BE145"/>
  <c r="BE157"/>
  <c r="BE163"/>
  <c r="BE166"/>
  <c r="BE169"/>
  <c r="BE175"/>
  <c r="E83"/>
  <c r="BE100"/>
  <c r="BE106"/>
  <c r="BE109"/>
  <c r="BE112"/>
  <c r="BE115"/>
  <c r="BE128"/>
  <c r="BE132"/>
  <c r="BE172"/>
  <c r="J93"/>
  <c r="BE124"/>
  <c r="BE142"/>
  <c r="BE151"/>
  <c r="BE160"/>
  <c r="BE148"/>
  <c r="BE154"/>
  <c i="7" r="J100"/>
  <c r="J69"/>
  <c i="8" r="F63"/>
  <c r="E83"/>
  <c r="BE108"/>
  <c r="J93"/>
  <c r="BE104"/>
  <c r="BE115"/>
  <c r="BE119"/>
  <c r="J91"/>
  <c r="BE100"/>
  <c r="BE122"/>
  <c r="BE106"/>
  <c r="BE111"/>
  <c i="7" r="F95"/>
  <c r="BE110"/>
  <c r="BE119"/>
  <c r="BE114"/>
  <c r="BE155"/>
  <c r="BE168"/>
  <c i="6" r="BK99"/>
  <c r="J99"/>
  <c r="J68"/>
  <c i="7" r="BE104"/>
  <c r="BE132"/>
  <c r="BE137"/>
  <c r="BE149"/>
  <c r="E52"/>
  <c r="J62"/>
  <c r="BE101"/>
  <c r="BE123"/>
  <c r="BE152"/>
  <c r="BE160"/>
  <c r="BE162"/>
  <c r="BE171"/>
  <c r="BE177"/>
  <c r="BE180"/>
  <c r="BE183"/>
  <c r="J60"/>
  <c r="BE107"/>
  <c r="BE127"/>
  <c r="BE140"/>
  <c r="BE143"/>
  <c r="BE146"/>
  <c r="BE157"/>
  <c r="BE165"/>
  <c r="BE174"/>
  <c i="5" r="BK97"/>
  <c r="J97"/>
  <c r="J68"/>
  <c i="6" r="E52"/>
  <c r="J60"/>
  <c r="F63"/>
  <c r="BE101"/>
  <c r="BE107"/>
  <c r="BE112"/>
  <c r="BE116"/>
  <c r="BE124"/>
  <c r="J62"/>
  <c r="BE105"/>
  <c r="BE109"/>
  <c r="BE120"/>
  <c i="4" r="BK98"/>
  <c i="5" r="BE105"/>
  <c r="BE99"/>
  <c r="BE121"/>
  <c r="BE138"/>
  <c i="4" r="BK113"/>
  <c r="J113"/>
  <c r="J71"/>
  <c i="5" r="J60"/>
  <c r="E82"/>
  <c r="J92"/>
  <c r="BE125"/>
  <c r="BE130"/>
  <c r="BE159"/>
  <c r="BE141"/>
  <c r="BE147"/>
  <c r="BE153"/>
  <c r="BE156"/>
  <c r="F63"/>
  <c r="BE108"/>
  <c r="BE117"/>
  <c r="BE135"/>
  <c r="BE102"/>
  <c r="BE112"/>
  <c r="BE144"/>
  <c r="BE150"/>
  <c i="3" r="J103"/>
  <c r="J69"/>
  <c i="4" r="E52"/>
  <c r="J60"/>
  <c r="J62"/>
  <c r="F63"/>
  <c r="BE100"/>
  <c r="BE104"/>
  <c r="BE115"/>
  <c r="BE119"/>
  <c r="BE122"/>
  <c r="BE106"/>
  <c r="BE108"/>
  <c r="BE111"/>
  <c i="3" r="BE164"/>
  <c r="J60"/>
  <c r="J62"/>
  <c r="F98"/>
  <c r="BE125"/>
  <c r="BE129"/>
  <c r="BE161"/>
  <c r="BE184"/>
  <c r="BE190"/>
  <c r="BE205"/>
  <c r="BE213"/>
  <c r="E87"/>
  <c r="BE104"/>
  <c r="BE107"/>
  <c r="BE116"/>
  <c r="BE133"/>
  <c r="BE143"/>
  <c r="BE158"/>
  <c r="BE169"/>
  <c r="BE174"/>
  <c r="BE179"/>
  <c r="BE181"/>
  <c r="BE193"/>
  <c r="BE202"/>
  <c r="BE226"/>
  <c r="BE110"/>
  <c r="BE113"/>
  <c r="BE120"/>
  <c r="BE138"/>
  <c r="BE149"/>
  <c r="BE155"/>
  <c r="BE167"/>
  <c r="BE171"/>
  <c r="BE176"/>
  <c r="BE187"/>
  <c r="BE196"/>
  <c r="BE199"/>
  <c r="BE207"/>
  <c r="BE210"/>
  <c r="BE216"/>
  <c r="BE220"/>
  <c r="BE223"/>
  <c i="2" r="F63"/>
  <c r="E86"/>
  <c r="BE135"/>
  <c r="J60"/>
  <c r="BE114"/>
  <c r="BE142"/>
  <c r="BE117"/>
  <c r="BE121"/>
  <c r="J62"/>
  <c r="BE103"/>
  <c r="BE106"/>
  <c r="BE110"/>
  <c r="BE112"/>
  <c r="BE132"/>
  <c r="BE138"/>
  <c r="BE125"/>
  <c r="BE128"/>
  <c i="1" r="AS64"/>
  <c i="10" r="F39"/>
  <c i="1" r="BB74"/>
  <c i="2" r="F38"/>
  <c i="1" r="BA58"/>
  <c i="6" r="F40"/>
  <c i="1" r="BC66"/>
  <c i="10" r="F40"/>
  <c i="1" r="BC74"/>
  <c i="13" r="F40"/>
  <c i="1" r="BC79"/>
  <c i="10" r="F38"/>
  <c i="1" r="BA74"/>
  <c i="14" r="F37"/>
  <c i="1" r="BD80"/>
  <c i="5" r="F40"/>
  <c i="1" r="BC63"/>
  <c i="8" r="F41"/>
  <c i="1" r="BD70"/>
  <c i="12" r="F41"/>
  <c i="1" r="BD78"/>
  <c i="9" r="F41"/>
  <c i="1" r="BD71"/>
  <c i="4" r="J38"/>
  <c i="1" r="AW62"/>
  <c i="7" r="J38"/>
  <c i="1" r="AW67"/>
  <c i="9" r="J38"/>
  <c i="1" r="AW71"/>
  <c i="8" r="J38"/>
  <c i="1" r="AW70"/>
  <c i="13" r="J38"/>
  <c i="1" r="AW79"/>
  <c i="11" r="F41"/>
  <c i="1" r="BD75"/>
  <c i="4" r="F40"/>
  <c i="1" r="BC62"/>
  <c i="12" r="F38"/>
  <c i="1" r="BA78"/>
  <c i="14" r="F36"/>
  <c i="1" r="BC80"/>
  <c r="AS60"/>
  <c i="7" r="F41"/>
  <c i="1" r="BD67"/>
  <c i="13" r="F39"/>
  <c i="1" r="BB79"/>
  <c i="4" r="F38"/>
  <c i="1" r="BA62"/>
  <c i="5" r="F41"/>
  <c i="1" r="BD63"/>
  <c i="3" r="F38"/>
  <c i="1" r="BA59"/>
  <c i="7" r="F40"/>
  <c i="1" r="BC67"/>
  <c r="AS68"/>
  <c i="3" r="J38"/>
  <c i="1" r="AW59"/>
  <c i="6" r="F39"/>
  <c i="1" r="BB66"/>
  <c i="14" r="F34"/>
  <c i="1" r="BA80"/>
  <c i="2" r="F39"/>
  <c i="1" r="BB58"/>
  <c i="3" r="F41"/>
  <c i="1" r="BD59"/>
  <c i="7" r="F39"/>
  <c i="1" r="BB67"/>
  <c i="11" r="F39"/>
  <c i="1" r="BB75"/>
  <c r="AS76"/>
  <c i="6" r="J38"/>
  <c i="1" r="AW66"/>
  <c i="10" r="J38"/>
  <c i="1" r="AW74"/>
  <c i="3" r="F40"/>
  <c i="1" r="BC59"/>
  <c i="5" r="F38"/>
  <c i="1" r="BA63"/>
  <c i="7" r="F38"/>
  <c i="1" r="BA67"/>
  <c i="4" r="F39"/>
  <c i="1" r="BB62"/>
  <c i="10" r="F41"/>
  <c i="1" r="BD74"/>
  <c i="2" r="J38"/>
  <c i="1" r="AW58"/>
  <c i="3" r="F39"/>
  <c i="1" r="BB59"/>
  <c i="8" r="F40"/>
  <c i="1" r="BC70"/>
  <c i="11" r="F40"/>
  <c i="1" r="BC75"/>
  <c i="8" r="F38"/>
  <c i="1" r="BA70"/>
  <c i="9" r="F39"/>
  <c i="1" r="BB71"/>
  <c i="8" r="F39"/>
  <c i="1" r="BB70"/>
  <c i="11" r="F38"/>
  <c i="1" r="BA75"/>
  <c i="11" r="J38"/>
  <c i="1" r="AW75"/>
  <c i="6" r="F38"/>
  <c i="1" r="BA66"/>
  <c i="12" r="F40"/>
  <c i="1" r="BC78"/>
  <c i="13" r="F41"/>
  <c i="1" r="BD79"/>
  <c i="13" r="F38"/>
  <c i="1" r="BA79"/>
  <c r="AS72"/>
  <c i="5" r="J38"/>
  <c i="1" r="AW63"/>
  <c r="AS56"/>
  <c i="5" r="F39"/>
  <c i="1" r="BB63"/>
  <c i="12" r="J38"/>
  <c i="1" r="AW78"/>
  <c i="2" r="F40"/>
  <c i="1" r="BC58"/>
  <c i="9" r="F40"/>
  <c i="1" r="BC71"/>
  <c i="6" r="F41"/>
  <c i="1" r="BD66"/>
  <c i="9" r="F38"/>
  <c i="1" r="BA71"/>
  <c i="12" r="F39"/>
  <c i="1" r="BB78"/>
  <c i="2" r="F41"/>
  <c i="1" r="BD58"/>
  <c i="4" r="F41"/>
  <c i="1" r="BD62"/>
  <c i="2" l="1" r="R119"/>
  <c i="11" r="P98"/>
  <c r="P97"/>
  <c i="1" r="AU75"/>
  <c i="9" r="P98"/>
  <c r="P97"/>
  <c i="1" r="AU71"/>
  <c i="7" r="T99"/>
  <c r="T98"/>
  <c i="14" r="BK85"/>
  <c r="J85"/>
  <c r="J60"/>
  <c i="2" r="P101"/>
  <c r="P100"/>
  <c i="1" r="AU58"/>
  <c i="8" r="T97"/>
  <c i="11" r="R98"/>
  <c r="R97"/>
  <c i="9" r="R98"/>
  <c r="R97"/>
  <c i="8" r="P97"/>
  <c i="1" r="AU70"/>
  <c i="13" r="T98"/>
  <c r="T97"/>
  <c i="5" r="R97"/>
  <c r="R96"/>
  <c i="13" r="R98"/>
  <c r="R97"/>
  <c i="7" r="BK99"/>
  <c r="J99"/>
  <c r="J68"/>
  <c i="3" r="BK102"/>
  <c r="BK101"/>
  <c r="J101"/>
  <c r="J67"/>
  <c i="2" r="T101"/>
  <c r="T100"/>
  <c i="4" r="T97"/>
  <c i="3" r="R102"/>
  <c r="R101"/>
  <c i="2" r="R101"/>
  <c r="R100"/>
  <c i="11" r="T98"/>
  <c r="T97"/>
  <c i="2" r="BK101"/>
  <c r="J101"/>
  <c r="J68"/>
  <c i="10" r="BK114"/>
  <c r="J114"/>
  <c r="J71"/>
  <c i="14" r="J86"/>
  <c r="J61"/>
  <c i="12" r="BK114"/>
  <c r="J114"/>
  <c r="J71"/>
  <c i="6" r="BK114"/>
  <c r="J114"/>
  <c r="J71"/>
  <c i="8" r="BK113"/>
  <c r="J113"/>
  <c r="J71"/>
  <c i="2" r="BK119"/>
  <c r="J119"/>
  <c r="J71"/>
  <c i="8" r="BK98"/>
  <c r="J98"/>
  <c r="J68"/>
  <c i="12" r="BK99"/>
  <c r="J99"/>
  <c r="J68"/>
  <c i="13" r="BK97"/>
  <c r="J97"/>
  <c r="J67"/>
  <c i="11" r="BK97"/>
  <c r="J97"/>
  <c r="J67"/>
  <c i="10" r="J99"/>
  <c r="J68"/>
  <c i="9" r="BK97"/>
  <c r="J97"/>
  <c r="J67"/>
  <c i="6" r="BK98"/>
  <c r="J98"/>
  <c r="J67"/>
  <c i="5" r="BK96"/>
  <c r="J96"/>
  <c r="J67"/>
  <c i="4" r="BK97"/>
  <c r="J97"/>
  <c r="J67"/>
  <c r="J98"/>
  <c r="J68"/>
  <c i="1" r="AU73"/>
  <c r="AU72"/>
  <c r="BB69"/>
  <c r="BB68"/>
  <c r="AX68"/>
  <c r="BA73"/>
  <c r="BA72"/>
  <c r="AW72"/>
  <c i="14" r="F33"/>
  <c i="1" r="AZ80"/>
  <c i="7" r="F37"/>
  <c i="1" r="AZ67"/>
  <c r="BB57"/>
  <c r="AX57"/>
  <c i="8" r="J37"/>
  <c i="1" r="AV70"/>
  <c r="AT70"/>
  <c r="AU61"/>
  <c r="AU60"/>
  <c i="7" r="J37"/>
  <c i="1" r="AV67"/>
  <c r="AT67"/>
  <c i="13" r="J37"/>
  <c i="1" r="AV79"/>
  <c r="AT79"/>
  <c r="AS55"/>
  <c r="AS54"/>
  <c r="BA61"/>
  <c r="AW61"/>
  <c r="BC69"/>
  <c r="BC68"/>
  <c r="AY68"/>
  <c i="12" r="F37"/>
  <c i="1" r="AZ78"/>
  <c r="BD61"/>
  <c r="BD60"/>
  <c r="BC57"/>
  <c r="BC56"/>
  <c r="AY56"/>
  <c r="BC61"/>
  <c r="BC60"/>
  <c r="AY60"/>
  <c r="BB65"/>
  <c r="BB64"/>
  <c r="AX64"/>
  <c i="8" r="F37"/>
  <c i="1" r="AZ70"/>
  <c i="5" r="F37"/>
  <c i="1" r="AZ63"/>
  <c r="BB77"/>
  <c r="BB76"/>
  <c r="AX76"/>
  <c r="BA57"/>
  <c r="AW57"/>
  <c r="BD69"/>
  <c r="BD68"/>
  <c i="11" r="F37"/>
  <c i="1" r="AZ75"/>
  <c r="BC73"/>
  <c r="AY73"/>
  <c r="BA77"/>
  <c r="BA76"/>
  <c r="AW76"/>
  <c i="4" r="F37"/>
  <c i="1" r="AZ62"/>
  <c i="4" r="J37"/>
  <c i="1" r="AV62"/>
  <c r="AT62"/>
  <c i="12" r="J37"/>
  <c i="1" r="AV78"/>
  <c r="AT78"/>
  <c i="13" r="F37"/>
  <c i="1" r="AZ79"/>
  <c r="AU57"/>
  <c r="AU56"/>
  <c i="10" r="F37"/>
  <c i="1" r="AZ74"/>
  <c i="6" r="J37"/>
  <c i="1" r="AV66"/>
  <c r="AT66"/>
  <c r="BD65"/>
  <c r="BD64"/>
  <c r="BC77"/>
  <c r="BC76"/>
  <c r="AY76"/>
  <c i="14" r="J33"/>
  <c i="1" r="AV80"/>
  <c r="AT80"/>
  <c r="BB73"/>
  <c r="AX73"/>
  <c r="AU65"/>
  <c r="AU64"/>
  <c r="BC65"/>
  <c r="BC64"/>
  <c r="AY64"/>
  <c r="BA69"/>
  <c r="AW69"/>
  <c r="BD57"/>
  <c r="BD56"/>
  <c r="BD73"/>
  <c r="BD72"/>
  <c r="BD77"/>
  <c r="BD76"/>
  <c r="BD55"/>
  <c r="BD54"/>
  <c r="W33"/>
  <c i="2" r="F37"/>
  <c i="1" r="AZ58"/>
  <c i="2" r="J37"/>
  <c i="1" r="AV58"/>
  <c r="AT58"/>
  <c r="BB61"/>
  <c r="AX61"/>
  <c i="11" r="J37"/>
  <c i="1" r="AV75"/>
  <c r="AT75"/>
  <c i="9" r="F37"/>
  <c i="1" r="AZ71"/>
  <c i="3" r="J37"/>
  <c i="1" r="AV59"/>
  <c r="AT59"/>
  <c r="AU77"/>
  <c r="AU76"/>
  <c i="5" r="J37"/>
  <c i="1" r="AV63"/>
  <c r="AT63"/>
  <c i="6" r="F37"/>
  <c i="1" r="AZ66"/>
  <c i="9" r="J37"/>
  <c i="1" r="AV71"/>
  <c r="AT71"/>
  <c r="BA65"/>
  <c r="BA64"/>
  <c r="AW64"/>
  <c i="10" r="J37"/>
  <c i="1" r="AV74"/>
  <c r="AT74"/>
  <c i="3" r="F37"/>
  <c i="1" r="AZ59"/>
  <c i="7" l="1" r="BK98"/>
  <c r="J98"/>
  <c i="8" r="BK97"/>
  <c r="J97"/>
  <c r="J67"/>
  <c i="2" r="BK100"/>
  <c r="J100"/>
  <c r="J67"/>
  <c i="10" r="BK98"/>
  <c r="J98"/>
  <c i="12" r="BK98"/>
  <c r="J98"/>
  <c r="J67"/>
  <c i="14" r="BK84"/>
  <c r="J84"/>
  <c r="J59"/>
  <c i="3" r="J102"/>
  <c r="J68"/>
  <c i="1" r="AZ57"/>
  <c r="AV57"/>
  <c r="AT57"/>
  <c r="BA56"/>
  <c r="AW56"/>
  <c r="AZ69"/>
  <c r="AV69"/>
  <c r="AT69"/>
  <c r="AW65"/>
  <c i="13" r="J34"/>
  <c i="1" r="AG79"/>
  <c r="AX65"/>
  <c i="7" r="J34"/>
  <c i="1" r="AG67"/>
  <c r="AZ61"/>
  <c r="AV61"/>
  <c r="AT61"/>
  <c r="AZ65"/>
  <c r="AV65"/>
  <c i="10" r="J34"/>
  <c i="1" r="AG74"/>
  <c r="BB56"/>
  <c r="AX56"/>
  <c r="AY65"/>
  <c r="AY77"/>
  <c r="AW73"/>
  <c r="AX77"/>
  <c i="4" r="J34"/>
  <c i="1" r="AG62"/>
  <c r="AX69"/>
  <c i="11" r="J34"/>
  <c i="1" r="AG75"/>
  <c r="AG73"/>
  <c r="AG72"/>
  <c r="AY57"/>
  <c i="5" r="J34"/>
  <c i="1" r="AG63"/>
  <c r="AN63"/>
  <c r="BA68"/>
  <c r="AW68"/>
  <c r="BB72"/>
  <c r="AX72"/>
  <c r="BB60"/>
  <c r="AX60"/>
  <c r="AZ77"/>
  <c r="AV77"/>
  <c r="AY69"/>
  <c r="AU69"/>
  <c r="AU68"/>
  <c r="BA60"/>
  <c r="AW60"/>
  <c r="BC72"/>
  <c r="AY72"/>
  <c i="6" r="J34"/>
  <c i="1" r="AG66"/>
  <c i="3" r="J34"/>
  <c i="1" r="AG59"/>
  <c i="9" r="J34"/>
  <c i="1" r="AG71"/>
  <c r="AY61"/>
  <c r="AZ73"/>
  <c r="AV73"/>
  <c r="AW77"/>
  <c i="7" l="1" r="J43"/>
  <c i="3" r="J43"/>
  <c i="10" r="J43"/>
  <c r="J67"/>
  <c i="7" r="J67"/>
  <c i="13" r="J43"/>
  <c i="1" r="AN79"/>
  <c i="11" r="J43"/>
  <c i="1" r="AN75"/>
  <c i="9" r="J43"/>
  <c i="1" r="AN71"/>
  <c i="6" r="J43"/>
  <c i="1" r="AN66"/>
  <c i="5" r="J43"/>
  <c i="4" r="J43"/>
  <c i="1" r="AN62"/>
  <c r="AN59"/>
  <c r="AN74"/>
  <c r="AN67"/>
  <c r="AU55"/>
  <c r="AU54"/>
  <c r="BA55"/>
  <c r="AW55"/>
  <c r="AZ56"/>
  <c r="AZ76"/>
  <c r="AV76"/>
  <c r="AT76"/>
  <c r="AZ64"/>
  <c r="AV64"/>
  <c r="AT64"/>
  <c r="BC55"/>
  <c r="AY55"/>
  <c i="8" r="J34"/>
  <c i="1" r="AG70"/>
  <c i="12" r="J34"/>
  <c i="1" r="AG78"/>
  <c r="AZ60"/>
  <c r="AV60"/>
  <c r="AT60"/>
  <c r="AT77"/>
  <c r="AT65"/>
  <c r="AZ72"/>
  <c r="AV72"/>
  <c r="AT72"/>
  <c r="AN72"/>
  <c i="14" r="J30"/>
  <c i="1" r="AG80"/>
  <c r="AT73"/>
  <c r="AN73"/>
  <c r="AG65"/>
  <c r="AG64"/>
  <c i="2" r="J34"/>
  <c i="1" r="AG58"/>
  <c r="AG57"/>
  <c r="AG56"/>
  <c r="AZ68"/>
  <c r="AV68"/>
  <c r="AT68"/>
  <c r="BB55"/>
  <c r="AX55"/>
  <c r="AG61"/>
  <c r="AG60"/>
  <c i="12" l="1" r="J43"/>
  <c i="8" r="J43"/>
  <c i="2" r="J43"/>
  <c i="14" r="J39"/>
  <c i="1" r="AN60"/>
  <c r="AN61"/>
  <c r="AN58"/>
  <c r="AN78"/>
  <c r="AN80"/>
  <c r="AN70"/>
  <c r="AN57"/>
  <c r="AN64"/>
  <c r="AN65"/>
  <c r="AG77"/>
  <c r="AG76"/>
  <c r="AN76"/>
  <c r="BB54"/>
  <c r="AX54"/>
  <c r="AG69"/>
  <c r="AG68"/>
  <c r="AG55"/>
  <c r="AV56"/>
  <c r="AT56"/>
  <c r="AN56"/>
  <c r="BC54"/>
  <c r="AY54"/>
  <c r="BA54"/>
  <c r="AW54"/>
  <c r="AK30"/>
  <c r="AZ55"/>
  <c l="1" r="AN68"/>
  <c r="AN77"/>
  <c r="AN69"/>
  <c r="AZ54"/>
  <c r="W29"/>
  <c r="W30"/>
  <c r="W31"/>
  <c r="AG54"/>
  <c r="W32"/>
  <c r="AV55"/>
  <c r="AT55"/>
  <c r="AN55"/>
  <c l="1" r="AV54"/>
  <c r="AK29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<sst xmlns="http://schemas.openxmlformats.org/spreadsheetml/2006/main">
  <si>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</si>
  <si>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</si>
  <si>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</si>
  <si>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</si>
  <si>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</si>
  <si>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{22c6a777-cba5-428d-bd0d-8faed30597d4}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</si>
  <si>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</si>
  <si>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</si>
  <si>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</si>
  <si>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</si>
  <si>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</si>
  <si>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</si>
  <si>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</si>
  <si>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</si>
  <si>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</si>
  <si>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</si>
  <si>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</si>
  <si>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střechy budovy F</t>
  </si>
  <si>
    <t>KSO:</t>
  </si>
  <si>
    <t/>
  </si>
  <si>
    <t>CC-CZ:</t>
  </si>
  <si>
    <t>Místo:</t>
  </si>
  <si>
    <t>Masarykova nemocnice Ústí nad Labem</t>
  </si>
  <si>
    <t>Datum:</t>
  </si>
  <si>
    <t>14. 10. 2024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</si>
  <si>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</si>
  <si>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</si>
  <si>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</si>
  <si>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</si>
  <si>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</si>
  <si>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</si>
  <si>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</si>
  <si>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</si>
  <si>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</si>
  <si>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</si>
  <si>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</si>
  <si>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</si>
  <si>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</si>
  <si>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</si>
  <si>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</si>
  <si>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</si>
  <si>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</si>
  <si>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</si>
  <si>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</si>
  <si>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</si>
  <si>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</si>
  <si>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</si>
  <si>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</si>
  <si>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</si>
  <si>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</si>
  <si>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</si>
  <si>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</si>
  <si>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</si>
  <si>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</si>
  <si>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</si>
  <si>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</si>
  <si>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</si>
  <si>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</si>
  <si>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</si>
  <si>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</si>
  <si>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</si>
  <si>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</si>
  <si>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</si>
  <si>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</si>
  <si>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</si>
  <si>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</si>
  <si>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</si>
  <si>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</si>
  <si>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</si>
  <si>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</si>
  <si>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</si>
  <si>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</si>
  <si>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</si>
  <si>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</si>
  <si>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</si>
  <si>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</si>
  <si>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</si>
  <si>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</si>
  <si>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</t>
  </si>
  <si>
    <t>Stavební objekty</t>
  </si>
  <si>
    <t>STA</t>
  </si>
  <si>
    <t>1</t>
  </si>
  <si>
    <t>{51edda64-a641-4c27-82fa-41f4fa25b962}</t>
  </si>
  <si>
    <t>2</t>
  </si>
  <si>
    <t>D.1.</t>
  </si>
  <si>
    <t>Střecha A</t>
  </si>
  <si>
    <t>Soupis</t>
  </si>
  <si>
    <t>{02b5f840-13bc-40d9-acaf-30a6c4007054}</t>
  </si>
  <si>
    <t>D.1.1</t>
  </si>
  <si>
    <t>Architektonicko-stavební řešení</t>
  </si>
  <si>
    <t>3</t>
  </si>
  <si>
    <t>{a070482a-b233-4c23-aef9-b035870ca7bf}</t>
  </si>
  <si>
    <t>/</t>
  </si>
  <si>
    <t>D.1.1a</t>
  </si>
  <si>
    <t>Architektonicko-stavební řešení - Bourací práce</t>
  </si>
  <si>
    <t>4</t>
  </si>
  <si>
    <t>{23177252-ddf7-4a34-a679-0725b599806e}</t>
  </si>
  <si>
    <t>D.1.1b</t>
  </si>
  <si>
    <t>Architektonicko-stavební řešení - Stavební úpravy</t>
  </si>
  <si>
    <t>{5b739f10-5926-4c5d-9287-33e0bc7a4030}</t>
  </si>
  <si>
    <t>D.2.</t>
  </si>
  <si>
    <t>Střecha B</t>
  </si>
  <si>
    <t>{c0f2ec3f-f7ab-480b-9a4a-cc3f44de7074}</t>
  </si>
  <si>
    <t>D.2.1</t>
  </si>
  <si>
    <t>{43f325d2-6a00-4692-b6e2-1b7e51a83b30}</t>
  </si>
  <si>
    <t>D.2.1a</t>
  </si>
  <si>
    <t>{3b564252-3443-4468-8794-19530e7f4af6}</t>
  </si>
  <si>
    <t>D.2.1b</t>
  </si>
  <si>
    <t>{d789c902-0550-4d3b-bb03-f1c7988b1122}</t>
  </si>
  <si>
    <t>D.3.</t>
  </si>
  <si>
    <t>Střecha C</t>
  </si>
  <si>
    <t>{107f7b60-8d3e-4ce9-8f5b-7bb8f0582118}</t>
  </si>
  <si>
    <t>D.3.1</t>
  </si>
  <si>
    <t>{d0f45508-98a3-478b-8a0f-797eb2014943}</t>
  </si>
  <si>
    <t>D.3.1a</t>
  </si>
  <si>
    <t>{53e6800c-acab-4ae1-bc74-2a39766e2fdb}</t>
  </si>
  <si>
    <t>D.3.1b</t>
  </si>
  <si>
    <t>{8a839b1f-f411-4c60-bbfc-75cb17fe1663}</t>
  </si>
  <si>
    <t>D.4.</t>
  </si>
  <si>
    <t>Střecha D</t>
  </si>
  <si>
    <t>{0cbad4c9-fbaf-4707-823d-37e2fce62e1a}</t>
  </si>
  <si>
    <t>{1d105df8-7bfe-4726-ab79-739912ffdb2d}</t>
  </si>
  <si>
    <t>{6fd713f3-6278-41ab-b90d-07b3e0b47a0f}</t>
  </si>
  <si>
    <t>{ce56b8f1-54dd-4b01-9d77-e34177f5b865}</t>
  </si>
  <si>
    <t>D.5.</t>
  </si>
  <si>
    <t>Střecha E</t>
  </si>
  <si>
    <t>{7cc68373-74b0-4322-925e-350400ea67ee}</t>
  </si>
  <si>
    <t>{6b8f5b9f-015a-4aa7-9ba7-7a5e95ea03c1}</t>
  </si>
  <si>
    <t>{621e0b65-db10-407c-be91-063ddb651f7e}</t>
  </si>
  <si>
    <t>{71d7be03-1f7a-4e46-b159-b6b4a3e4ff42}</t>
  </si>
  <si>
    <t>D.6.</t>
  </si>
  <si>
    <t>Střecha F</t>
  </si>
  <si>
    <t>{efa8cf8a-39e6-49e6-a0fc-3ac2060bd5ed}</t>
  </si>
  <si>
    <t>{26c51e84-adfd-4384-a08e-a0d5224dd7a6}</t>
  </si>
  <si>
    <t>{244f2bb3-d44a-40e5-81e9-930226355afa}</t>
  </si>
  <si>
    <t>{0fb79be4-0547-41d4-b5ee-38bd0335772c}</t>
  </si>
  <si>
    <t>99</t>
  </si>
  <si>
    <t>Vedlejší a ostatní náklady</t>
  </si>
  <si>
    <t>{74965d97-ec70-4ba2-b5f7-84cf67220120}</t>
  </si>
  <si>
    <t>S01</t>
  </si>
  <si>
    <t>Celková plocha střechy A</t>
  </si>
  <si>
    <t>m2</t>
  </si>
  <si>
    <t>3076</t>
  </si>
  <si>
    <t>S02</t>
  </si>
  <si>
    <t>Celková plocha sedlových světlíků</t>
  </si>
  <si>
    <t>392</t>
  </si>
  <si>
    <t>KRYCÍ LIST SOUPISU PRACÍ</t>
  </si>
  <si>
    <t>S03</t>
  </si>
  <si>
    <t>Celková plocha bodových světlíků</t>
  </si>
  <si>
    <t>43</t>
  </si>
  <si>
    <t>Objekt:</t>
  </si>
  <si>
    <t>D. - Stavební objekty</t>
  </si>
  <si>
    <t>Soupis:</t>
  </si>
  <si>
    <t>D.1. - Střecha A</t>
  </si>
  <si>
    <t>Úroveň 4: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</si>
  <si>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</si>
  <si>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</si>
  <si>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</si>
  <si>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</si>
  <si>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</si>
  <si>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</si>
  <si>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</si>
  <si>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</si>
  <si>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</si>
  <si>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</si>
  <si>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</si>
  <si>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</si>
  <si>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</si>
  <si>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</si>
  <si>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</si>
  <si>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</si>
  <si>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</si>
  <si>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</si>
  <si>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</si>
  <si>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</si>
  <si>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</si>
  <si>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</si>
  <si>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</si>
  <si>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</si>
  <si>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</si>
  <si>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</si>
  <si>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</si>
  <si>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</si>
  <si>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</si>
  <si>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</si>
  <si>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</si>
  <si>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</si>
  <si>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</si>
  <si>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952902501</t>
  </si>
  <si>
    <t>Čištění budov při provádění oprav a udržovacích prací střešních nebo nadstřešních konstrukcí, střech plochých</t>
  </si>
  <si>
    <t>CS ÚRS 2024 02</t>
  </si>
  <si>
    <t>-728642294</t>
  </si>
  <si>
    <t>Online PSC</t>
  </si>
  <si>
    <t>https://podminky.urs.cz/item/CS_URS_2024_02/952902501</t>
  </si>
  <si>
    <t>VV</t>
  </si>
  <si>
    <t>S01-S02-S03</t>
  </si>
  <si>
    <t>961055111</t>
  </si>
  <si>
    <t>Bourání základů z betonu železového</t>
  </si>
  <si>
    <t>m3</t>
  </si>
  <si>
    <t>-1533628691</t>
  </si>
  <si>
    <t>https://podminky.urs.cz/item/CS_URS_2024_02/961055111</t>
  </si>
  <si>
    <t>1,1*0,5*0,25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</si>
  <si>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</si>
  <si>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</si>
  <si>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</si>
  <si>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</si>
  <si>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</si>
  <si>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781186283</t>
  </si>
  <si>
    <t>https://podminky.urs.cz/item/CS_URS_2024_02/997013211</t>
  </si>
  <si>
    <t>997013501</t>
  </si>
  <si>
    <t>Odvoz suti a vybouraných hmot na skládku nebo meziskládku se složením, na vzdálenost do 1 km</t>
  </si>
  <si>
    <t>-27459951</t>
  </si>
  <si>
    <t>https://podminky.urs.cz/item/CS_URS_2024_02/997013501</t>
  </si>
  <si>
    <t>5</t>
  </si>
  <si>
    <t>997013509</t>
  </si>
  <si>
    <t>Odvoz suti a vybouraných hmot na skládku nebo meziskládku se složením, na vzdálenost Příplatek k ceně za každý další započatý 1 km přes 1 km</t>
  </si>
  <si>
    <t>-106351712</t>
  </si>
  <si>
    <t>https://podminky.urs.cz/item/CS_URS_2024_02/997013509</t>
  </si>
  <si>
    <t>3,387*5 'Přepočtené koeficientem množství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</si>
  <si>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</si>
  <si>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</si>
  <si>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</si>
  <si>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-1755212272</t>
  </si>
  <si>
    <t>https://podminky.urs.cz/item/CS_URS_2024_02/997013631</t>
  </si>
  <si>
    <t>PSV</t>
  </si>
  <si>
    <t>Práce a dodávky PSV</t>
  </si>
  <si>
    <t>721</t>
  </si>
  <si>
    <t>Zdravotechnika - vnitřní kanalizace</t>
  </si>
  <si>
    <t>7</t>
  </si>
  <si>
    <t>721210824</t>
  </si>
  <si>
    <t>Demontáž kanalizačního příslušenství střešních vtoků DN 150</t>
  </si>
  <si>
    <t>kus</t>
  </si>
  <si>
    <t>16</t>
  </si>
  <si>
    <t>1939714371</t>
  </si>
  <si>
    <t>https://podminky.urs.cz/item/CS_URS_2024_02/721210824</t>
  </si>
  <si>
    <t>8</t>
  </si>
  <si>
    <t>741</t>
  </si>
  <si>
    <t>Elektroinstalace - silnoproud</t>
  </si>
  <si>
    <t>741421823</t>
  </si>
  <si>
    <t>Demontáž hromosvodného vedení bez zachování funkčnosti svodových drátů nebo lan na rovné střeše, průměru přes 8 mm</t>
  </si>
  <si>
    <t>m</t>
  </si>
  <si>
    <t>-1016582841</t>
  </si>
  <si>
    <t>https://podminky.urs.cz/item/CS_URS_2024_02/741421823</t>
  </si>
  <si>
    <t>74,2*3+43,2*6+50,0</t>
  </si>
  <si>
    <t>741421855</t>
  </si>
  <si>
    <t>Demontáž hromosvodného vedení podpěr střešního vedení pro plochou střechu</t>
  </si>
  <si>
    <t>-614055427</t>
  </si>
  <si>
    <t>https://podminky.urs.cz/item/CS_URS_2024_02/741421855</t>
  </si>
  <si>
    <t xml:space="preserve">"Odhad"  200,0</t>
  </si>
  <si>
    <t>751</t>
  </si>
  <si>
    <t>Vzduchotechnika</t>
  </si>
  <si>
    <t>10</t>
  </si>
  <si>
    <t>751_R01</t>
  </si>
  <si>
    <t>Demontáž vzduchotechnické jednotky s potrubím pro zpětnou montáž</t>
  </si>
  <si>
    <t>-293763431</t>
  </si>
  <si>
    <t>764</t>
  </si>
  <si>
    <t>Konstrukce klempířské</t>
  </si>
  <si>
    <t>11</t>
  </si>
  <si>
    <t>764002841</t>
  </si>
  <si>
    <t>Demontáž klempířských konstrukcí oplechování horních ploch zdí a nadezdívek do suti</t>
  </si>
  <si>
    <t>1249699308</t>
  </si>
  <si>
    <t>https://podminky.urs.cz/item/CS_URS_2024_02/764002841</t>
  </si>
  <si>
    <t>74,25+65,67+43,2*2+42,4</t>
  </si>
  <si>
    <t>764002871</t>
  </si>
  <si>
    <t>Demontáž klempířských konstrukcí lemování zdí do suti</t>
  </si>
  <si>
    <t>-1921779003</t>
  </si>
  <si>
    <t>https://podminky.urs.cz/item/CS_URS_2024_02/764002871</t>
  </si>
  <si>
    <t>8,58+9,2</t>
  </si>
  <si>
    <t>767</t>
  </si>
  <si>
    <t>Konstrukce zámečnické</t>
  </si>
  <si>
    <t>13</t>
  </si>
  <si>
    <t>767311831</t>
  </si>
  <si>
    <t>Demontáž světlíků s umělohmotnou výplní bodových</t>
  </si>
  <si>
    <t>2004331507</t>
  </si>
  <si>
    <t>https://podminky.urs.cz/item/CS_URS_2024_02/767311831</t>
  </si>
  <si>
    <t>F0001</t>
  </si>
  <si>
    <t>Celková plocha střechy</t>
  </si>
  <si>
    <t>2641</t>
  </si>
  <si>
    <t>D.1.1b - Architektonicko-stavební řešení - Stavební úpravy</t>
  </si>
  <si>
    <t xml:space="preserve">    712 - Povlakové krytiny</t>
  </si>
  <si>
    <t xml:space="preserve">    762 - Konstrukce tesařské</t>
  </si>
  <si>
    <t xml:space="preserve">    783 - Dokončovací práce - nátěry</t>
  </si>
  <si>
    <t xml:space="preserve">    787 - Dokončovací práce - zasklívání</t>
  </si>
  <si>
    <t>712</t>
  </si>
  <si>
    <t>Povlakové krytiny</t>
  </si>
  <si>
    <t>712362301</t>
  </si>
  <si>
    <t>Provedení dvojitého hydroizolačního systému plochých střech na ploše svislé S fólií z mPVC kladenou volně jednovrstvá s horkovzdušným navařením jednotlivých segmentů</t>
  </si>
  <si>
    <t>1006716321</t>
  </si>
  <si>
    <t>https://podminky.urs.cz/item/CS_URS_2024_02/712362301</t>
  </si>
  <si>
    <t>((0,3*36,3+0,8*36,3+(0,8*21,2)*2+(0,5*21,2)*2))*2</t>
  </si>
  <si>
    <t>712363352</t>
  </si>
  <si>
    <t>Povlakové krytiny střech plochých do 10° z tvarovaných poplastovaných lišt pro mPVC vnitřní koutová lišta rš 100 mm</t>
  </si>
  <si>
    <t>1535580802</t>
  </si>
  <si>
    <t>https://podminky.urs.cz/item/CS_URS_2024_02/712363352</t>
  </si>
  <si>
    <t>74,25*2+43,2*2+42,4*2+61,2*8</t>
  </si>
  <si>
    <t>712363353</t>
  </si>
  <si>
    <t>Povlakové krytiny střech plochých do 10° z tvarovaných poplastovaných lišt pro mPVC vnější koutová lišta rš 100 mm</t>
  </si>
  <si>
    <t>1041993690</t>
  </si>
  <si>
    <t>https://podminky.urs.cz/item/CS_URS_2024_02/712363353</t>
  </si>
  <si>
    <t>74,25*2+43,2*2+42,4*2</t>
  </si>
  <si>
    <t>712363366</t>
  </si>
  <si>
    <t>Povlakové krytiny střech plochých do 10° z tvarovaných poplastovaných lišt pro mPVC rovná lišta rš 100 mm</t>
  </si>
  <si>
    <t>-1308741224</t>
  </si>
  <si>
    <t>https://podminky.urs.cz/item/CS_URS_2024_02/712363366</t>
  </si>
  <si>
    <t>74,25+43,2*2+42,4*2</t>
  </si>
  <si>
    <t>712363404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</si>
  <si>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</si>
  <si>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-652605908</t>
  </si>
  <si>
    <t>https://podminky.urs.cz/item/CS_URS_2024_02/712363404</t>
  </si>
  <si>
    <t>výměra skladby*koeficient</t>
  </si>
  <si>
    <t>F0001*0,8</t>
  </si>
  <si>
    <t>M</t>
  </si>
  <si>
    <t>28322000</t>
  </si>
  <si>
    <t>fólie hydroizolační střešní mPVC mechanicky kotvená šedá tl 2,0mm</t>
  </si>
  <si>
    <t>32</t>
  </si>
  <si>
    <t>1959219735</t>
  </si>
  <si>
    <t>F0001*1,1</t>
  </si>
  <si>
    <t xml:space="preserve">"svislá část"    ((0,3*36,3+0,8*36,3+(0,8*21,2)*2+(0,5*21,2)*2))*2</t>
  </si>
  <si>
    <t>Součet</t>
  </si>
  <si>
    <t>712363405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</si>
  <si>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</si>
  <si>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-569439589</t>
  </si>
  <si>
    <t>https://podminky.urs.cz/item/CS_URS_2024_02/712363405</t>
  </si>
  <si>
    <t>F0001*0,1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</si>
  <si>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</si>
  <si>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</si>
  <si>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728474157</t>
  </si>
  <si>
    <t>https://podminky.urs.cz/item/CS_URS_2024_02/712363406</t>
  </si>
  <si>
    <t>712391171</t>
  </si>
  <si>
    <t>Provedení povlakové krytiny střech plochých do 10° -ostatní práce provedení vrstvy textilní podkladní</t>
  </si>
  <si>
    <t>425305620</t>
  </si>
  <si>
    <t>https://podminky.urs.cz/item/CS_URS_2024_02/712391171</t>
  </si>
  <si>
    <t>69311067</t>
  </si>
  <si>
    <t>geotextilie netkaná separační, ochranná, filtrační, drenážní PP 250g/m2</t>
  </si>
  <si>
    <t>460267932</t>
  </si>
  <si>
    <t>712964703</t>
  </si>
  <si>
    <t>Provedení povlakové krytiny střech fóliemi - ostatní práce zesílení koutů, rohů nebo hran fólií</t>
  </si>
  <si>
    <t>-610519946</t>
  </si>
  <si>
    <t>https://podminky.urs.cz/item/CS_URS_2024_02/712964703</t>
  </si>
  <si>
    <t xml:space="preserve">"kouty"  1,0*8</t>
  </si>
  <si>
    <t xml:space="preserve">"rohy"   0,5*64</t>
  </si>
  <si>
    <t xml:space="preserve">"Prostupy"   1,5*45</t>
  </si>
  <si>
    <t>28322025</t>
  </si>
  <si>
    <t>fólie hydroizolační střešní mPVC nevyztužená určená na detaily šedá tl 2,0mm</t>
  </si>
  <si>
    <t>163816101</t>
  </si>
  <si>
    <t xml:space="preserve">"kouty"  (1,0*8)*0,5</t>
  </si>
  <si>
    <t xml:space="preserve">"rohy"   (0,5*64)*0,5</t>
  </si>
  <si>
    <t>87,5*0,6 'Přepočtené koeficientem množství</t>
  </si>
  <si>
    <t>998712103</t>
  </si>
  <si>
    <t>Přesun hmot pro povlakové krytiny stanovený z hmotnosti přesunovaného materiálu vodorovná dopravní vzdálenost do 50 m základní v objektech výšky přes 12 do 24 m</t>
  </si>
  <si>
    <t>1706827763</t>
  </si>
  <si>
    <t>https://podminky.urs.cz/item/CS_URS_2024_02/998712103</t>
  </si>
  <si>
    <t>14</t>
  </si>
  <si>
    <t>721233113</t>
  </si>
  <si>
    <t>Střešní vtoky (vpusti) polypropylenové (PP) pro ploché střechy s odtokem svislým DN 125</t>
  </si>
  <si>
    <t>-1754807839</t>
  </si>
  <si>
    <t>https://podminky.urs.cz/item/CS_URS_2024_02/721233113</t>
  </si>
  <si>
    <t>15</t>
  </si>
  <si>
    <t>998721103</t>
  </si>
  <si>
    <t>Přesun hmot pro vnitřní kanalizaci stanovený z hmotnosti přesunovaného materiálu vodorovná dopravní vzdálenost do 50 m základní v objektech výšky přes 12 do 24 m</t>
  </si>
  <si>
    <t>1894929134</t>
  </si>
  <si>
    <t>https://podminky.urs.cz/item/CS_URS_2024_02/998721103</t>
  </si>
  <si>
    <t>741420001</t>
  </si>
  <si>
    <t>Montáž hromosvodného vedení svodových drátů nebo lan s podpěrami, Ø do 10 mm</t>
  </si>
  <si>
    <t>-1119828028</t>
  </si>
  <si>
    <t>https://podminky.urs.cz/item/CS_URS_2024_02/741420001</t>
  </si>
  <si>
    <t>17</t>
  </si>
  <si>
    <t>35441092</t>
  </si>
  <si>
    <t>lano ocelové Pz průřez 50mm2</t>
  </si>
  <si>
    <t>kg</t>
  </si>
  <si>
    <t>1978608444</t>
  </si>
  <si>
    <t>531,8*0,4</t>
  </si>
  <si>
    <t>18</t>
  </si>
  <si>
    <t>35442252</t>
  </si>
  <si>
    <t>podpěra vedení na ploché střechy k nalepení výšky 100mm, FeZn, základna 100x100mm</t>
  </si>
  <si>
    <t>1871263801</t>
  </si>
  <si>
    <t xml:space="preserve">"odhad"   200</t>
  </si>
  <si>
    <t>19</t>
  </si>
  <si>
    <t>741420021</t>
  </si>
  <si>
    <t>Montáž hromosvodného vedení svorek se 2 šrouby</t>
  </si>
  <si>
    <t>-736485352</t>
  </si>
  <si>
    <t>https://podminky.urs.cz/item/CS_URS_2024_02/741420021</t>
  </si>
  <si>
    <t xml:space="preserve">"odhad"   100</t>
  </si>
  <si>
    <t>20</t>
  </si>
  <si>
    <t>35441885</t>
  </si>
  <si>
    <t>svorka spojovací pro lano D 8-10mm</t>
  </si>
  <si>
    <t>-1540489478</t>
  </si>
  <si>
    <t>741420024</t>
  </si>
  <si>
    <t>Montáž hromosvodného vedení svorek na konstrukce</t>
  </si>
  <si>
    <t>1075003822</t>
  </si>
  <si>
    <t>https://podminky.urs.cz/item/CS_URS_2024_02/741420024</t>
  </si>
  <si>
    <t>22</t>
  </si>
  <si>
    <t>35441895</t>
  </si>
  <si>
    <t>svorka připojovací k připojení kovových částí</t>
  </si>
  <si>
    <t>532444891</t>
  </si>
  <si>
    <t>23</t>
  </si>
  <si>
    <t>998741103</t>
  </si>
  <si>
    <t>Přesun hmot pro silnoproud stanovený z hmotnosti přesunovaného materiálu vodorovná dopravní vzdálenost do 50 m základní v objektech výšky přes 12 do 24 m</t>
  </si>
  <si>
    <t>-631812040</t>
  </si>
  <si>
    <t>https://podminky.urs.cz/item/CS_URS_2024_02/998741103</t>
  </si>
  <si>
    <t>24</t>
  </si>
  <si>
    <t xml:space="preserve">Montáž stávající vzduchotechnické jednotky s potrubím </t>
  </si>
  <si>
    <t>-799219545</t>
  </si>
  <si>
    <t>762</t>
  </si>
  <si>
    <t>Konstrukce tesařské</t>
  </si>
  <si>
    <t>25</t>
  </si>
  <si>
    <t>762361312</t>
  </si>
  <si>
    <t>Konstrukční vrstva pod klempířské prvky pro oplechování horních ploch zdí a nadezdívek (atik) z desek dřevoštěpkových šroubovaných do podkladu, tloušťky desky 22 mm</t>
  </si>
  <si>
    <t>CS ÚRS 2024 01</t>
  </si>
  <si>
    <t>-126966345</t>
  </si>
  <si>
    <t>https://podminky.urs.cz/item/CS_URS_2024_01/762361312</t>
  </si>
  <si>
    <t>(74,25+65,67+43,2*2)*0,4+42,4*0,9</t>
  </si>
  <si>
    <t>26</t>
  </si>
  <si>
    <t>998762103</t>
  </si>
  <si>
    <t>Přesun hmot pro konstrukce tesařské stanovený z hmotnosti přesunovaného materiálu vodorovná dopravní vzdálenost do 50 m základní v objektech výšky přes 12 do 24 m</t>
  </si>
  <si>
    <t>676448985</t>
  </si>
  <si>
    <t>https://podminky.urs.cz/item/CS_URS_2024_02/998762103</t>
  </si>
  <si>
    <t>27</t>
  </si>
  <si>
    <t>764214607</t>
  </si>
  <si>
    <t>Oplechování horních ploch zdí a nadezdívek (atik) z pozinkovaného plechu s povrchovou úpravou mechanicky kotvené rš 670 mm</t>
  </si>
  <si>
    <t>-858101287</t>
  </si>
  <si>
    <t>https://podminky.urs.cz/item/CS_URS_2024_02/764214607</t>
  </si>
  <si>
    <t>74,25+65,67+43,2*2</t>
  </si>
  <si>
    <t>28</t>
  </si>
  <si>
    <t>764214611</t>
  </si>
  <si>
    <t>Oplechování horních ploch zdí a nadezdívek (atik) z pozinkovaného plechu s povrchovou úpravou mechanicky kotvené přes rš 800 mm</t>
  </si>
  <si>
    <t>1192938817</t>
  </si>
  <si>
    <t>https://podminky.urs.cz/item/CS_URS_2024_02/764214611</t>
  </si>
  <si>
    <t>42,4</t>
  </si>
  <si>
    <t>29</t>
  </si>
  <si>
    <t>998764103</t>
  </si>
  <si>
    <t>Přesun hmot pro konstrukce klempířské stanovený z hmotnosti přesunovaného materiálu vodorovná dopravní vzdálenost do 50 m základní v objektech výšky přes 12 do 24 m</t>
  </si>
  <si>
    <t>390158216</t>
  </si>
  <si>
    <t>https://podminky.urs.cz/item/CS_URS_2024_02/998764103</t>
  </si>
  <si>
    <t>30</t>
  </si>
  <si>
    <t>767316310</t>
  </si>
  <si>
    <t>Montáž světlíků bodových do 1 m2</t>
  </si>
  <si>
    <t>1798310774</t>
  </si>
  <si>
    <t>https://podminky.urs.cz/item/CS_URS_2024_02/767316310</t>
  </si>
  <si>
    <t>31</t>
  </si>
  <si>
    <t>56245352</t>
  </si>
  <si>
    <t>světlík bodový třívrstvá kopule, manžeta v 150mm 0,9x0,9m</t>
  </si>
  <si>
    <t>978482292</t>
  </si>
  <si>
    <t>998767103</t>
  </si>
  <si>
    <t>Přesun hmot pro zámečnické konstrukce stanovený z hmotnosti přesunovaného materiálu vodorovná dopravní vzdálenost do 50 m základní v objektech výšky přes 12 do 24 m</t>
  </si>
  <si>
    <t>1758549854</t>
  </si>
  <si>
    <t>https://podminky.urs.cz/item/CS_URS_2024_02/998767103</t>
  </si>
  <si>
    <t>783</t>
  </si>
  <si>
    <t>Dokončovací práce - nátěry</t>
  </si>
  <si>
    <t>33</t>
  </si>
  <si>
    <t>783301311</t>
  </si>
  <si>
    <t>Příprava podkladu zámečnických konstrukcí před provedením nátěru odmaštění odmašťovačem vodou ředitelným</t>
  </si>
  <si>
    <t>526346166</t>
  </si>
  <si>
    <t>https://podminky.urs.cz/item/CS_URS_2024_02/783301311</t>
  </si>
  <si>
    <t xml:space="preserve">"žebřík"    (((0,05+0,1)*2)*4,0+(2*PI*0,015*0,015+2*PI*0,015*0,6)*12)*2</t>
  </si>
  <si>
    <t>34</t>
  </si>
  <si>
    <t>783314101</t>
  </si>
  <si>
    <t>Základní nátěr zámečnických konstrukcí jednonásobný syntetický</t>
  </si>
  <si>
    <t>142751453</t>
  </si>
  <si>
    <t>https://podminky.urs.cz/item/CS_URS_2024_02/783314101</t>
  </si>
  <si>
    <t>35</t>
  </si>
  <si>
    <t>783317101</t>
  </si>
  <si>
    <t>Krycí nátěr (email) zámečnických konstrukcí jednonásobný syntetický standardní</t>
  </si>
  <si>
    <t>-280537185</t>
  </si>
  <si>
    <t>https://podminky.urs.cz/item/CS_URS_2024_02/783317101</t>
  </si>
  <si>
    <t>787</t>
  </si>
  <si>
    <t>Dokončovací práce - zasklívání</t>
  </si>
  <si>
    <t>36</t>
  </si>
  <si>
    <t>787300901</t>
  </si>
  <si>
    <t>Zasklívání střešních konstrukcí a střešních světlíků přetmelení s odstraněním starého tmelu a napuštěním drážky</t>
  </si>
  <si>
    <t>-1024202837</t>
  </si>
  <si>
    <t>https://podminky.urs.cz/item/CS_URS_2024_02/787300901</t>
  </si>
  <si>
    <t>(2,0*41)*8</t>
  </si>
  <si>
    <t>37</t>
  </si>
  <si>
    <t>787327224</t>
  </si>
  <si>
    <t>Zasklívání střešních konstrukcí, světlíků a zahradních skleníků deskami dutinovými a komůrkovými polykarbonátovým profilem komůrkovým do hliníkového U profilu s krycí a přítlačnou lištou, tl. 10 mm</t>
  </si>
  <si>
    <t>-1991159767</t>
  </si>
  <si>
    <t>https://podminky.urs.cz/item/CS_URS_2024_02/787327224</t>
  </si>
  <si>
    <t xml:space="preserve">"odhad"   (0,7*1,0)*30</t>
  </si>
  <si>
    <t>38</t>
  </si>
  <si>
    <t>998787103</t>
  </si>
  <si>
    <t>Přesun hmot pro zasklívání stanovený z hmotnosti přesunovaného materiálu vodorovná dopravní vzdálenost do 50 m základní v objektech výšky přes 12 do 24 m</t>
  </si>
  <si>
    <t>-570393499</t>
  </si>
  <si>
    <t>https://podminky.urs.cz/item/CS_URS_2024_02/998787103</t>
  </si>
  <si>
    <t>Celková plocha střechy B</t>
  </si>
  <si>
    <t>68,6</t>
  </si>
  <si>
    <t>D.2. - Střecha B</t>
  </si>
  <si>
    <t>D.2.1a - Architektonicko-stavební řešení - Bourací práce</t>
  </si>
  <si>
    <t>0,119*5 'Přepočtené koeficientem množství</t>
  </si>
  <si>
    <t>5,6+14,3+5,6</t>
  </si>
  <si>
    <t>13,4*2</t>
  </si>
  <si>
    <t>68,1</t>
  </si>
  <si>
    <t>D.2.1b - Architektonicko-stavební řešení - Stavební úpravy</t>
  </si>
  <si>
    <t>((13,4+5,2)*2)*0,6</t>
  </si>
  <si>
    <t>(13,4+5,2)*2</t>
  </si>
  <si>
    <t>712363373</t>
  </si>
  <si>
    <t>Povlakové krytiny střech plochých do 10° z tvarovaných poplastovaných lišt pro mPVC přítlačná lišta rš 70 mm</t>
  </si>
  <si>
    <t>-1032099084</t>
  </si>
  <si>
    <t>https://podminky.urs.cz/item/CS_URS_2024_02/712363373</t>
  </si>
  <si>
    <t xml:space="preserve">"svislá část"    ((13,4+5,2)*2)*0,6</t>
  </si>
  <si>
    <t xml:space="preserve">"kouty"  1,0*4</t>
  </si>
  <si>
    <t xml:space="preserve">"kouty"  (1,0*4)*0,5</t>
  </si>
  <si>
    <t>2*0,6 'Přepočtené koeficientem množství</t>
  </si>
  <si>
    <t>(5,6+14,3+5,6)*0,4</t>
  </si>
  <si>
    <t>764214606</t>
  </si>
  <si>
    <t>Oplechování horních ploch zdí a nadezdívek (atik) z pozinkovaného plechu s povrchovou úpravou mechanicky kotvené rš 500 mm</t>
  </si>
  <si>
    <t>https://podminky.urs.cz/item/CS_URS_2024_02/764214606</t>
  </si>
  <si>
    <t>Celková plocha střechy C</t>
  </si>
  <si>
    <t>21,1</t>
  </si>
  <si>
    <t>D.3. - Střecha C</t>
  </si>
  <si>
    <t>D.3.1a - Architektonicko-stavební řešení - Bourací práce</t>
  </si>
  <si>
    <t>0,054*5 'Přepočtené koeficientem množství</t>
  </si>
  <si>
    <t>4,0</t>
  </si>
  <si>
    <t>3,9+6,9+3,9</t>
  </si>
  <si>
    <t>D.3.1b - Architektonicko-stavební řešení - Stavební úpravy</t>
  </si>
  <si>
    <t>(3,5+6,1+3,5)*0,5</t>
  </si>
  <si>
    <t>(3,5+6,1+3,5)</t>
  </si>
  <si>
    <t xml:space="preserve">"svislá část"    (3,5+6,1+3,5)*0,5</t>
  </si>
  <si>
    <t xml:space="preserve">"kouty"  0,5*4</t>
  </si>
  <si>
    <t xml:space="preserve">"kouty"  (0,5*4)*0,5</t>
  </si>
  <si>
    <t>1*0,6 'Přepočtené koeficientem množství</t>
  </si>
  <si>
    <t>4,0*0,4</t>
  </si>
  <si>
    <t xml:space="preserve">"odhad"   3</t>
  </si>
  <si>
    <t>(3,9+6,9+3,9)*0,4</t>
  </si>
  <si>
    <t>(3,9+6,9+3,9)</t>
  </si>
  <si>
    <t xml:space="preserve">"žebřík"    (((0,05+0,1)*2)*4,0+(2*PI*0,015*0,015+2*PI*0,015*0,6)*12)</t>
  </si>
  <si>
    <t>Celková plocha střechy D</t>
  </si>
  <si>
    <t>17,5</t>
  </si>
  <si>
    <t>D.4. - Střecha D</t>
  </si>
  <si>
    <t>0,064*5 'Přepočtené koeficientem množství</t>
  </si>
  <si>
    <t>2,1+9,4+2,1</t>
  </si>
  <si>
    <t>8,6</t>
  </si>
  <si>
    <t>(0,5*1,0)*4</t>
  </si>
  <si>
    <t>8,6*2+2,1*2</t>
  </si>
  <si>
    <t>1956118948</t>
  </si>
  <si>
    <t xml:space="preserve">"svislá část"    (8,6*2+2,1*2)*1,0</t>
  </si>
  <si>
    <t xml:space="preserve">"svislá část"  (8,6*2+2,1*2)*1,0</t>
  </si>
  <si>
    <t>(2,5+9,4+2,5)*0,4</t>
  </si>
  <si>
    <t>2,5+9,4+2,5</t>
  </si>
  <si>
    <t>Celková plocha střechy E</t>
  </si>
  <si>
    <t>47</t>
  </si>
  <si>
    <t>D.5. - Střecha E</t>
  </si>
  <si>
    <t>0,102*5 'Přepočtené koeficientem množství</t>
  </si>
  <si>
    <t>6,6+8,9+6,6+8,9</t>
  </si>
  <si>
    <t>(0,3*5,8)+(0,7*5,8)+(0,5*8,1)*2</t>
  </si>
  <si>
    <t>8,1*2+5,8*2</t>
  </si>
  <si>
    <t xml:space="preserve">"svislá část"    (0,3*5,8)+(0,7*5,8)+(0,5*8,1)*2</t>
  </si>
  <si>
    <t>31,0*0,4</t>
  </si>
  <si>
    <t xml:space="preserve">"odhad"   4</t>
  </si>
  <si>
    <t xml:space="preserve">"odhad"   20</t>
  </si>
  <si>
    <t>(6,6+8,9+6,6+8,9)*0,3</t>
  </si>
  <si>
    <t>764214605</t>
  </si>
  <si>
    <t>Oplechování horních ploch zdí a nadezdívek (atik) z pozinkovaného plechu s povrchovou úpravou mechanicky kotvené rš 400 mm</t>
  </si>
  <si>
    <t>https://podminky.urs.cz/item/CS_URS_2024_02/764214605</t>
  </si>
  <si>
    <t>50,5</t>
  </si>
  <si>
    <t>D.6. - Střecha F</t>
  </si>
  <si>
    <t>0,104*5 'Přepočtené koeficientem množství</t>
  </si>
  <si>
    <t>6,8+9,2+6,8+9,2</t>
  </si>
  <si>
    <t>(0,3*6,0)+(0,7*6,0)+(0,5*8,4)*2</t>
  </si>
  <si>
    <t>8,4*2+6,0*2</t>
  </si>
  <si>
    <t xml:space="preserve">"svislá část"    (0,3*6,0)+(0,7*6,0)+(0,5*8,4)*2</t>
  </si>
  <si>
    <t>32,0*0,4</t>
  </si>
  <si>
    <t>(6,8+9,2+6,8+9,2)*0,3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</si>
  <si>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</si>
  <si>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</si>
  <si>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</si>
  <si>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</si>
  <si>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</si>
  <si>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</si>
  <si>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</si>
  <si>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</si>
  <si>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</si>
  <si>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</si>
  <si>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</si>
  <si>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</si>
  <si>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</si>
  <si>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-1072824856</t>
  </si>
  <si>
    <t>https://podminky.urs.cz/item/CS_URS_2024_02/030001000</t>
  </si>
  <si>
    <t>VRN6</t>
  </si>
  <si>
    <t>Územní vlivy</t>
  </si>
  <si>
    <t>060001000</t>
  </si>
  <si>
    <t>2,0%</t>
  </si>
  <si>
    <t>-1918012890</t>
  </si>
  <si>
    <t>https://podminky.urs.cz/item/CS_URS_2024_02/060001000</t>
  </si>
  <si>
    <t>VRN7</t>
  </si>
  <si>
    <t>Provozní vlivy</t>
  </si>
  <si>
    <t>070001000</t>
  </si>
  <si>
    <t>704802826</t>
  </si>
  <si>
    <t>https://podminky.urs.cz/item/CS_URS_2024_02/070001000</t>
  </si>
  <si>
    <t>VRN9</t>
  </si>
  <si>
    <t>Ostatní náklady</t>
  </si>
  <si>
    <t>090001000</t>
  </si>
  <si>
    <t>Úprava elektroinstalace pro nástřešní VZT jednotky (odpojení, přípojení, nové položení kabeláže v chráničce)</t>
  </si>
  <si>
    <t>soubor</t>
  </si>
  <si>
    <t>897454839</t>
  </si>
  <si>
    <t>https://podminky.urs.cz/item/CS_URS_2024_02/090001000</t>
  </si>
  <si>
    <t>SEZNAM FIGUR</t>
  </si>
  <si>
    <t>Výměra</t>
  </si>
  <si>
    <t>D./ D.1./ D.1.1/ D.1.1a</t>
  </si>
  <si>
    <t>3076,0</t>
  </si>
  <si>
    <t>Použití figury:</t>
  </si>
  <si>
    <t>Čištění střešních nebo nadstřešních konstrukcí plochých střech budov</t>
  </si>
  <si>
    <t>392,0</t>
  </si>
  <si>
    <t>43,0</t>
  </si>
  <si>
    <t>D./ D.1./ D.1.1/ D.1.1b</t>
  </si>
  <si>
    <t>2641,0</t>
  </si>
  <si>
    <t>Provedení povlak krytiny mechanicky kotvenou do betonu TI tl do 100 mm vnitřní pole, budova v do 18 m</t>
  </si>
  <si>
    <t>Provedení povlak krytiny mechanicky kotvenou do betonu TI tl do 100 mm krajní pole, budova v do 18 m</t>
  </si>
  <si>
    <t>Provedení povlak krytiny mechanicky kotvenou do betonu TI tl do 100 mm rohové pole, budova v do 18 m</t>
  </si>
  <si>
    <t>D./ D.2./ D.2.1/ D.2.1a</t>
  </si>
  <si>
    <t>D./ D.2./ D.2.1/ D.2.1b</t>
  </si>
  <si>
    <t>D./ D.3./ D.3.1/ D.3.1a</t>
  </si>
  <si>
    <t>D./ D.3./ D.3.1/ D.3.1b</t>
  </si>
  <si>
    <t>D./ D.4./ D.1.1/ D.1.1a</t>
  </si>
  <si>
    <t>D./ D.4./ D.1.1/ D.1.1b</t>
  </si>
  <si>
    <t>D./ D.5./ D.1.1/ D.1.1a</t>
  </si>
  <si>
    <t>47,0</t>
  </si>
  <si>
    <t>D./ D.5./ D.1.1/ D.1.1b</t>
  </si>
  <si>
    <t>D./ D.6./ D.1.1/ D.1.1a</t>
  </si>
  <si>
    <t>D./ D.6./ D.1.1/ D.1.1b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</si>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</sst>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bmp" /><Relationship Id="rId2" Type="http://schemas.openxmlformats.org/officeDocument/2006/relationships/image" Target="../media/image25.bmp" /><Relationship Id="rId3" Type="http://schemas.openxmlformats.org/officeDocument/2006/relationships/image" Target="../media/image2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bmp" /><Relationship Id="rId2" Type="http://schemas.openxmlformats.org/officeDocument/2006/relationships/image" Target="../media/image29.bmp" /><Relationship Id="rId3" Type="http://schemas.openxmlformats.org/officeDocument/2006/relationships/image" Target="../media/image3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bmp" /><Relationship Id="rId2" Type="http://schemas.openxmlformats.org/officeDocument/2006/relationships/image" Target="../media/image33.bmp" /><Relationship Id="rId3" Type="http://schemas.openxmlformats.org/officeDocument/2006/relationships/image" Target="../media/image3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bmp" /><Relationship Id="rId2" Type="http://schemas.openxmlformats.org/officeDocument/2006/relationships/image" Target="../media/image37.bmp" /><Relationship Id="rId3" Type="http://schemas.openxmlformats.org/officeDocument/2006/relationships/image" Target="../media/image3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bmp" /><Relationship Id="rId2" Type="http://schemas.openxmlformats.org/officeDocument/2006/relationships/image" Target="../media/image41.bmp" /><Relationship Id="rId3" Type="http://schemas.openxmlformats.org/officeDocument/2006/relationships/image" Target="../media/image4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bmp" /><Relationship Id="rId2" Type="http://schemas.openxmlformats.org/officeDocument/2006/relationships/image" Target="../media/image45.bmp" /><Relationship Id="rId3" Type="http://schemas.openxmlformats.org/officeDocument/2006/relationships/image" Target="../media/image4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48.bmp" /><Relationship Id="rId2" Type="http://schemas.openxmlformats.org/officeDocument/2006/relationships/image" Target="../media/image49.bmp" /><Relationship Id="rId3" Type="http://schemas.openxmlformats.org/officeDocument/2006/relationships/image" Target="../media/image5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52.bmp" /><Relationship Id="rId2" Type="http://schemas.openxmlformats.org/officeDocument/2006/relationships/image" Target="../media/image53.bmp" /><Relationship Id="rId3" Type="http://schemas.openxmlformats.org/officeDocument/2006/relationships/image" Target="../media/image5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82</xdr:row>
      <xdr:rowOff>0</xdr:rowOff>
    </xdr:from>
    <xdr:to>
      <xdr:col>9</xdr:col>
      <xdr:colOff>1215390</xdr:colOff>
      <xdr:row>82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83</xdr:row>
      <xdr:rowOff>0</xdr:rowOff>
    </xdr:from>
    <xdr:to>
      <xdr:col>9</xdr:col>
      <xdr:colOff>1215390</xdr:colOff>
      <xdr:row>83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61055111" TargetMode="External" /><Relationship Id="rId3" Type="http://schemas.openxmlformats.org/officeDocument/2006/relationships/hyperlink" Target="https://podminky.urs.cz/item/CS_URS_2024_02/997013211" TargetMode="External" /><Relationship Id="rId4" Type="http://schemas.openxmlformats.org/officeDocument/2006/relationships/hyperlink" Target="https://podminky.urs.cz/item/CS_URS_2024_02/997013501" TargetMode="External" /><Relationship Id="rId5" Type="http://schemas.openxmlformats.org/officeDocument/2006/relationships/hyperlink" Target="https://podminky.urs.cz/item/CS_URS_2024_02/997013509" TargetMode="External" /><Relationship Id="rId6" Type="http://schemas.openxmlformats.org/officeDocument/2006/relationships/hyperlink" Target="https://podminky.urs.cz/item/CS_URS_2024_02/997013631" TargetMode="External" /><Relationship Id="rId7" Type="http://schemas.openxmlformats.org/officeDocument/2006/relationships/hyperlink" Target="https://podminky.urs.cz/item/CS_URS_2024_02/721210824" TargetMode="External" /><Relationship Id="rId8" Type="http://schemas.openxmlformats.org/officeDocument/2006/relationships/hyperlink" Target="https://podminky.urs.cz/item/CS_URS_2024_02/741421823" TargetMode="External" /><Relationship Id="rId9" Type="http://schemas.openxmlformats.org/officeDocument/2006/relationships/hyperlink" Target="https://podminky.urs.cz/item/CS_URS_2024_02/741421855" TargetMode="External" /><Relationship Id="rId10" Type="http://schemas.openxmlformats.org/officeDocument/2006/relationships/hyperlink" Target="https://podminky.urs.cz/item/CS_URS_2024_02/764002841" TargetMode="External" /><Relationship Id="rId11" Type="http://schemas.openxmlformats.org/officeDocument/2006/relationships/hyperlink" Target="https://podminky.urs.cz/item/CS_URS_2024_02/764002871" TargetMode="External" /><Relationship Id="rId12" Type="http://schemas.openxmlformats.org/officeDocument/2006/relationships/hyperlink" Target="https://podminky.urs.cz/item/CS_URS_2024_02/76731183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53" TargetMode="External" /><Relationship Id="rId4" Type="http://schemas.openxmlformats.org/officeDocument/2006/relationships/hyperlink" Target="https://podminky.urs.cz/item/CS_URS_2024_02/712363366" TargetMode="External" /><Relationship Id="rId5" Type="http://schemas.openxmlformats.org/officeDocument/2006/relationships/hyperlink" Target="https://podminky.urs.cz/item/CS_URS_2024_02/712363404" TargetMode="External" /><Relationship Id="rId6" Type="http://schemas.openxmlformats.org/officeDocument/2006/relationships/hyperlink" Target="https://podminky.urs.cz/item/CS_URS_2024_02/712363405" TargetMode="External" /><Relationship Id="rId7" Type="http://schemas.openxmlformats.org/officeDocument/2006/relationships/hyperlink" Target="https://podminky.urs.cz/item/CS_URS_2024_02/712363406" TargetMode="External" /><Relationship Id="rId8" Type="http://schemas.openxmlformats.org/officeDocument/2006/relationships/hyperlink" Target="https://podminky.urs.cz/item/CS_URS_2024_02/712391171" TargetMode="External" /><Relationship Id="rId9" Type="http://schemas.openxmlformats.org/officeDocument/2006/relationships/hyperlink" Target="https://podminky.urs.cz/item/CS_URS_2024_02/712964703" TargetMode="External" /><Relationship Id="rId10" Type="http://schemas.openxmlformats.org/officeDocument/2006/relationships/hyperlink" Target="https://podminky.urs.cz/item/CS_URS_2024_02/998712103" TargetMode="External" /><Relationship Id="rId11" Type="http://schemas.openxmlformats.org/officeDocument/2006/relationships/hyperlink" Target="https://podminky.urs.cz/item/CS_URS_2024_02/721233113" TargetMode="External" /><Relationship Id="rId12" Type="http://schemas.openxmlformats.org/officeDocument/2006/relationships/hyperlink" Target="https://podminky.urs.cz/item/CS_URS_2024_02/998721103" TargetMode="External" /><Relationship Id="rId13" Type="http://schemas.openxmlformats.org/officeDocument/2006/relationships/hyperlink" Target="https://podminky.urs.cz/item/CS_URS_2024_02/741420001" TargetMode="External" /><Relationship Id="rId14" Type="http://schemas.openxmlformats.org/officeDocument/2006/relationships/hyperlink" Target="https://podminky.urs.cz/item/CS_URS_2024_02/741420021" TargetMode="External" /><Relationship Id="rId15" Type="http://schemas.openxmlformats.org/officeDocument/2006/relationships/hyperlink" Target="https://podminky.urs.cz/item/CS_URS_2024_02/741420024" TargetMode="External" /><Relationship Id="rId16" Type="http://schemas.openxmlformats.org/officeDocument/2006/relationships/hyperlink" Target="https://podminky.urs.cz/item/CS_URS_2024_02/998741103" TargetMode="External" /><Relationship Id="rId17" Type="http://schemas.openxmlformats.org/officeDocument/2006/relationships/hyperlink" Target="https://podminky.urs.cz/item/CS_URS_2024_01/762361312" TargetMode="External" /><Relationship Id="rId18" Type="http://schemas.openxmlformats.org/officeDocument/2006/relationships/hyperlink" Target="https://podminky.urs.cz/item/CS_URS_2024_02/998762103" TargetMode="External" /><Relationship Id="rId19" Type="http://schemas.openxmlformats.org/officeDocument/2006/relationships/hyperlink" Target="https://podminky.urs.cz/item/CS_URS_2024_02/764214607" TargetMode="External" /><Relationship Id="rId20" Type="http://schemas.openxmlformats.org/officeDocument/2006/relationships/hyperlink" Target="https://podminky.urs.cz/item/CS_URS_2024_02/764214611" TargetMode="External" /><Relationship Id="rId21" Type="http://schemas.openxmlformats.org/officeDocument/2006/relationships/hyperlink" Target="https://podminky.urs.cz/item/CS_URS_2024_02/998764103" TargetMode="External" /><Relationship Id="rId22" Type="http://schemas.openxmlformats.org/officeDocument/2006/relationships/hyperlink" Target="https://podminky.urs.cz/item/CS_URS_2024_02/767316310" TargetMode="External" /><Relationship Id="rId23" Type="http://schemas.openxmlformats.org/officeDocument/2006/relationships/hyperlink" Target="https://podminky.urs.cz/item/CS_URS_2024_02/998767103" TargetMode="External" /><Relationship Id="rId24" Type="http://schemas.openxmlformats.org/officeDocument/2006/relationships/hyperlink" Target="https://podminky.urs.cz/item/CS_URS_2024_02/783301311" TargetMode="External" /><Relationship Id="rId25" Type="http://schemas.openxmlformats.org/officeDocument/2006/relationships/hyperlink" Target="https://podminky.urs.cz/item/CS_URS_2024_02/783314101" TargetMode="External" /><Relationship Id="rId26" Type="http://schemas.openxmlformats.org/officeDocument/2006/relationships/hyperlink" Target="https://podminky.urs.cz/item/CS_URS_2024_02/783317101" TargetMode="External" /><Relationship Id="rId27" Type="http://schemas.openxmlformats.org/officeDocument/2006/relationships/hyperlink" Target="https://podminky.urs.cz/item/CS_URS_2024_02/787300901" TargetMode="External" /><Relationship Id="rId28" Type="http://schemas.openxmlformats.org/officeDocument/2006/relationships/hyperlink" Target="https://podminky.urs.cz/item/CS_URS_2024_02/787327224" TargetMode="External" /><Relationship Id="rId29" Type="http://schemas.openxmlformats.org/officeDocument/2006/relationships/hyperlink" Target="https://podminky.urs.cz/item/CS_URS_2024_02/998787103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21210824" TargetMode="External" /><Relationship Id="rId7" Type="http://schemas.openxmlformats.org/officeDocument/2006/relationships/hyperlink" Target="https://podminky.urs.cz/item/CS_URS_2024_02/764002841" TargetMode="External" /><Relationship Id="rId8" Type="http://schemas.openxmlformats.org/officeDocument/2006/relationships/hyperlink" Target="https://podminky.urs.cz/item/CS_URS_2024_02/76400287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73" TargetMode="External" /><Relationship Id="rId4" Type="http://schemas.openxmlformats.org/officeDocument/2006/relationships/hyperlink" Target="https://podminky.urs.cz/item/CS_URS_2024_02/712363404" TargetMode="External" /><Relationship Id="rId5" Type="http://schemas.openxmlformats.org/officeDocument/2006/relationships/hyperlink" Target="https://podminky.urs.cz/item/CS_URS_2024_02/712363405" TargetMode="External" /><Relationship Id="rId6" Type="http://schemas.openxmlformats.org/officeDocument/2006/relationships/hyperlink" Target="https://podminky.urs.cz/item/CS_URS_2024_02/712363406" TargetMode="External" /><Relationship Id="rId7" Type="http://schemas.openxmlformats.org/officeDocument/2006/relationships/hyperlink" Target="https://podminky.urs.cz/item/CS_URS_2024_02/712391171" TargetMode="External" /><Relationship Id="rId8" Type="http://schemas.openxmlformats.org/officeDocument/2006/relationships/hyperlink" Target="https://podminky.urs.cz/item/CS_URS_2024_02/712964703" TargetMode="External" /><Relationship Id="rId9" Type="http://schemas.openxmlformats.org/officeDocument/2006/relationships/hyperlink" Target="https://podminky.urs.cz/item/CS_URS_2024_02/998712103" TargetMode="External" /><Relationship Id="rId10" Type="http://schemas.openxmlformats.org/officeDocument/2006/relationships/hyperlink" Target="https://podminky.urs.cz/item/CS_URS_2024_02/721233113" TargetMode="External" /><Relationship Id="rId11" Type="http://schemas.openxmlformats.org/officeDocument/2006/relationships/hyperlink" Target="https://podminky.urs.cz/item/CS_URS_2024_02/998721103" TargetMode="External" /><Relationship Id="rId12" Type="http://schemas.openxmlformats.org/officeDocument/2006/relationships/hyperlink" Target="https://podminky.urs.cz/item/CS_URS_2024_01/762361312" TargetMode="External" /><Relationship Id="rId13" Type="http://schemas.openxmlformats.org/officeDocument/2006/relationships/hyperlink" Target="https://podminky.urs.cz/item/CS_URS_2024_02/998762103" TargetMode="External" /><Relationship Id="rId14" Type="http://schemas.openxmlformats.org/officeDocument/2006/relationships/hyperlink" Target="https://podminky.urs.cz/item/CS_URS_2024_02/764214606" TargetMode="External" /><Relationship Id="rId15" Type="http://schemas.openxmlformats.org/officeDocument/2006/relationships/hyperlink" Target="https://podminky.urs.cz/item/CS_URS_2024_02/998764103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21210824" TargetMode="External" /><Relationship Id="rId7" Type="http://schemas.openxmlformats.org/officeDocument/2006/relationships/hyperlink" Target="https://podminky.urs.cz/item/CS_URS_2024_02/741421823" TargetMode="External" /><Relationship Id="rId8" Type="http://schemas.openxmlformats.org/officeDocument/2006/relationships/hyperlink" Target="https://podminky.urs.cz/item/CS_URS_2024_02/764002841" TargetMode="External" /><Relationship Id="rId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53" TargetMode="External" /><Relationship Id="rId4" Type="http://schemas.openxmlformats.org/officeDocument/2006/relationships/hyperlink" Target="https://podminky.urs.cz/item/CS_URS_2024_02/712363404" TargetMode="External" /><Relationship Id="rId5" Type="http://schemas.openxmlformats.org/officeDocument/2006/relationships/hyperlink" Target="https://podminky.urs.cz/item/CS_URS_2024_02/712363405" TargetMode="External" /><Relationship Id="rId6" Type="http://schemas.openxmlformats.org/officeDocument/2006/relationships/hyperlink" Target="https://podminky.urs.cz/item/CS_URS_2024_02/712363406" TargetMode="External" /><Relationship Id="rId7" Type="http://schemas.openxmlformats.org/officeDocument/2006/relationships/hyperlink" Target="https://podminky.urs.cz/item/CS_URS_2024_02/712391171" TargetMode="External" /><Relationship Id="rId8" Type="http://schemas.openxmlformats.org/officeDocument/2006/relationships/hyperlink" Target="https://podminky.urs.cz/item/CS_URS_2024_02/712964703" TargetMode="External" /><Relationship Id="rId9" Type="http://schemas.openxmlformats.org/officeDocument/2006/relationships/hyperlink" Target="https://podminky.urs.cz/item/CS_URS_2024_02/998712103" TargetMode="External" /><Relationship Id="rId10" Type="http://schemas.openxmlformats.org/officeDocument/2006/relationships/hyperlink" Target="https://podminky.urs.cz/item/CS_URS_2024_02/721233113" TargetMode="External" /><Relationship Id="rId11" Type="http://schemas.openxmlformats.org/officeDocument/2006/relationships/hyperlink" Target="https://podminky.urs.cz/item/CS_URS_2024_02/998721103" TargetMode="External" /><Relationship Id="rId12" Type="http://schemas.openxmlformats.org/officeDocument/2006/relationships/hyperlink" Target="https://podminky.urs.cz/item/CS_URS_2024_02/741420001" TargetMode="External" /><Relationship Id="rId13" Type="http://schemas.openxmlformats.org/officeDocument/2006/relationships/hyperlink" Target="https://podminky.urs.cz/item/CS_URS_2024_02/741420024" TargetMode="External" /><Relationship Id="rId14" Type="http://schemas.openxmlformats.org/officeDocument/2006/relationships/hyperlink" Target="https://podminky.urs.cz/item/CS_URS_2024_02/998741103" TargetMode="External" /><Relationship Id="rId15" Type="http://schemas.openxmlformats.org/officeDocument/2006/relationships/hyperlink" Target="https://podminky.urs.cz/item/CS_URS_2024_01/762361312" TargetMode="External" /><Relationship Id="rId16" Type="http://schemas.openxmlformats.org/officeDocument/2006/relationships/hyperlink" Target="https://podminky.urs.cz/item/CS_URS_2024_02/998762103" TargetMode="External" /><Relationship Id="rId17" Type="http://schemas.openxmlformats.org/officeDocument/2006/relationships/hyperlink" Target="https://podminky.urs.cz/item/CS_URS_2024_02/764214606" TargetMode="External" /><Relationship Id="rId18" Type="http://schemas.openxmlformats.org/officeDocument/2006/relationships/hyperlink" Target="https://podminky.urs.cz/item/CS_URS_2024_02/998764103" TargetMode="External" /><Relationship Id="rId19" Type="http://schemas.openxmlformats.org/officeDocument/2006/relationships/hyperlink" Target="https://podminky.urs.cz/item/CS_URS_2024_02/783301311" TargetMode="External" /><Relationship Id="rId20" Type="http://schemas.openxmlformats.org/officeDocument/2006/relationships/hyperlink" Target="https://podminky.urs.cz/item/CS_URS_2024_02/783314101" TargetMode="External" /><Relationship Id="rId21" Type="http://schemas.openxmlformats.org/officeDocument/2006/relationships/hyperlink" Target="https://podminky.urs.cz/item/CS_URS_2024_02/78331710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21210824" TargetMode="External" /><Relationship Id="rId7" Type="http://schemas.openxmlformats.org/officeDocument/2006/relationships/hyperlink" Target="https://podminky.urs.cz/item/CS_URS_2024_02/764002841" TargetMode="External" /><Relationship Id="rId8" Type="http://schemas.openxmlformats.org/officeDocument/2006/relationships/hyperlink" Target="https://podminky.urs.cz/item/CS_URS_2024_02/764002871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53" TargetMode="External" /><Relationship Id="rId4" Type="http://schemas.openxmlformats.org/officeDocument/2006/relationships/hyperlink" Target="https://podminky.urs.cz/item/CS_URS_2024_02/712363366" TargetMode="External" /><Relationship Id="rId5" Type="http://schemas.openxmlformats.org/officeDocument/2006/relationships/hyperlink" Target="https://podminky.urs.cz/item/CS_URS_2024_02/712363373" TargetMode="External" /><Relationship Id="rId6" Type="http://schemas.openxmlformats.org/officeDocument/2006/relationships/hyperlink" Target="https://podminky.urs.cz/item/CS_URS_2024_02/712363404" TargetMode="External" /><Relationship Id="rId7" Type="http://schemas.openxmlformats.org/officeDocument/2006/relationships/hyperlink" Target="https://podminky.urs.cz/item/CS_URS_2024_02/712363405" TargetMode="External" /><Relationship Id="rId8" Type="http://schemas.openxmlformats.org/officeDocument/2006/relationships/hyperlink" Target="https://podminky.urs.cz/item/CS_URS_2024_02/712363406" TargetMode="External" /><Relationship Id="rId9" Type="http://schemas.openxmlformats.org/officeDocument/2006/relationships/hyperlink" Target="https://podminky.urs.cz/item/CS_URS_2024_02/712391171" TargetMode="External" /><Relationship Id="rId10" Type="http://schemas.openxmlformats.org/officeDocument/2006/relationships/hyperlink" Target="https://podminky.urs.cz/item/CS_URS_2024_02/712964703" TargetMode="External" /><Relationship Id="rId11" Type="http://schemas.openxmlformats.org/officeDocument/2006/relationships/hyperlink" Target="https://podminky.urs.cz/item/CS_URS_2024_02/998712103" TargetMode="External" /><Relationship Id="rId12" Type="http://schemas.openxmlformats.org/officeDocument/2006/relationships/hyperlink" Target="https://podminky.urs.cz/item/CS_URS_2024_02/721233113" TargetMode="External" /><Relationship Id="rId13" Type="http://schemas.openxmlformats.org/officeDocument/2006/relationships/hyperlink" Target="https://podminky.urs.cz/item/CS_URS_2024_02/998721103" TargetMode="External" /><Relationship Id="rId14" Type="http://schemas.openxmlformats.org/officeDocument/2006/relationships/hyperlink" Target="https://podminky.urs.cz/item/CS_URS_2024_01/762361312" TargetMode="External" /><Relationship Id="rId15" Type="http://schemas.openxmlformats.org/officeDocument/2006/relationships/hyperlink" Target="https://podminky.urs.cz/item/CS_URS_2024_02/998762103" TargetMode="External" /><Relationship Id="rId16" Type="http://schemas.openxmlformats.org/officeDocument/2006/relationships/hyperlink" Target="https://podminky.urs.cz/item/CS_URS_2024_02/764214606" TargetMode="External" /><Relationship Id="rId17" Type="http://schemas.openxmlformats.org/officeDocument/2006/relationships/hyperlink" Target="https://podminky.urs.cz/item/CS_URS_2024_02/998764103" TargetMode="External" /><Relationship Id="rId18" Type="http://schemas.openxmlformats.org/officeDocument/2006/relationships/hyperlink" Target="https://podminky.urs.cz/item/CS_URS_2024_02/783301311" TargetMode="External" /><Relationship Id="rId19" Type="http://schemas.openxmlformats.org/officeDocument/2006/relationships/hyperlink" Target="https://podminky.urs.cz/item/CS_URS_2024_02/783314101" TargetMode="External" /><Relationship Id="rId20" Type="http://schemas.openxmlformats.org/officeDocument/2006/relationships/hyperlink" Target="https://podminky.urs.cz/item/CS_URS_2024_02/78331710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21210824" TargetMode="External" /><Relationship Id="rId7" Type="http://schemas.openxmlformats.org/officeDocument/2006/relationships/hyperlink" Target="https://podminky.urs.cz/item/CS_URS_2024_02/741421823" TargetMode="External" /><Relationship Id="rId8" Type="http://schemas.openxmlformats.org/officeDocument/2006/relationships/hyperlink" Target="https://podminky.urs.cz/item/CS_URS_2024_02/764002841" TargetMode="External" /><Relationship Id="rId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53" TargetMode="External" /><Relationship Id="rId4" Type="http://schemas.openxmlformats.org/officeDocument/2006/relationships/hyperlink" Target="https://podminky.urs.cz/item/CS_URS_2024_02/712363404" TargetMode="External" /><Relationship Id="rId5" Type="http://schemas.openxmlformats.org/officeDocument/2006/relationships/hyperlink" Target="https://podminky.urs.cz/item/CS_URS_2024_02/712363405" TargetMode="External" /><Relationship Id="rId6" Type="http://schemas.openxmlformats.org/officeDocument/2006/relationships/hyperlink" Target="https://podminky.urs.cz/item/CS_URS_2024_02/712363406" TargetMode="External" /><Relationship Id="rId7" Type="http://schemas.openxmlformats.org/officeDocument/2006/relationships/hyperlink" Target="https://podminky.urs.cz/item/CS_URS_2024_02/712391171" TargetMode="External" /><Relationship Id="rId8" Type="http://schemas.openxmlformats.org/officeDocument/2006/relationships/hyperlink" Target="https://podminky.urs.cz/item/CS_URS_2024_02/712964703" TargetMode="External" /><Relationship Id="rId9" Type="http://schemas.openxmlformats.org/officeDocument/2006/relationships/hyperlink" Target="https://podminky.urs.cz/item/CS_URS_2024_02/998712103" TargetMode="External" /><Relationship Id="rId10" Type="http://schemas.openxmlformats.org/officeDocument/2006/relationships/hyperlink" Target="https://podminky.urs.cz/item/CS_URS_2024_02/721233113" TargetMode="External" /><Relationship Id="rId11" Type="http://schemas.openxmlformats.org/officeDocument/2006/relationships/hyperlink" Target="https://podminky.urs.cz/item/CS_URS_2024_02/998721103" TargetMode="External" /><Relationship Id="rId12" Type="http://schemas.openxmlformats.org/officeDocument/2006/relationships/hyperlink" Target="https://podminky.urs.cz/item/CS_URS_2024_02/741420001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420024" TargetMode="External" /><Relationship Id="rId15" Type="http://schemas.openxmlformats.org/officeDocument/2006/relationships/hyperlink" Target="https://podminky.urs.cz/item/CS_URS_2024_02/998741103" TargetMode="External" /><Relationship Id="rId16" Type="http://schemas.openxmlformats.org/officeDocument/2006/relationships/hyperlink" Target="https://podminky.urs.cz/item/CS_URS_2024_01/762361312" TargetMode="External" /><Relationship Id="rId17" Type="http://schemas.openxmlformats.org/officeDocument/2006/relationships/hyperlink" Target="https://podminky.urs.cz/item/CS_URS_2024_02/998762103" TargetMode="External" /><Relationship Id="rId18" Type="http://schemas.openxmlformats.org/officeDocument/2006/relationships/hyperlink" Target="https://podminky.urs.cz/item/CS_URS_2024_02/764214605" TargetMode="External" /><Relationship Id="rId19" Type="http://schemas.openxmlformats.org/officeDocument/2006/relationships/hyperlink" Target="https://podminky.urs.cz/item/CS_URS_2024_02/998764103" TargetMode="External" /><Relationship Id="rId2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2501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21210824" TargetMode="External" /><Relationship Id="rId7" Type="http://schemas.openxmlformats.org/officeDocument/2006/relationships/hyperlink" Target="https://podminky.urs.cz/item/CS_URS_2024_02/741421823" TargetMode="External" /><Relationship Id="rId8" Type="http://schemas.openxmlformats.org/officeDocument/2006/relationships/hyperlink" Target="https://podminky.urs.cz/item/CS_URS_2024_02/764002841" TargetMode="External" /><Relationship Id="rId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2362301" TargetMode="External" /><Relationship Id="rId2" Type="http://schemas.openxmlformats.org/officeDocument/2006/relationships/hyperlink" Target="https://podminky.urs.cz/item/CS_URS_2024_02/712363352" TargetMode="External" /><Relationship Id="rId3" Type="http://schemas.openxmlformats.org/officeDocument/2006/relationships/hyperlink" Target="https://podminky.urs.cz/item/CS_URS_2024_02/712363353" TargetMode="External" /><Relationship Id="rId4" Type="http://schemas.openxmlformats.org/officeDocument/2006/relationships/hyperlink" Target="https://podminky.urs.cz/item/CS_URS_2024_02/712363404" TargetMode="External" /><Relationship Id="rId5" Type="http://schemas.openxmlformats.org/officeDocument/2006/relationships/hyperlink" Target="https://podminky.urs.cz/item/CS_URS_2024_02/712363405" TargetMode="External" /><Relationship Id="rId6" Type="http://schemas.openxmlformats.org/officeDocument/2006/relationships/hyperlink" Target="https://podminky.urs.cz/item/CS_URS_2024_02/712363406" TargetMode="External" /><Relationship Id="rId7" Type="http://schemas.openxmlformats.org/officeDocument/2006/relationships/hyperlink" Target="https://podminky.urs.cz/item/CS_URS_2024_02/712391171" TargetMode="External" /><Relationship Id="rId8" Type="http://schemas.openxmlformats.org/officeDocument/2006/relationships/hyperlink" Target="https://podminky.urs.cz/item/CS_URS_2024_02/712964703" TargetMode="External" /><Relationship Id="rId9" Type="http://schemas.openxmlformats.org/officeDocument/2006/relationships/hyperlink" Target="https://podminky.urs.cz/item/CS_URS_2024_02/998712103" TargetMode="External" /><Relationship Id="rId10" Type="http://schemas.openxmlformats.org/officeDocument/2006/relationships/hyperlink" Target="https://podminky.urs.cz/item/CS_URS_2024_02/721233113" TargetMode="External" /><Relationship Id="rId11" Type="http://schemas.openxmlformats.org/officeDocument/2006/relationships/hyperlink" Target="https://podminky.urs.cz/item/CS_URS_2024_02/998721103" TargetMode="External" /><Relationship Id="rId12" Type="http://schemas.openxmlformats.org/officeDocument/2006/relationships/hyperlink" Target="https://podminky.urs.cz/item/CS_URS_2024_02/741420001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420024" TargetMode="External" /><Relationship Id="rId15" Type="http://schemas.openxmlformats.org/officeDocument/2006/relationships/hyperlink" Target="https://podminky.urs.cz/item/CS_URS_2024_02/998741103" TargetMode="External" /><Relationship Id="rId16" Type="http://schemas.openxmlformats.org/officeDocument/2006/relationships/hyperlink" Target="https://podminky.urs.cz/item/CS_URS_2024_01/762361312" TargetMode="External" /><Relationship Id="rId17" Type="http://schemas.openxmlformats.org/officeDocument/2006/relationships/hyperlink" Target="https://podminky.urs.cz/item/CS_URS_2024_02/998762103" TargetMode="External" /><Relationship Id="rId18" Type="http://schemas.openxmlformats.org/officeDocument/2006/relationships/hyperlink" Target="https://podminky.urs.cz/item/CS_URS_2024_02/764214605" TargetMode="External" /><Relationship Id="rId19" Type="http://schemas.openxmlformats.org/officeDocument/2006/relationships/hyperlink" Target="https://podminky.urs.cz/item/CS_URS_2024_02/998764103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hyperlink" Target="https://podminky.urs.cz/item/CS_URS_2024_02/070001000" TargetMode="External" /><Relationship Id="rId4" Type="http://schemas.openxmlformats.org/officeDocument/2006/relationships/hyperlink" Target="https://podminky.urs.cz/item/CS_URS_2024_02/090001000" TargetMode="External" /><Relationship Id="rId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střechy budovy F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 Ústí nad Labem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ROUND(AG55+AG80,2)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ROUND(AS55+AS80,2)</f>
        <v>0</v>
      </c>
      <c r="AT54" s="108">
        <f>ROUND(SUM(AV54:AW54),2)</f>
        <v>0</v>
      </c>
      <c r="AU54" s="109">
        <f>ROUND(AU55+AU80,5)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ROUND(AZ55+AZ80,2)</f>
        <v>0</v>
      </c>
      <c r="BA54" s="108">
        <f>ROUND(BA55+BA80,2)</f>
        <v>0</v>
      </c>
      <c r="BB54" s="108">
        <f>ROUND(BB55+BB80,2)</f>
        <v>0</v>
      </c>
      <c r="BC54" s="108">
        <f>ROUND(BC55+BC80,2)</f>
        <v>0</v>
      </c>
      <c r="BD54" s="110">
        <f>ROUND(BD55+BD80,2)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ROUND(AG56+AG60+AG64+AG68+AG72+AG76,2)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ROUND(AS56+AS60+AS64+AS68+AS72+AS76,2)</f>
        <v>0</v>
      </c>
      <c r="AT55" s="122">
        <f>ROUND(SUM(AV55:AW55),2)</f>
        <v>0</v>
      </c>
      <c r="AU55" s="123">
        <f>ROUND(AU56+AU60+AU64+AU68+AU72+AU76,5)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ROUND(AZ56+AZ60+AZ64+AZ68+AZ72+AZ76,2)</f>
        <v>0</v>
      </c>
      <c r="BA55" s="122">
        <f>ROUND(BA56+BA60+BA64+BA68+BA72+BA76,2)</f>
        <v>0</v>
      </c>
      <c r="BB55" s="122">
        <f>ROUND(BB56+BB60+BB64+BB68+BB72+BB76,2)</f>
        <v>0</v>
      </c>
      <c r="BC55" s="122">
        <f>ROUND(BC56+BC60+BC64+BC68+BC72+BC76,2)</f>
        <v>0</v>
      </c>
      <c r="BD55" s="124">
        <f>ROUND(BD56+BD60+BD64+BD68+BD72+BD76,2)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16.5" customHeight="1">
      <c r="A56" s="4"/>
      <c r="B56" s="65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ROUND(AG57,2)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86</v>
      </c>
      <c r="AR56" s="67"/>
      <c r="AS56" s="131">
        <f>ROUND(AS57,2)</f>
        <v>0</v>
      </c>
      <c r="AT56" s="132">
        <f>ROUND(SUM(AV56:AW56),2)</f>
        <v>0</v>
      </c>
      <c r="AU56" s="133">
        <f>ROUND(AU57,5)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ROUND(AZ57,2)</f>
        <v>0</v>
      </c>
      <c r="BA56" s="132">
        <f>ROUND(BA57,2)</f>
        <v>0</v>
      </c>
      <c r="BB56" s="132">
        <f>ROUND(BB57,2)</f>
        <v>0</v>
      </c>
      <c r="BC56" s="132">
        <f>ROUND(BC57,2)</f>
        <v>0</v>
      </c>
      <c r="BD56" s="134">
        <f>ROUND(BD57,2)</f>
        <v>0</v>
      </c>
      <c r="BE56" s="4"/>
      <c r="BS56" s="135" t="s">
        <v>73</v>
      </c>
      <c r="BT56" s="135" t="s">
        <v>83</v>
      </c>
      <c r="BU56" s="135" t="s">
        <v>75</v>
      </c>
      <c r="BV56" s="135" t="s">
        <v>76</v>
      </c>
      <c r="BW56" s="135" t="s">
        <v>87</v>
      </c>
      <c r="BX56" s="135" t="s">
        <v>82</v>
      </c>
      <c r="CL56" s="135" t="s">
        <v>19</v>
      </c>
    </row>
    <row r="57" s="4" customFormat="1" ht="16.5" customHeight="1">
      <c r="A57" s="4"/>
      <c r="B57" s="65"/>
      <c r="C57" s="126"/>
      <c r="D57" s="126"/>
      <c r="E57" s="126"/>
      <c r="F57" s="127" t="s">
        <v>88</v>
      </c>
      <c r="G57" s="127"/>
      <c r="H57" s="127"/>
      <c r="I57" s="127"/>
      <c r="J57" s="127"/>
      <c r="K57" s="126"/>
      <c r="L57" s="127" t="s">
        <v>89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ROUND(SUM(AG58:AG59),2)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86</v>
      </c>
      <c r="AR57" s="67"/>
      <c r="AS57" s="131">
        <f>ROUND(SUM(AS58:AS59),2)</f>
        <v>0</v>
      </c>
      <c r="AT57" s="132">
        <f>ROUND(SUM(AV57:AW57),2)</f>
        <v>0</v>
      </c>
      <c r="AU57" s="133">
        <f>ROUND(SUM(AU58:AU59),5)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ROUND(SUM(AZ58:AZ59),2)</f>
        <v>0</v>
      </c>
      <c r="BA57" s="132">
        <f>ROUND(SUM(BA58:BA59),2)</f>
        <v>0</v>
      </c>
      <c r="BB57" s="132">
        <f>ROUND(SUM(BB58:BB59),2)</f>
        <v>0</v>
      </c>
      <c r="BC57" s="132">
        <f>ROUND(SUM(BC58:BC59),2)</f>
        <v>0</v>
      </c>
      <c r="BD57" s="134">
        <f>ROUND(SUM(BD58:BD59),2)</f>
        <v>0</v>
      </c>
      <c r="BE57" s="4"/>
      <c r="BS57" s="135" t="s">
        <v>73</v>
      </c>
      <c r="BT57" s="135" t="s">
        <v>90</v>
      </c>
      <c r="BU57" s="135" t="s">
        <v>75</v>
      </c>
      <c r="BV57" s="135" t="s">
        <v>76</v>
      </c>
      <c r="BW57" s="135" t="s">
        <v>91</v>
      </c>
      <c r="BX57" s="135" t="s">
        <v>87</v>
      </c>
      <c r="CL57" s="135" t="s">
        <v>19</v>
      </c>
    </row>
    <row r="58" s="4" customFormat="1" ht="23.25" customHeight="1">
      <c r="A58" s="136" t="s">
        <v>92</v>
      </c>
      <c r="B58" s="65"/>
      <c r="C58" s="126"/>
      <c r="D58" s="126"/>
      <c r="E58" s="126"/>
      <c r="F58" s="126"/>
      <c r="G58" s="127" t="s">
        <v>93</v>
      </c>
      <c r="H58" s="127"/>
      <c r="I58" s="127"/>
      <c r="J58" s="127"/>
      <c r="K58" s="127"/>
      <c r="L58" s="126"/>
      <c r="M58" s="127" t="s">
        <v>94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'D.1.1a - Architektonicko-...'!J34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'D.1.1a - Architektonicko-...'!P100</f>
        <v>0</v>
      </c>
      <c r="AV58" s="132">
        <f>'D.1.1a - Architektonicko-...'!J37</f>
        <v>0</v>
      </c>
      <c r="AW58" s="132">
        <f>'D.1.1a - Architektonicko-...'!J38</f>
        <v>0</v>
      </c>
      <c r="AX58" s="132">
        <f>'D.1.1a - Architektonicko-...'!J39</f>
        <v>0</v>
      </c>
      <c r="AY58" s="132">
        <f>'D.1.1a - Architektonicko-...'!J40</f>
        <v>0</v>
      </c>
      <c r="AZ58" s="132">
        <f>'D.1.1a - Architektonicko-...'!F37</f>
        <v>0</v>
      </c>
      <c r="BA58" s="132">
        <f>'D.1.1a - Architektonicko-...'!F38</f>
        <v>0</v>
      </c>
      <c r="BB58" s="132">
        <f>'D.1.1a - Architektonicko-...'!F39</f>
        <v>0</v>
      </c>
      <c r="BC58" s="132">
        <f>'D.1.1a - Architektonicko-...'!F40</f>
        <v>0</v>
      </c>
      <c r="BD58" s="134">
        <f>'D.1.1a - Architektonicko-...'!F41</f>
        <v>0</v>
      </c>
      <c r="BE58" s="4"/>
      <c r="BT58" s="135" t="s">
        <v>95</v>
      </c>
      <c r="BV58" s="135" t="s">
        <v>76</v>
      </c>
      <c r="BW58" s="135" t="s">
        <v>96</v>
      </c>
      <c r="BX58" s="135" t="s">
        <v>91</v>
      </c>
      <c r="CL58" s="135" t="s">
        <v>19</v>
      </c>
    </row>
    <row r="59" s="4" customFormat="1" ht="23.25" customHeight="1">
      <c r="A59" s="136" t="s">
        <v>92</v>
      </c>
      <c r="B59" s="65"/>
      <c r="C59" s="126"/>
      <c r="D59" s="126"/>
      <c r="E59" s="126"/>
      <c r="F59" s="126"/>
      <c r="G59" s="127" t="s">
        <v>97</v>
      </c>
      <c r="H59" s="127"/>
      <c r="I59" s="127"/>
      <c r="J59" s="127"/>
      <c r="K59" s="127"/>
      <c r="L59" s="126"/>
      <c r="M59" s="127" t="s">
        <v>98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'D.1.1b - Architektonicko-...'!J34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'D.1.1b - Architektonicko-...'!P101</f>
        <v>0</v>
      </c>
      <c r="AV59" s="132">
        <f>'D.1.1b - Architektonicko-...'!J37</f>
        <v>0</v>
      </c>
      <c r="AW59" s="132">
        <f>'D.1.1b - Architektonicko-...'!J38</f>
        <v>0</v>
      </c>
      <c r="AX59" s="132">
        <f>'D.1.1b - Architektonicko-...'!J39</f>
        <v>0</v>
      </c>
      <c r="AY59" s="132">
        <f>'D.1.1b - Architektonicko-...'!J40</f>
        <v>0</v>
      </c>
      <c r="AZ59" s="132">
        <f>'D.1.1b - Architektonicko-...'!F37</f>
        <v>0</v>
      </c>
      <c r="BA59" s="132">
        <f>'D.1.1b - Architektonicko-...'!F38</f>
        <v>0</v>
      </c>
      <c r="BB59" s="132">
        <f>'D.1.1b - Architektonicko-...'!F39</f>
        <v>0</v>
      </c>
      <c r="BC59" s="132">
        <f>'D.1.1b - Architektonicko-...'!F40</f>
        <v>0</v>
      </c>
      <c r="BD59" s="134">
        <f>'D.1.1b - Architektonicko-...'!F41</f>
        <v>0</v>
      </c>
      <c r="BE59" s="4"/>
      <c r="BT59" s="135" t="s">
        <v>95</v>
      </c>
      <c r="BV59" s="135" t="s">
        <v>76</v>
      </c>
      <c r="BW59" s="135" t="s">
        <v>99</v>
      </c>
      <c r="BX59" s="135" t="s">
        <v>91</v>
      </c>
      <c r="CL59" s="135" t="s">
        <v>19</v>
      </c>
    </row>
    <row r="60" s="4" customFormat="1" ht="16.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86</v>
      </c>
      <c r="AR60" s="67"/>
      <c r="AS60" s="131">
        <f>ROUND(AS61,2)</f>
        <v>0</v>
      </c>
      <c r="AT60" s="132">
        <f>ROUND(SUM(AV60:AW60),2)</f>
        <v>0</v>
      </c>
      <c r="AU60" s="133">
        <f>ROUND(AU61,5)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ROUND(AZ61,2)</f>
        <v>0</v>
      </c>
      <c r="BA60" s="132">
        <f>ROUND(BA61,2)</f>
        <v>0</v>
      </c>
      <c r="BB60" s="132">
        <f>ROUND(BB61,2)</f>
        <v>0</v>
      </c>
      <c r="BC60" s="132">
        <f>ROUND(BC61,2)</f>
        <v>0</v>
      </c>
      <c r="BD60" s="134">
        <f>ROUND(BD61,2)</f>
        <v>0</v>
      </c>
      <c r="BE60" s="4"/>
      <c r="BS60" s="135" t="s">
        <v>73</v>
      </c>
      <c r="BT60" s="135" t="s">
        <v>83</v>
      </c>
      <c r="BU60" s="135" t="s">
        <v>75</v>
      </c>
      <c r="BV60" s="135" t="s">
        <v>76</v>
      </c>
      <c r="BW60" s="135" t="s">
        <v>102</v>
      </c>
      <c r="BX60" s="135" t="s">
        <v>82</v>
      </c>
      <c r="CL60" s="135" t="s">
        <v>19</v>
      </c>
    </row>
    <row r="61" s="4" customFormat="1" ht="16.5" customHeight="1">
      <c r="A61" s="4"/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89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ROUND(SUM(AG62:AG63),2)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86</v>
      </c>
      <c r="AR61" s="67"/>
      <c r="AS61" s="131">
        <f>ROUND(SUM(AS62:AS63),2)</f>
        <v>0</v>
      </c>
      <c r="AT61" s="132">
        <f>ROUND(SUM(AV61:AW61),2)</f>
        <v>0</v>
      </c>
      <c r="AU61" s="133">
        <f>ROUND(SUM(AU62:AU63),5)</f>
        <v>0</v>
      </c>
      <c r="AV61" s="132">
        <f>ROUND(AZ61*L29,2)</f>
        <v>0</v>
      </c>
      <c r="AW61" s="132">
        <f>ROUND(BA61*L30,2)</f>
        <v>0</v>
      </c>
      <c r="AX61" s="132">
        <f>ROUND(BB61*L29,2)</f>
        <v>0</v>
      </c>
      <c r="AY61" s="132">
        <f>ROUND(BC61*L30,2)</f>
        <v>0</v>
      </c>
      <c r="AZ61" s="132">
        <f>ROUND(SUM(AZ62:AZ63),2)</f>
        <v>0</v>
      </c>
      <c r="BA61" s="132">
        <f>ROUND(SUM(BA62:BA63),2)</f>
        <v>0</v>
      </c>
      <c r="BB61" s="132">
        <f>ROUND(SUM(BB62:BB63),2)</f>
        <v>0</v>
      </c>
      <c r="BC61" s="132">
        <f>ROUND(SUM(BC62:BC63),2)</f>
        <v>0</v>
      </c>
      <c r="BD61" s="134">
        <f>ROUND(SUM(BD62:BD63),2)</f>
        <v>0</v>
      </c>
      <c r="BE61" s="4"/>
      <c r="BS61" s="135" t="s">
        <v>73</v>
      </c>
      <c r="BT61" s="135" t="s">
        <v>90</v>
      </c>
      <c r="BU61" s="135" t="s">
        <v>75</v>
      </c>
      <c r="BV61" s="135" t="s">
        <v>76</v>
      </c>
      <c r="BW61" s="135" t="s">
        <v>104</v>
      </c>
      <c r="BX61" s="135" t="s">
        <v>102</v>
      </c>
      <c r="CL61" s="135" t="s">
        <v>19</v>
      </c>
    </row>
    <row r="62" s="4" customFormat="1" ht="23.25" customHeight="1">
      <c r="A62" s="136" t="s">
        <v>92</v>
      </c>
      <c r="B62" s="65"/>
      <c r="C62" s="126"/>
      <c r="D62" s="126"/>
      <c r="E62" s="126"/>
      <c r="F62" s="126"/>
      <c r="G62" s="127" t="s">
        <v>105</v>
      </c>
      <c r="H62" s="127"/>
      <c r="I62" s="127"/>
      <c r="J62" s="127"/>
      <c r="K62" s="127"/>
      <c r="L62" s="126"/>
      <c r="M62" s="127" t="s">
        <v>94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'D.2.1a - Architektonicko-...'!J34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'D.2.1a - Architektonicko-...'!P97</f>
        <v>0</v>
      </c>
      <c r="AV62" s="132">
        <f>'D.2.1a - Architektonicko-...'!J37</f>
        <v>0</v>
      </c>
      <c r="AW62" s="132">
        <f>'D.2.1a - Architektonicko-...'!J38</f>
        <v>0</v>
      </c>
      <c r="AX62" s="132">
        <f>'D.2.1a - Architektonicko-...'!J39</f>
        <v>0</v>
      </c>
      <c r="AY62" s="132">
        <f>'D.2.1a - Architektonicko-...'!J40</f>
        <v>0</v>
      </c>
      <c r="AZ62" s="132">
        <f>'D.2.1a - Architektonicko-...'!F37</f>
        <v>0</v>
      </c>
      <c r="BA62" s="132">
        <f>'D.2.1a - Architektonicko-...'!F38</f>
        <v>0</v>
      </c>
      <c r="BB62" s="132">
        <f>'D.2.1a - Architektonicko-...'!F39</f>
        <v>0</v>
      </c>
      <c r="BC62" s="132">
        <f>'D.2.1a - Architektonicko-...'!F40</f>
        <v>0</v>
      </c>
      <c r="BD62" s="134">
        <f>'D.2.1a - Architektonicko-...'!F41</f>
        <v>0</v>
      </c>
      <c r="BE62" s="4"/>
      <c r="BT62" s="135" t="s">
        <v>95</v>
      </c>
      <c r="BV62" s="135" t="s">
        <v>76</v>
      </c>
      <c r="BW62" s="135" t="s">
        <v>106</v>
      </c>
      <c r="BX62" s="135" t="s">
        <v>104</v>
      </c>
      <c r="CL62" s="135" t="s">
        <v>19</v>
      </c>
    </row>
    <row r="63" s="4" customFormat="1" ht="23.25" customHeight="1">
      <c r="A63" s="136" t="s">
        <v>92</v>
      </c>
      <c r="B63" s="65"/>
      <c r="C63" s="126"/>
      <c r="D63" s="126"/>
      <c r="E63" s="126"/>
      <c r="F63" s="126"/>
      <c r="G63" s="127" t="s">
        <v>107</v>
      </c>
      <c r="H63" s="127"/>
      <c r="I63" s="127"/>
      <c r="J63" s="127"/>
      <c r="K63" s="127"/>
      <c r="L63" s="126"/>
      <c r="M63" s="127" t="s">
        <v>98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'D.2.1b - Architektonicko-...'!J34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'D.2.1b - Architektonicko-...'!P96</f>
        <v>0</v>
      </c>
      <c r="AV63" s="132">
        <f>'D.2.1b - Architektonicko-...'!J37</f>
        <v>0</v>
      </c>
      <c r="AW63" s="132">
        <f>'D.2.1b - Architektonicko-...'!J38</f>
        <v>0</v>
      </c>
      <c r="AX63" s="132">
        <f>'D.2.1b - Architektonicko-...'!J39</f>
        <v>0</v>
      </c>
      <c r="AY63" s="132">
        <f>'D.2.1b - Architektonicko-...'!J40</f>
        <v>0</v>
      </c>
      <c r="AZ63" s="132">
        <f>'D.2.1b - Architektonicko-...'!F37</f>
        <v>0</v>
      </c>
      <c r="BA63" s="132">
        <f>'D.2.1b - Architektonicko-...'!F38</f>
        <v>0</v>
      </c>
      <c r="BB63" s="132">
        <f>'D.2.1b - Architektonicko-...'!F39</f>
        <v>0</v>
      </c>
      <c r="BC63" s="132">
        <f>'D.2.1b - Architektonicko-...'!F40</f>
        <v>0</v>
      </c>
      <c r="BD63" s="134">
        <f>'D.2.1b - Architektonicko-...'!F41</f>
        <v>0</v>
      </c>
      <c r="BE63" s="4"/>
      <c r="BT63" s="135" t="s">
        <v>95</v>
      </c>
      <c r="BV63" s="135" t="s">
        <v>76</v>
      </c>
      <c r="BW63" s="135" t="s">
        <v>108</v>
      </c>
      <c r="BX63" s="135" t="s">
        <v>104</v>
      </c>
      <c r="CL63" s="135" t="s">
        <v>19</v>
      </c>
    </row>
    <row r="64" s="4" customFormat="1" ht="16.5" customHeight="1">
      <c r="A64" s="4"/>
      <c r="B64" s="65"/>
      <c r="C64" s="126"/>
      <c r="D64" s="126"/>
      <c r="E64" s="127" t="s">
        <v>109</v>
      </c>
      <c r="F64" s="127"/>
      <c r="G64" s="127"/>
      <c r="H64" s="127"/>
      <c r="I64" s="127"/>
      <c r="J64" s="126"/>
      <c r="K64" s="127" t="s">
        <v>110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ROUND(AG65,2)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86</v>
      </c>
      <c r="AR64" s="67"/>
      <c r="AS64" s="131">
        <f>ROUND(AS65,2)</f>
        <v>0</v>
      </c>
      <c r="AT64" s="132">
        <f>ROUND(SUM(AV64:AW64),2)</f>
        <v>0</v>
      </c>
      <c r="AU64" s="133">
        <f>ROUND(AU65,5)</f>
        <v>0</v>
      </c>
      <c r="AV64" s="132">
        <f>ROUND(AZ64*L29,2)</f>
        <v>0</v>
      </c>
      <c r="AW64" s="132">
        <f>ROUND(BA64*L30,2)</f>
        <v>0</v>
      </c>
      <c r="AX64" s="132">
        <f>ROUND(BB64*L29,2)</f>
        <v>0</v>
      </c>
      <c r="AY64" s="132">
        <f>ROUND(BC64*L30,2)</f>
        <v>0</v>
      </c>
      <c r="AZ64" s="132">
        <f>ROUND(AZ65,2)</f>
        <v>0</v>
      </c>
      <c r="BA64" s="132">
        <f>ROUND(BA65,2)</f>
        <v>0</v>
      </c>
      <c r="BB64" s="132">
        <f>ROUND(BB65,2)</f>
        <v>0</v>
      </c>
      <c r="BC64" s="132">
        <f>ROUND(BC65,2)</f>
        <v>0</v>
      </c>
      <c r="BD64" s="134">
        <f>ROUND(BD65,2)</f>
        <v>0</v>
      </c>
      <c r="BE64" s="4"/>
      <c r="BS64" s="135" t="s">
        <v>73</v>
      </c>
      <c r="BT64" s="135" t="s">
        <v>83</v>
      </c>
      <c r="BU64" s="135" t="s">
        <v>75</v>
      </c>
      <c r="BV64" s="135" t="s">
        <v>76</v>
      </c>
      <c r="BW64" s="135" t="s">
        <v>111</v>
      </c>
      <c r="BX64" s="135" t="s">
        <v>82</v>
      </c>
      <c r="CL64" s="135" t="s">
        <v>19</v>
      </c>
    </row>
    <row r="65" s="4" customFormat="1" ht="16.5" customHeight="1">
      <c r="A65" s="4"/>
      <c r="B65" s="65"/>
      <c r="C65" s="126"/>
      <c r="D65" s="126"/>
      <c r="E65" s="126"/>
      <c r="F65" s="127" t="s">
        <v>112</v>
      </c>
      <c r="G65" s="127"/>
      <c r="H65" s="127"/>
      <c r="I65" s="127"/>
      <c r="J65" s="127"/>
      <c r="K65" s="126"/>
      <c r="L65" s="127" t="s">
        <v>89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ROUND(SUM(AG66:AG67),2)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86</v>
      </c>
      <c r="AR65" s="67"/>
      <c r="AS65" s="131">
        <f>ROUND(SUM(AS66:AS67),2)</f>
        <v>0</v>
      </c>
      <c r="AT65" s="132">
        <f>ROUND(SUM(AV65:AW65),2)</f>
        <v>0</v>
      </c>
      <c r="AU65" s="133">
        <f>ROUND(SUM(AU66:AU67),5)</f>
        <v>0</v>
      </c>
      <c r="AV65" s="132">
        <f>ROUND(AZ65*L29,2)</f>
        <v>0</v>
      </c>
      <c r="AW65" s="132">
        <f>ROUND(BA65*L30,2)</f>
        <v>0</v>
      </c>
      <c r="AX65" s="132">
        <f>ROUND(BB65*L29,2)</f>
        <v>0</v>
      </c>
      <c r="AY65" s="132">
        <f>ROUND(BC65*L30,2)</f>
        <v>0</v>
      </c>
      <c r="AZ65" s="132">
        <f>ROUND(SUM(AZ66:AZ67),2)</f>
        <v>0</v>
      </c>
      <c r="BA65" s="132">
        <f>ROUND(SUM(BA66:BA67),2)</f>
        <v>0</v>
      </c>
      <c r="BB65" s="132">
        <f>ROUND(SUM(BB66:BB67),2)</f>
        <v>0</v>
      </c>
      <c r="BC65" s="132">
        <f>ROUND(SUM(BC66:BC67),2)</f>
        <v>0</v>
      </c>
      <c r="BD65" s="134">
        <f>ROUND(SUM(BD66:BD67),2)</f>
        <v>0</v>
      </c>
      <c r="BE65" s="4"/>
      <c r="BS65" s="135" t="s">
        <v>73</v>
      </c>
      <c r="BT65" s="135" t="s">
        <v>90</v>
      </c>
      <c r="BU65" s="135" t="s">
        <v>75</v>
      </c>
      <c r="BV65" s="135" t="s">
        <v>76</v>
      </c>
      <c r="BW65" s="135" t="s">
        <v>113</v>
      </c>
      <c r="BX65" s="135" t="s">
        <v>111</v>
      </c>
      <c r="CL65" s="135" t="s">
        <v>19</v>
      </c>
    </row>
    <row r="66" s="4" customFormat="1" ht="23.25" customHeight="1">
      <c r="A66" s="136" t="s">
        <v>92</v>
      </c>
      <c r="B66" s="65"/>
      <c r="C66" s="126"/>
      <c r="D66" s="126"/>
      <c r="E66" s="126"/>
      <c r="F66" s="126"/>
      <c r="G66" s="127" t="s">
        <v>114</v>
      </c>
      <c r="H66" s="127"/>
      <c r="I66" s="127"/>
      <c r="J66" s="127"/>
      <c r="K66" s="127"/>
      <c r="L66" s="126"/>
      <c r="M66" s="127" t="s">
        <v>94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'D.3.1a - Architektonicko-...'!J34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'D.3.1a - Architektonicko-...'!P98</f>
        <v>0</v>
      </c>
      <c r="AV66" s="132">
        <f>'D.3.1a - Architektonicko-...'!J37</f>
        <v>0</v>
      </c>
      <c r="AW66" s="132">
        <f>'D.3.1a - Architektonicko-...'!J38</f>
        <v>0</v>
      </c>
      <c r="AX66" s="132">
        <f>'D.3.1a - Architektonicko-...'!J39</f>
        <v>0</v>
      </c>
      <c r="AY66" s="132">
        <f>'D.3.1a - Architektonicko-...'!J40</f>
        <v>0</v>
      </c>
      <c r="AZ66" s="132">
        <f>'D.3.1a - Architektonicko-...'!F37</f>
        <v>0</v>
      </c>
      <c r="BA66" s="132">
        <f>'D.3.1a - Architektonicko-...'!F38</f>
        <v>0</v>
      </c>
      <c r="BB66" s="132">
        <f>'D.3.1a - Architektonicko-...'!F39</f>
        <v>0</v>
      </c>
      <c r="BC66" s="132">
        <f>'D.3.1a - Architektonicko-...'!F40</f>
        <v>0</v>
      </c>
      <c r="BD66" s="134">
        <f>'D.3.1a - Architektonicko-...'!F41</f>
        <v>0</v>
      </c>
      <c r="BE66" s="4"/>
      <c r="BT66" s="135" t="s">
        <v>95</v>
      </c>
      <c r="BV66" s="135" t="s">
        <v>76</v>
      </c>
      <c r="BW66" s="135" t="s">
        <v>115</v>
      </c>
      <c r="BX66" s="135" t="s">
        <v>113</v>
      </c>
      <c r="CL66" s="135" t="s">
        <v>19</v>
      </c>
    </row>
    <row r="67" s="4" customFormat="1" ht="23.25" customHeight="1">
      <c r="A67" s="136" t="s">
        <v>92</v>
      </c>
      <c r="B67" s="65"/>
      <c r="C67" s="126"/>
      <c r="D67" s="126"/>
      <c r="E67" s="126"/>
      <c r="F67" s="126"/>
      <c r="G67" s="127" t="s">
        <v>116</v>
      </c>
      <c r="H67" s="127"/>
      <c r="I67" s="127"/>
      <c r="J67" s="127"/>
      <c r="K67" s="127"/>
      <c r="L67" s="126"/>
      <c r="M67" s="127" t="s">
        <v>98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'D.3.1b - Architektonicko-...'!J34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'D.3.1b - Architektonicko-...'!P98</f>
        <v>0</v>
      </c>
      <c r="AV67" s="132">
        <f>'D.3.1b - Architektonicko-...'!J37</f>
        <v>0</v>
      </c>
      <c r="AW67" s="132">
        <f>'D.3.1b - Architektonicko-...'!J38</f>
        <v>0</v>
      </c>
      <c r="AX67" s="132">
        <f>'D.3.1b - Architektonicko-...'!J39</f>
        <v>0</v>
      </c>
      <c r="AY67" s="132">
        <f>'D.3.1b - Architektonicko-...'!J40</f>
        <v>0</v>
      </c>
      <c r="AZ67" s="132">
        <f>'D.3.1b - Architektonicko-...'!F37</f>
        <v>0</v>
      </c>
      <c r="BA67" s="132">
        <f>'D.3.1b - Architektonicko-...'!F38</f>
        <v>0</v>
      </c>
      <c r="BB67" s="132">
        <f>'D.3.1b - Architektonicko-...'!F39</f>
        <v>0</v>
      </c>
      <c r="BC67" s="132">
        <f>'D.3.1b - Architektonicko-...'!F40</f>
        <v>0</v>
      </c>
      <c r="BD67" s="134">
        <f>'D.3.1b - Architektonicko-...'!F41</f>
        <v>0</v>
      </c>
      <c r="BE67" s="4"/>
      <c r="BT67" s="135" t="s">
        <v>95</v>
      </c>
      <c r="BV67" s="135" t="s">
        <v>76</v>
      </c>
      <c r="BW67" s="135" t="s">
        <v>117</v>
      </c>
      <c r="BX67" s="135" t="s">
        <v>113</v>
      </c>
      <c r="CL67" s="135" t="s">
        <v>19</v>
      </c>
    </row>
    <row r="68" s="4" customFormat="1" ht="16.5" customHeight="1">
      <c r="A68" s="4"/>
      <c r="B68" s="65"/>
      <c r="C68" s="126"/>
      <c r="D68" s="126"/>
      <c r="E68" s="127" t="s">
        <v>118</v>
      </c>
      <c r="F68" s="127"/>
      <c r="G68" s="127"/>
      <c r="H68" s="127"/>
      <c r="I68" s="127"/>
      <c r="J68" s="126"/>
      <c r="K68" s="127" t="s">
        <v>119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ROUND(AG69,2)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86</v>
      </c>
      <c r="AR68" s="67"/>
      <c r="AS68" s="131">
        <f>ROUND(AS69,2)</f>
        <v>0</v>
      </c>
      <c r="AT68" s="132">
        <f>ROUND(SUM(AV68:AW68),2)</f>
        <v>0</v>
      </c>
      <c r="AU68" s="133">
        <f>ROUND(AU69,5)</f>
        <v>0</v>
      </c>
      <c r="AV68" s="132">
        <f>ROUND(AZ68*L29,2)</f>
        <v>0</v>
      </c>
      <c r="AW68" s="132">
        <f>ROUND(BA68*L30,2)</f>
        <v>0</v>
      </c>
      <c r="AX68" s="132">
        <f>ROUND(BB68*L29,2)</f>
        <v>0</v>
      </c>
      <c r="AY68" s="132">
        <f>ROUND(BC68*L30,2)</f>
        <v>0</v>
      </c>
      <c r="AZ68" s="132">
        <f>ROUND(AZ69,2)</f>
        <v>0</v>
      </c>
      <c r="BA68" s="132">
        <f>ROUND(BA69,2)</f>
        <v>0</v>
      </c>
      <c r="BB68" s="132">
        <f>ROUND(BB69,2)</f>
        <v>0</v>
      </c>
      <c r="BC68" s="132">
        <f>ROUND(BC69,2)</f>
        <v>0</v>
      </c>
      <c r="BD68" s="134">
        <f>ROUND(BD69,2)</f>
        <v>0</v>
      </c>
      <c r="BE68" s="4"/>
      <c r="BS68" s="135" t="s">
        <v>73</v>
      </c>
      <c r="BT68" s="135" t="s">
        <v>83</v>
      </c>
      <c r="BU68" s="135" t="s">
        <v>75</v>
      </c>
      <c r="BV68" s="135" t="s">
        <v>76</v>
      </c>
      <c r="BW68" s="135" t="s">
        <v>120</v>
      </c>
      <c r="BX68" s="135" t="s">
        <v>82</v>
      </c>
      <c r="CL68" s="135" t="s">
        <v>19</v>
      </c>
    </row>
    <row r="69" s="4" customFormat="1" ht="16.5" customHeight="1">
      <c r="A69" s="4"/>
      <c r="B69" s="65"/>
      <c r="C69" s="126"/>
      <c r="D69" s="126"/>
      <c r="E69" s="126"/>
      <c r="F69" s="127" t="s">
        <v>88</v>
      </c>
      <c r="G69" s="127"/>
      <c r="H69" s="127"/>
      <c r="I69" s="127"/>
      <c r="J69" s="127"/>
      <c r="K69" s="126"/>
      <c r="L69" s="127" t="s">
        <v>89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ROUND(SUM(AG70:AG71),2)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86</v>
      </c>
      <c r="AR69" s="67"/>
      <c r="AS69" s="131">
        <f>ROUND(SUM(AS70:AS71),2)</f>
        <v>0</v>
      </c>
      <c r="AT69" s="132">
        <f>ROUND(SUM(AV69:AW69),2)</f>
        <v>0</v>
      </c>
      <c r="AU69" s="133">
        <f>ROUND(SUM(AU70:AU71),5)</f>
        <v>0</v>
      </c>
      <c r="AV69" s="132">
        <f>ROUND(AZ69*L29,2)</f>
        <v>0</v>
      </c>
      <c r="AW69" s="132">
        <f>ROUND(BA69*L30,2)</f>
        <v>0</v>
      </c>
      <c r="AX69" s="132">
        <f>ROUND(BB69*L29,2)</f>
        <v>0</v>
      </c>
      <c r="AY69" s="132">
        <f>ROUND(BC69*L30,2)</f>
        <v>0</v>
      </c>
      <c r="AZ69" s="132">
        <f>ROUND(SUM(AZ70:AZ71),2)</f>
        <v>0</v>
      </c>
      <c r="BA69" s="132">
        <f>ROUND(SUM(BA70:BA71),2)</f>
        <v>0</v>
      </c>
      <c r="BB69" s="132">
        <f>ROUND(SUM(BB70:BB71),2)</f>
        <v>0</v>
      </c>
      <c r="BC69" s="132">
        <f>ROUND(SUM(BC70:BC71),2)</f>
        <v>0</v>
      </c>
      <c r="BD69" s="134">
        <f>ROUND(SUM(BD70:BD71),2)</f>
        <v>0</v>
      </c>
      <c r="BE69" s="4"/>
      <c r="BS69" s="135" t="s">
        <v>73</v>
      </c>
      <c r="BT69" s="135" t="s">
        <v>90</v>
      </c>
      <c r="BU69" s="135" t="s">
        <v>75</v>
      </c>
      <c r="BV69" s="135" t="s">
        <v>76</v>
      </c>
      <c r="BW69" s="135" t="s">
        <v>121</v>
      </c>
      <c r="BX69" s="135" t="s">
        <v>120</v>
      </c>
      <c r="CL69" s="135" t="s">
        <v>19</v>
      </c>
    </row>
    <row r="70" s="4" customFormat="1" ht="23.25" customHeight="1">
      <c r="A70" s="136" t="s">
        <v>92</v>
      </c>
      <c r="B70" s="65"/>
      <c r="C70" s="126"/>
      <c r="D70" s="126"/>
      <c r="E70" s="126"/>
      <c r="F70" s="126"/>
      <c r="G70" s="127" t="s">
        <v>93</v>
      </c>
      <c r="H70" s="127"/>
      <c r="I70" s="127"/>
      <c r="J70" s="127"/>
      <c r="K70" s="127"/>
      <c r="L70" s="126"/>
      <c r="M70" s="127" t="s">
        <v>94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'D.1.1a - Architektonicko-..._01'!J34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86</v>
      </c>
      <c r="AR70" s="67"/>
      <c r="AS70" s="131">
        <v>0</v>
      </c>
      <c r="AT70" s="132">
        <f>ROUND(SUM(AV70:AW70),2)</f>
        <v>0</v>
      </c>
      <c r="AU70" s="133">
        <f>'D.1.1a - Architektonicko-..._01'!P97</f>
        <v>0</v>
      </c>
      <c r="AV70" s="132">
        <f>'D.1.1a - Architektonicko-..._01'!J37</f>
        <v>0</v>
      </c>
      <c r="AW70" s="132">
        <f>'D.1.1a - Architektonicko-..._01'!J38</f>
        <v>0</v>
      </c>
      <c r="AX70" s="132">
        <f>'D.1.1a - Architektonicko-..._01'!J39</f>
        <v>0</v>
      </c>
      <c r="AY70" s="132">
        <f>'D.1.1a - Architektonicko-..._01'!J40</f>
        <v>0</v>
      </c>
      <c r="AZ70" s="132">
        <f>'D.1.1a - Architektonicko-..._01'!F37</f>
        <v>0</v>
      </c>
      <c r="BA70" s="132">
        <f>'D.1.1a - Architektonicko-..._01'!F38</f>
        <v>0</v>
      </c>
      <c r="BB70" s="132">
        <f>'D.1.1a - Architektonicko-..._01'!F39</f>
        <v>0</v>
      </c>
      <c r="BC70" s="132">
        <f>'D.1.1a - Architektonicko-..._01'!F40</f>
        <v>0</v>
      </c>
      <c r="BD70" s="134">
        <f>'D.1.1a - Architektonicko-..._01'!F41</f>
        <v>0</v>
      </c>
      <c r="BE70" s="4"/>
      <c r="BT70" s="135" t="s">
        <v>95</v>
      </c>
      <c r="BV70" s="135" t="s">
        <v>76</v>
      </c>
      <c r="BW70" s="135" t="s">
        <v>122</v>
      </c>
      <c r="BX70" s="135" t="s">
        <v>121</v>
      </c>
      <c r="CL70" s="135" t="s">
        <v>19</v>
      </c>
    </row>
    <row r="71" s="4" customFormat="1" ht="23.25" customHeight="1">
      <c r="A71" s="136" t="s">
        <v>92</v>
      </c>
      <c r="B71" s="65"/>
      <c r="C71" s="126"/>
      <c r="D71" s="126"/>
      <c r="E71" s="126"/>
      <c r="F71" s="126"/>
      <c r="G71" s="127" t="s">
        <v>97</v>
      </c>
      <c r="H71" s="127"/>
      <c r="I71" s="127"/>
      <c r="J71" s="127"/>
      <c r="K71" s="127"/>
      <c r="L71" s="126"/>
      <c r="M71" s="127" t="s">
        <v>98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'D.1.1b - Architektonicko-..._01'!J34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'D.1.1b - Architektonicko-..._01'!P97</f>
        <v>0</v>
      </c>
      <c r="AV71" s="132">
        <f>'D.1.1b - Architektonicko-..._01'!J37</f>
        <v>0</v>
      </c>
      <c r="AW71" s="132">
        <f>'D.1.1b - Architektonicko-..._01'!J38</f>
        <v>0</v>
      </c>
      <c r="AX71" s="132">
        <f>'D.1.1b - Architektonicko-..._01'!J39</f>
        <v>0</v>
      </c>
      <c r="AY71" s="132">
        <f>'D.1.1b - Architektonicko-..._01'!J40</f>
        <v>0</v>
      </c>
      <c r="AZ71" s="132">
        <f>'D.1.1b - Architektonicko-..._01'!F37</f>
        <v>0</v>
      </c>
      <c r="BA71" s="132">
        <f>'D.1.1b - Architektonicko-..._01'!F38</f>
        <v>0</v>
      </c>
      <c r="BB71" s="132">
        <f>'D.1.1b - Architektonicko-..._01'!F39</f>
        <v>0</v>
      </c>
      <c r="BC71" s="132">
        <f>'D.1.1b - Architektonicko-..._01'!F40</f>
        <v>0</v>
      </c>
      <c r="BD71" s="134">
        <f>'D.1.1b - Architektonicko-..._01'!F41</f>
        <v>0</v>
      </c>
      <c r="BE71" s="4"/>
      <c r="BT71" s="135" t="s">
        <v>95</v>
      </c>
      <c r="BV71" s="135" t="s">
        <v>76</v>
      </c>
      <c r="BW71" s="135" t="s">
        <v>123</v>
      </c>
      <c r="BX71" s="135" t="s">
        <v>121</v>
      </c>
      <c r="CL71" s="135" t="s">
        <v>19</v>
      </c>
    </row>
    <row r="72" s="4" customFormat="1" ht="16.5" customHeight="1">
      <c r="A72" s="4"/>
      <c r="B72" s="65"/>
      <c r="C72" s="126"/>
      <c r="D72" s="126"/>
      <c r="E72" s="127" t="s">
        <v>124</v>
      </c>
      <c r="F72" s="127"/>
      <c r="G72" s="127"/>
      <c r="H72" s="127"/>
      <c r="I72" s="127"/>
      <c r="J72" s="126"/>
      <c r="K72" s="127" t="s">
        <v>125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ROUND(AG73,2)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86</v>
      </c>
      <c r="AR72" s="67"/>
      <c r="AS72" s="131">
        <f>ROUND(AS73,2)</f>
        <v>0</v>
      </c>
      <c r="AT72" s="132">
        <f>ROUND(SUM(AV72:AW72),2)</f>
        <v>0</v>
      </c>
      <c r="AU72" s="133">
        <f>ROUND(AU73,5)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ROUND(AZ73,2)</f>
        <v>0</v>
      </c>
      <c r="BA72" s="132">
        <f>ROUND(BA73,2)</f>
        <v>0</v>
      </c>
      <c r="BB72" s="132">
        <f>ROUND(BB73,2)</f>
        <v>0</v>
      </c>
      <c r="BC72" s="132">
        <f>ROUND(BC73,2)</f>
        <v>0</v>
      </c>
      <c r="BD72" s="134">
        <f>ROUND(BD73,2)</f>
        <v>0</v>
      </c>
      <c r="BE72" s="4"/>
      <c r="BS72" s="135" t="s">
        <v>73</v>
      </c>
      <c r="BT72" s="135" t="s">
        <v>83</v>
      </c>
      <c r="BU72" s="135" t="s">
        <v>75</v>
      </c>
      <c r="BV72" s="135" t="s">
        <v>76</v>
      </c>
      <c r="BW72" s="135" t="s">
        <v>126</v>
      </c>
      <c r="BX72" s="135" t="s">
        <v>82</v>
      </c>
      <c r="CL72" s="135" t="s">
        <v>19</v>
      </c>
    </row>
    <row r="73" s="4" customFormat="1" ht="16.5" customHeight="1">
      <c r="A73" s="4"/>
      <c r="B73" s="65"/>
      <c r="C73" s="126"/>
      <c r="D73" s="126"/>
      <c r="E73" s="126"/>
      <c r="F73" s="127" t="s">
        <v>88</v>
      </c>
      <c r="G73" s="127"/>
      <c r="H73" s="127"/>
      <c r="I73" s="127"/>
      <c r="J73" s="127"/>
      <c r="K73" s="126"/>
      <c r="L73" s="127" t="s">
        <v>89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ROUND(SUM(AG74:AG75),2)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86</v>
      </c>
      <c r="AR73" s="67"/>
      <c r="AS73" s="131">
        <f>ROUND(SUM(AS74:AS75),2)</f>
        <v>0</v>
      </c>
      <c r="AT73" s="132">
        <f>ROUND(SUM(AV73:AW73),2)</f>
        <v>0</v>
      </c>
      <c r="AU73" s="133">
        <f>ROUND(SUM(AU74:AU75),5)</f>
        <v>0</v>
      </c>
      <c r="AV73" s="132">
        <f>ROUND(AZ73*L29,2)</f>
        <v>0</v>
      </c>
      <c r="AW73" s="132">
        <f>ROUND(BA73*L30,2)</f>
        <v>0</v>
      </c>
      <c r="AX73" s="132">
        <f>ROUND(BB73*L29,2)</f>
        <v>0</v>
      </c>
      <c r="AY73" s="132">
        <f>ROUND(BC73*L30,2)</f>
        <v>0</v>
      </c>
      <c r="AZ73" s="132">
        <f>ROUND(SUM(AZ74:AZ75),2)</f>
        <v>0</v>
      </c>
      <c r="BA73" s="132">
        <f>ROUND(SUM(BA74:BA75),2)</f>
        <v>0</v>
      </c>
      <c r="BB73" s="132">
        <f>ROUND(SUM(BB74:BB75),2)</f>
        <v>0</v>
      </c>
      <c r="BC73" s="132">
        <f>ROUND(SUM(BC74:BC75),2)</f>
        <v>0</v>
      </c>
      <c r="BD73" s="134">
        <f>ROUND(SUM(BD74:BD75),2)</f>
        <v>0</v>
      </c>
      <c r="BE73" s="4"/>
      <c r="BS73" s="135" t="s">
        <v>73</v>
      </c>
      <c r="BT73" s="135" t="s">
        <v>90</v>
      </c>
      <c r="BU73" s="135" t="s">
        <v>75</v>
      </c>
      <c r="BV73" s="135" t="s">
        <v>76</v>
      </c>
      <c r="BW73" s="135" t="s">
        <v>127</v>
      </c>
      <c r="BX73" s="135" t="s">
        <v>126</v>
      </c>
      <c r="CL73" s="135" t="s">
        <v>19</v>
      </c>
    </row>
    <row r="74" s="4" customFormat="1" ht="23.25" customHeight="1">
      <c r="A74" s="136" t="s">
        <v>92</v>
      </c>
      <c r="B74" s="65"/>
      <c r="C74" s="126"/>
      <c r="D74" s="126"/>
      <c r="E74" s="126"/>
      <c r="F74" s="126"/>
      <c r="G74" s="127" t="s">
        <v>93</v>
      </c>
      <c r="H74" s="127"/>
      <c r="I74" s="127"/>
      <c r="J74" s="127"/>
      <c r="K74" s="127"/>
      <c r="L74" s="126"/>
      <c r="M74" s="127" t="s">
        <v>94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'D.1.1a - Architektonicko-..._02'!J34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'D.1.1a - Architektonicko-..._02'!P98</f>
        <v>0</v>
      </c>
      <c r="AV74" s="132">
        <f>'D.1.1a - Architektonicko-..._02'!J37</f>
        <v>0</v>
      </c>
      <c r="AW74" s="132">
        <f>'D.1.1a - Architektonicko-..._02'!J38</f>
        <v>0</v>
      </c>
      <c r="AX74" s="132">
        <f>'D.1.1a - Architektonicko-..._02'!J39</f>
        <v>0</v>
      </c>
      <c r="AY74" s="132">
        <f>'D.1.1a - Architektonicko-..._02'!J40</f>
        <v>0</v>
      </c>
      <c r="AZ74" s="132">
        <f>'D.1.1a - Architektonicko-..._02'!F37</f>
        <v>0</v>
      </c>
      <c r="BA74" s="132">
        <f>'D.1.1a - Architektonicko-..._02'!F38</f>
        <v>0</v>
      </c>
      <c r="BB74" s="132">
        <f>'D.1.1a - Architektonicko-..._02'!F39</f>
        <v>0</v>
      </c>
      <c r="BC74" s="132">
        <f>'D.1.1a - Architektonicko-..._02'!F40</f>
        <v>0</v>
      </c>
      <c r="BD74" s="134">
        <f>'D.1.1a - Architektonicko-..._02'!F41</f>
        <v>0</v>
      </c>
      <c r="BE74" s="4"/>
      <c r="BT74" s="135" t="s">
        <v>95</v>
      </c>
      <c r="BV74" s="135" t="s">
        <v>76</v>
      </c>
      <c r="BW74" s="135" t="s">
        <v>128</v>
      </c>
      <c r="BX74" s="135" t="s">
        <v>127</v>
      </c>
      <c r="CL74" s="135" t="s">
        <v>19</v>
      </c>
    </row>
    <row r="75" s="4" customFormat="1" ht="23.25" customHeight="1">
      <c r="A75" s="136" t="s">
        <v>92</v>
      </c>
      <c r="B75" s="65"/>
      <c r="C75" s="126"/>
      <c r="D75" s="126"/>
      <c r="E75" s="126"/>
      <c r="F75" s="126"/>
      <c r="G75" s="127" t="s">
        <v>97</v>
      </c>
      <c r="H75" s="127"/>
      <c r="I75" s="127"/>
      <c r="J75" s="127"/>
      <c r="K75" s="127"/>
      <c r="L75" s="126"/>
      <c r="M75" s="127" t="s">
        <v>98</v>
      </c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'D.1.1b - Architektonicko-..._02'!J34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'D.1.1b - Architektonicko-..._02'!P97</f>
        <v>0</v>
      </c>
      <c r="AV75" s="132">
        <f>'D.1.1b - Architektonicko-..._02'!J37</f>
        <v>0</v>
      </c>
      <c r="AW75" s="132">
        <f>'D.1.1b - Architektonicko-..._02'!J38</f>
        <v>0</v>
      </c>
      <c r="AX75" s="132">
        <f>'D.1.1b - Architektonicko-..._02'!J39</f>
        <v>0</v>
      </c>
      <c r="AY75" s="132">
        <f>'D.1.1b - Architektonicko-..._02'!J40</f>
        <v>0</v>
      </c>
      <c r="AZ75" s="132">
        <f>'D.1.1b - Architektonicko-..._02'!F37</f>
        <v>0</v>
      </c>
      <c r="BA75" s="132">
        <f>'D.1.1b - Architektonicko-..._02'!F38</f>
        <v>0</v>
      </c>
      <c r="BB75" s="132">
        <f>'D.1.1b - Architektonicko-..._02'!F39</f>
        <v>0</v>
      </c>
      <c r="BC75" s="132">
        <f>'D.1.1b - Architektonicko-..._02'!F40</f>
        <v>0</v>
      </c>
      <c r="BD75" s="134">
        <f>'D.1.1b - Architektonicko-..._02'!F41</f>
        <v>0</v>
      </c>
      <c r="BE75" s="4"/>
      <c r="BT75" s="135" t="s">
        <v>95</v>
      </c>
      <c r="BV75" s="135" t="s">
        <v>76</v>
      </c>
      <c r="BW75" s="135" t="s">
        <v>129</v>
      </c>
      <c r="BX75" s="135" t="s">
        <v>127</v>
      </c>
      <c r="CL75" s="135" t="s">
        <v>19</v>
      </c>
    </row>
    <row r="76" s="4" customFormat="1" ht="16.5" customHeight="1">
      <c r="A76" s="4"/>
      <c r="B76" s="65"/>
      <c r="C76" s="126"/>
      <c r="D76" s="126"/>
      <c r="E76" s="127" t="s">
        <v>130</v>
      </c>
      <c r="F76" s="127"/>
      <c r="G76" s="127"/>
      <c r="H76" s="127"/>
      <c r="I76" s="127"/>
      <c r="J76" s="126"/>
      <c r="K76" s="127" t="s">
        <v>131</v>
      </c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ROUND(AG77,2)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86</v>
      </c>
      <c r="AR76" s="67"/>
      <c r="AS76" s="131">
        <f>ROUND(AS77,2)</f>
        <v>0</v>
      </c>
      <c r="AT76" s="132">
        <f>ROUND(SUM(AV76:AW76),2)</f>
        <v>0</v>
      </c>
      <c r="AU76" s="133">
        <f>ROUND(AU77,5)</f>
        <v>0</v>
      </c>
      <c r="AV76" s="132">
        <f>ROUND(AZ76*L29,2)</f>
        <v>0</v>
      </c>
      <c r="AW76" s="132">
        <f>ROUND(BA76*L30,2)</f>
        <v>0</v>
      </c>
      <c r="AX76" s="132">
        <f>ROUND(BB76*L29,2)</f>
        <v>0</v>
      </c>
      <c r="AY76" s="132">
        <f>ROUND(BC76*L30,2)</f>
        <v>0</v>
      </c>
      <c r="AZ76" s="132">
        <f>ROUND(AZ77,2)</f>
        <v>0</v>
      </c>
      <c r="BA76" s="132">
        <f>ROUND(BA77,2)</f>
        <v>0</v>
      </c>
      <c r="BB76" s="132">
        <f>ROUND(BB77,2)</f>
        <v>0</v>
      </c>
      <c r="BC76" s="132">
        <f>ROUND(BC77,2)</f>
        <v>0</v>
      </c>
      <c r="BD76" s="134">
        <f>ROUND(BD77,2)</f>
        <v>0</v>
      </c>
      <c r="BE76" s="4"/>
      <c r="BS76" s="135" t="s">
        <v>73</v>
      </c>
      <c r="BT76" s="135" t="s">
        <v>83</v>
      </c>
      <c r="BU76" s="135" t="s">
        <v>75</v>
      </c>
      <c r="BV76" s="135" t="s">
        <v>76</v>
      </c>
      <c r="BW76" s="135" t="s">
        <v>132</v>
      </c>
      <c r="BX76" s="135" t="s">
        <v>82</v>
      </c>
      <c r="CL76" s="135" t="s">
        <v>19</v>
      </c>
    </row>
    <row r="77" s="4" customFormat="1" ht="16.5" customHeight="1">
      <c r="A77" s="4"/>
      <c r="B77" s="65"/>
      <c r="C77" s="126"/>
      <c r="D77" s="126"/>
      <c r="E77" s="126"/>
      <c r="F77" s="127" t="s">
        <v>88</v>
      </c>
      <c r="G77" s="127"/>
      <c r="H77" s="127"/>
      <c r="I77" s="127"/>
      <c r="J77" s="127"/>
      <c r="K77" s="126"/>
      <c r="L77" s="127" t="s">
        <v>89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ROUND(SUM(AG78:AG79),2)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86</v>
      </c>
      <c r="AR77" s="67"/>
      <c r="AS77" s="131">
        <f>ROUND(SUM(AS78:AS79),2)</f>
        <v>0</v>
      </c>
      <c r="AT77" s="132">
        <f>ROUND(SUM(AV77:AW77),2)</f>
        <v>0</v>
      </c>
      <c r="AU77" s="133">
        <f>ROUND(SUM(AU78:AU79),5)</f>
        <v>0</v>
      </c>
      <c r="AV77" s="132">
        <f>ROUND(AZ77*L29,2)</f>
        <v>0</v>
      </c>
      <c r="AW77" s="132">
        <f>ROUND(BA77*L30,2)</f>
        <v>0</v>
      </c>
      <c r="AX77" s="132">
        <f>ROUND(BB77*L29,2)</f>
        <v>0</v>
      </c>
      <c r="AY77" s="132">
        <f>ROUND(BC77*L30,2)</f>
        <v>0</v>
      </c>
      <c r="AZ77" s="132">
        <f>ROUND(SUM(AZ78:AZ79),2)</f>
        <v>0</v>
      </c>
      <c r="BA77" s="132">
        <f>ROUND(SUM(BA78:BA79),2)</f>
        <v>0</v>
      </c>
      <c r="BB77" s="132">
        <f>ROUND(SUM(BB78:BB79),2)</f>
        <v>0</v>
      </c>
      <c r="BC77" s="132">
        <f>ROUND(SUM(BC78:BC79),2)</f>
        <v>0</v>
      </c>
      <c r="BD77" s="134">
        <f>ROUND(SUM(BD78:BD79),2)</f>
        <v>0</v>
      </c>
      <c r="BE77" s="4"/>
      <c r="BS77" s="135" t="s">
        <v>73</v>
      </c>
      <c r="BT77" s="135" t="s">
        <v>90</v>
      </c>
      <c r="BU77" s="135" t="s">
        <v>75</v>
      </c>
      <c r="BV77" s="135" t="s">
        <v>76</v>
      </c>
      <c r="BW77" s="135" t="s">
        <v>133</v>
      </c>
      <c r="BX77" s="135" t="s">
        <v>132</v>
      </c>
      <c r="CL77" s="135" t="s">
        <v>19</v>
      </c>
    </row>
    <row r="78" s="4" customFormat="1" ht="23.25" customHeight="1">
      <c r="A78" s="136" t="s">
        <v>92</v>
      </c>
      <c r="B78" s="65"/>
      <c r="C78" s="126"/>
      <c r="D78" s="126"/>
      <c r="E78" s="126"/>
      <c r="F78" s="126"/>
      <c r="G78" s="127" t="s">
        <v>93</v>
      </c>
      <c r="H78" s="127"/>
      <c r="I78" s="127"/>
      <c r="J78" s="127"/>
      <c r="K78" s="127"/>
      <c r="L78" s="126"/>
      <c r="M78" s="127" t="s">
        <v>94</v>
      </c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'D.1.1a - Architektonicko-..._03'!J34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86</v>
      </c>
      <c r="AR78" s="67"/>
      <c r="AS78" s="131">
        <v>0</v>
      </c>
      <c r="AT78" s="132">
        <f>ROUND(SUM(AV78:AW78),2)</f>
        <v>0</v>
      </c>
      <c r="AU78" s="133">
        <f>'D.1.1a - Architektonicko-..._03'!P98</f>
        <v>0</v>
      </c>
      <c r="AV78" s="132">
        <f>'D.1.1a - Architektonicko-..._03'!J37</f>
        <v>0</v>
      </c>
      <c r="AW78" s="132">
        <f>'D.1.1a - Architektonicko-..._03'!J38</f>
        <v>0</v>
      </c>
      <c r="AX78" s="132">
        <f>'D.1.1a - Architektonicko-..._03'!J39</f>
        <v>0</v>
      </c>
      <c r="AY78" s="132">
        <f>'D.1.1a - Architektonicko-..._03'!J40</f>
        <v>0</v>
      </c>
      <c r="AZ78" s="132">
        <f>'D.1.1a - Architektonicko-..._03'!F37</f>
        <v>0</v>
      </c>
      <c r="BA78" s="132">
        <f>'D.1.1a - Architektonicko-..._03'!F38</f>
        <v>0</v>
      </c>
      <c r="BB78" s="132">
        <f>'D.1.1a - Architektonicko-..._03'!F39</f>
        <v>0</v>
      </c>
      <c r="BC78" s="132">
        <f>'D.1.1a - Architektonicko-..._03'!F40</f>
        <v>0</v>
      </c>
      <c r="BD78" s="134">
        <f>'D.1.1a - Architektonicko-..._03'!F41</f>
        <v>0</v>
      </c>
      <c r="BE78" s="4"/>
      <c r="BT78" s="135" t="s">
        <v>95</v>
      </c>
      <c r="BV78" s="135" t="s">
        <v>76</v>
      </c>
      <c r="BW78" s="135" t="s">
        <v>134</v>
      </c>
      <c r="BX78" s="135" t="s">
        <v>133</v>
      </c>
      <c r="CL78" s="135" t="s">
        <v>19</v>
      </c>
    </row>
    <row r="79" s="4" customFormat="1" ht="23.25" customHeight="1">
      <c r="A79" s="136" t="s">
        <v>92</v>
      </c>
      <c r="B79" s="65"/>
      <c r="C79" s="126"/>
      <c r="D79" s="126"/>
      <c r="E79" s="126"/>
      <c r="F79" s="126"/>
      <c r="G79" s="127" t="s">
        <v>97</v>
      </c>
      <c r="H79" s="127"/>
      <c r="I79" s="127"/>
      <c r="J79" s="127"/>
      <c r="K79" s="127"/>
      <c r="L79" s="126"/>
      <c r="M79" s="127" t="s">
        <v>98</v>
      </c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'D.1.1b - Architektonicko-..._03'!J34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86</v>
      </c>
      <c r="AR79" s="67"/>
      <c r="AS79" s="131">
        <v>0</v>
      </c>
      <c r="AT79" s="132">
        <f>ROUND(SUM(AV79:AW79),2)</f>
        <v>0</v>
      </c>
      <c r="AU79" s="133">
        <f>'D.1.1b - Architektonicko-..._03'!P97</f>
        <v>0</v>
      </c>
      <c r="AV79" s="132">
        <f>'D.1.1b - Architektonicko-..._03'!J37</f>
        <v>0</v>
      </c>
      <c r="AW79" s="132">
        <f>'D.1.1b - Architektonicko-..._03'!J38</f>
        <v>0</v>
      </c>
      <c r="AX79" s="132">
        <f>'D.1.1b - Architektonicko-..._03'!J39</f>
        <v>0</v>
      </c>
      <c r="AY79" s="132">
        <f>'D.1.1b - Architektonicko-..._03'!J40</f>
        <v>0</v>
      </c>
      <c r="AZ79" s="132">
        <f>'D.1.1b - Architektonicko-..._03'!F37</f>
        <v>0</v>
      </c>
      <c r="BA79" s="132">
        <f>'D.1.1b - Architektonicko-..._03'!F38</f>
        <v>0</v>
      </c>
      <c r="BB79" s="132">
        <f>'D.1.1b - Architektonicko-..._03'!F39</f>
        <v>0</v>
      </c>
      <c r="BC79" s="132">
        <f>'D.1.1b - Architektonicko-..._03'!F40</f>
        <v>0</v>
      </c>
      <c r="BD79" s="134">
        <f>'D.1.1b - Architektonicko-..._03'!F41</f>
        <v>0</v>
      </c>
      <c r="BE79" s="4"/>
      <c r="BT79" s="135" t="s">
        <v>95</v>
      </c>
      <c r="BV79" s="135" t="s">
        <v>76</v>
      </c>
      <c r="BW79" s="135" t="s">
        <v>135</v>
      </c>
      <c r="BX79" s="135" t="s">
        <v>133</v>
      </c>
      <c r="CL79" s="135" t="s">
        <v>19</v>
      </c>
    </row>
    <row r="80" s="7" customFormat="1" ht="16.5" customHeight="1">
      <c r="A80" s="136" t="s">
        <v>92</v>
      </c>
      <c r="B80" s="113"/>
      <c r="C80" s="114"/>
      <c r="D80" s="115" t="s">
        <v>136</v>
      </c>
      <c r="E80" s="115"/>
      <c r="F80" s="115"/>
      <c r="G80" s="115"/>
      <c r="H80" s="115"/>
      <c r="I80" s="116"/>
      <c r="J80" s="115" t="s">
        <v>137</v>
      </c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8">
        <f>'99 - Vedlejší a ostatní n...'!J30</f>
        <v>0</v>
      </c>
      <c r="AH80" s="116"/>
      <c r="AI80" s="116"/>
      <c r="AJ80" s="116"/>
      <c r="AK80" s="116"/>
      <c r="AL80" s="116"/>
      <c r="AM80" s="116"/>
      <c r="AN80" s="118">
        <f>SUM(AG80,AT80)</f>
        <v>0</v>
      </c>
      <c r="AO80" s="116"/>
      <c r="AP80" s="116"/>
      <c r="AQ80" s="119" t="s">
        <v>80</v>
      </c>
      <c r="AR80" s="120"/>
      <c r="AS80" s="137">
        <v>0</v>
      </c>
      <c r="AT80" s="138">
        <f>ROUND(SUM(AV80:AW80),2)</f>
        <v>0</v>
      </c>
      <c r="AU80" s="139">
        <f>'99 - Vedlejší a ostatní n...'!P84</f>
        <v>0</v>
      </c>
      <c r="AV80" s="138">
        <f>'99 - Vedlejší a ostatní n...'!J33</f>
        <v>0</v>
      </c>
      <c r="AW80" s="138">
        <f>'99 - Vedlejší a ostatní n...'!J34</f>
        <v>0</v>
      </c>
      <c r="AX80" s="138">
        <f>'99 - Vedlejší a ostatní n...'!J35</f>
        <v>0</v>
      </c>
      <c r="AY80" s="138">
        <f>'99 - Vedlejší a ostatní n...'!J36</f>
        <v>0</v>
      </c>
      <c r="AZ80" s="138">
        <f>'99 - Vedlejší a ostatní n...'!F33</f>
        <v>0</v>
      </c>
      <c r="BA80" s="138">
        <f>'99 - Vedlejší a ostatní n...'!F34</f>
        <v>0</v>
      </c>
      <c r="BB80" s="138">
        <f>'99 - Vedlejší a ostatní n...'!F35</f>
        <v>0</v>
      </c>
      <c r="BC80" s="138">
        <f>'99 - Vedlejší a ostatní n...'!F36</f>
        <v>0</v>
      </c>
      <c r="BD80" s="140">
        <f>'99 - Vedlejší a ostatní n...'!F37</f>
        <v>0</v>
      </c>
      <c r="BE80" s="7"/>
      <c r="BT80" s="125" t="s">
        <v>81</v>
      </c>
      <c r="BV80" s="125" t="s">
        <v>76</v>
      </c>
      <c r="BW80" s="125" t="s">
        <v>138</v>
      </c>
      <c r="BX80" s="125" t="s">
        <v>5</v>
      </c>
      <c r="CL80" s="125" t="s">
        <v>19</v>
      </c>
      <c r="CM80" s="125" t="s">
        <v>83</v>
      </c>
    </row>
    <row r="81" s="2" customFormat="1" ht="30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6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46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</row>
  </sheetData>
  <sheetProtection sheet="1" formatColumns="0" formatRows="0" objects="1" scenarios="1" spinCount="100000" saltValue="rGzdofcnmQZhQm+jNYch0yPtr9n3g5zQMz/+qnzrS0zMumX7i6LXGDrGxYdw4YJQOuUI+aGOiC6+1cLymsbyRQ==" hashValue="pbUBMQwWzAZdrB7sRThn6U0Fjcs0qINrKs3ubf8o+BYZDNvFiJCwgCLsgusRjswmjB99VwQjPmp/xbHD7zD0Hg==" algorithmName="SHA-512" password="CC35"/>
  <mergeCells count="142">
    <mergeCell ref="K64:AF64"/>
    <mergeCell ref="E64:I64"/>
    <mergeCell ref="F65:J65"/>
    <mergeCell ref="L65:AF65"/>
    <mergeCell ref="M66:AF66"/>
    <mergeCell ref="G66:K66"/>
    <mergeCell ref="G67:K67"/>
    <mergeCell ref="M67:AF67"/>
    <mergeCell ref="E68:I68"/>
    <mergeCell ref="K68:AF68"/>
    <mergeCell ref="F69:J69"/>
    <mergeCell ref="L69:AF69"/>
    <mergeCell ref="M70:AF70"/>
    <mergeCell ref="G70:K70"/>
    <mergeCell ref="G71:K71"/>
    <mergeCell ref="M71:AF71"/>
    <mergeCell ref="E72:I72"/>
    <mergeCell ref="K72:AF72"/>
    <mergeCell ref="F73:J73"/>
    <mergeCell ref="L73:AF73"/>
    <mergeCell ref="M74:AF74"/>
    <mergeCell ref="G74:K74"/>
    <mergeCell ref="M75:AF75"/>
    <mergeCell ref="G75:K75"/>
    <mergeCell ref="E76:I76"/>
    <mergeCell ref="K76:AF76"/>
    <mergeCell ref="L77:AF77"/>
    <mergeCell ref="F77:J77"/>
    <mergeCell ref="G78:K78"/>
    <mergeCell ref="M78:AF78"/>
    <mergeCell ref="G79:K79"/>
    <mergeCell ref="M79:AF79"/>
    <mergeCell ref="D80:H80"/>
    <mergeCell ref="J80:AF80"/>
    <mergeCell ref="AN61:AP61"/>
    <mergeCell ref="AG61:AM61"/>
    <mergeCell ref="AG62:AM62"/>
    <mergeCell ref="AN62:AP62"/>
    <mergeCell ref="AN63:AP63"/>
    <mergeCell ref="AG63:AM63"/>
    <mergeCell ref="AG64:AM64"/>
    <mergeCell ref="AN64:AP64"/>
    <mergeCell ref="AG65:AM65"/>
    <mergeCell ref="AN65:AP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J45"/>
    <mergeCell ref="C52:G52"/>
    <mergeCell ref="I52:AF52"/>
    <mergeCell ref="J55:AF55"/>
    <mergeCell ref="D55:H55"/>
    <mergeCell ref="K56:AF56"/>
    <mergeCell ref="E56:I56"/>
    <mergeCell ref="L57:AF57"/>
    <mergeCell ref="F57:J57"/>
    <mergeCell ref="M58:AF58"/>
    <mergeCell ref="G58:K58"/>
    <mergeCell ref="M59:AF59"/>
    <mergeCell ref="G59:K59"/>
    <mergeCell ref="K60:AF60"/>
    <mergeCell ref="E60:I60"/>
    <mergeCell ref="L61:AF61"/>
    <mergeCell ref="F61:J61"/>
    <mergeCell ref="G62:K62"/>
    <mergeCell ref="M62:AF62"/>
    <mergeCell ref="M63:AF63"/>
    <mergeCell ref="G63:K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8" location="'D.1.1a - Architektonicko-...'!C2" display="/"/>
    <hyperlink ref="A59" location="'D.1.1b - Architektonicko-...'!C2" display="/"/>
    <hyperlink ref="A62" location="'D.2.1a - Architektonicko-...'!C2" display="/"/>
    <hyperlink ref="A63" location="'D.2.1b - Architektonicko-...'!C2" display="/"/>
    <hyperlink ref="A66" location="'D.3.1a - Architektonicko-...'!C2" display="/"/>
    <hyperlink ref="A67" location="'D.3.1b - Architektonicko-...'!C2" display="/"/>
    <hyperlink ref="A70" location="'D.1.1a - Architektonicko-..._01'!C2" display="/"/>
    <hyperlink ref="A71" location="'D.1.1b - Architektonicko-..._01'!C2" display="/"/>
    <hyperlink ref="A74" location="'D.1.1a - Architektonicko-..._02'!C2" display="/"/>
    <hyperlink ref="A75" location="'D.1.1b - Architektonicko-..._02'!C2" display="/"/>
    <hyperlink ref="A78" location="'D.1.1a - Architektonicko-..._03'!C2" display="/"/>
    <hyperlink ref="A79" location="'D.1.1b - Architektonicko-..._03'!C2" display="/"/>
    <hyperlink ref="A80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41" t="s">
        <v>139</v>
      </c>
      <c r="BA2" s="141" t="s">
        <v>140</v>
      </c>
      <c r="BB2" s="141" t="s">
        <v>141</v>
      </c>
      <c r="BC2" s="141" t="s">
        <v>142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  <c r="AZ3" s="141" t="s">
        <v>143</v>
      </c>
      <c r="BA3" s="141" t="s">
        <v>144</v>
      </c>
      <c r="BB3" s="141" t="s">
        <v>141</v>
      </c>
      <c r="BC3" s="141" t="s">
        <v>145</v>
      </c>
      <c r="BD3" s="141" t="s">
        <v>90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  <c r="AZ4" s="141" t="s">
        <v>147</v>
      </c>
      <c r="BA4" s="141" t="s">
        <v>148</v>
      </c>
      <c r="BB4" s="141" t="s">
        <v>141</v>
      </c>
      <c r="BC4" s="141" t="s">
        <v>149</v>
      </c>
      <c r="BD4" s="141" t="s">
        <v>90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ROUND((SUM(BE100:BE144)),  2)</f>
        <v>0</v>
      </c>
      <c r="G37" s="40"/>
      <c r="H37" s="40"/>
      <c r="I37" s="161">
        <v>0.20999999999999999</v>
      </c>
      <c r="J37" s="160">
        <f>ROUND(((SUM(BE100:BE144))*I37),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ROUND((SUM(BF100:BF144)),  2)</f>
        <v>0</v>
      </c>
      <c r="G38" s="40"/>
      <c r="H38" s="40"/>
      <c r="I38" s="161">
        <v>0.12</v>
      </c>
      <c r="J38" s="160">
        <f>ROUND(((SUM(BF100:BF144))*I38),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ROUND((SUM(BG100:BG144)),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ROUND((SUM(BH100:BH144)),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ROUND((SUM(BI100:BI144)),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153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J102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J109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J120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165</v>
      </c>
      <c r="E73" s="187"/>
      <c r="F73" s="187"/>
      <c r="G73" s="187"/>
      <c r="H73" s="187"/>
      <c r="I73" s="187"/>
      <c r="J73" s="188">
        <f>J124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166</v>
      </c>
      <c r="E74" s="187"/>
      <c r="F74" s="187"/>
      <c r="G74" s="187"/>
      <c r="H74" s="187"/>
      <c r="I74" s="187"/>
      <c r="J74" s="188">
        <f>J131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167</v>
      </c>
      <c r="E75" s="187"/>
      <c r="F75" s="187"/>
      <c r="G75" s="187"/>
      <c r="H75" s="187"/>
      <c r="I75" s="187"/>
      <c r="J75" s="188">
        <f>J134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168</v>
      </c>
      <c r="E76" s="187"/>
      <c r="F76" s="187"/>
      <c r="G76" s="187"/>
      <c r="H76" s="187"/>
      <c r="I76" s="187"/>
      <c r="J76" s="188">
        <f>J141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169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3" t="str">
        <f>E7</f>
        <v>Rekonstrukce střechy budovy F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150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3" t="s">
        <v>151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152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4" t="s">
        <v>153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154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D.1.1a - Architektonicko-stavební řešení - Bourací práce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>Masarykova nemocnice Ústí nad Labem</v>
      </c>
      <c r="G94" s="42"/>
      <c r="H94" s="42"/>
      <c r="I94" s="34" t="s">
        <v>23</v>
      </c>
      <c r="J94" s="74" t="str">
        <f>IF(J16="","",J16)</f>
        <v>14. 10. 2024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Krajská zdravotní a.s.</v>
      </c>
      <c r="G96" s="42"/>
      <c r="H96" s="42"/>
      <c r="I96" s="34" t="s">
        <v>33</v>
      </c>
      <c r="J96" s="38" t="str">
        <f>E25</f>
        <v xml:space="preserve"> 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Milan Křehla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0"/>
      <c r="B99" s="191"/>
      <c r="C99" s="192" t="s">
        <v>170</v>
      </c>
      <c r="D99" s="193" t="s">
        <v>59</v>
      </c>
      <c r="E99" s="193" t="s">
        <v>55</v>
      </c>
      <c r="F99" s="193" t="s">
        <v>56</v>
      </c>
      <c r="G99" s="193" t="s">
        <v>171</v>
      </c>
      <c r="H99" s="193" t="s">
        <v>172</v>
      </c>
      <c r="I99" s="193" t="s">
        <v>173</v>
      </c>
      <c r="J99" s="193" t="s">
        <v>158</v>
      </c>
      <c r="K99" s="194" t="s">
        <v>174</v>
      </c>
      <c r="L99" s="195"/>
      <c r="M99" s="94" t="s">
        <v>19</v>
      </c>
      <c r="N99" s="95" t="s">
        <v>44</v>
      </c>
      <c r="O99" s="95" t="s">
        <v>175</v>
      </c>
      <c r="P99" s="95" t="s">
        <v>176</v>
      </c>
      <c r="Q99" s="95" t="s">
        <v>177</v>
      </c>
      <c r="R99" s="95" t="s">
        <v>178</v>
      </c>
      <c r="S99" s="95" t="s">
        <v>179</v>
      </c>
      <c r="T99" s="96" t="s">
        <v>180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0"/>
      <c r="B100" s="41"/>
      <c r="C100" s="101" t="s">
        <v>181</v>
      </c>
      <c r="D100" s="42"/>
      <c r="E100" s="42"/>
      <c r="F100" s="42"/>
      <c r="G100" s="42"/>
      <c r="H100" s="42"/>
      <c r="I100" s="42"/>
      <c r="J100" s="196">
        <f>BK100</f>
        <v>0</v>
      </c>
      <c r="K100" s="42"/>
      <c r="L100" s="46"/>
      <c r="M100" s="97"/>
      <c r="N100" s="197"/>
      <c r="O100" s="98"/>
      <c r="P100" s="198">
        <f>P101+P119</f>
        <v>0</v>
      </c>
      <c r="Q100" s="98"/>
      <c r="R100" s="198">
        <f>R101+R119</f>
        <v>0</v>
      </c>
      <c r="S100" s="98"/>
      <c r="T100" s="199">
        <f>T101+T119</f>
        <v>3.3868461999999999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73</v>
      </c>
      <c r="AU100" s="19" t="s">
        <v>159</v>
      </c>
      <c r="BK100" s="200">
        <f>BK101+BK119</f>
        <v>0</v>
      </c>
    </row>
    <row r="101" s="12" customFormat="1" ht="25.92" customHeight="1">
      <c r="A101" s="12"/>
      <c r="B101" s="201"/>
      <c r="C101" s="202"/>
      <c r="D101" s="203" t="s">
        <v>73</v>
      </c>
      <c r="E101" s="204" t="s">
        <v>182</v>
      </c>
      <c r="F101" s="204" t="s">
        <v>183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P102+P109</f>
        <v>0</v>
      </c>
      <c r="Q101" s="209"/>
      <c r="R101" s="210">
        <f>R102+R109</f>
        <v>0</v>
      </c>
      <c r="S101" s="209"/>
      <c r="T101" s="211">
        <f>T102+T109</f>
        <v>0.33119999999999999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81</v>
      </c>
      <c r="AT101" s="213" t="s">
        <v>73</v>
      </c>
      <c r="AU101" s="213" t="s">
        <v>74</v>
      </c>
      <c r="AY101" s="212" t="s">
        <v>184</v>
      </c>
      <c r="BK101" s="214">
        <f>BK102+BK109</f>
        <v>0</v>
      </c>
    </row>
    <row r="102" s="12" customFormat="1" ht="22.8" customHeight="1">
      <c r="A102" s="12"/>
      <c r="B102" s="201"/>
      <c r="C102" s="202"/>
      <c r="D102" s="203" t="s">
        <v>73</v>
      </c>
      <c r="E102" s="215" t="s">
        <v>185</v>
      </c>
      <c r="F102" s="215" t="s">
        <v>186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SUM(P103:P108)</f>
        <v>0</v>
      </c>
      <c r="Q102" s="209"/>
      <c r="R102" s="210">
        <f>SUM(R103:R108)</f>
        <v>0</v>
      </c>
      <c r="S102" s="209"/>
      <c r="T102" s="211">
        <f>SUM(T103:T108)</f>
        <v>0.33119999999999999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81</v>
      </c>
      <c r="AT102" s="213" t="s">
        <v>73</v>
      </c>
      <c r="AU102" s="213" t="s">
        <v>81</v>
      </c>
      <c r="AY102" s="212" t="s">
        <v>184</v>
      </c>
      <c r="BK102" s="214">
        <f>SUM(BK103:BK108)</f>
        <v>0</v>
      </c>
    </row>
    <row r="103" s="2" customFormat="1" ht="37.8" customHeight="1">
      <c r="A103" s="40"/>
      <c r="B103" s="41"/>
      <c r="C103" s="217" t="s">
        <v>81</v>
      </c>
      <c r="D103" s="217" t="s">
        <v>187</v>
      </c>
      <c r="E103" s="218" t="s">
        <v>188</v>
      </c>
      <c r="F103" s="219" t="s">
        <v>189</v>
      </c>
      <c r="G103" s="220" t="s">
        <v>141</v>
      </c>
      <c r="H103" s="221">
        <v>2641</v>
      </c>
      <c r="I103" s="222"/>
      <c r="J103" s="223">
        <f>ROUND(I103*H103,2)</f>
        <v>0</v>
      </c>
      <c r="K103" s="219" t="s">
        <v>190</v>
      </c>
      <c r="L103" s="46"/>
      <c r="M103" s="224" t="s">
        <v>19</v>
      </c>
      <c r="N103" s="225" t="s">
        <v>45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95</v>
      </c>
      <c r="AT103" s="228" t="s">
        <v>187</v>
      </c>
      <c r="AU103" s="228" t="s">
        <v>83</v>
      </c>
      <c r="AY103" s="19" t="s">
        <v>184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81</v>
      </c>
      <c r="BK103" s="229">
        <f>ROUND(I103*H103,2)</f>
        <v>0</v>
      </c>
      <c r="BL103" s="19" t="s">
        <v>95</v>
      </c>
      <c r="BM103" s="228" t="s">
        <v>191</v>
      </c>
    </row>
    <row r="104" s="2" customFormat="1">
      <c r="A104" s="40"/>
      <c r="B104" s="41"/>
      <c r="C104" s="42"/>
      <c r="D104" s="230" t="s">
        <v>192</v>
      </c>
      <c r="E104" s="42"/>
      <c r="F104" s="231" t="s">
        <v>193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83</v>
      </c>
    </row>
    <row r="105" s="13" customFormat="1">
      <c r="A105" s="13"/>
      <c r="B105" s="235"/>
      <c r="C105" s="236"/>
      <c r="D105" s="237" t="s">
        <v>194</v>
      </c>
      <c r="E105" s="238" t="s">
        <v>19</v>
      </c>
      <c r="F105" s="239" t="s">
        <v>195</v>
      </c>
      <c r="G105" s="236"/>
      <c r="H105" s="240">
        <v>2641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194</v>
      </c>
      <c r="AU105" s="246" t="s">
        <v>83</v>
      </c>
      <c r="AV105" s="13" t="s">
        <v>83</v>
      </c>
      <c r="AW105" s="13" t="s">
        <v>35</v>
      </c>
      <c r="AX105" s="13" t="s">
        <v>81</v>
      </c>
      <c r="AY105" s="246" t="s">
        <v>184</v>
      </c>
    </row>
    <row r="106" s="2" customFormat="1" ht="16.5" customHeight="1">
      <c r="A106" s="40"/>
      <c r="B106" s="41"/>
      <c r="C106" s="217" t="s">
        <v>83</v>
      </c>
      <c r="D106" s="217" t="s">
        <v>187</v>
      </c>
      <c r="E106" s="218" t="s">
        <v>196</v>
      </c>
      <c r="F106" s="219" t="s">
        <v>197</v>
      </c>
      <c r="G106" s="220" t="s">
        <v>198</v>
      </c>
      <c r="H106" s="221">
        <v>0.13800000000000001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2.3999999999999999</v>
      </c>
      <c r="T106" s="227">
        <f>S106*H106</f>
        <v>0.33119999999999999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95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95</v>
      </c>
      <c r="BM106" s="228" t="s">
        <v>199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200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13" customFormat="1">
      <c r="A108" s="13"/>
      <c r="B108" s="235"/>
      <c r="C108" s="236"/>
      <c r="D108" s="237" t="s">
        <v>194</v>
      </c>
      <c r="E108" s="238" t="s">
        <v>19</v>
      </c>
      <c r="F108" s="239" t="s">
        <v>201</v>
      </c>
      <c r="G108" s="236"/>
      <c r="H108" s="240">
        <v>0.13800000000000001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194</v>
      </c>
      <c r="AU108" s="246" t="s">
        <v>83</v>
      </c>
      <c r="AV108" s="13" t="s">
        <v>83</v>
      </c>
      <c r="AW108" s="13" t="s">
        <v>35</v>
      </c>
      <c r="AX108" s="13" t="s">
        <v>81</v>
      </c>
      <c r="AY108" s="246" t="s">
        <v>184</v>
      </c>
    </row>
    <row r="109" s="12" customFormat="1" ht="22.8" customHeight="1">
      <c r="A109" s="12"/>
      <c r="B109" s="201"/>
      <c r="C109" s="202"/>
      <c r="D109" s="203" t="s">
        <v>73</v>
      </c>
      <c r="E109" s="215" t="s">
        <v>202</v>
      </c>
      <c r="F109" s="215" t="s">
        <v>203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SUM(P110:P118)</f>
        <v>0</v>
      </c>
      <c r="Q109" s="209"/>
      <c r="R109" s="210">
        <f>SUM(R110:R118)</f>
        <v>0</v>
      </c>
      <c r="S109" s="209"/>
      <c r="T109" s="211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81</v>
      </c>
      <c r="AT109" s="213" t="s">
        <v>73</v>
      </c>
      <c r="AU109" s="213" t="s">
        <v>81</v>
      </c>
      <c r="AY109" s="212" t="s">
        <v>184</v>
      </c>
      <c r="BK109" s="214">
        <f>SUM(BK110:BK118)</f>
        <v>0</v>
      </c>
    </row>
    <row r="110" s="2" customFormat="1" ht="37.8" customHeight="1">
      <c r="A110" s="40"/>
      <c r="B110" s="41"/>
      <c r="C110" s="217" t="s">
        <v>90</v>
      </c>
      <c r="D110" s="217" t="s">
        <v>187</v>
      </c>
      <c r="E110" s="218" t="s">
        <v>204</v>
      </c>
      <c r="F110" s="219" t="s">
        <v>205</v>
      </c>
      <c r="G110" s="220" t="s">
        <v>206</v>
      </c>
      <c r="H110" s="221">
        <v>3.387</v>
      </c>
      <c r="I110" s="222"/>
      <c r="J110" s="223">
        <f>ROUND(I110*H110,2)</f>
        <v>0</v>
      </c>
      <c r="K110" s="219" t="s">
        <v>190</v>
      </c>
      <c r="L110" s="46"/>
      <c r="M110" s="224" t="s">
        <v>19</v>
      </c>
      <c r="N110" s="225" t="s">
        <v>45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95</v>
      </c>
      <c r="AT110" s="228" t="s">
        <v>187</v>
      </c>
      <c r="AU110" s="228" t="s">
        <v>83</v>
      </c>
      <c r="AY110" s="19" t="s">
        <v>184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81</v>
      </c>
      <c r="BK110" s="229">
        <f>ROUND(I110*H110,2)</f>
        <v>0</v>
      </c>
      <c r="BL110" s="19" t="s">
        <v>95</v>
      </c>
      <c r="BM110" s="228" t="s">
        <v>207</v>
      </c>
    </row>
    <row r="111" s="2" customFormat="1">
      <c r="A111" s="40"/>
      <c r="B111" s="41"/>
      <c r="C111" s="42"/>
      <c r="D111" s="230" t="s">
        <v>192</v>
      </c>
      <c r="E111" s="42"/>
      <c r="F111" s="231" t="s">
        <v>208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83</v>
      </c>
    </row>
    <row r="112" s="2" customFormat="1" ht="33" customHeight="1">
      <c r="A112" s="40"/>
      <c r="B112" s="41"/>
      <c r="C112" s="217" t="s">
        <v>95</v>
      </c>
      <c r="D112" s="217" t="s">
        <v>187</v>
      </c>
      <c r="E112" s="218" t="s">
        <v>209</v>
      </c>
      <c r="F112" s="219" t="s">
        <v>210</v>
      </c>
      <c r="G112" s="220" t="s">
        <v>206</v>
      </c>
      <c r="H112" s="221">
        <v>3.387</v>
      </c>
      <c r="I112" s="222"/>
      <c r="J112" s="223">
        <f>ROUND(I112*H112,2)</f>
        <v>0</v>
      </c>
      <c r="K112" s="219" t="s">
        <v>190</v>
      </c>
      <c r="L112" s="46"/>
      <c r="M112" s="224" t="s">
        <v>19</v>
      </c>
      <c r="N112" s="225" t="s">
        <v>45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95</v>
      </c>
      <c r="AT112" s="228" t="s">
        <v>187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95</v>
      </c>
      <c r="BM112" s="228" t="s">
        <v>211</v>
      </c>
    </row>
    <row r="113" s="2" customFormat="1">
      <c r="A113" s="40"/>
      <c r="B113" s="41"/>
      <c r="C113" s="42"/>
      <c r="D113" s="230" t="s">
        <v>192</v>
      </c>
      <c r="E113" s="42"/>
      <c r="F113" s="231" t="s">
        <v>212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83</v>
      </c>
    </row>
    <row r="114" s="2" customFormat="1" ht="44.25" customHeight="1">
      <c r="A114" s="40"/>
      <c r="B114" s="41"/>
      <c r="C114" s="217" t="s">
        <v>213</v>
      </c>
      <c r="D114" s="217" t="s">
        <v>187</v>
      </c>
      <c r="E114" s="218" t="s">
        <v>214</v>
      </c>
      <c r="F114" s="219" t="s">
        <v>215</v>
      </c>
      <c r="G114" s="220" t="s">
        <v>206</v>
      </c>
      <c r="H114" s="221">
        <v>16.934999999999999</v>
      </c>
      <c r="I114" s="222"/>
      <c r="J114" s="223">
        <f>ROUND(I114*H114,2)</f>
        <v>0</v>
      </c>
      <c r="K114" s="219" t="s">
        <v>190</v>
      </c>
      <c r="L114" s="46"/>
      <c r="M114" s="224" t="s">
        <v>19</v>
      </c>
      <c r="N114" s="225" t="s">
        <v>45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95</v>
      </c>
      <c r="AT114" s="228" t="s">
        <v>187</v>
      </c>
      <c r="AU114" s="228" t="s">
        <v>83</v>
      </c>
      <c r="AY114" s="19" t="s">
        <v>184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81</v>
      </c>
      <c r="BK114" s="229">
        <f>ROUND(I114*H114,2)</f>
        <v>0</v>
      </c>
      <c r="BL114" s="19" t="s">
        <v>95</v>
      </c>
      <c r="BM114" s="228" t="s">
        <v>216</v>
      </c>
    </row>
    <row r="115" s="2" customFormat="1">
      <c r="A115" s="40"/>
      <c r="B115" s="41"/>
      <c r="C115" s="42"/>
      <c r="D115" s="230" t="s">
        <v>192</v>
      </c>
      <c r="E115" s="42"/>
      <c r="F115" s="231" t="s">
        <v>217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192</v>
      </c>
      <c r="AU115" s="19" t="s">
        <v>83</v>
      </c>
    </row>
    <row r="116" s="13" customFormat="1">
      <c r="A116" s="13"/>
      <c r="B116" s="235"/>
      <c r="C116" s="236"/>
      <c r="D116" s="237" t="s">
        <v>194</v>
      </c>
      <c r="E116" s="236"/>
      <c r="F116" s="239" t="s">
        <v>218</v>
      </c>
      <c r="G116" s="236"/>
      <c r="H116" s="240">
        <v>16.934999999999999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194</v>
      </c>
      <c r="AU116" s="246" t="s">
        <v>83</v>
      </c>
      <c r="AV116" s="13" t="s">
        <v>83</v>
      </c>
      <c r="AW116" s="13" t="s">
        <v>4</v>
      </c>
      <c r="AX116" s="13" t="s">
        <v>81</v>
      </c>
      <c r="AY116" s="246" t="s">
        <v>184</v>
      </c>
    </row>
    <row r="117" s="2" customFormat="1" ht="44.25" customHeight="1">
      <c r="A117" s="40"/>
      <c r="B117" s="41"/>
      <c r="C117" s="217" t="s">
        <v>219</v>
      </c>
      <c r="D117" s="217" t="s">
        <v>187</v>
      </c>
      <c r="E117" s="218" t="s">
        <v>220</v>
      </c>
      <c r="F117" s="219" t="s">
        <v>221</v>
      </c>
      <c r="G117" s="220" t="s">
        <v>206</v>
      </c>
      <c r="H117" s="221">
        <v>3.387</v>
      </c>
      <c r="I117" s="222"/>
      <c r="J117" s="223">
        <f>ROUND(I117*H117,2)</f>
        <v>0</v>
      </c>
      <c r="K117" s="219" t="s">
        <v>190</v>
      </c>
      <c r="L117" s="46"/>
      <c r="M117" s="224" t="s">
        <v>19</v>
      </c>
      <c r="N117" s="225" t="s">
        <v>45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95</v>
      </c>
      <c r="AT117" s="228" t="s">
        <v>187</v>
      </c>
      <c r="AU117" s="228" t="s">
        <v>83</v>
      </c>
      <c r="AY117" s="19" t="s">
        <v>184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81</v>
      </c>
      <c r="BK117" s="229">
        <f>ROUND(I117*H117,2)</f>
        <v>0</v>
      </c>
      <c r="BL117" s="19" t="s">
        <v>95</v>
      </c>
      <c r="BM117" s="228" t="s">
        <v>222</v>
      </c>
    </row>
    <row r="118" s="2" customFormat="1">
      <c r="A118" s="40"/>
      <c r="B118" s="41"/>
      <c r="C118" s="42"/>
      <c r="D118" s="230" t="s">
        <v>192</v>
      </c>
      <c r="E118" s="42"/>
      <c r="F118" s="231" t="s">
        <v>223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83</v>
      </c>
    </row>
    <row r="119" s="12" customFormat="1" ht="25.92" customHeight="1">
      <c r="A119" s="12"/>
      <c r="B119" s="201"/>
      <c r="C119" s="202"/>
      <c r="D119" s="203" t="s">
        <v>73</v>
      </c>
      <c r="E119" s="204" t="s">
        <v>224</v>
      </c>
      <c r="F119" s="204" t="s">
        <v>225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P120+P124+P131+P134+P141</f>
        <v>0</v>
      </c>
      <c r="Q119" s="209"/>
      <c r="R119" s="210">
        <f>R120+R124+R131+R134+R141</f>
        <v>0</v>
      </c>
      <c r="S119" s="209"/>
      <c r="T119" s="211">
        <f>T120+T124+T131+T134+T141</f>
        <v>3.0556462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83</v>
      </c>
      <c r="AT119" s="213" t="s">
        <v>73</v>
      </c>
      <c r="AU119" s="213" t="s">
        <v>74</v>
      </c>
      <c r="AY119" s="212" t="s">
        <v>184</v>
      </c>
      <c r="BK119" s="214">
        <f>BK120+BK124+BK131+BK134+BK141</f>
        <v>0</v>
      </c>
    </row>
    <row r="120" s="12" customFormat="1" ht="22.8" customHeight="1">
      <c r="A120" s="12"/>
      <c r="B120" s="201"/>
      <c r="C120" s="202"/>
      <c r="D120" s="203" t="s">
        <v>73</v>
      </c>
      <c r="E120" s="215" t="s">
        <v>226</v>
      </c>
      <c r="F120" s="215" t="s">
        <v>227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SUM(P121:P123)</f>
        <v>0</v>
      </c>
      <c r="Q120" s="209"/>
      <c r="R120" s="210">
        <f>SUM(R121:R123)</f>
        <v>0</v>
      </c>
      <c r="S120" s="209"/>
      <c r="T120" s="211">
        <f>SUM(T121:T123)</f>
        <v>0.18456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83</v>
      </c>
      <c r="AT120" s="213" t="s">
        <v>73</v>
      </c>
      <c r="AU120" s="213" t="s">
        <v>81</v>
      </c>
      <c r="AY120" s="212" t="s">
        <v>184</v>
      </c>
      <c r="BK120" s="214">
        <f>SUM(BK121:BK123)</f>
        <v>0</v>
      </c>
    </row>
    <row r="121" s="2" customFormat="1" ht="24.15" customHeight="1">
      <c r="A121" s="40"/>
      <c r="B121" s="41"/>
      <c r="C121" s="217" t="s">
        <v>228</v>
      </c>
      <c r="D121" s="217" t="s">
        <v>187</v>
      </c>
      <c r="E121" s="218" t="s">
        <v>229</v>
      </c>
      <c r="F121" s="219" t="s">
        <v>230</v>
      </c>
      <c r="G121" s="220" t="s">
        <v>231</v>
      </c>
      <c r="H121" s="221">
        <v>8</v>
      </c>
      <c r="I121" s="222"/>
      <c r="J121" s="223">
        <f>ROUND(I121*H121,2)</f>
        <v>0</v>
      </c>
      <c r="K121" s="219" t="s">
        <v>190</v>
      </c>
      <c r="L121" s="46"/>
      <c r="M121" s="224" t="s">
        <v>19</v>
      </c>
      <c r="N121" s="225" t="s">
        <v>45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0.02307</v>
      </c>
      <c r="T121" s="227">
        <f>S121*H121</f>
        <v>0.18456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232</v>
      </c>
      <c r="AT121" s="228" t="s">
        <v>187</v>
      </c>
      <c r="AU121" s="228" t="s">
        <v>83</v>
      </c>
      <c r="AY121" s="19" t="s">
        <v>184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81</v>
      </c>
      <c r="BK121" s="229">
        <f>ROUND(I121*H121,2)</f>
        <v>0</v>
      </c>
      <c r="BL121" s="19" t="s">
        <v>232</v>
      </c>
      <c r="BM121" s="228" t="s">
        <v>233</v>
      </c>
    </row>
    <row r="122" s="2" customFormat="1">
      <c r="A122" s="40"/>
      <c r="B122" s="41"/>
      <c r="C122" s="42"/>
      <c r="D122" s="230" t="s">
        <v>192</v>
      </c>
      <c r="E122" s="42"/>
      <c r="F122" s="231" t="s">
        <v>234</v>
      </c>
      <c r="G122" s="42"/>
      <c r="H122" s="42"/>
      <c r="I122" s="232"/>
      <c r="J122" s="42"/>
      <c r="K122" s="42"/>
      <c r="L122" s="46"/>
      <c r="M122" s="233"/>
      <c r="N122" s="23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83</v>
      </c>
    </row>
    <row r="123" s="13" customFormat="1">
      <c r="A123" s="13"/>
      <c r="B123" s="235"/>
      <c r="C123" s="236"/>
      <c r="D123" s="237" t="s">
        <v>194</v>
      </c>
      <c r="E123" s="238" t="s">
        <v>19</v>
      </c>
      <c r="F123" s="239" t="s">
        <v>235</v>
      </c>
      <c r="G123" s="236"/>
      <c r="H123" s="240">
        <v>8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194</v>
      </c>
      <c r="AU123" s="246" t="s">
        <v>83</v>
      </c>
      <c r="AV123" s="13" t="s">
        <v>83</v>
      </c>
      <c r="AW123" s="13" t="s">
        <v>35</v>
      </c>
      <c r="AX123" s="13" t="s">
        <v>81</v>
      </c>
      <c r="AY123" s="246" t="s">
        <v>184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236</v>
      </c>
      <c r="F124" s="215" t="s">
        <v>237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SUM(P125:P130)</f>
        <v>0</v>
      </c>
      <c r="Q124" s="209"/>
      <c r="R124" s="210">
        <f>SUM(R125:R130)</f>
        <v>0</v>
      </c>
      <c r="S124" s="209"/>
      <c r="T124" s="211">
        <f>SUM(T125:T130)</f>
        <v>0.38571599999999995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83</v>
      </c>
      <c r="AT124" s="213" t="s">
        <v>73</v>
      </c>
      <c r="AU124" s="213" t="s">
        <v>81</v>
      </c>
      <c r="AY124" s="212" t="s">
        <v>184</v>
      </c>
      <c r="BK124" s="214">
        <f>SUM(BK125:BK130)</f>
        <v>0</v>
      </c>
    </row>
    <row r="125" s="2" customFormat="1" ht="37.8" customHeight="1">
      <c r="A125" s="40"/>
      <c r="B125" s="41"/>
      <c r="C125" s="217" t="s">
        <v>235</v>
      </c>
      <c r="D125" s="217" t="s">
        <v>187</v>
      </c>
      <c r="E125" s="218" t="s">
        <v>238</v>
      </c>
      <c r="F125" s="219" t="s">
        <v>239</v>
      </c>
      <c r="G125" s="220" t="s">
        <v>240</v>
      </c>
      <c r="H125" s="221">
        <v>531.79999999999995</v>
      </c>
      <c r="I125" s="222"/>
      <c r="J125" s="223">
        <f>ROUND(I125*H125,2)</f>
        <v>0</v>
      </c>
      <c r="K125" s="219" t="s">
        <v>190</v>
      </c>
      <c r="L125" s="46"/>
      <c r="M125" s="224" t="s">
        <v>19</v>
      </c>
      <c r="N125" s="225" t="s">
        <v>45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0.00062</v>
      </c>
      <c r="T125" s="227">
        <f>S125*H125</f>
        <v>0.32971599999999995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232</v>
      </c>
      <c r="AT125" s="228" t="s">
        <v>187</v>
      </c>
      <c r="AU125" s="228" t="s">
        <v>83</v>
      </c>
      <c r="AY125" s="19" t="s">
        <v>184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81</v>
      </c>
      <c r="BK125" s="229">
        <f>ROUND(I125*H125,2)</f>
        <v>0</v>
      </c>
      <c r="BL125" s="19" t="s">
        <v>232</v>
      </c>
      <c r="BM125" s="228" t="s">
        <v>241</v>
      </c>
    </row>
    <row r="126" s="2" customFormat="1">
      <c r="A126" s="40"/>
      <c r="B126" s="41"/>
      <c r="C126" s="42"/>
      <c r="D126" s="230" t="s">
        <v>192</v>
      </c>
      <c r="E126" s="42"/>
      <c r="F126" s="231" t="s">
        <v>242</v>
      </c>
      <c r="G126" s="42"/>
      <c r="H126" s="42"/>
      <c r="I126" s="232"/>
      <c r="J126" s="42"/>
      <c r="K126" s="42"/>
      <c r="L126" s="46"/>
      <c r="M126" s="233"/>
      <c r="N126" s="23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83</v>
      </c>
    </row>
    <row r="127" s="13" customFormat="1">
      <c r="A127" s="13"/>
      <c r="B127" s="235"/>
      <c r="C127" s="236"/>
      <c r="D127" s="237" t="s">
        <v>194</v>
      </c>
      <c r="E127" s="238" t="s">
        <v>19</v>
      </c>
      <c r="F127" s="239" t="s">
        <v>243</v>
      </c>
      <c r="G127" s="236"/>
      <c r="H127" s="240">
        <v>531.79999999999995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194</v>
      </c>
      <c r="AU127" s="246" t="s">
        <v>83</v>
      </c>
      <c r="AV127" s="13" t="s">
        <v>83</v>
      </c>
      <c r="AW127" s="13" t="s">
        <v>35</v>
      </c>
      <c r="AX127" s="13" t="s">
        <v>81</v>
      </c>
      <c r="AY127" s="246" t="s">
        <v>184</v>
      </c>
    </row>
    <row r="128" s="2" customFormat="1" ht="24.15" customHeight="1">
      <c r="A128" s="40"/>
      <c r="B128" s="41"/>
      <c r="C128" s="217" t="s">
        <v>185</v>
      </c>
      <c r="D128" s="217" t="s">
        <v>187</v>
      </c>
      <c r="E128" s="218" t="s">
        <v>244</v>
      </c>
      <c r="F128" s="219" t="s">
        <v>245</v>
      </c>
      <c r="G128" s="220" t="s">
        <v>231</v>
      </c>
      <c r="H128" s="221">
        <v>200</v>
      </c>
      <c r="I128" s="222"/>
      <c r="J128" s="223">
        <f>ROUND(I128*H128,2)</f>
        <v>0</v>
      </c>
      <c r="K128" s="219" t="s">
        <v>190</v>
      </c>
      <c r="L128" s="46"/>
      <c r="M128" s="224" t="s">
        <v>19</v>
      </c>
      <c r="N128" s="225" t="s">
        <v>45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0.00027999999999999998</v>
      </c>
      <c r="T128" s="227">
        <f>S128*H128</f>
        <v>0.055999999999999994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232</v>
      </c>
      <c r="AT128" s="228" t="s">
        <v>187</v>
      </c>
      <c r="AU128" s="228" t="s">
        <v>83</v>
      </c>
      <c r="AY128" s="19" t="s">
        <v>184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81</v>
      </c>
      <c r="BK128" s="229">
        <f>ROUND(I128*H128,2)</f>
        <v>0</v>
      </c>
      <c r="BL128" s="19" t="s">
        <v>232</v>
      </c>
      <c r="BM128" s="228" t="s">
        <v>246</v>
      </c>
    </row>
    <row r="129" s="2" customFormat="1">
      <c r="A129" s="40"/>
      <c r="B129" s="41"/>
      <c r="C129" s="42"/>
      <c r="D129" s="230" t="s">
        <v>192</v>
      </c>
      <c r="E129" s="42"/>
      <c r="F129" s="231" t="s">
        <v>247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83</v>
      </c>
    </row>
    <row r="130" s="13" customFormat="1">
      <c r="A130" s="13"/>
      <c r="B130" s="235"/>
      <c r="C130" s="236"/>
      <c r="D130" s="237" t="s">
        <v>194</v>
      </c>
      <c r="E130" s="238" t="s">
        <v>19</v>
      </c>
      <c r="F130" s="239" t="s">
        <v>248</v>
      </c>
      <c r="G130" s="236"/>
      <c r="H130" s="240">
        <v>200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194</v>
      </c>
      <c r="AU130" s="246" t="s">
        <v>83</v>
      </c>
      <c r="AV130" s="13" t="s">
        <v>83</v>
      </c>
      <c r="AW130" s="13" t="s">
        <v>35</v>
      </c>
      <c r="AX130" s="13" t="s">
        <v>81</v>
      </c>
      <c r="AY130" s="246" t="s">
        <v>184</v>
      </c>
    </row>
    <row r="131" s="12" customFormat="1" ht="22.8" customHeight="1">
      <c r="A131" s="12"/>
      <c r="B131" s="201"/>
      <c r="C131" s="202"/>
      <c r="D131" s="203" t="s">
        <v>73</v>
      </c>
      <c r="E131" s="215" t="s">
        <v>249</v>
      </c>
      <c r="F131" s="215" t="s">
        <v>250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SUM(P132:P133)</f>
        <v>0</v>
      </c>
      <c r="Q131" s="209"/>
      <c r="R131" s="210">
        <f>SUM(R132:R133)</f>
        <v>0</v>
      </c>
      <c r="S131" s="209"/>
      <c r="T131" s="211">
        <f>SUM(T132:T133)</f>
        <v>1.296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83</v>
      </c>
      <c r="AT131" s="213" t="s">
        <v>73</v>
      </c>
      <c r="AU131" s="213" t="s">
        <v>81</v>
      </c>
      <c r="AY131" s="212" t="s">
        <v>184</v>
      </c>
      <c r="BK131" s="214">
        <f>SUM(BK132:BK133)</f>
        <v>0</v>
      </c>
    </row>
    <row r="132" s="2" customFormat="1" ht="24.15" customHeight="1">
      <c r="A132" s="40"/>
      <c r="B132" s="41"/>
      <c r="C132" s="217" t="s">
        <v>251</v>
      </c>
      <c r="D132" s="217" t="s">
        <v>187</v>
      </c>
      <c r="E132" s="218" t="s">
        <v>252</v>
      </c>
      <c r="F132" s="219" t="s">
        <v>253</v>
      </c>
      <c r="G132" s="220" t="s">
        <v>231</v>
      </c>
      <c r="H132" s="221">
        <v>3</v>
      </c>
      <c r="I132" s="222"/>
      <c r="J132" s="223">
        <f>ROUND(I132*H132,2)</f>
        <v>0</v>
      </c>
      <c r="K132" s="219" t="s">
        <v>19</v>
      </c>
      <c r="L132" s="46"/>
      <c r="M132" s="224" t="s">
        <v>19</v>
      </c>
      <c r="N132" s="225" t="s">
        <v>45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0.432</v>
      </c>
      <c r="T132" s="227">
        <f>S132*H132</f>
        <v>1.296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232</v>
      </c>
      <c r="AT132" s="228" t="s">
        <v>187</v>
      </c>
      <c r="AU132" s="228" t="s">
        <v>83</v>
      </c>
      <c r="AY132" s="19" t="s">
        <v>184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81</v>
      </c>
      <c r="BK132" s="229">
        <f>ROUND(I132*H132,2)</f>
        <v>0</v>
      </c>
      <c r="BL132" s="19" t="s">
        <v>232</v>
      </c>
      <c r="BM132" s="228" t="s">
        <v>254</v>
      </c>
    </row>
    <row r="133" s="13" customFormat="1">
      <c r="A133" s="13"/>
      <c r="B133" s="235"/>
      <c r="C133" s="236"/>
      <c r="D133" s="237" t="s">
        <v>194</v>
      </c>
      <c r="E133" s="238" t="s">
        <v>19</v>
      </c>
      <c r="F133" s="239" t="s">
        <v>90</v>
      </c>
      <c r="G133" s="236"/>
      <c r="H133" s="240">
        <v>3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194</v>
      </c>
      <c r="AU133" s="246" t="s">
        <v>83</v>
      </c>
      <c r="AV133" s="13" t="s">
        <v>83</v>
      </c>
      <c r="AW133" s="13" t="s">
        <v>35</v>
      </c>
      <c r="AX133" s="13" t="s">
        <v>81</v>
      </c>
      <c r="AY133" s="246" t="s">
        <v>184</v>
      </c>
    </row>
    <row r="134" s="12" customFormat="1" ht="22.8" customHeight="1">
      <c r="A134" s="12"/>
      <c r="B134" s="201"/>
      <c r="C134" s="202"/>
      <c r="D134" s="203" t="s">
        <v>73</v>
      </c>
      <c r="E134" s="215" t="s">
        <v>255</v>
      </c>
      <c r="F134" s="215" t="s">
        <v>256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SUM(P135:P140)</f>
        <v>0</v>
      </c>
      <c r="Q134" s="209"/>
      <c r="R134" s="210">
        <f>SUM(R135:R140)</f>
        <v>0</v>
      </c>
      <c r="S134" s="209"/>
      <c r="T134" s="211">
        <f>SUM(T135:T140)</f>
        <v>0.54437020000000003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83</v>
      </c>
      <c r="AT134" s="213" t="s">
        <v>73</v>
      </c>
      <c r="AU134" s="213" t="s">
        <v>81</v>
      </c>
      <c r="AY134" s="212" t="s">
        <v>184</v>
      </c>
      <c r="BK134" s="214">
        <f>SUM(BK135:BK140)</f>
        <v>0</v>
      </c>
    </row>
    <row r="135" s="2" customFormat="1" ht="24.15" customHeight="1">
      <c r="A135" s="40"/>
      <c r="B135" s="41"/>
      <c r="C135" s="217" t="s">
        <v>257</v>
      </c>
      <c r="D135" s="217" t="s">
        <v>187</v>
      </c>
      <c r="E135" s="218" t="s">
        <v>258</v>
      </c>
      <c r="F135" s="219" t="s">
        <v>259</v>
      </c>
      <c r="G135" s="220" t="s">
        <v>240</v>
      </c>
      <c r="H135" s="221">
        <v>268.72000000000003</v>
      </c>
      <c r="I135" s="222"/>
      <c r="J135" s="223">
        <f>ROUND(I135*H135,2)</f>
        <v>0</v>
      </c>
      <c r="K135" s="219" t="s">
        <v>190</v>
      </c>
      <c r="L135" s="46"/>
      <c r="M135" s="224" t="s">
        <v>19</v>
      </c>
      <c r="N135" s="225" t="s">
        <v>45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0.00191</v>
      </c>
      <c r="T135" s="227">
        <f>S135*H135</f>
        <v>0.51325520000000002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232</v>
      </c>
      <c r="AT135" s="228" t="s">
        <v>187</v>
      </c>
      <c r="AU135" s="228" t="s">
        <v>83</v>
      </c>
      <c r="AY135" s="19" t="s">
        <v>184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81</v>
      </c>
      <c r="BK135" s="229">
        <f>ROUND(I135*H135,2)</f>
        <v>0</v>
      </c>
      <c r="BL135" s="19" t="s">
        <v>232</v>
      </c>
      <c r="BM135" s="228" t="s">
        <v>260</v>
      </c>
    </row>
    <row r="136" s="2" customFormat="1">
      <c r="A136" s="40"/>
      <c r="B136" s="41"/>
      <c r="C136" s="42"/>
      <c r="D136" s="230" t="s">
        <v>192</v>
      </c>
      <c r="E136" s="42"/>
      <c r="F136" s="231" t="s">
        <v>261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83</v>
      </c>
    </row>
    <row r="137" s="13" customFormat="1">
      <c r="A137" s="13"/>
      <c r="B137" s="235"/>
      <c r="C137" s="236"/>
      <c r="D137" s="237" t="s">
        <v>194</v>
      </c>
      <c r="E137" s="238" t="s">
        <v>19</v>
      </c>
      <c r="F137" s="239" t="s">
        <v>262</v>
      </c>
      <c r="G137" s="236"/>
      <c r="H137" s="240">
        <v>268.72000000000003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194</v>
      </c>
      <c r="AU137" s="246" t="s">
        <v>83</v>
      </c>
      <c r="AV137" s="13" t="s">
        <v>83</v>
      </c>
      <c r="AW137" s="13" t="s">
        <v>35</v>
      </c>
      <c r="AX137" s="13" t="s">
        <v>81</v>
      </c>
      <c r="AY137" s="246" t="s">
        <v>184</v>
      </c>
    </row>
    <row r="138" s="2" customFormat="1" ht="21.75" customHeight="1">
      <c r="A138" s="40"/>
      <c r="B138" s="41"/>
      <c r="C138" s="217" t="s">
        <v>8</v>
      </c>
      <c r="D138" s="217" t="s">
        <v>187</v>
      </c>
      <c r="E138" s="218" t="s">
        <v>263</v>
      </c>
      <c r="F138" s="219" t="s">
        <v>264</v>
      </c>
      <c r="G138" s="220" t="s">
        <v>240</v>
      </c>
      <c r="H138" s="221">
        <v>17.780000000000001</v>
      </c>
      <c r="I138" s="222"/>
      <c r="J138" s="223">
        <f>ROUND(I138*H138,2)</f>
        <v>0</v>
      </c>
      <c r="K138" s="219" t="s">
        <v>190</v>
      </c>
      <c r="L138" s="46"/>
      <c r="M138" s="224" t="s">
        <v>19</v>
      </c>
      <c r="N138" s="225" t="s">
        <v>45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0.00175</v>
      </c>
      <c r="T138" s="227">
        <f>S138*H138</f>
        <v>0.031115000000000004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232</v>
      </c>
      <c r="AT138" s="228" t="s">
        <v>187</v>
      </c>
      <c r="AU138" s="228" t="s">
        <v>83</v>
      </c>
      <c r="AY138" s="19" t="s">
        <v>184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81</v>
      </c>
      <c r="BK138" s="229">
        <f>ROUND(I138*H138,2)</f>
        <v>0</v>
      </c>
      <c r="BL138" s="19" t="s">
        <v>232</v>
      </c>
      <c r="BM138" s="228" t="s">
        <v>265</v>
      </c>
    </row>
    <row r="139" s="2" customFormat="1">
      <c r="A139" s="40"/>
      <c r="B139" s="41"/>
      <c r="C139" s="42"/>
      <c r="D139" s="230" t="s">
        <v>192</v>
      </c>
      <c r="E139" s="42"/>
      <c r="F139" s="231" t="s">
        <v>266</v>
      </c>
      <c r="G139" s="42"/>
      <c r="H139" s="42"/>
      <c r="I139" s="232"/>
      <c r="J139" s="42"/>
      <c r="K139" s="42"/>
      <c r="L139" s="46"/>
      <c r="M139" s="233"/>
      <c r="N139" s="23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192</v>
      </c>
      <c r="AU139" s="19" t="s">
        <v>83</v>
      </c>
    </row>
    <row r="140" s="13" customFormat="1">
      <c r="A140" s="13"/>
      <c r="B140" s="235"/>
      <c r="C140" s="236"/>
      <c r="D140" s="237" t="s">
        <v>194</v>
      </c>
      <c r="E140" s="238" t="s">
        <v>19</v>
      </c>
      <c r="F140" s="239" t="s">
        <v>267</v>
      </c>
      <c r="G140" s="236"/>
      <c r="H140" s="240">
        <v>17.780000000000001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35</v>
      </c>
      <c r="AX140" s="13" t="s">
        <v>81</v>
      </c>
      <c r="AY140" s="246" t="s">
        <v>184</v>
      </c>
    </row>
    <row r="141" s="12" customFormat="1" ht="22.8" customHeight="1">
      <c r="A141" s="12"/>
      <c r="B141" s="201"/>
      <c r="C141" s="202"/>
      <c r="D141" s="203" t="s">
        <v>73</v>
      </c>
      <c r="E141" s="215" t="s">
        <v>268</v>
      </c>
      <c r="F141" s="215" t="s">
        <v>269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SUM(P142:P144)</f>
        <v>0</v>
      </c>
      <c r="Q141" s="209"/>
      <c r="R141" s="210">
        <f>SUM(R142:R144)</f>
        <v>0</v>
      </c>
      <c r="S141" s="209"/>
      <c r="T141" s="211">
        <f>SUM(T142:T144)</f>
        <v>0.64500000000000002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83</v>
      </c>
      <c r="AT141" s="213" t="s">
        <v>73</v>
      </c>
      <c r="AU141" s="213" t="s">
        <v>81</v>
      </c>
      <c r="AY141" s="212" t="s">
        <v>184</v>
      </c>
      <c r="BK141" s="214">
        <f>SUM(BK142:BK144)</f>
        <v>0</v>
      </c>
    </row>
    <row r="142" s="2" customFormat="1" ht="21.75" customHeight="1">
      <c r="A142" s="40"/>
      <c r="B142" s="41"/>
      <c r="C142" s="217" t="s">
        <v>270</v>
      </c>
      <c r="D142" s="217" t="s">
        <v>187</v>
      </c>
      <c r="E142" s="218" t="s">
        <v>271</v>
      </c>
      <c r="F142" s="219" t="s">
        <v>272</v>
      </c>
      <c r="G142" s="220" t="s">
        <v>141</v>
      </c>
      <c r="H142" s="221">
        <v>43</v>
      </c>
      <c r="I142" s="222"/>
      <c r="J142" s="223">
        <f>ROUND(I142*H142,2)</f>
        <v>0</v>
      </c>
      <c r="K142" s="219" t="s">
        <v>190</v>
      </c>
      <c r="L142" s="46"/>
      <c r="M142" s="224" t="s">
        <v>19</v>
      </c>
      <c r="N142" s="225" t="s">
        <v>45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0.014999999999999999</v>
      </c>
      <c r="T142" s="227">
        <f>S142*H142</f>
        <v>0.64500000000000002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232</v>
      </c>
      <c r="AT142" s="228" t="s">
        <v>187</v>
      </c>
      <c r="AU142" s="228" t="s">
        <v>83</v>
      </c>
      <c r="AY142" s="19" t="s">
        <v>184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81</v>
      </c>
      <c r="BK142" s="229">
        <f>ROUND(I142*H142,2)</f>
        <v>0</v>
      </c>
      <c r="BL142" s="19" t="s">
        <v>232</v>
      </c>
      <c r="BM142" s="228" t="s">
        <v>273</v>
      </c>
    </row>
    <row r="143" s="2" customFormat="1">
      <c r="A143" s="40"/>
      <c r="B143" s="41"/>
      <c r="C143" s="42"/>
      <c r="D143" s="230" t="s">
        <v>192</v>
      </c>
      <c r="E143" s="42"/>
      <c r="F143" s="231" t="s">
        <v>274</v>
      </c>
      <c r="G143" s="42"/>
      <c r="H143" s="42"/>
      <c r="I143" s="232"/>
      <c r="J143" s="42"/>
      <c r="K143" s="42"/>
      <c r="L143" s="46"/>
      <c r="M143" s="233"/>
      <c r="N143" s="23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83</v>
      </c>
    </row>
    <row r="144" s="13" customFormat="1">
      <c r="A144" s="13"/>
      <c r="B144" s="235"/>
      <c r="C144" s="236"/>
      <c r="D144" s="237" t="s">
        <v>194</v>
      </c>
      <c r="E144" s="238" t="s">
        <v>19</v>
      </c>
      <c r="F144" s="239" t="s">
        <v>149</v>
      </c>
      <c r="G144" s="236"/>
      <c r="H144" s="240">
        <v>43</v>
      </c>
      <c r="I144" s="241"/>
      <c r="J144" s="236"/>
      <c r="K144" s="236"/>
      <c r="L144" s="242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194</v>
      </c>
      <c r="AU144" s="246" t="s">
        <v>83</v>
      </c>
      <c r="AV144" s="13" t="s">
        <v>83</v>
      </c>
      <c r="AW144" s="13" t="s">
        <v>35</v>
      </c>
      <c r="AX144" s="13" t="s">
        <v>81</v>
      </c>
      <c r="AY144" s="246" t="s">
        <v>184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62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6E8phTu9GmT2f6O8M4y7X1+hyPQJmOmexYDlvAcTUzezfFmZRCfUJQdD45rE1bgEDlY7Gnu0z01kS0gMTgKphA==" hashValue="iEoEd9EnggrwLdP3IJcrILsNNcbLQKIPgNQTE9GJyURj41Zs8tlY+QwHlKFh3PlqkaIXl+/jJgmqsjTb+dXMhw==" algorithmName="SHA-512" password="CC35"/>
  <autoFilter ref="C99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952902501"/>
    <hyperlink ref="F107" r:id="rId2" display="https://podminky.urs.cz/item/CS_URS_2024_02/961055111"/>
    <hyperlink ref="F111" r:id="rId3" display="https://podminky.urs.cz/item/CS_URS_2024_02/997013211"/>
    <hyperlink ref="F113" r:id="rId4" display="https://podminky.urs.cz/item/CS_URS_2024_02/997013501"/>
    <hyperlink ref="F115" r:id="rId5" display="https://podminky.urs.cz/item/CS_URS_2024_02/997013509"/>
    <hyperlink ref="F118" r:id="rId6" display="https://podminky.urs.cz/item/CS_URS_2024_02/997013631"/>
    <hyperlink ref="F122" r:id="rId7" display="https://podminky.urs.cz/item/CS_URS_2024_02/721210824"/>
    <hyperlink ref="F126" r:id="rId8" display="https://podminky.urs.cz/item/CS_URS_2024_02/741421823"/>
    <hyperlink ref="F129" r:id="rId9" display="https://podminky.urs.cz/item/CS_URS_2024_02/741421855"/>
    <hyperlink ref="F136" r:id="rId10" display="https://podminky.urs.cz/item/CS_URS_2024_02/764002841"/>
    <hyperlink ref="F139" r:id="rId11" display="https://podminky.urs.cz/item/CS_URS_2024_02/764002871"/>
    <hyperlink ref="F143" r:id="rId12" display="https://podminky.urs.cz/item/CS_URS_2024_02/7673118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  <c r="AZ2" s="141" t="s">
        <v>275</v>
      </c>
      <c r="BA2" s="141" t="s">
        <v>276</v>
      </c>
      <c r="BB2" s="141" t="s">
        <v>141</v>
      </c>
      <c r="BC2" s="141" t="s">
        <v>277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ROUND(J101,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ROUND((SUM(BE101:BE227)),  2)</f>
        <v>0</v>
      </c>
      <c r="G37" s="40"/>
      <c r="H37" s="40"/>
      <c r="I37" s="161">
        <v>0.20999999999999999</v>
      </c>
      <c r="J37" s="160">
        <f>ROUND(((SUM(BE101:BE227))*I37),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ROUND((SUM(BF101:BF227)),  2)</f>
        <v>0</v>
      </c>
      <c r="G38" s="40"/>
      <c r="H38" s="40"/>
      <c r="I38" s="161">
        <v>0.12</v>
      </c>
      <c r="J38" s="160">
        <f>ROUND(((SUM(BF101:BF227))*I38),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ROUND((SUM(BG101:BG227)),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ROUND((SUM(BH101:BH227)),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ROUND((SUM(BI101:BI227)),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153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J102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J103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J157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165</v>
      </c>
      <c r="E71" s="187"/>
      <c r="F71" s="187"/>
      <c r="G71" s="187"/>
      <c r="H71" s="187"/>
      <c r="I71" s="187"/>
      <c r="J71" s="188">
        <f>J163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166</v>
      </c>
      <c r="E72" s="187"/>
      <c r="F72" s="187"/>
      <c r="G72" s="187"/>
      <c r="H72" s="187"/>
      <c r="I72" s="187"/>
      <c r="J72" s="188">
        <f>J183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280</v>
      </c>
      <c r="E73" s="187"/>
      <c r="F73" s="187"/>
      <c r="G73" s="187"/>
      <c r="H73" s="187"/>
      <c r="I73" s="187"/>
      <c r="J73" s="188">
        <f>J186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167</v>
      </c>
      <c r="E74" s="187"/>
      <c r="F74" s="187"/>
      <c r="G74" s="187"/>
      <c r="H74" s="187"/>
      <c r="I74" s="187"/>
      <c r="J74" s="188">
        <f>J192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168</v>
      </c>
      <c r="E75" s="187"/>
      <c r="F75" s="187"/>
      <c r="G75" s="187"/>
      <c r="H75" s="187"/>
      <c r="I75" s="187"/>
      <c r="J75" s="188">
        <f>J201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281</v>
      </c>
      <c r="E76" s="187"/>
      <c r="F76" s="187"/>
      <c r="G76" s="187"/>
      <c r="H76" s="187"/>
      <c r="I76" s="187"/>
      <c r="J76" s="188">
        <f>J209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282</v>
      </c>
      <c r="E77" s="187"/>
      <c r="F77" s="187"/>
      <c r="G77" s="187"/>
      <c r="H77" s="187"/>
      <c r="I77" s="187"/>
      <c r="J77" s="188">
        <f>J219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169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3" t="str">
        <f>E7</f>
        <v>Rekonstrukce střechy budovy F</v>
      </c>
      <c r="F87" s="34"/>
      <c r="G87" s="34"/>
      <c r="H87" s="34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3" t="s">
        <v>151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152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4" t="s">
        <v>153</v>
      </c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154</v>
      </c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>D.1.1b - Architektonicko-stavební řešení - Stavební úpravy</v>
      </c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>Masarykova nemocnice Ústí nad Labem</v>
      </c>
      <c r="G95" s="42"/>
      <c r="H95" s="42"/>
      <c r="I95" s="34" t="s">
        <v>23</v>
      </c>
      <c r="J95" s="74" t="str">
        <f>IF(J16="","",J16)</f>
        <v>14. 10. 2024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Krajská zdravotní a.s.</v>
      </c>
      <c r="G97" s="42"/>
      <c r="H97" s="42"/>
      <c r="I97" s="34" t="s">
        <v>33</v>
      </c>
      <c r="J97" s="38" t="str">
        <f>E25</f>
        <v xml:space="preserve"> 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Milan Křehla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90"/>
      <c r="B100" s="191"/>
      <c r="C100" s="192" t="s">
        <v>170</v>
      </c>
      <c r="D100" s="193" t="s">
        <v>59</v>
      </c>
      <c r="E100" s="193" t="s">
        <v>55</v>
      </c>
      <c r="F100" s="193" t="s">
        <v>56</v>
      </c>
      <c r="G100" s="193" t="s">
        <v>171</v>
      </c>
      <c r="H100" s="193" t="s">
        <v>172</v>
      </c>
      <c r="I100" s="193" t="s">
        <v>173</v>
      </c>
      <c r="J100" s="193" t="s">
        <v>158</v>
      </c>
      <c r="K100" s="194" t="s">
        <v>174</v>
      </c>
      <c r="L100" s="195"/>
      <c r="M100" s="94" t="s">
        <v>19</v>
      </c>
      <c r="N100" s="95" t="s">
        <v>44</v>
      </c>
      <c r="O100" s="95" t="s">
        <v>175</v>
      </c>
      <c r="P100" s="95" t="s">
        <v>176</v>
      </c>
      <c r="Q100" s="95" t="s">
        <v>177</v>
      </c>
      <c r="R100" s="95" t="s">
        <v>178</v>
      </c>
      <c r="S100" s="95" t="s">
        <v>179</v>
      </c>
      <c r="T100" s="96" t="s">
        <v>180</v>
      </c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</row>
    <row r="101" s="2" customFormat="1" ht="22.8" customHeight="1">
      <c r="A101" s="40"/>
      <c r="B101" s="41"/>
      <c r="C101" s="101" t="s">
        <v>181</v>
      </c>
      <c r="D101" s="42"/>
      <c r="E101" s="42"/>
      <c r="F101" s="42"/>
      <c r="G101" s="42"/>
      <c r="H101" s="42"/>
      <c r="I101" s="42"/>
      <c r="J101" s="196">
        <f>BK101</f>
        <v>0</v>
      </c>
      <c r="K101" s="42"/>
      <c r="L101" s="46"/>
      <c r="M101" s="97"/>
      <c r="N101" s="197"/>
      <c r="O101" s="98"/>
      <c r="P101" s="198">
        <f>P102</f>
        <v>0</v>
      </c>
      <c r="Q101" s="98"/>
      <c r="R101" s="198">
        <f>R102</f>
        <v>14.798147219999999</v>
      </c>
      <c r="S101" s="98"/>
      <c r="T101" s="199">
        <f>T102</f>
        <v>1.296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73</v>
      </c>
      <c r="AU101" s="19" t="s">
        <v>159</v>
      </c>
      <c r="BK101" s="200">
        <f>BK102</f>
        <v>0</v>
      </c>
    </row>
    <row r="102" s="12" customFormat="1" ht="25.92" customHeight="1">
      <c r="A102" s="12"/>
      <c r="B102" s="201"/>
      <c r="C102" s="202"/>
      <c r="D102" s="203" t="s">
        <v>73</v>
      </c>
      <c r="E102" s="204" t="s">
        <v>224</v>
      </c>
      <c r="F102" s="204" t="s">
        <v>225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P103+P157+P163+P183+P186+P192+P201+P209+P219</f>
        <v>0</v>
      </c>
      <c r="Q102" s="209"/>
      <c r="R102" s="210">
        <f>R103+R157+R163+R183+R186+R192+R201+R209+R219</f>
        <v>14.798147219999999</v>
      </c>
      <c r="S102" s="209"/>
      <c r="T102" s="211">
        <f>T103+T157+T163+T183+T186+T192+T201+T209+T219</f>
        <v>1.296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83</v>
      </c>
      <c r="AT102" s="213" t="s">
        <v>73</v>
      </c>
      <c r="AU102" s="213" t="s">
        <v>74</v>
      </c>
      <c r="AY102" s="212" t="s">
        <v>184</v>
      </c>
      <c r="BK102" s="214">
        <f>BK103+BK157+BK163+BK183+BK186+BK192+BK201+BK209+BK219</f>
        <v>0</v>
      </c>
    </row>
    <row r="103" s="12" customFormat="1" ht="22.8" customHeight="1">
      <c r="A103" s="12"/>
      <c r="B103" s="201"/>
      <c r="C103" s="202"/>
      <c r="D103" s="203" t="s">
        <v>73</v>
      </c>
      <c r="E103" s="215" t="s">
        <v>283</v>
      </c>
      <c r="F103" s="215" t="s">
        <v>284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SUM(P104:P156)</f>
        <v>0</v>
      </c>
      <c r="Q103" s="209"/>
      <c r="R103" s="210">
        <f>SUM(R104:R156)</f>
        <v>10.119872999999998</v>
      </c>
      <c r="S103" s="209"/>
      <c r="T103" s="211">
        <f>SUM(T104:T156)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83</v>
      </c>
      <c r="AT103" s="213" t="s">
        <v>73</v>
      </c>
      <c r="AU103" s="213" t="s">
        <v>81</v>
      </c>
      <c r="AY103" s="212" t="s">
        <v>184</v>
      </c>
      <c r="BK103" s="214">
        <f>SUM(BK104:BK156)</f>
        <v>0</v>
      </c>
    </row>
    <row r="104" s="2" customFormat="1" ht="49.05" customHeight="1">
      <c r="A104" s="40"/>
      <c r="B104" s="41"/>
      <c r="C104" s="217" t="s">
        <v>81</v>
      </c>
      <c r="D104" s="217" t="s">
        <v>187</v>
      </c>
      <c r="E104" s="218" t="s">
        <v>285</v>
      </c>
      <c r="F104" s="219" t="s">
        <v>286</v>
      </c>
      <c r="G104" s="220" t="s">
        <v>141</v>
      </c>
      <c r="H104" s="221">
        <v>190.09999999999999</v>
      </c>
      <c r="I104" s="222"/>
      <c r="J104" s="223">
        <f>ROUND(I104*H104,2)</f>
        <v>0</v>
      </c>
      <c r="K104" s="219" t="s">
        <v>190</v>
      </c>
      <c r="L104" s="46"/>
      <c r="M104" s="224" t="s">
        <v>19</v>
      </c>
      <c r="N104" s="225" t="s">
        <v>45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232</v>
      </c>
      <c r="AT104" s="228" t="s">
        <v>187</v>
      </c>
      <c r="AU104" s="228" t="s">
        <v>83</v>
      </c>
      <c r="AY104" s="19" t="s">
        <v>184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81</v>
      </c>
      <c r="BK104" s="229">
        <f>ROUND(I104*H104,2)</f>
        <v>0</v>
      </c>
      <c r="BL104" s="19" t="s">
        <v>232</v>
      </c>
      <c r="BM104" s="228" t="s">
        <v>287</v>
      </c>
    </row>
    <row r="105" s="2" customFormat="1">
      <c r="A105" s="40"/>
      <c r="B105" s="41"/>
      <c r="C105" s="42"/>
      <c r="D105" s="230" t="s">
        <v>192</v>
      </c>
      <c r="E105" s="42"/>
      <c r="F105" s="231" t="s">
        <v>288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83</v>
      </c>
    </row>
    <row r="106" s="13" customFormat="1">
      <c r="A106" s="13"/>
      <c r="B106" s="235"/>
      <c r="C106" s="236"/>
      <c r="D106" s="237" t="s">
        <v>194</v>
      </c>
      <c r="E106" s="238" t="s">
        <v>19</v>
      </c>
      <c r="F106" s="239" t="s">
        <v>289</v>
      </c>
      <c r="G106" s="236"/>
      <c r="H106" s="240">
        <v>190.09999999999999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194</v>
      </c>
      <c r="AU106" s="246" t="s">
        <v>83</v>
      </c>
      <c r="AV106" s="13" t="s">
        <v>83</v>
      </c>
      <c r="AW106" s="13" t="s">
        <v>35</v>
      </c>
      <c r="AX106" s="13" t="s">
        <v>81</v>
      </c>
      <c r="AY106" s="246" t="s">
        <v>184</v>
      </c>
    </row>
    <row r="107" s="2" customFormat="1" ht="37.8" customHeight="1">
      <c r="A107" s="40"/>
      <c r="B107" s="41"/>
      <c r="C107" s="217" t="s">
        <v>83</v>
      </c>
      <c r="D107" s="217" t="s">
        <v>187</v>
      </c>
      <c r="E107" s="218" t="s">
        <v>290</v>
      </c>
      <c r="F107" s="219" t="s">
        <v>291</v>
      </c>
      <c r="G107" s="220" t="s">
        <v>240</v>
      </c>
      <c r="H107" s="221">
        <v>809.29999999999995</v>
      </c>
      <c r="I107" s="222"/>
      <c r="J107" s="223">
        <f>ROUND(I107*H107,2)</f>
        <v>0</v>
      </c>
      <c r="K107" s="219" t="s">
        <v>190</v>
      </c>
      <c r="L107" s="46"/>
      <c r="M107" s="224" t="s">
        <v>19</v>
      </c>
      <c r="N107" s="225" t="s">
        <v>45</v>
      </c>
      <c r="O107" s="86"/>
      <c r="P107" s="226">
        <f>O107*H107</f>
        <v>0</v>
      </c>
      <c r="Q107" s="226">
        <v>0.00115</v>
      </c>
      <c r="R107" s="226">
        <f>Q107*H107</f>
        <v>0.93069499999999994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232</v>
      </c>
      <c r="AT107" s="228" t="s">
        <v>187</v>
      </c>
      <c r="AU107" s="228" t="s">
        <v>83</v>
      </c>
      <c r="AY107" s="19" t="s">
        <v>184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81</v>
      </c>
      <c r="BK107" s="229">
        <f>ROUND(I107*H107,2)</f>
        <v>0</v>
      </c>
      <c r="BL107" s="19" t="s">
        <v>232</v>
      </c>
      <c r="BM107" s="228" t="s">
        <v>292</v>
      </c>
    </row>
    <row r="108" s="2" customFormat="1">
      <c r="A108" s="40"/>
      <c r="B108" s="41"/>
      <c r="C108" s="42"/>
      <c r="D108" s="230" t="s">
        <v>192</v>
      </c>
      <c r="E108" s="42"/>
      <c r="F108" s="231" t="s">
        <v>293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83</v>
      </c>
    </row>
    <row r="109" s="13" customFormat="1">
      <c r="A109" s="13"/>
      <c r="B109" s="235"/>
      <c r="C109" s="236"/>
      <c r="D109" s="237" t="s">
        <v>194</v>
      </c>
      <c r="E109" s="238" t="s">
        <v>19</v>
      </c>
      <c r="F109" s="239" t="s">
        <v>294</v>
      </c>
      <c r="G109" s="236"/>
      <c r="H109" s="240">
        <v>809.29999999999995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194</v>
      </c>
      <c r="AU109" s="246" t="s">
        <v>83</v>
      </c>
      <c r="AV109" s="13" t="s">
        <v>83</v>
      </c>
      <c r="AW109" s="13" t="s">
        <v>35</v>
      </c>
      <c r="AX109" s="13" t="s">
        <v>81</v>
      </c>
      <c r="AY109" s="246" t="s">
        <v>184</v>
      </c>
    </row>
    <row r="110" s="2" customFormat="1" ht="37.8" customHeight="1">
      <c r="A110" s="40"/>
      <c r="B110" s="41"/>
      <c r="C110" s="217" t="s">
        <v>90</v>
      </c>
      <c r="D110" s="217" t="s">
        <v>187</v>
      </c>
      <c r="E110" s="218" t="s">
        <v>295</v>
      </c>
      <c r="F110" s="219" t="s">
        <v>296</v>
      </c>
      <c r="G110" s="220" t="s">
        <v>240</v>
      </c>
      <c r="H110" s="221">
        <v>319.69999999999999</v>
      </c>
      <c r="I110" s="222"/>
      <c r="J110" s="223">
        <f>ROUND(I110*H110,2)</f>
        <v>0</v>
      </c>
      <c r="K110" s="219" t="s">
        <v>190</v>
      </c>
      <c r="L110" s="46"/>
      <c r="M110" s="224" t="s">
        <v>19</v>
      </c>
      <c r="N110" s="225" t="s">
        <v>45</v>
      </c>
      <c r="O110" s="86"/>
      <c r="P110" s="226">
        <f>O110*H110</f>
        <v>0</v>
      </c>
      <c r="Q110" s="226">
        <v>0.00063000000000000003</v>
      </c>
      <c r="R110" s="226">
        <f>Q110*H110</f>
        <v>0.20141100000000001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232</v>
      </c>
      <c r="AT110" s="228" t="s">
        <v>187</v>
      </c>
      <c r="AU110" s="228" t="s">
        <v>83</v>
      </c>
      <c r="AY110" s="19" t="s">
        <v>184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81</v>
      </c>
      <c r="BK110" s="229">
        <f>ROUND(I110*H110,2)</f>
        <v>0</v>
      </c>
      <c r="BL110" s="19" t="s">
        <v>232</v>
      </c>
      <c r="BM110" s="228" t="s">
        <v>297</v>
      </c>
    </row>
    <row r="111" s="2" customFormat="1">
      <c r="A111" s="40"/>
      <c r="B111" s="41"/>
      <c r="C111" s="42"/>
      <c r="D111" s="230" t="s">
        <v>192</v>
      </c>
      <c r="E111" s="42"/>
      <c r="F111" s="231" t="s">
        <v>298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83</v>
      </c>
    </row>
    <row r="112" s="13" customFormat="1">
      <c r="A112" s="13"/>
      <c r="B112" s="235"/>
      <c r="C112" s="236"/>
      <c r="D112" s="237" t="s">
        <v>194</v>
      </c>
      <c r="E112" s="238" t="s">
        <v>19</v>
      </c>
      <c r="F112" s="239" t="s">
        <v>299</v>
      </c>
      <c r="G112" s="236"/>
      <c r="H112" s="240">
        <v>319.69999999999999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194</v>
      </c>
      <c r="AU112" s="246" t="s">
        <v>83</v>
      </c>
      <c r="AV112" s="13" t="s">
        <v>83</v>
      </c>
      <c r="AW112" s="13" t="s">
        <v>35</v>
      </c>
      <c r="AX112" s="13" t="s">
        <v>81</v>
      </c>
      <c r="AY112" s="246" t="s">
        <v>184</v>
      </c>
    </row>
    <row r="113" s="2" customFormat="1" ht="33" customHeight="1">
      <c r="A113" s="40"/>
      <c r="B113" s="41"/>
      <c r="C113" s="217" t="s">
        <v>95</v>
      </c>
      <c r="D113" s="217" t="s">
        <v>187</v>
      </c>
      <c r="E113" s="218" t="s">
        <v>300</v>
      </c>
      <c r="F113" s="219" t="s">
        <v>301</v>
      </c>
      <c r="G113" s="220" t="s">
        <v>240</v>
      </c>
      <c r="H113" s="221">
        <v>245.44999999999999</v>
      </c>
      <c r="I113" s="222"/>
      <c r="J113" s="223">
        <f>ROUND(I113*H113,2)</f>
        <v>0</v>
      </c>
      <c r="K113" s="219" t="s">
        <v>190</v>
      </c>
      <c r="L113" s="46"/>
      <c r="M113" s="224" t="s">
        <v>19</v>
      </c>
      <c r="N113" s="225" t="s">
        <v>45</v>
      </c>
      <c r="O113" s="86"/>
      <c r="P113" s="226">
        <f>O113*H113</f>
        <v>0</v>
      </c>
      <c r="Q113" s="226">
        <v>0.00055999999999999995</v>
      </c>
      <c r="R113" s="226">
        <f>Q113*H113</f>
        <v>0.13745199999999999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232</v>
      </c>
      <c r="AT113" s="228" t="s">
        <v>187</v>
      </c>
      <c r="AU113" s="228" t="s">
        <v>83</v>
      </c>
      <c r="AY113" s="19" t="s">
        <v>184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81</v>
      </c>
      <c r="BK113" s="229">
        <f>ROUND(I113*H113,2)</f>
        <v>0</v>
      </c>
      <c r="BL113" s="19" t="s">
        <v>232</v>
      </c>
      <c r="BM113" s="228" t="s">
        <v>302</v>
      </c>
    </row>
    <row r="114" s="2" customFormat="1">
      <c r="A114" s="40"/>
      <c r="B114" s="41"/>
      <c r="C114" s="42"/>
      <c r="D114" s="230" t="s">
        <v>192</v>
      </c>
      <c r="E114" s="42"/>
      <c r="F114" s="231" t="s">
        <v>303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192</v>
      </c>
      <c r="AU114" s="19" t="s">
        <v>83</v>
      </c>
    </row>
    <row r="115" s="13" customFormat="1">
      <c r="A115" s="13"/>
      <c r="B115" s="235"/>
      <c r="C115" s="236"/>
      <c r="D115" s="237" t="s">
        <v>194</v>
      </c>
      <c r="E115" s="238" t="s">
        <v>19</v>
      </c>
      <c r="F115" s="239" t="s">
        <v>304</v>
      </c>
      <c r="G115" s="236"/>
      <c r="H115" s="240">
        <v>245.44999999999999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194</v>
      </c>
      <c r="AU115" s="246" t="s">
        <v>83</v>
      </c>
      <c r="AV115" s="13" t="s">
        <v>83</v>
      </c>
      <c r="AW115" s="13" t="s">
        <v>35</v>
      </c>
      <c r="AX115" s="13" t="s">
        <v>81</v>
      </c>
      <c r="AY115" s="246" t="s">
        <v>184</v>
      </c>
    </row>
    <row r="116" s="2" customFormat="1" ht="62.7" customHeight="1">
      <c r="A116" s="40"/>
      <c r="B116" s="41"/>
      <c r="C116" s="217" t="s">
        <v>213</v>
      </c>
      <c r="D116" s="217" t="s">
        <v>187</v>
      </c>
      <c r="E116" s="218" t="s">
        <v>305</v>
      </c>
      <c r="F116" s="219" t="s">
        <v>306</v>
      </c>
      <c r="G116" s="220" t="s">
        <v>141</v>
      </c>
      <c r="H116" s="221">
        <v>2112.8000000000002</v>
      </c>
      <c r="I116" s="222"/>
      <c r="J116" s="223">
        <f>ROUND(I116*H116,2)</f>
        <v>0</v>
      </c>
      <c r="K116" s="219" t="s">
        <v>190</v>
      </c>
      <c r="L116" s="46"/>
      <c r="M116" s="224" t="s">
        <v>19</v>
      </c>
      <c r="N116" s="225" t="s">
        <v>45</v>
      </c>
      <c r="O116" s="86"/>
      <c r="P116" s="226">
        <f>O116*H116</f>
        <v>0</v>
      </c>
      <c r="Q116" s="226">
        <v>5.0000000000000002E-05</v>
      </c>
      <c r="R116" s="226">
        <f>Q116*H116</f>
        <v>0.10564000000000001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232</v>
      </c>
      <c r="AT116" s="228" t="s">
        <v>187</v>
      </c>
      <c r="AU116" s="228" t="s">
        <v>83</v>
      </c>
      <c r="AY116" s="19" t="s">
        <v>184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81</v>
      </c>
      <c r="BK116" s="229">
        <f>ROUND(I116*H116,2)</f>
        <v>0</v>
      </c>
      <c r="BL116" s="19" t="s">
        <v>232</v>
      </c>
      <c r="BM116" s="228" t="s">
        <v>307</v>
      </c>
    </row>
    <row r="117" s="2" customFormat="1">
      <c r="A117" s="40"/>
      <c r="B117" s="41"/>
      <c r="C117" s="42"/>
      <c r="D117" s="230" t="s">
        <v>192</v>
      </c>
      <c r="E117" s="42"/>
      <c r="F117" s="231" t="s">
        <v>308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83</v>
      </c>
    </row>
    <row r="118" s="14" customFormat="1">
      <c r="A118" s="14"/>
      <c r="B118" s="250"/>
      <c r="C118" s="251"/>
      <c r="D118" s="237" t="s">
        <v>194</v>
      </c>
      <c r="E118" s="252" t="s">
        <v>19</v>
      </c>
      <c r="F118" s="253" t="s">
        <v>309</v>
      </c>
      <c r="G118" s="251"/>
      <c r="H118" s="252" t="s">
        <v>19</v>
      </c>
      <c r="I118" s="254"/>
      <c r="J118" s="251"/>
      <c r="K118" s="251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194</v>
      </c>
      <c r="AU118" s="259" t="s">
        <v>83</v>
      </c>
      <c r="AV118" s="14" t="s">
        <v>81</v>
      </c>
      <c r="AW118" s="14" t="s">
        <v>35</v>
      </c>
      <c r="AX118" s="14" t="s">
        <v>74</v>
      </c>
      <c r="AY118" s="259" t="s">
        <v>184</v>
      </c>
    </row>
    <row r="119" s="13" customFormat="1">
      <c r="A119" s="13"/>
      <c r="B119" s="235"/>
      <c r="C119" s="236"/>
      <c r="D119" s="237" t="s">
        <v>194</v>
      </c>
      <c r="E119" s="238" t="s">
        <v>19</v>
      </c>
      <c r="F119" s="239" t="s">
        <v>310</v>
      </c>
      <c r="G119" s="236"/>
      <c r="H119" s="240">
        <v>2112.8000000000002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194</v>
      </c>
      <c r="AU119" s="246" t="s">
        <v>83</v>
      </c>
      <c r="AV119" s="13" t="s">
        <v>83</v>
      </c>
      <c r="AW119" s="13" t="s">
        <v>35</v>
      </c>
      <c r="AX119" s="13" t="s">
        <v>81</v>
      </c>
      <c r="AY119" s="246" t="s">
        <v>184</v>
      </c>
    </row>
    <row r="120" s="2" customFormat="1" ht="24.15" customHeight="1">
      <c r="A120" s="40"/>
      <c r="B120" s="41"/>
      <c r="C120" s="260" t="s">
        <v>219</v>
      </c>
      <c r="D120" s="260" t="s">
        <v>311</v>
      </c>
      <c r="E120" s="261" t="s">
        <v>312</v>
      </c>
      <c r="F120" s="262" t="s">
        <v>313</v>
      </c>
      <c r="G120" s="263" t="s">
        <v>141</v>
      </c>
      <c r="H120" s="264">
        <v>3095.1999999999998</v>
      </c>
      <c r="I120" s="265"/>
      <c r="J120" s="266">
        <f>ROUND(I120*H120,2)</f>
        <v>0</v>
      </c>
      <c r="K120" s="262" t="s">
        <v>190</v>
      </c>
      <c r="L120" s="267"/>
      <c r="M120" s="268" t="s">
        <v>19</v>
      </c>
      <c r="N120" s="269" t="s">
        <v>45</v>
      </c>
      <c r="O120" s="86"/>
      <c r="P120" s="226">
        <f>O120*H120</f>
        <v>0</v>
      </c>
      <c r="Q120" s="226">
        <v>0.0025000000000000001</v>
      </c>
      <c r="R120" s="226">
        <f>Q120*H120</f>
        <v>7.7379999999999995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314</v>
      </c>
      <c r="AT120" s="228" t="s">
        <v>311</v>
      </c>
      <c r="AU120" s="228" t="s">
        <v>83</v>
      </c>
      <c r="AY120" s="19" t="s">
        <v>184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81</v>
      </c>
      <c r="BK120" s="229">
        <f>ROUND(I120*H120,2)</f>
        <v>0</v>
      </c>
      <c r="BL120" s="19" t="s">
        <v>232</v>
      </c>
      <c r="BM120" s="228" t="s">
        <v>315</v>
      </c>
    </row>
    <row r="121" s="14" customFormat="1">
      <c r="A121" s="14"/>
      <c r="B121" s="250"/>
      <c r="C121" s="251"/>
      <c r="D121" s="237" t="s">
        <v>194</v>
      </c>
      <c r="E121" s="252" t="s">
        <v>19</v>
      </c>
      <c r="F121" s="253" t="s">
        <v>309</v>
      </c>
      <c r="G121" s="251"/>
      <c r="H121" s="252" t="s">
        <v>19</v>
      </c>
      <c r="I121" s="254"/>
      <c r="J121" s="251"/>
      <c r="K121" s="251"/>
      <c r="L121" s="255"/>
      <c r="M121" s="256"/>
      <c r="N121" s="257"/>
      <c r="O121" s="257"/>
      <c r="P121" s="257"/>
      <c r="Q121" s="257"/>
      <c r="R121" s="257"/>
      <c r="S121" s="257"/>
      <c r="T121" s="25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9" t="s">
        <v>194</v>
      </c>
      <c r="AU121" s="259" t="s">
        <v>83</v>
      </c>
      <c r="AV121" s="14" t="s">
        <v>81</v>
      </c>
      <c r="AW121" s="14" t="s">
        <v>35</v>
      </c>
      <c r="AX121" s="14" t="s">
        <v>74</v>
      </c>
      <c r="AY121" s="259" t="s">
        <v>184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316</v>
      </c>
      <c r="G122" s="236"/>
      <c r="H122" s="240">
        <v>2905.0999999999999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74</v>
      </c>
      <c r="AY122" s="246" t="s">
        <v>184</v>
      </c>
    </row>
    <row r="123" s="13" customFormat="1">
      <c r="A123" s="13"/>
      <c r="B123" s="235"/>
      <c r="C123" s="236"/>
      <c r="D123" s="237" t="s">
        <v>194</v>
      </c>
      <c r="E123" s="238" t="s">
        <v>19</v>
      </c>
      <c r="F123" s="239" t="s">
        <v>317</v>
      </c>
      <c r="G123" s="236"/>
      <c r="H123" s="240">
        <v>190.09999999999999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194</v>
      </c>
      <c r="AU123" s="246" t="s">
        <v>83</v>
      </c>
      <c r="AV123" s="13" t="s">
        <v>83</v>
      </c>
      <c r="AW123" s="13" t="s">
        <v>35</v>
      </c>
      <c r="AX123" s="13" t="s">
        <v>74</v>
      </c>
      <c r="AY123" s="246" t="s">
        <v>184</v>
      </c>
    </row>
    <row r="124" s="15" customFormat="1">
      <c r="A124" s="15"/>
      <c r="B124" s="270"/>
      <c r="C124" s="271"/>
      <c r="D124" s="237" t="s">
        <v>194</v>
      </c>
      <c r="E124" s="272" t="s">
        <v>19</v>
      </c>
      <c r="F124" s="273" t="s">
        <v>318</v>
      </c>
      <c r="G124" s="271"/>
      <c r="H124" s="274">
        <v>3095.1999999999998</v>
      </c>
      <c r="I124" s="275"/>
      <c r="J124" s="271"/>
      <c r="K124" s="271"/>
      <c r="L124" s="276"/>
      <c r="M124" s="277"/>
      <c r="N124" s="278"/>
      <c r="O124" s="278"/>
      <c r="P124" s="278"/>
      <c r="Q124" s="278"/>
      <c r="R124" s="278"/>
      <c r="S124" s="278"/>
      <c r="T124" s="27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0" t="s">
        <v>194</v>
      </c>
      <c r="AU124" s="280" t="s">
        <v>83</v>
      </c>
      <c r="AV124" s="15" t="s">
        <v>95</v>
      </c>
      <c r="AW124" s="15" t="s">
        <v>35</v>
      </c>
      <c r="AX124" s="15" t="s">
        <v>81</v>
      </c>
      <c r="AY124" s="280" t="s">
        <v>184</v>
      </c>
    </row>
    <row r="125" s="2" customFormat="1" ht="62.7" customHeight="1">
      <c r="A125" s="40"/>
      <c r="B125" s="41"/>
      <c r="C125" s="217" t="s">
        <v>228</v>
      </c>
      <c r="D125" s="217" t="s">
        <v>187</v>
      </c>
      <c r="E125" s="218" t="s">
        <v>319</v>
      </c>
      <c r="F125" s="219" t="s">
        <v>320</v>
      </c>
      <c r="G125" s="220" t="s">
        <v>141</v>
      </c>
      <c r="H125" s="221">
        <v>264.10000000000002</v>
      </c>
      <c r="I125" s="222"/>
      <c r="J125" s="223">
        <f>ROUND(I125*H125,2)</f>
        <v>0</v>
      </c>
      <c r="K125" s="219" t="s">
        <v>190</v>
      </c>
      <c r="L125" s="46"/>
      <c r="M125" s="224" t="s">
        <v>19</v>
      </c>
      <c r="N125" s="225" t="s">
        <v>45</v>
      </c>
      <c r="O125" s="86"/>
      <c r="P125" s="226">
        <f>O125*H125</f>
        <v>0</v>
      </c>
      <c r="Q125" s="226">
        <v>0.00010000000000000001</v>
      </c>
      <c r="R125" s="226">
        <f>Q125*H125</f>
        <v>0.026410000000000003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232</v>
      </c>
      <c r="AT125" s="228" t="s">
        <v>187</v>
      </c>
      <c r="AU125" s="228" t="s">
        <v>83</v>
      </c>
      <c r="AY125" s="19" t="s">
        <v>184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81</v>
      </c>
      <c r="BK125" s="229">
        <f>ROUND(I125*H125,2)</f>
        <v>0</v>
      </c>
      <c r="BL125" s="19" t="s">
        <v>232</v>
      </c>
      <c r="BM125" s="228" t="s">
        <v>321</v>
      </c>
    </row>
    <row r="126" s="2" customFormat="1">
      <c r="A126" s="40"/>
      <c r="B126" s="41"/>
      <c r="C126" s="42"/>
      <c r="D126" s="230" t="s">
        <v>192</v>
      </c>
      <c r="E126" s="42"/>
      <c r="F126" s="231" t="s">
        <v>322</v>
      </c>
      <c r="G126" s="42"/>
      <c r="H126" s="42"/>
      <c r="I126" s="232"/>
      <c r="J126" s="42"/>
      <c r="K126" s="42"/>
      <c r="L126" s="46"/>
      <c r="M126" s="233"/>
      <c r="N126" s="23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83</v>
      </c>
    </row>
    <row r="127" s="14" customFormat="1">
      <c r="A127" s="14"/>
      <c r="B127" s="250"/>
      <c r="C127" s="251"/>
      <c r="D127" s="237" t="s">
        <v>194</v>
      </c>
      <c r="E127" s="252" t="s">
        <v>19</v>
      </c>
      <c r="F127" s="253" t="s">
        <v>309</v>
      </c>
      <c r="G127" s="251"/>
      <c r="H127" s="252" t="s">
        <v>19</v>
      </c>
      <c r="I127" s="254"/>
      <c r="J127" s="251"/>
      <c r="K127" s="251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194</v>
      </c>
      <c r="AU127" s="259" t="s">
        <v>83</v>
      </c>
      <c r="AV127" s="14" t="s">
        <v>81</v>
      </c>
      <c r="AW127" s="14" t="s">
        <v>35</v>
      </c>
      <c r="AX127" s="14" t="s">
        <v>74</v>
      </c>
      <c r="AY127" s="259" t="s">
        <v>184</v>
      </c>
    </row>
    <row r="128" s="13" customFormat="1">
      <c r="A128" s="13"/>
      <c r="B128" s="235"/>
      <c r="C128" s="236"/>
      <c r="D128" s="237" t="s">
        <v>194</v>
      </c>
      <c r="E128" s="238" t="s">
        <v>19</v>
      </c>
      <c r="F128" s="239" t="s">
        <v>323</v>
      </c>
      <c r="G128" s="236"/>
      <c r="H128" s="240">
        <v>264.10000000000002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194</v>
      </c>
      <c r="AU128" s="246" t="s">
        <v>83</v>
      </c>
      <c r="AV128" s="13" t="s">
        <v>83</v>
      </c>
      <c r="AW128" s="13" t="s">
        <v>35</v>
      </c>
      <c r="AX128" s="13" t="s">
        <v>81</v>
      </c>
      <c r="AY128" s="246" t="s">
        <v>184</v>
      </c>
    </row>
    <row r="129" s="2" customFormat="1" ht="62.7" customHeight="1">
      <c r="A129" s="40"/>
      <c r="B129" s="41"/>
      <c r="C129" s="217" t="s">
        <v>235</v>
      </c>
      <c r="D129" s="217" t="s">
        <v>187</v>
      </c>
      <c r="E129" s="218" t="s">
        <v>324</v>
      </c>
      <c r="F129" s="219" t="s">
        <v>325</v>
      </c>
      <c r="G129" s="220" t="s">
        <v>141</v>
      </c>
      <c r="H129" s="221">
        <v>264.10000000000002</v>
      </c>
      <c r="I129" s="222"/>
      <c r="J129" s="223">
        <f>ROUND(I129*H129,2)</f>
        <v>0</v>
      </c>
      <c r="K129" s="219" t="s">
        <v>190</v>
      </c>
      <c r="L129" s="46"/>
      <c r="M129" s="224" t="s">
        <v>19</v>
      </c>
      <c r="N129" s="225" t="s">
        <v>45</v>
      </c>
      <c r="O129" s="86"/>
      <c r="P129" s="226">
        <f>O129*H129</f>
        <v>0</v>
      </c>
      <c r="Q129" s="226">
        <v>0.00014999999999999999</v>
      </c>
      <c r="R129" s="226">
        <f>Q129*H129</f>
        <v>0.039614999999999997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232</v>
      </c>
      <c r="AT129" s="228" t="s">
        <v>187</v>
      </c>
      <c r="AU129" s="228" t="s">
        <v>83</v>
      </c>
      <c r="AY129" s="19" t="s">
        <v>184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81</v>
      </c>
      <c r="BK129" s="229">
        <f>ROUND(I129*H129,2)</f>
        <v>0</v>
      </c>
      <c r="BL129" s="19" t="s">
        <v>232</v>
      </c>
      <c r="BM129" s="228" t="s">
        <v>326</v>
      </c>
    </row>
    <row r="130" s="2" customFormat="1">
      <c r="A130" s="40"/>
      <c r="B130" s="41"/>
      <c r="C130" s="42"/>
      <c r="D130" s="230" t="s">
        <v>192</v>
      </c>
      <c r="E130" s="42"/>
      <c r="F130" s="231" t="s">
        <v>327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192</v>
      </c>
      <c r="AU130" s="19" t="s">
        <v>83</v>
      </c>
    </row>
    <row r="131" s="14" customFormat="1">
      <c r="A131" s="14"/>
      <c r="B131" s="250"/>
      <c r="C131" s="251"/>
      <c r="D131" s="237" t="s">
        <v>194</v>
      </c>
      <c r="E131" s="252" t="s">
        <v>19</v>
      </c>
      <c r="F131" s="253" t="s">
        <v>309</v>
      </c>
      <c r="G131" s="251"/>
      <c r="H131" s="252" t="s">
        <v>19</v>
      </c>
      <c r="I131" s="254"/>
      <c r="J131" s="251"/>
      <c r="K131" s="251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194</v>
      </c>
      <c r="AU131" s="259" t="s">
        <v>83</v>
      </c>
      <c r="AV131" s="14" t="s">
        <v>81</v>
      </c>
      <c r="AW131" s="14" t="s">
        <v>35</v>
      </c>
      <c r="AX131" s="14" t="s">
        <v>74</v>
      </c>
      <c r="AY131" s="259" t="s">
        <v>184</v>
      </c>
    </row>
    <row r="132" s="13" customFormat="1">
      <c r="A132" s="13"/>
      <c r="B132" s="235"/>
      <c r="C132" s="236"/>
      <c r="D132" s="237" t="s">
        <v>194</v>
      </c>
      <c r="E132" s="238" t="s">
        <v>19</v>
      </c>
      <c r="F132" s="239" t="s">
        <v>323</v>
      </c>
      <c r="G132" s="236"/>
      <c r="H132" s="240">
        <v>264.10000000000002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194</v>
      </c>
      <c r="AU132" s="246" t="s">
        <v>83</v>
      </c>
      <c r="AV132" s="13" t="s">
        <v>83</v>
      </c>
      <c r="AW132" s="13" t="s">
        <v>35</v>
      </c>
      <c r="AX132" s="13" t="s">
        <v>81</v>
      </c>
      <c r="AY132" s="246" t="s">
        <v>184</v>
      </c>
    </row>
    <row r="133" s="2" customFormat="1" ht="33" customHeight="1">
      <c r="A133" s="40"/>
      <c r="B133" s="41"/>
      <c r="C133" s="217" t="s">
        <v>185</v>
      </c>
      <c r="D133" s="217" t="s">
        <v>187</v>
      </c>
      <c r="E133" s="218" t="s">
        <v>328</v>
      </c>
      <c r="F133" s="219" t="s">
        <v>329</v>
      </c>
      <c r="G133" s="220" t="s">
        <v>141</v>
      </c>
      <c r="H133" s="221">
        <v>2831.0999999999999</v>
      </c>
      <c r="I133" s="222"/>
      <c r="J133" s="223">
        <f>ROUND(I133*H133,2)</f>
        <v>0</v>
      </c>
      <c r="K133" s="219" t="s">
        <v>190</v>
      </c>
      <c r="L133" s="46"/>
      <c r="M133" s="224" t="s">
        <v>19</v>
      </c>
      <c r="N133" s="225" t="s">
        <v>45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232</v>
      </c>
      <c r="AT133" s="228" t="s">
        <v>187</v>
      </c>
      <c r="AU133" s="228" t="s">
        <v>83</v>
      </c>
      <c r="AY133" s="19" t="s">
        <v>184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81</v>
      </c>
      <c r="BK133" s="229">
        <f>ROUND(I133*H133,2)</f>
        <v>0</v>
      </c>
      <c r="BL133" s="19" t="s">
        <v>232</v>
      </c>
      <c r="BM133" s="228" t="s">
        <v>330</v>
      </c>
    </row>
    <row r="134" s="2" customFormat="1">
      <c r="A134" s="40"/>
      <c r="B134" s="41"/>
      <c r="C134" s="42"/>
      <c r="D134" s="230" t="s">
        <v>192</v>
      </c>
      <c r="E134" s="42"/>
      <c r="F134" s="231" t="s">
        <v>331</v>
      </c>
      <c r="G134" s="42"/>
      <c r="H134" s="42"/>
      <c r="I134" s="232"/>
      <c r="J134" s="42"/>
      <c r="K134" s="42"/>
      <c r="L134" s="46"/>
      <c r="M134" s="233"/>
      <c r="N134" s="23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192</v>
      </c>
      <c r="AU134" s="19" t="s">
        <v>83</v>
      </c>
    </row>
    <row r="135" s="13" customFormat="1">
      <c r="A135" s="13"/>
      <c r="B135" s="235"/>
      <c r="C135" s="236"/>
      <c r="D135" s="237" t="s">
        <v>194</v>
      </c>
      <c r="E135" s="238" t="s">
        <v>19</v>
      </c>
      <c r="F135" s="239" t="s">
        <v>275</v>
      </c>
      <c r="G135" s="236"/>
      <c r="H135" s="240">
        <v>2641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194</v>
      </c>
      <c r="AU135" s="246" t="s">
        <v>83</v>
      </c>
      <c r="AV135" s="13" t="s">
        <v>83</v>
      </c>
      <c r="AW135" s="13" t="s">
        <v>35</v>
      </c>
      <c r="AX135" s="13" t="s">
        <v>74</v>
      </c>
      <c r="AY135" s="246" t="s">
        <v>184</v>
      </c>
    </row>
    <row r="136" s="13" customFormat="1">
      <c r="A136" s="13"/>
      <c r="B136" s="235"/>
      <c r="C136" s="236"/>
      <c r="D136" s="237" t="s">
        <v>194</v>
      </c>
      <c r="E136" s="238" t="s">
        <v>19</v>
      </c>
      <c r="F136" s="239" t="s">
        <v>317</v>
      </c>
      <c r="G136" s="236"/>
      <c r="H136" s="240">
        <v>190.09999999999999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194</v>
      </c>
      <c r="AU136" s="246" t="s">
        <v>83</v>
      </c>
      <c r="AV136" s="13" t="s">
        <v>83</v>
      </c>
      <c r="AW136" s="13" t="s">
        <v>35</v>
      </c>
      <c r="AX136" s="13" t="s">
        <v>74</v>
      </c>
      <c r="AY136" s="246" t="s">
        <v>184</v>
      </c>
    </row>
    <row r="137" s="15" customFormat="1">
      <c r="A137" s="15"/>
      <c r="B137" s="270"/>
      <c r="C137" s="271"/>
      <c r="D137" s="237" t="s">
        <v>194</v>
      </c>
      <c r="E137" s="272" t="s">
        <v>19</v>
      </c>
      <c r="F137" s="273" t="s">
        <v>318</v>
      </c>
      <c r="G137" s="271"/>
      <c r="H137" s="274">
        <v>2831.0999999999999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0" t="s">
        <v>194</v>
      </c>
      <c r="AU137" s="280" t="s">
        <v>83</v>
      </c>
      <c r="AV137" s="15" t="s">
        <v>95</v>
      </c>
      <c r="AW137" s="15" t="s">
        <v>35</v>
      </c>
      <c r="AX137" s="15" t="s">
        <v>81</v>
      </c>
      <c r="AY137" s="280" t="s">
        <v>184</v>
      </c>
    </row>
    <row r="138" s="2" customFormat="1" ht="24.15" customHeight="1">
      <c r="A138" s="40"/>
      <c r="B138" s="41"/>
      <c r="C138" s="260" t="s">
        <v>251</v>
      </c>
      <c r="D138" s="260" t="s">
        <v>311</v>
      </c>
      <c r="E138" s="261" t="s">
        <v>332</v>
      </c>
      <c r="F138" s="262" t="s">
        <v>333</v>
      </c>
      <c r="G138" s="263" t="s">
        <v>141</v>
      </c>
      <c r="H138" s="264">
        <v>3095.1999999999998</v>
      </c>
      <c r="I138" s="265"/>
      <c r="J138" s="266">
        <f>ROUND(I138*H138,2)</f>
        <v>0</v>
      </c>
      <c r="K138" s="262" t="s">
        <v>190</v>
      </c>
      <c r="L138" s="267"/>
      <c r="M138" s="268" t="s">
        <v>19</v>
      </c>
      <c r="N138" s="269" t="s">
        <v>45</v>
      </c>
      <c r="O138" s="86"/>
      <c r="P138" s="226">
        <f>O138*H138</f>
        <v>0</v>
      </c>
      <c r="Q138" s="226">
        <v>0.00025000000000000001</v>
      </c>
      <c r="R138" s="226">
        <f>Q138*H138</f>
        <v>0.77379999999999993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314</v>
      </c>
      <c r="AT138" s="228" t="s">
        <v>311</v>
      </c>
      <c r="AU138" s="228" t="s">
        <v>83</v>
      </c>
      <c r="AY138" s="19" t="s">
        <v>184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81</v>
      </c>
      <c r="BK138" s="229">
        <f>ROUND(I138*H138,2)</f>
        <v>0</v>
      </c>
      <c r="BL138" s="19" t="s">
        <v>232</v>
      </c>
      <c r="BM138" s="228" t="s">
        <v>334</v>
      </c>
    </row>
    <row r="139" s="14" customFormat="1">
      <c r="A139" s="14"/>
      <c r="B139" s="250"/>
      <c r="C139" s="251"/>
      <c r="D139" s="237" t="s">
        <v>194</v>
      </c>
      <c r="E139" s="252" t="s">
        <v>19</v>
      </c>
      <c r="F139" s="253" t="s">
        <v>309</v>
      </c>
      <c r="G139" s="251"/>
      <c r="H139" s="252" t="s">
        <v>19</v>
      </c>
      <c r="I139" s="254"/>
      <c r="J139" s="251"/>
      <c r="K139" s="251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194</v>
      </c>
      <c r="AU139" s="259" t="s">
        <v>83</v>
      </c>
      <c r="AV139" s="14" t="s">
        <v>81</v>
      </c>
      <c r="AW139" s="14" t="s">
        <v>35</v>
      </c>
      <c r="AX139" s="14" t="s">
        <v>74</v>
      </c>
      <c r="AY139" s="259" t="s">
        <v>184</v>
      </c>
    </row>
    <row r="140" s="13" customFormat="1">
      <c r="A140" s="13"/>
      <c r="B140" s="235"/>
      <c r="C140" s="236"/>
      <c r="D140" s="237" t="s">
        <v>194</v>
      </c>
      <c r="E140" s="238" t="s">
        <v>19</v>
      </c>
      <c r="F140" s="239" t="s">
        <v>316</v>
      </c>
      <c r="G140" s="236"/>
      <c r="H140" s="240">
        <v>2905.0999999999999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35</v>
      </c>
      <c r="AX140" s="13" t="s">
        <v>74</v>
      </c>
      <c r="AY140" s="246" t="s">
        <v>184</v>
      </c>
    </row>
    <row r="141" s="13" customFormat="1">
      <c r="A141" s="13"/>
      <c r="B141" s="235"/>
      <c r="C141" s="236"/>
      <c r="D141" s="237" t="s">
        <v>194</v>
      </c>
      <c r="E141" s="238" t="s">
        <v>19</v>
      </c>
      <c r="F141" s="239" t="s">
        <v>317</v>
      </c>
      <c r="G141" s="236"/>
      <c r="H141" s="240">
        <v>190.09999999999999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194</v>
      </c>
      <c r="AU141" s="246" t="s">
        <v>83</v>
      </c>
      <c r="AV141" s="13" t="s">
        <v>83</v>
      </c>
      <c r="AW141" s="13" t="s">
        <v>35</v>
      </c>
      <c r="AX141" s="13" t="s">
        <v>74</v>
      </c>
      <c r="AY141" s="246" t="s">
        <v>184</v>
      </c>
    </row>
    <row r="142" s="15" customFormat="1">
      <c r="A142" s="15"/>
      <c r="B142" s="270"/>
      <c r="C142" s="271"/>
      <c r="D142" s="237" t="s">
        <v>194</v>
      </c>
      <c r="E142" s="272" t="s">
        <v>19</v>
      </c>
      <c r="F142" s="273" t="s">
        <v>318</v>
      </c>
      <c r="G142" s="271"/>
      <c r="H142" s="274">
        <v>3095.1999999999998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0" t="s">
        <v>194</v>
      </c>
      <c r="AU142" s="280" t="s">
        <v>83</v>
      </c>
      <c r="AV142" s="15" t="s">
        <v>95</v>
      </c>
      <c r="AW142" s="15" t="s">
        <v>35</v>
      </c>
      <c r="AX142" s="15" t="s">
        <v>81</v>
      </c>
      <c r="AY142" s="280" t="s">
        <v>184</v>
      </c>
    </row>
    <row r="143" s="2" customFormat="1" ht="33" customHeight="1">
      <c r="A143" s="40"/>
      <c r="B143" s="41"/>
      <c r="C143" s="217" t="s">
        <v>257</v>
      </c>
      <c r="D143" s="217" t="s">
        <v>187</v>
      </c>
      <c r="E143" s="218" t="s">
        <v>335</v>
      </c>
      <c r="F143" s="219" t="s">
        <v>336</v>
      </c>
      <c r="G143" s="220" t="s">
        <v>240</v>
      </c>
      <c r="H143" s="221">
        <v>107.5</v>
      </c>
      <c r="I143" s="222"/>
      <c r="J143" s="223">
        <f>ROUND(I143*H143,2)</f>
        <v>0</v>
      </c>
      <c r="K143" s="219" t="s">
        <v>190</v>
      </c>
      <c r="L143" s="46"/>
      <c r="M143" s="224" t="s">
        <v>19</v>
      </c>
      <c r="N143" s="225" t="s">
        <v>45</v>
      </c>
      <c r="O143" s="86"/>
      <c r="P143" s="226">
        <f>O143*H143</f>
        <v>0</v>
      </c>
      <c r="Q143" s="226">
        <v>0.00038000000000000002</v>
      </c>
      <c r="R143" s="226">
        <f>Q143*H143</f>
        <v>0.040850000000000004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232</v>
      </c>
      <c r="AT143" s="228" t="s">
        <v>187</v>
      </c>
      <c r="AU143" s="228" t="s">
        <v>83</v>
      </c>
      <c r="AY143" s="19" t="s">
        <v>184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81</v>
      </c>
      <c r="BK143" s="229">
        <f>ROUND(I143*H143,2)</f>
        <v>0</v>
      </c>
      <c r="BL143" s="19" t="s">
        <v>232</v>
      </c>
      <c r="BM143" s="228" t="s">
        <v>337</v>
      </c>
    </row>
    <row r="144" s="2" customFormat="1">
      <c r="A144" s="40"/>
      <c r="B144" s="41"/>
      <c r="C144" s="42"/>
      <c r="D144" s="230" t="s">
        <v>192</v>
      </c>
      <c r="E144" s="42"/>
      <c r="F144" s="231" t="s">
        <v>338</v>
      </c>
      <c r="G144" s="42"/>
      <c r="H144" s="42"/>
      <c r="I144" s="232"/>
      <c r="J144" s="42"/>
      <c r="K144" s="42"/>
      <c r="L144" s="46"/>
      <c r="M144" s="233"/>
      <c r="N144" s="23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83</v>
      </c>
    </row>
    <row r="145" s="13" customFormat="1">
      <c r="A145" s="13"/>
      <c r="B145" s="235"/>
      <c r="C145" s="236"/>
      <c r="D145" s="237" t="s">
        <v>194</v>
      </c>
      <c r="E145" s="238" t="s">
        <v>19</v>
      </c>
      <c r="F145" s="239" t="s">
        <v>339</v>
      </c>
      <c r="G145" s="236"/>
      <c r="H145" s="240">
        <v>8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194</v>
      </c>
      <c r="AU145" s="246" t="s">
        <v>83</v>
      </c>
      <c r="AV145" s="13" t="s">
        <v>83</v>
      </c>
      <c r="AW145" s="13" t="s">
        <v>35</v>
      </c>
      <c r="AX145" s="13" t="s">
        <v>74</v>
      </c>
      <c r="AY145" s="246" t="s">
        <v>184</v>
      </c>
    </row>
    <row r="146" s="13" customFormat="1">
      <c r="A146" s="13"/>
      <c r="B146" s="235"/>
      <c r="C146" s="236"/>
      <c r="D146" s="237" t="s">
        <v>194</v>
      </c>
      <c r="E146" s="238" t="s">
        <v>19</v>
      </c>
      <c r="F146" s="239" t="s">
        <v>340</v>
      </c>
      <c r="G146" s="236"/>
      <c r="H146" s="240">
        <v>32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194</v>
      </c>
      <c r="AU146" s="246" t="s">
        <v>83</v>
      </c>
      <c r="AV146" s="13" t="s">
        <v>83</v>
      </c>
      <c r="AW146" s="13" t="s">
        <v>35</v>
      </c>
      <c r="AX146" s="13" t="s">
        <v>74</v>
      </c>
      <c r="AY146" s="246" t="s">
        <v>184</v>
      </c>
    </row>
    <row r="147" s="13" customFormat="1">
      <c r="A147" s="13"/>
      <c r="B147" s="235"/>
      <c r="C147" s="236"/>
      <c r="D147" s="237" t="s">
        <v>194</v>
      </c>
      <c r="E147" s="238" t="s">
        <v>19</v>
      </c>
      <c r="F147" s="239" t="s">
        <v>341</v>
      </c>
      <c r="G147" s="236"/>
      <c r="H147" s="240">
        <v>67.5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194</v>
      </c>
      <c r="AU147" s="246" t="s">
        <v>83</v>
      </c>
      <c r="AV147" s="13" t="s">
        <v>83</v>
      </c>
      <c r="AW147" s="13" t="s">
        <v>35</v>
      </c>
      <c r="AX147" s="13" t="s">
        <v>74</v>
      </c>
      <c r="AY147" s="246" t="s">
        <v>184</v>
      </c>
    </row>
    <row r="148" s="15" customFormat="1">
      <c r="A148" s="15"/>
      <c r="B148" s="270"/>
      <c r="C148" s="271"/>
      <c r="D148" s="237" t="s">
        <v>194</v>
      </c>
      <c r="E148" s="272" t="s">
        <v>19</v>
      </c>
      <c r="F148" s="273" t="s">
        <v>318</v>
      </c>
      <c r="G148" s="271"/>
      <c r="H148" s="274">
        <v>107.5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0" t="s">
        <v>194</v>
      </c>
      <c r="AU148" s="280" t="s">
        <v>83</v>
      </c>
      <c r="AV148" s="15" t="s">
        <v>95</v>
      </c>
      <c r="AW148" s="15" t="s">
        <v>35</v>
      </c>
      <c r="AX148" s="15" t="s">
        <v>81</v>
      </c>
      <c r="AY148" s="280" t="s">
        <v>184</v>
      </c>
    </row>
    <row r="149" s="2" customFormat="1" ht="24.15" customHeight="1">
      <c r="A149" s="40"/>
      <c r="B149" s="41"/>
      <c r="C149" s="260" t="s">
        <v>8</v>
      </c>
      <c r="D149" s="260" t="s">
        <v>311</v>
      </c>
      <c r="E149" s="261" t="s">
        <v>342</v>
      </c>
      <c r="F149" s="262" t="s">
        <v>343</v>
      </c>
      <c r="G149" s="263" t="s">
        <v>141</v>
      </c>
      <c r="H149" s="264">
        <v>52.5</v>
      </c>
      <c r="I149" s="265"/>
      <c r="J149" s="266">
        <f>ROUND(I149*H149,2)</f>
        <v>0</v>
      </c>
      <c r="K149" s="262" t="s">
        <v>190</v>
      </c>
      <c r="L149" s="267"/>
      <c r="M149" s="268" t="s">
        <v>19</v>
      </c>
      <c r="N149" s="269" t="s">
        <v>45</v>
      </c>
      <c r="O149" s="86"/>
      <c r="P149" s="226">
        <f>O149*H149</f>
        <v>0</v>
      </c>
      <c r="Q149" s="226">
        <v>0.0023999999999999998</v>
      </c>
      <c r="R149" s="226">
        <f>Q149*H149</f>
        <v>0.126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314</v>
      </c>
      <c r="AT149" s="228" t="s">
        <v>311</v>
      </c>
      <c r="AU149" s="228" t="s">
        <v>83</v>
      </c>
      <c r="AY149" s="19" t="s">
        <v>184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81</v>
      </c>
      <c r="BK149" s="229">
        <f>ROUND(I149*H149,2)</f>
        <v>0</v>
      </c>
      <c r="BL149" s="19" t="s">
        <v>232</v>
      </c>
      <c r="BM149" s="228" t="s">
        <v>344</v>
      </c>
    </row>
    <row r="150" s="13" customFormat="1">
      <c r="A150" s="13"/>
      <c r="B150" s="235"/>
      <c r="C150" s="236"/>
      <c r="D150" s="237" t="s">
        <v>194</v>
      </c>
      <c r="E150" s="238" t="s">
        <v>19</v>
      </c>
      <c r="F150" s="239" t="s">
        <v>345</v>
      </c>
      <c r="G150" s="236"/>
      <c r="H150" s="240">
        <v>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194</v>
      </c>
      <c r="AU150" s="246" t="s">
        <v>83</v>
      </c>
      <c r="AV150" s="13" t="s">
        <v>83</v>
      </c>
      <c r="AW150" s="13" t="s">
        <v>35</v>
      </c>
      <c r="AX150" s="13" t="s">
        <v>74</v>
      </c>
      <c r="AY150" s="246" t="s">
        <v>184</v>
      </c>
    </row>
    <row r="151" s="13" customFormat="1">
      <c r="A151" s="13"/>
      <c r="B151" s="235"/>
      <c r="C151" s="236"/>
      <c r="D151" s="237" t="s">
        <v>194</v>
      </c>
      <c r="E151" s="238" t="s">
        <v>19</v>
      </c>
      <c r="F151" s="239" t="s">
        <v>346</v>
      </c>
      <c r="G151" s="236"/>
      <c r="H151" s="240">
        <v>16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194</v>
      </c>
      <c r="AU151" s="246" t="s">
        <v>83</v>
      </c>
      <c r="AV151" s="13" t="s">
        <v>83</v>
      </c>
      <c r="AW151" s="13" t="s">
        <v>35</v>
      </c>
      <c r="AX151" s="13" t="s">
        <v>74</v>
      </c>
      <c r="AY151" s="246" t="s">
        <v>184</v>
      </c>
    </row>
    <row r="152" s="13" customFormat="1">
      <c r="A152" s="13"/>
      <c r="B152" s="235"/>
      <c r="C152" s="236"/>
      <c r="D152" s="237" t="s">
        <v>194</v>
      </c>
      <c r="E152" s="238" t="s">
        <v>19</v>
      </c>
      <c r="F152" s="239" t="s">
        <v>341</v>
      </c>
      <c r="G152" s="236"/>
      <c r="H152" s="240">
        <v>67.5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194</v>
      </c>
      <c r="AU152" s="246" t="s">
        <v>83</v>
      </c>
      <c r="AV152" s="13" t="s">
        <v>83</v>
      </c>
      <c r="AW152" s="13" t="s">
        <v>35</v>
      </c>
      <c r="AX152" s="13" t="s">
        <v>74</v>
      </c>
      <c r="AY152" s="246" t="s">
        <v>184</v>
      </c>
    </row>
    <row r="153" s="15" customFormat="1">
      <c r="A153" s="15"/>
      <c r="B153" s="270"/>
      <c r="C153" s="271"/>
      <c r="D153" s="237" t="s">
        <v>194</v>
      </c>
      <c r="E153" s="272" t="s">
        <v>19</v>
      </c>
      <c r="F153" s="273" t="s">
        <v>318</v>
      </c>
      <c r="G153" s="271"/>
      <c r="H153" s="274">
        <v>87.5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194</v>
      </c>
      <c r="AU153" s="280" t="s">
        <v>83</v>
      </c>
      <c r="AV153" s="15" t="s">
        <v>95</v>
      </c>
      <c r="AW153" s="15" t="s">
        <v>35</v>
      </c>
      <c r="AX153" s="15" t="s">
        <v>81</v>
      </c>
      <c r="AY153" s="280" t="s">
        <v>184</v>
      </c>
    </row>
    <row r="154" s="13" customFormat="1">
      <c r="A154" s="13"/>
      <c r="B154" s="235"/>
      <c r="C154" s="236"/>
      <c r="D154" s="237" t="s">
        <v>194</v>
      </c>
      <c r="E154" s="236"/>
      <c r="F154" s="239" t="s">
        <v>347</v>
      </c>
      <c r="G154" s="236"/>
      <c r="H154" s="240">
        <v>52.5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194</v>
      </c>
      <c r="AU154" s="246" t="s">
        <v>83</v>
      </c>
      <c r="AV154" s="13" t="s">
        <v>83</v>
      </c>
      <c r="AW154" s="13" t="s">
        <v>4</v>
      </c>
      <c r="AX154" s="13" t="s">
        <v>81</v>
      </c>
      <c r="AY154" s="246" t="s">
        <v>184</v>
      </c>
    </row>
    <row r="155" s="2" customFormat="1" ht="49.05" customHeight="1">
      <c r="A155" s="40"/>
      <c r="B155" s="41"/>
      <c r="C155" s="217" t="s">
        <v>270</v>
      </c>
      <c r="D155" s="217" t="s">
        <v>187</v>
      </c>
      <c r="E155" s="218" t="s">
        <v>348</v>
      </c>
      <c r="F155" s="219" t="s">
        <v>349</v>
      </c>
      <c r="G155" s="220" t="s">
        <v>206</v>
      </c>
      <c r="H155" s="221">
        <v>10.119999999999999</v>
      </c>
      <c r="I155" s="222"/>
      <c r="J155" s="223">
        <f>ROUND(I155*H155,2)</f>
        <v>0</v>
      </c>
      <c r="K155" s="219" t="s">
        <v>190</v>
      </c>
      <c r="L155" s="46"/>
      <c r="M155" s="224" t="s">
        <v>19</v>
      </c>
      <c r="N155" s="225" t="s">
        <v>45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232</v>
      </c>
      <c r="AT155" s="228" t="s">
        <v>187</v>
      </c>
      <c r="AU155" s="228" t="s">
        <v>83</v>
      </c>
      <c r="AY155" s="19" t="s">
        <v>184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81</v>
      </c>
      <c r="BK155" s="229">
        <f>ROUND(I155*H155,2)</f>
        <v>0</v>
      </c>
      <c r="BL155" s="19" t="s">
        <v>232</v>
      </c>
      <c r="BM155" s="228" t="s">
        <v>350</v>
      </c>
    </row>
    <row r="156" s="2" customFormat="1">
      <c r="A156" s="40"/>
      <c r="B156" s="41"/>
      <c r="C156" s="42"/>
      <c r="D156" s="230" t="s">
        <v>192</v>
      </c>
      <c r="E156" s="42"/>
      <c r="F156" s="231" t="s">
        <v>351</v>
      </c>
      <c r="G156" s="42"/>
      <c r="H156" s="42"/>
      <c r="I156" s="232"/>
      <c r="J156" s="42"/>
      <c r="K156" s="42"/>
      <c r="L156" s="46"/>
      <c r="M156" s="233"/>
      <c r="N156" s="23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192</v>
      </c>
      <c r="AU156" s="19" t="s">
        <v>83</v>
      </c>
    </row>
    <row r="157" s="12" customFormat="1" ht="22.8" customHeight="1">
      <c r="A157" s="12"/>
      <c r="B157" s="201"/>
      <c r="C157" s="202"/>
      <c r="D157" s="203" t="s">
        <v>73</v>
      </c>
      <c r="E157" s="215" t="s">
        <v>226</v>
      </c>
      <c r="F157" s="215" t="s">
        <v>227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SUM(P158:P162)</f>
        <v>0</v>
      </c>
      <c r="Q157" s="209"/>
      <c r="R157" s="210">
        <f>SUM(R158:R162)</f>
        <v>0.017999999999999999</v>
      </c>
      <c r="S157" s="209"/>
      <c r="T157" s="211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83</v>
      </c>
      <c r="AT157" s="213" t="s">
        <v>73</v>
      </c>
      <c r="AU157" s="213" t="s">
        <v>81</v>
      </c>
      <c r="AY157" s="212" t="s">
        <v>184</v>
      </c>
      <c r="BK157" s="214">
        <f>SUM(BK158:BK162)</f>
        <v>0</v>
      </c>
    </row>
    <row r="158" s="2" customFormat="1" ht="24.15" customHeight="1">
      <c r="A158" s="40"/>
      <c r="B158" s="41"/>
      <c r="C158" s="217" t="s">
        <v>352</v>
      </c>
      <c r="D158" s="217" t="s">
        <v>187</v>
      </c>
      <c r="E158" s="218" t="s">
        <v>353</v>
      </c>
      <c r="F158" s="219" t="s">
        <v>354</v>
      </c>
      <c r="G158" s="220" t="s">
        <v>231</v>
      </c>
      <c r="H158" s="221">
        <v>8</v>
      </c>
      <c r="I158" s="222"/>
      <c r="J158" s="223">
        <f>ROUND(I158*H158,2)</f>
        <v>0</v>
      </c>
      <c r="K158" s="219" t="s">
        <v>190</v>
      </c>
      <c r="L158" s="46"/>
      <c r="M158" s="224" t="s">
        <v>19</v>
      </c>
      <c r="N158" s="225" t="s">
        <v>45</v>
      </c>
      <c r="O158" s="86"/>
      <c r="P158" s="226">
        <f>O158*H158</f>
        <v>0</v>
      </c>
      <c r="Q158" s="226">
        <v>0.0022499999999999998</v>
      </c>
      <c r="R158" s="226">
        <f>Q158*H158</f>
        <v>0.017999999999999999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232</v>
      </c>
      <c r="AT158" s="228" t="s">
        <v>187</v>
      </c>
      <c r="AU158" s="228" t="s">
        <v>83</v>
      </c>
      <c r="AY158" s="19" t="s">
        <v>184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81</v>
      </c>
      <c r="BK158" s="229">
        <f>ROUND(I158*H158,2)</f>
        <v>0</v>
      </c>
      <c r="BL158" s="19" t="s">
        <v>232</v>
      </c>
      <c r="BM158" s="228" t="s">
        <v>355</v>
      </c>
    </row>
    <row r="159" s="2" customFormat="1">
      <c r="A159" s="40"/>
      <c r="B159" s="41"/>
      <c r="C159" s="42"/>
      <c r="D159" s="230" t="s">
        <v>192</v>
      </c>
      <c r="E159" s="42"/>
      <c r="F159" s="231" t="s">
        <v>356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192</v>
      </c>
      <c r="AU159" s="19" t="s">
        <v>83</v>
      </c>
    </row>
    <row r="160" s="13" customFormat="1">
      <c r="A160" s="13"/>
      <c r="B160" s="235"/>
      <c r="C160" s="236"/>
      <c r="D160" s="237" t="s">
        <v>194</v>
      </c>
      <c r="E160" s="238" t="s">
        <v>19</v>
      </c>
      <c r="F160" s="239" t="s">
        <v>235</v>
      </c>
      <c r="G160" s="236"/>
      <c r="H160" s="240">
        <v>8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194</v>
      </c>
      <c r="AU160" s="246" t="s">
        <v>83</v>
      </c>
      <c r="AV160" s="13" t="s">
        <v>83</v>
      </c>
      <c r="AW160" s="13" t="s">
        <v>35</v>
      </c>
      <c r="AX160" s="13" t="s">
        <v>81</v>
      </c>
      <c r="AY160" s="246" t="s">
        <v>184</v>
      </c>
    </row>
    <row r="161" s="2" customFormat="1" ht="49.05" customHeight="1">
      <c r="A161" s="40"/>
      <c r="B161" s="41"/>
      <c r="C161" s="217" t="s">
        <v>357</v>
      </c>
      <c r="D161" s="217" t="s">
        <v>187</v>
      </c>
      <c r="E161" s="218" t="s">
        <v>358</v>
      </c>
      <c r="F161" s="219" t="s">
        <v>359</v>
      </c>
      <c r="G161" s="220" t="s">
        <v>206</v>
      </c>
      <c r="H161" s="221">
        <v>0.017999999999999999</v>
      </c>
      <c r="I161" s="222"/>
      <c r="J161" s="223">
        <f>ROUND(I161*H161,2)</f>
        <v>0</v>
      </c>
      <c r="K161" s="219" t="s">
        <v>190</v>
      </c>
      <c r="L161" s="46"/>
      <c r="M161" s="224" t="s">
        <v>19</v>
      </c>
      <c r="N161" s="225" t="s">
        <v>45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232</v>
      </c>
      <c r="AT161" s="228" t="s">
        <v>187</v>
      </c>
      <c r="AU161" s="228" t="s">
        <v>83</v>
      </c>
      <c r="AY161" s="19" t="s">
        <v>184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81</v>
      </c>
      <c r="BK161" s="229">
        <f>ROUND(I161*H161,2)</f>
        <v>0</v>
      </c>
      <c r="BL161" s="19" t="s">
        <v>232</v>
      </c>
      <c r="BM161" s="228" t="s">
        <v>360</v>
      </c>
    </row>
    <row r="162" s="2" customFormat="1">
      <c r="A162" s="40"/>
      <c r="B162" s="41"/>
      <c r="C162" s="42"/>
      <c r="D162" s="230" t="s">
        <v>192</v>
      </c>
      <c r="E162" s="42"/>
      <c r="F162" s="231" t="s">
        <v>361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192</v>
      </c>
      <c r="AU162" s="19" t="s">
        <v>83</v>
      </c>
    </row>
    <row r="163" s="12" customFormat="1" ht="22.8" customHeight="1">
      <c r="A163" s="12"/>
      <c r="B163" s="201"/>
      <c r="C163" s="202"/>
      <c r="D163" s="203" t="s">
        <v>73</v>
      </c>
      <c r="E163" s="215" t="s">
        <v>236</v>
      </c>
      <c r="F163" s="215" t="s">
        <v>237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SUM(P164:P182)</f>
        <v>0</v>
      </c>
      <c r="Q163" s="209"/>
      <c r="R163" s="210">
        <f>SUM(R164:R182)</f>
        <v>0.30171999999999999</v>
      </c>
      <c r="S163" s="209"/>
      <c r="T163" s="211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83</v>
      </c>
      <c r="AT163" s="213" t="s">
        <v>73</v>
      </c>
      <c r="AU163" s="213" t="s">
        <v>81</v>
      </c>
      <c r="AY163" s="212" t="s">
        <v>184</v>
      </c>
      <c r="BK163" s="214">
        <f>SUM(BK164:BK182)</f>
        <v>0</v>
      </c>
    </row>
    <row r="164" s="2" customFormat="1" ht="24.15" customHeight="1">
      <c r="A164" s="40"/>
      <c r="B164" s="41"/>
      <c r="C164" s="217" t="s">
        <v>232</v>
      </c>
      <c r="D164" s="217" t="s">
        <v>187</v>
      </c>
      <c r="E164" s="218" t="s">
        <v>362</v>
      </c>
      <c r="F164" s="219" t="s">
        <v>363</v>
      </c>
      <c r="G164" s="220" t="s">
        <v>240</v>
      </c>
      <c r="H164" s="221">
        <v>531.79999999999995</v>
      </c>
      <c r="I164" s="222"/>
      <c r="J164" s="223">
        <f>ROUND(I164*H164,2)</f>
        <v>0</v>
      </c>
      <c r="K164" s="219" t="s">
        <v>190</v>
      </c>
      <c r="L164" s="46"/>
      <c r="M164" s="224" t="s">
        <v>19</v>
      </c>
      <c r="N164" s="225" t="s">
        <v>45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232</v>
      </c>
      <c r="AT164" s="228" t="s">
        <v>187</v>
      </c>
      <c r="AU164" s="228" t="s">
        <v>83</v>
      </c>
      <c r="AY164" s="19" t="s">
        <v>184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81</v>
      </c>
      <c r="BK164" s="229">
        <f>ROUND(I164*H164,2)</f>
        <v>0</v>
      </c>
      <c r="BL164" s="19" t="s">
        <v>232</v>
      </c>
      <c r="BM164" s="228" t="s">
        <v>364</v>
      </c>
    </row>
    <row r="165" s="2" customFormat="1">
      <c r="A165" s="40"/>
      <c r="B165" s="41"/>
      <c r="C165" s="42"/>
      <c r="D165" s="230" t="s">
        <v>192</v>
      </c>
      <c r="E165" s="42"/>
      <c r="F165" s="231" t="s">
        <v>365</v>
      </c>
      <c r="G165" s="42"/>
      <c r="H165" s="42"/>
      <c r="I165" s="232"/>
      <c r="J165" s="42"/>
      <c r="K165" s="42"/>
      <c r="L165" s="46"/>
      <c r="M165" s="233"/>
      <c r="N165" s="23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192</v>
      </c>
      <c r="AU165" s="19" t="s">
        <v>83</v>
      </c>
    </row>
    <row r="166" s="13" customFormat="1">
      <c r="A166" s="13"/>
      <c r="B166" s="235"/>
      <c r="C166" s="236"/>
      <c r="D166" s="237" t="s">
        <v>194</v>
      </c>
      <c r="E166" s="238" t="s">
        <v>19</v>
      </c>
      <c r="F166" s="239" t="s">
        <v>243</v>
      </c>
      <c r="G166" s="236"/>
      <c r="H166" s="240">
        <v>531.79999999999995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194</v>
      </c>
      <c r="AU166" s="246" t="s">
        <v>83</v>
      </c>
      <c r="AV166" s="13" t="s">
        <v>83</v>
      </c>
      <c r="AW166" s="13" t="s">
        <v>35</v>
      </c>
      <c r="AX166" s="13" t="s">
        <v>81</v>
      </c>
      <c r="AY166" s="246" t="s">
        <v>184</v>
      </c>
    </row>
    <row r="167" s="2" customFormat="1" ht="16.5" customHeight="1">
      <c r="A167" s="40"/>
      <c r="B167" s="41"/>
      <c r="C167" s="260" t="s">
        <v>366</v>
      </c>
      <c r="D167" s="260" t="s">
        <v>311</v>
      </c>
      <c r="E167" s="261" t="s">
        <v>367</v>
      </c>
      <c r="F167" s="262" t="s">
        <v>368</v>
      </c>
      <c r="G167" s="263" t="s">
        <v>369</v>
      </c>
      <c r="H167" s="264">
        <v>212.72</v>
      </c>
      <c r="I167" s="265"/>
      <c r="J167" s="266">
        <f>ROUND(I167*H167,2)</f>
        <v>0</v>
      </c>
      <c r="K167" s="262" t="s">
        <v>190</v>
      </c>
      <c r="L167" s="267"/>
      <c r="M167" s="268" t="s">
        <v>19</v>
      </c>
      <c r="N167" s="269" t="s">
        <v>45</v>
      </c>
      <c r="O167" s="86"/>
      <c r="P167" s="226">
        <f>O167*H167</f>
        <v>0</v>
      </c>
      <c r="Q167" s="226">
        <v>0.001</v>
      </c>
      <c r="R167" s="226">
        <f>Q167*H167</f>
        <v>0.21271999999999999</v>
      </c>
      <c r="S167" s="226">
        <v>0</v>
      </c>
      <c r="T167" s="22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8" t="s">
        <v>314</v>
      </c>
      <c r="AT167" s="228" t="s">
        <v>311</v>
      </c>
      <c r="AU167" s="228" t="s">
        <v>83</v>
      </c>
      <c r="AY167" s="19" t="s">
        <v>184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9" t="s">
        <v>81</v>
      </c>
      <c r="BK167" s="229">
        <f>ROUND(I167*H167,2)</f>
        <v>0</v>
      </c>
      <c r="BL167" s="19" t="s">
        <v>232</v>
      </c>
      <c r="BM167" s="228" t="s">
        <v>370</v>
      </c>
    </row>
    <row r="168" s="13" customFormat="1">
      <c r="A168" s="13"/>
      <c r="B168" s="235"/>
      <c r="C168" s="236"/>
      <c r="D168" s="237" t="s">
        <v>194</v>
      </c>
      <c r="E168" s="238" t="s">
        <v>19</v>
      </c>
      <c r="F168" s="239" t="s">
        <v>371</v>
      </c>
      <c r="G168" s="236"/>
      <c r="H168" s="240">
        <v>212.72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194</v>
      </c>
      <c r="AU168" s="246" t="s">
        <v>83</v>
      </c>
      <c r="AV168" s="13" t="s">
        <v>83</v>
      </c>
      <c r="AW168" s="13" t="s">
        <v>35</v>
      </c>
      <c r="AX168" s="13" t="s">
        <v>81</v>
      </c>
      <c r="AY168" s="246" t="s">
        <v>184</v>
      </c>
    </row>
    <row r="169" s="2" customFormat="1" ht="24.15" customHeight="1">
      <c r="A169" s="40"/>
      <c r="B169" s="41"/>
      <c r="C169" s="260" t="s">
        <v>372</v>
      </c>
      <c r="D169" s="260" t="s">
        <v>311</v>
      </c>
      <c r="E169" s="261" t="s">
        <v>373</v>
      </c>
      <c r="F169" s="262" t="s">
        <v>374</v>
      </c>
      <c r="G169" s="263" t="s">
        <v>231</v>
      </c>
      <c r="H169" s="264">
        <v>200</v>
      </c>
      <c r="I169" s="265"/>
      <c r="J169" s="266">
        <f>ROUND(I169*H169,2)</f>
        <v>0</v>
      </c>
      <c r="K169" s="262" t="s">
        <v>190</v>
      </c>
      <c r="L169" s="267"/>
      <c r="M169" s="268" t="s">
        <v>19</v>
      </c>
      <c r="N169" s="269" t="s">
        <v>45</v>
      </c>
      <c r="O169" s="86"/>
      <c r="P169" s="226">
        <f>O169*H169</f>
        <v>0</v>
      </c>
      <c r="Q169" s="226">
        <v>0.00025000000000000001</v>
      </c>
      <c r="R169" s="226">
        <f>Q169*H169</f>
        <v>0.050000000000000003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314</v>
      </c>
      <c r="AT169" s="228" t="s">
        <v>311</v>
      </c>
      <c r="AU169" s="228" t="s">
        <v>83</v>
      </c>
      <c r="AY169" s="19" t="s">
        <v>184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81</v>
      </c>
      <c r="BK169" s="229">
        <f>ROUND(I169*H169,2)</f>
        <v>0</v>
      </c>
      <c r="BL169" s="19" t="s">
        <v>232</v>
      </c>
      <c r="BM169" s="228" t="s">
        <v>375</v>
      </c>
    </row>
    <row r="170" s="13" customFormat="1">
      <c r="A170" s="13"/>
      <c r="B170" s="235"/>
      <c r="C170" s="236"/>
      <c r="D170" s="237" t="s">
        <v>194</v>
      </c>
      <c r="E170" s="238" t="s">
        <v>19</v>
      </c>
      <c r="F170" s="239" t="s">
        <v>376</v>
      </c>
      <c r="G170" s="236"/>
      <c r="H170" s="240">
        <v>200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194</v>
      </c>
      <c r="AU170" s="246" t="s">
        <v>83</v>
      </c>
      <c r="AV170" s="13" t="s">
        <v>83</v>
      </c>
      <c r="AW170" s="13" t="s">
        <v>35</v>
      </c>
      <c r="AX170" s="13" t="s">
        <v>81</v>
      </c>
      <c r="AY170" s="246" t="s">
        <v>184</v>
      </c>
    </row>
    <row r="171" s="2" customFormat="1" ht="21.75" customHeight="1">
      <c r="A171" s="40"/>
      <c r="B171" s="41"/>
      <c r="C171" s="217" t="s">
        <v>377</v>
      </c>
      <c r="D171" s="217" t="s">
        <v>187</v>
      </c>
      <c r="E171" s="218" t="s">
        <v>378</v>
      </c>
      <c r="F171" s="219" t="s">
        <v>379</v>
      </c>
      <c r="G171" s="220" t="s">
        <v>231</v>
      </c>
      <c r="H171" s="221">
        <v>100</v>
      </c>
      <c r="I171" s="222"/>
      <c r="J171" s="223">
        <f>ROUND(I171*H171,2)</f>
        <v>0</v>
      </c>
      <c r="K171" s="219" t="s">
        <v>190</v>
      </c>
      <c r="L171" s="46"/>
      <c r="M171" s="224" t="s">
        <v>19</v>
      </c>
      <c r="N171" s="225" t="s">
        <v>45</v>
      </c>
      <c r="O171" s="86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232</v>
      </c>
      <c r="AT171" s="228" t="s">
        <v>187</v>
      </c>
      <c r="AU171" s="228" t="s">
        <v>83</v>
      </c>
      <c r="AY171" s="19" t="s">
        <v>184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81</v>
      </c>
      <c r="BK171" s="229">
        <f>ROUND(I171*H171,2)</f>
        <v>0</v>
      </c>
      <c r="BL171" s="19" t="s">
        <v>232</v>
      </c>
      <c r="BM171" s="228" t="s">
        <v>380</v>
      </c>
    </row>
    <row r="172" s="2" customFormat="1">
      <c r="A172" s="40"/>
      <c r="B172" s="41"/>
      <c r="C172" s="42"/>
      <c r="D172" s="230" t="s">
        <v>192</v>
      </c>
      <c r="E172" s="42"/>
      <c r="F172" s="231" t="s">
        <v>381</v>
      </c>
      <c r="G172" s="42"/>
      <c r="H172" s="42"/>
      <c r="I172" s="232"/>
      <c r="J172" s="42"/>
      <c r="K172" s="42"/>
      <c r="L172" s="46"/>
      <c r="M172" s="233"/>
      <c r="N172" s="23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83</v>
      </c>
    </row>
    <row r="173" s="13" customFormat="1">
      <c r="A173" s="13"/>
      <c r="B173" s="235"/>
      <c r="C173" s="236"/>
      <c r="D173" s="237" t="s">
        <v>194</v>
      </c>
      <c r="E173" s="238" t="s">
        <v>19</v>
      </c>
      <c r="F173" s="239" t="s">
        <v>382</v>
      </c>
      <c r="G173" s="236"/>
      <c r="H173" s="240">
        <v>100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194</v>
      </c>
      <c r="AU173" s="246" t="s">
        <v>83</v>
      </c>
      <c r="AV173" s="13" t="s">
        <v>83</v>
      </c>
      <c r="AW173" s="13" t="s">
        <v>35</v>
      </c>
      <c r="AX173" s="13" t="s">
        <v>81</v>
      </c>
      <c r="AY173" s="246" t="s">
        <v>184</v>
      </c>
    </row>
    <row r="174" s="2" customFormat="1" ht="16.5" customHeight="1">
      <c r="A174" s="40"/>
      <c r="B174" s="41"/>
      <c r="C174" s="260" t="s">
        <v>383</v>
      </c>
      <c r="D174" s="260" t="s">
        <v>311</v>
      </c>
      <c r="E174" s="261" t="s">
        <v>384</v>
      </c>
      <c r="F174" s="262" t="s">
        <v>385</v>
      </c>
      <c r="G174" s="263" t="s">
        <v>231</v>
      </c>
      <c r="H174" s="264">
        <v>100</v>
      </c>
      <c r="I174" s="265"/>
      <c r="J174" s="266">
        <f>ROUND(I174*H174,2)</f>
        <v>0</v>
      </c>
      <c r="K174" s="262" t="s">
        <v>190</v>
      </c>
      <c r="L174" s="267"/>
      <c r="M174" s="268" t="s">
        <v>19</v>
      </c>
      <c r="N174" s="269" t="s">
        <v>45</v>
      </c>
      <c r="O174" s="86"/>
      <c r="P174" s="226">
        <f>O174*H174</f>
        <v>0</v>
      </c>
      <c r="Q174" s="226">
        <v>0.00023000000000000001</v>
      </c>
      <c r="R174" s="226">
        <f>Q174*H174</f>
        <v>0.023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314</v>
      </c>
      <c r="AT174" s="228" t="s">
        <v>311</v>
      </c>
      <c r="AU174" s="228" t="s">
        <v>83</v>
      </c>
      <c r="AY174" s="19" t="s">
        <v>184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81</v>
      </c>
      <c r="BK174" s="229">
        <f>ROUND(I174*H174,2)</f>
        <v>0</v>
      </c>
      <c r="BL174" s="19" t="s">
        <v>232</v>
      </c>
      <c r="BM174" s="228" t="s">
        <v>386</v>
      </c>
    </row>
    <row r="175" s="13" customFormat="1">
      <c r="A175" s="13"/>
      <c r="B175" s="235"/>
      <c r="C175" s="236"/>
      <c r="D175" s="237" t="s">
        <v>194</v>
      </c>
      <c r="E175" s="238" t="s">
        <v>19</v>
      </c>
      <c r="F175" s="239" t="s">
        <v>382</v>
      </c>
      <c r="G175" s="236"/>
      <c r="H175" s="240">
        <v>100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194</v>
      </c>
      <c r="AU175" s="246" t="s">
        <v>83</v>
      </c>
      <c r="AV175" s="13" t="s">
        <v>83</v>
      </c>
      <c r="AW175" s="13" t="s">
        <v>35</v>
      </c>
      <c r="AX175" s="13" t="s">
        <v>81</v>
      </c>
      <c r="AY175" s="246" t="s">
        <v>184</v>
      </c>
    </row>
    <row r="176" s="2" customFormat="1" ht="21.75" customHeight="1">
      <c r="A176" s="40"/>
      <c r="B176" s="41"/>
      <c r="C176" s="217" t="s">
        <v>7</v>
      </c>
      <c r="D176" s="217" t="s">
        <v>187</v>
      </c>
      <c r="E176" s="218" t="s">
        <v>387</v>
      </c>
      <c r="F176" s="219" t="s">
        <v>388</v>
      </c>
      <c r="G176" s="220" t="s">
        <v>231</v>
      </c>
      <c r="H176" s="221">
        <v>100</v>
      </c>
      <c r="I176" s="222"/>
      <c r="J176" s="223">
        <f>ROUND(I176*H176,2)</f>
        <v>0</v>
      </c>
      <c r="K176" s="219" t="s">
        <v>190</v>
      </c>
      <c r="L176" s="46"/>
      <c r="M176" s="224" t="s">
        <v>19</v>
      </c>
      <c r="N176" s="225" t="s">
        <v>45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232</v>
      </c>
      <c r="AT176" s="228" t="s">
        <v>187</v>
      </c>
      <c r="AU176" s="228" t="s">
        <v>83</v>
      </c>
      <c r="AY176" s="19" t="s">
        <v>184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81</v>
      </c>
      <c r="BK176" s="229">
        <f>ROUND(I176*H176,2)</f>
        <v>0</v>
      </c>
      <c r="BL176" s="19" t="s">
        <v>232</v>
      </c>
      <c r="BM176" s="228" t="s">
        <v>389</v>
      </c>
    </row>
    <row r="177" s="2" customFormat="1">
      <c r="A177" s="40"/>
      <c r="B177" s="41"/>
      <c r="C177" s="42"/>
      <c r="D177" s="230" t="s">
        <v>192</v>
      </c>
      <c r="E177" s="42"/>
      <c r="F177" s="231" t="s">
        <v>390</v>
      </c>
      <c r="G177" s="42"/>
      <c r="H177" s="42"/>
      <c r="I177" s="232"/>
      <c r="J177" s="42"/>
      <c r="K177" s="42"/>
      <c r="L177" s="46"/>
      <c r="M177" s="233"/>
      <c r="N177" s="23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192</v>
      </c>
      <c r="AU177" s="19" t="s">
        <v>83</v>
      </c>
    </row>
    <row r="178" s="13" customFormat="1">
      <c r="A178" s="13"/>
      <c r="B178" s="235"/>
      <c r="C178" s="236"/>
      <c r="D178" s="237" t="s">
        <v>194</v>
      </c>
      <c r="E178" s="238" t="s">
        <v>19</v>
      </c>
      <c r="F178" s="239" t="s">
        <v>382</v>
      </c>
      <c r="G178" s="236"/>
      <c r="H178" s="240">
        <v>100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194</v>
      </c>
      <c r="AU178" s="246" t="s">
        <v>83</v>
      </c>
      <c r="AV178" s="13" t="s">
        <v>83</v>
      </c>
      <c r="AW178" s="13" t="s">
        <v>35</v>
      </c>
      <c r="AX178" s="13" t="s">
        <v>81</v>
      </c>
      <c r="AY178" s="246" t="s">
        <v>184</v>
      </c>
    </row>
    <row r="179" s="2" customFormat="1" ht="16.5" customHeight="1">
      <c r="A179" s="40"/>
      <c r="B179" s="41"/>
      <c r="C179" s="260" t="s">
        <v>391</v>
      </c>
      <c r="D179" s="260" t="s">
        <v>311</v>
      </c>
      <c r="E179" s="261" t="s">
        <v>392</v>
      </c>
      <c r="F179" s="262" t="s">
        <v>393</v>
      </c>
      <c r="G179" s="263" t="s">
        <v>231</v>
      </c>
      <c r="H179" s="264">
        <v>100</v>
      </c>
      <c r="I179" s="265"/>
      <c r="J179" s="266">
        <f>ROUND(I179*H179,2)</f>
        <v>0</v>
      </c>
      <c r="K179" s="262" t="s">
        <v>190</v>
      </c>
      <c r="L179" s="267"/>
      <c r="M179" s="268" t="s">
        <v>19</v>
      </c>
      <c r="N179" s="269" t="s">
        <v>45</v>
      </c>
      <c r="O179" s="86"/>
      <c r="P179" s="226">
        <f>O179*H179</f>
        <v>0</v>
      </c>
      <c r="Q179" s="226">
        <v>0.00016000000000000001</v>
      </c>
      <c r="R179" s="226">
        <f>Q179*H179</f>
        <v>0.016</v>
      </c>
      <c r="S179" s="226">
        <v>0</v>
      </c>
      <c r="T179" s="22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8" t="s">
        <v>314</v>
      </c>
      <c r="AT179" s="228" t="s">
        <v>311</v>
      </c>
      <c r="AU179" s="228" t="s">
        <v>83</v>
      </c>
      <c r="AY179" s="19" t="s">
        <v>184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81</v>
      </c>
      <c r="BK179" s="229">
        <f>ROUND(I179*H179,2)</f>
        <v>0</v>
      </c>
      <c r="BL179" s="19" t="s">
        <v>232</v>
      </c>
      <c r="BM179" s="228" t="s">
        <v>394</v>
      </c>
    </row>
    <row r="180" s="13" customFormat="1">
      <c r="A180" s="13"/>
      <c r="B180" s="235"/>
      <c r="C180" s="236"/>
      <c r="D180" s="237" t="s">
        <v>194</v>
      </c>
      <c r="E180" s="238" t="s">
        <v>19</v>
      </c>
      <c r="F180" s="239" t="s">
        <v>382</v>
      </c>
      <c r="G180" s="236"/>
      <c r="H180" s="240">
        <v>100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194</v>
      </c>
      <c r="AU180" s="246" t="s">
        <v>83</v>
      </c>
      <c r="AV180" s="13" t="s">
        <v>83</v>
      </c>
      <c r="AW180" s="13" t="s">
        <v>35</v>
      </c>
      <c r="AX180" s="13" t="s">
        <v>81</v>
      </c>
      <c r="AY180" s="246" t="s">
        <v>184</v>
      </c>
    </row>
    <row r="181" s="2" customFormat="1" ht="49.05" customHeight="1">
      <c r="A181" s="40"/>
      <c r="B181" s="41"/>
      <c r="C181" s="217" t="s">
        <v>395</v>
      </c>
      <c r="D181" s="217" t="s">
        <v>187</v>
      </c>
      <c r="E181" s="218" t="s">
        <v>396</v>
      </c>
      <c r="F181" s="219" t="s">
        <v>397</v>
      </c>
      <c r="G181" s="220" t="s">
        <v>206</v>
      </c>
      <c r="H181" s="221">
        <v>0.30199999999999999</v>
      </c>
      <c r="I181" s="222"/>
      <c r="J181" s="223">
        <f>ROUND(I181*H181,2)</f>
        <v>0</v>
      </c>
      <c r="K181" s="219" t="s">
        <v>190</v>
      </c>
      <c r="L181" s="46"/>
      <c r="M181" s="224" t="s">
        <v>19</v>
      </c>
      <c r="N181" s="225" t="s">
        <v>45</v>
      </c>
      <c r="O181" s="86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232</v>
      </c>
      <c r="AT181" s="228" t="s">
        <v>187</v>
      </c>
      <c r="AU181" s="228" t="s">
        <v>83</v>
      </c>
      <c r="AY181" s="19" t="s">
        <v>184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81</v>
      </c>
      <c r="BK181" s="229">
        <f>ROUND(I181*H181,2)</f>
        <v>0</v>
      </c>
      <c r="BL181" s="19" t="s">
        <v>232</v>
      </c>
      <c r="BM181" s="228" t="s">
        <v>398</v>
      </c>
    </row>
    <row r="182" s="2" customFormat="1">
      <c r="A182" s="40"/>
      <c r="B182" s="41"/>
      <c r="C182" s="42"/>
      <c r="D182" s="230" t="s">
        <v>192</v>
      </c>
      <c r="E182" s="42"/>
      <c r="F182" s="231" t="s">
        <v>399</v>
      </c>
      <c r="G182" s="42"/>
      <c r="H182" s="42"/>
      <c r="I182" s="232"/>
      <c r="J182" s="42"/>
      <c r="K182" s="42"/>
      <c r="L182" s="46"/>
      <c r="M182" s="233"/>
      <c r="N182" s="23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192</v>
      </c>
      <c r="AU182" s="19" t="s">
        <v>83</v>
      </c>
    </row>
    <row r="183" s="12" customFormat="1" ht="22.8" customHeight="1">
      <c r="A183" s="12"/>
      <c r="B183" s="201"/>
      <c r="C183" s="202"/>
      <c r="D183" s="203" t="s">
        <v>73</v>
      </c>
      <c r="E183" s="215" t="s">
        <v>249</v>
      </c>
      <c r="F183" s="215" t="s">
        <v>250</v>
      </c>
      <c r="G183" s="202"/>
      <c r="H183" s="202"/>
      <c r="I183" s="205"/>
      <c r="J183" s="216">
        <f>BK183</f>
        <v>0</v>
      </c>
      <c r="K183" s="202"/>
      <c r="L183" s="207"/>
      <c r="M183" s="208"/>
      <c r="N183" s="209"/>
      <c r="O183" s="209"/>
      <c r="P183" s="210">
        <f>SUM(P184:P185)</f>
        <v>0</v>
      </c>
      <c r="Q183" s="209"/>
      <c r="R183" s="210">
        <f>SUM(R184:R185)</f>
        <v>0</v>
      </c>
      <c r="S183" s="209"/>
      <c r="T183" s="211">
        <f>SUM(T184:T185)</f>
        <v>1.296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2" t="s">
        <v>83</v>
      </c>
      <c r="AT183" s="213" t="s">
        <v>73</v>
      </c>
      <c r="AU183" s="213" t="s">
        <v>81</v>
      </c>
      <c r="AY183" s="212" t="s">
        <v>184</v>
      </c>
      <c r="BK183" s="214">
        <f>SUM(BK184:BK185)</f>
        <v>0</v>
      </c>
    </row>
    <row r="184" s="2" customFormat="1" ht="21.75" customHeight="1">
      <c r="A184" s="40"/>
      <c r="B184" s="41"/>
      <c r="C184" s="217" t="s">
        <v>400</v>
      </c>
      <c r="D184" s="217" t="s">
        <v>187</v>
      </c>
      <c r="E184" s="218" t="s">
        <v>252</v>
      </c>
      <c r="F184" s="219" t="s">
        <v>401</v>
      </c>
      <c r="G184" s="220" t="s">
        <v>231</v>
      </c>
      <c r="H184" s="221">
        <v>3</v>
      </c>
      <c r="I184" s="222"/>
      <c r="J184" s="223">
        <f>ROUND(I184*H184,2)</f>
        <v>0</v>
      </c>
      <c r="K184" s="219" t="s">
        <v>19</v>
      </c>
      <c r="L184" s="46"/>
      <c r="M184" s="224" t="s">
        <v>19</v>
      </c>
      <c r="N184" s="225" t="s">
        <v>45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0.432</v>
      </c>
      <c r="T184" s="227">
        <f>S184*H184</f>
        <v>1.296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232</v>
      </c>
      <c r="AT184" s="228" t="s">
        <v>187</v>
      </c>
      <c r="AU184" s="228" t="s">
        <v>83</v>
      </c>
      <c r="AY184" s="19" t="s">
        <v>184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81</v>
      </c>
      <c r="BK184" s="229">
        <f>ROUND(I184*H184,2)</f>
        <v>0</v>
      </c>
      <c r="BL184" s="19" t="s">
        <v>232</v>
      </c>
      <c r="BM184" s="228" t="s">
        <v>402</v>
      </c>
    </row>
    <row r="185" s="13" customFormat="1">
      <c r="A185" s="13"/>
      <c r="B185" s="235"/>
      <c r="C185" s="236"/>
      <c r="D185" s="237" t="s">
        <v>194</v>
      </c>
      <c r="E185" s="238" t="s">
        <v>19</v>
      </c>
      <c r="F185" s="239" t="s">
        <v>90</v>
      </c>
      <c r="G185" s="236"/>
      <c r="H185" s="240">
        <v>3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194</v>
      </c>
      <c r="AU185" s="246" t="s">
        <v>83</v>
      </c>
      <c r="AV185" s="13" t="s">
        <v>83</v>
      </c>
      <c r="AW185" s="13" t="s">
        <v>35</v>
      </c>
      <c r="AX185" s="13" t="s">
        <v>81</v>
      </c>
      <c r="AY185" s="246" t="s">
        <v>184</v>
      </c>
    </row>
    <row r="186" s="12" customFormat="1" ht="22.8" customHeight="1">
      <c r="A186" s="12"/>
      <c r="B186" s="201"/>
      <c r="C186" s="202"/>
      <c r="D186" s="203" t="s">
        <v>73</v>
      </c>
      <c r="E186" s="215" t="s">
        <v>403</v>
      </c>
      <c r="F186" s="215" t="s">
        <v>404</v>
      </c>
      <c r="G186" s="202"/>
      <c r="H186" s="202"/>
      <c r="I186" s="205"/>
      <c r="J186" s="216">
        <f>BK186</f>
        <v>0</v>
      </c>
      <c r="K186" s="202"/>
      <c r="L186" s="207"/>
      <c r="M186" s="208"/>
      <c r="N186" s="209"/>
      <c r="O186" s="209"/>
      <c r="P186" s="210">
        <f>SUM(P187:P191)</f>
        <v>0</v>
      </c>
      <c r="Q186" s="209"/>
      <c r="R186" s="210">
        <f>SUM(R187:R191)</f>
        <v>1.7964844799999999</v>
      </c>
      <c r="S186" s="209"/>
      <c r="T186" s="211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2" t="s">
        <v>83</v>
      </c>
      <c r="AT186" s="213" t="s">
        <v>73</v>
      </c>
      <c r="AU186" s="213" t="s">
        <v>81</v>
      </c>
      <c r="AY186" s="212" t="s">
        <v>184</v>
      </c>
      <c r="BK186" s="214">
        <f>SUM(BK187:BK191)</f>
        <v>0</v>
      </c>
    </row>
    <row r="187" s="2" customFormat="1" ht="49.05" customHeight="1">
      <c r="A187" s="40"/>
      <c r="B187" s="41"/>
      <c r="C187" s="217" t="s">
        <v>405</v>
      </c>
      <c r="D187" s="217" t="s">
        <v>187</v>
      </c>
      <c r="E187" s="218" t="s">
        <v>406</v>
      </c>
      <c r="F187" s="219" t="s">
        <v>407</v>
      </c>
      <c r="G187" s="220" t="s">
        <v>141</v>
      </c>
      <c r="H187" s="221">
        <v>128.68799999999999</v>
      </c>
      <c r="I187" s="222"/>
      <c r="J187" s="223">
        <f>ROUND(I187*H187,2)</f>
        <v>0</v>
      </c>
      <c r="K187" s="219" t="s">
        <v>408</v>
      </c>
      <c r="L187" s="46"/>
      <c r="M187" s="224" t="s">
        <v>19</v>
      </c>
      <c r="N187" s="225" t="s">
        <v>45</v>
      </c>
      <c r="O187" s="86"/>
      <c r="P187" s="226">
        <f>O187*H187</f>
        <v>0</v>
      </c>
      <c r="Q187" s="226">
        <v>0.01396</v>
      </c>
      <c r="R187" s="226">
        <f>Q187*H187</f>
        <v>1.7964844799999999</v>
      </c>
      <c r="S187" s="226">
        <v>0</v>
      </c>
      <c r="T187" s="22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8" t="s">
        <v>232</v>
      </c>
      <c r="AT187" s="228" t="s">
        <v>187</v>
      </c>
      <c r="AU187" s="228" t="s">
        <v>83</v>
      </c>
      <c r="AY187" s="19" t="s">
        <v>184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9" t="s">
        <v>81</v>
      </c>
      <c r="BK187" s="229">
        <f>ROUND(I187*H187,2)</f>
        <v>0</v>
      </c>
      <c r="BL187" s="19" t="s">
        <v>232</v>
      </c>
      <c r="BM187" s="228" t="s">
        <v>409</v>
      </c>
    </row>
    <row r="188" s="2" customFormat="1">
      <c r="A188" s="40"/>
      <c r="B188" s="41"/>
      <c r="C188" s="42"/>
      <c r="D188" s="230" t="s">
        <v>192</v>
      </c>
      <c r="E188" s="42"/>
      <c r="F188" s="231" t="s">
        <v>410</v>
      </c>
      <c r="G188" s="42"/>
      <c r="H188" s="42"/>
      <c r="I188" s="232"/>
      <c r="J188" s="42"/>
      <c r="K188" s="42"/>
      <c r="L188" s="46"/>
      <c r="M188" s="233"/>
      <c r="N188" s="23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192</v>
      </c>
      <c r="AU188" s="19" t="s">
        <v>83</v>
      </c>
    </row>
    <row r="189" s="13" customFormat="1">
      <c r="A189" s="13"/>
      <c r="B189" s="235"/>
      <c r="C189" s="236"/>
      <c r="D189" s="237" t="s">
        <v>194</v>
      </c>
      <c r="E189" s="238" t="s">
        <v>19</v>
      </c>
      <c r="F189" s="239" t="s">
        <v>411</v>
      </c>
      <c r="G189" s="236"/>
      <c r="H189" s="240">
        <v>128.68799999999999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194</v>
      </c>
      <c r="AU189" s="246" t="s">
        <v>83</v>
      </c>
      <c r="AV189" s="13" t="s">
        <v>83</v>
      </c>
      <c r="AW189" s="13" t="s">
        <v>35</v>
      </c>
      <c r="AX189" s="13" t="s">
        <v>81</v>
      </c>
      <c r="AY189" s="246" t="s">
        <v>184</v>
      </c>
    </row>
    <row r="190" s="2" customFormat="1" ht="49.05" customHeight="1">
      <c r="A190" s="40"/>
      <c r="B190" s="41"/>
      <c r="C190" s="217" t="s">
        <v>412</v>
      </c>
      <c r="D190" s="217" t="s">
        <v>187</v>
      </c>
      <c r="E190" s="218" t="s">
        <v>413</v>
      </c>
      <c r="F190" s="219" t="s">
        <v>414</v>
      </c>
      <c r="G190" s="220" t="s">
        <v>206</v>
      </c>
      <c r="H190" s="221">
        <v>1.796</v>
      </c>
      <c r="I190" s="222"/>
      <c r="J190" s="223">
        <f>ROUND(I190*H190,2)</f>
        <v>0</v>
      </c>
      <c r="K190" s="219" t="s">
        <v>190</v>
      </c>
      <c r="L190" s="46"/>
      <c r="M190" s="224" t="s">
        <v>19</v>
      </c>
      <c r="N190" s="225" t="s">
        <v>45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232</v>
      </c>
      <c r="AT190" s="228" t="s">
        <v>187</v>
      </c>
      <c r="AU190" s="228" t="s">
        <v>83</v>
      </c>
      <c r="AY190" s="19" t="s">
        <v>184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81</v>
      </c>
      <c r="BK190" s="229">
        <f>ROUND(I190*H190,2)</f>
        <v>0</v>
      </c>
      <c r="BL190" s="19" t="s">
        <v>232</v>
      </c>
      <c r="BM190" s="228" t="s">
        <v>415</v>
      </c>
    </row>
    <row r="191" s="2" customFormat="1">
      <c r="A191" s="40"/>
      <c r="B191" s="41"/>
      <c r="C191" s="42"/>
      <c r="D191" s="230" t="s">
        <v>192</v>
      </c>
      <c r="E191" s="42"/>
      <c r="F191" s="231" t="s">
        <v>416</v>
      </c>
      <c r="G191" s="42"/>
      <c r="H191" s="42"/>
      <c r="I191" s="232"/>
      <c r="J191" s="42"/>
      <c r="K191" s="42"/>
      <c r="L191" s="46"/>
      <c r="M191" s="233"/>
      <c r="N191" s="23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192</v>
      </c>
      <c r="AU191" s="19" t="s">
        <v>83</v>
      </c>
    </row>
    <row r="192" s="12" customFormat="1" ht="22.8" customHeight="1">
      <c r="A192" s="12"/>
      <c r="B192" s="201"/>
      <c r="C192" s="202"/>
      <c r="D192" s="203" t="s">
        <v>73</v>
      </c>
      <c r="E192" s="215" t="s">
        <v>255</v>
      </c>
      <c r="F192" s="215" t="s">
        <v>256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SUM(P193:P200)</f>
        <v>0</v>
      </c>
      <c r="Q192" s="209"/>
      <c r="R192" s="210">
        <f>SUM(R193:R200)</f>
        <v>1.6537008</v>
      </c>
      <c r="S192" s="209"/>
      <c r="T192" s="211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83</v>
      </c>
      <c r="AT192" s="213" t="s">
        <v>73</v>
      </c>
      <c r="AU192" s="213" t="s">
        <v>81</v>
      </c>
      <c r="AY192" s="212" t="s">
        <v>184</v>
      </c>
      <c r="BK192" s="214">
        <f>SUM(BK193:BK200)</f>
        <v>0</v>
      </c>
    </row>
    <row r="193" s="2" customFormat="1" ht="37.8" customHeight="1">
      <c r="A193" s="40"/>
      <c r="B193" s="41"/>
      <c r="C193" s="217" t="s">
        <v>417</v>
      </c>
      <c r="D193" s="217" t="s">
        <v>187</v>
      </c>
      <c r="E193" s="218" t="s">
        <v>418</v>
      </c>
      <c r="F193" s="219" t="s">
        <v>419</v>
      </c>
      <c r="G193" s="220" t="s">
        <v>240</v>
      </c>
      <c r="H193" s="221">
        <v>226.31999999999999</v>
      </c>
      <c r="I193" s="222"/>
      <c r="J193" s="223">
        <f>ROUND(I193*H193,2)</f>
        <v>0</v>
      </c>
      <c r="K193" s="219" t="s">
        <v>190</v>
      </c>
      <c r="L193" s="46"/>
      <c r="M193" s="224" t="s">
        <v>19</v>
      </c>
      <c r="N193" s="225" t="s">
        <v>45</v>
      </c>
      <c r="O193" s="86"/>
      <c r="P193" s="226">
        <f>O193*H193</f>
        <v>0</v>
      </c>
      <c r="Q193" s="226">
        <v>0.0058399999999999997</v>
      </c>
      <c r="R193" s="226">
        <f>Q193*H193</f>
        <v>1.3217087999999999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232</v>
      </c>
      <c r="AT193" s="228" t="s">
        <v>187</v>
      </c>
      <c r="AU193" s="228" t="s">
        <v>83</v>
      </c>
      <c r="AY193" s="19" t="s">
        <v>184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81</v>
      </c>
      <c r="BK193" s="229">
        <f>ROUND(I193*H193,2)</f>
        <v>0</v>
      </c>
      <c r="BL193" s="19" t="s">
        <v>232</v>
      </c>
      <c r="BM193" s="228" t="s">
        <v>420</v>
      </c>
    </row>
    <row r="194" s="2" customFormat="1">
      <c r="A194" s="40"/>
      <c r="B194" s="41"/>
      <c r="C194" s="42"/>
      <c r="D194" s="230" t="s">
        <v>192</v>
      </c>
      <c r="E194" s="42"/>
      <c r="F194" s="231" t="s">
        <v>421</v>
      </c>
      <c r="G194" s="42"/>
      <c r="H194" s="42"/>
      <c r="I194" s="232"/>
      <c r="J194" s="42"/>
      <c r="K194" s="42"/>
      <c r="L194" s="46"/>
      <c r="M194" s="233"/>
      <c r="N194" s="23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192</v>
      </c>
      <c r="AU194" s="19" t="s">
        <v>83</v>
      </c>
    </row>
    <row r="195" s="13" customFormat="1">
      <c r="A195" s="13"/>
      <c r="B195" s="235"/>
      <c r="C195" s="236"/>
      <c r="D195" s="237" t="s">
        <v>194</v>
      </c>
      <c r="E195" s="238" t="s">
        <v>19</v>
      </c>
      <c r="F195" s="239" t="s">
        <v>422</v>
      </c>
      <c r="G195" s="236"/>
      <c r="H195" s="240">
        <v>226.31999999999999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194</v>
      </c>
      <c r="AU195" s="246" t="s">
        <v>83</v>
      </c>
      <c r="AV195" s="13" t="s">
        <v>83</v>
      </c>
      <c r="AW195" s="13" t="s">
        <v>35</v>
      </c>
      <c r="AX195" s="13" t="s">
        <v>81</v>
      </c>
      <c r="AY195" s="246" t="s">
        <v>184</v>
      </c>
    </row>
    <row r="196" s="2" customFormat="1" ht="37.8" customHeight="1">
      <c r="A196" s="40"/>
      <c r="B196" s="41"/>
      <c r="C196" s="217" t="s">
        <v>423</v>
      </c>
      <c r="D196" s="217" t="s">
        <v>187</v>
      </c>
      <c r="E196" s="218" t="s">
        <v>424</v>
      </c>
      <c r="F196" s="219" t="s">
        <v>425</v>
      </c>
      <c r="G196" s="220" t="s">
        <v>141</v>
      </c>
      <c r="H196" s="221">
        <v>42.399999999999999</v>
      </c>
      <c r="I196" s="222"/>
      <c r="J196" s="223">
        <f>ROUND(I196*H196,2)</f>
        <v>0</v>
      </c>
      <c r="K196" s="219" t="s">
        <v>190</v>
      </c>
      <c r="L196" s="46"/>
      <c r="M196" s="224" t="s">
        <v>19</v>
      </c>
      <c r="N196" s="225" t="s">
        <v>45</v>
      </c>
      <c r="O196" s="86"/>
      <c r="P196" s="226">
        <f>O196*H196</f>
        <v>0</v>
      </c>
      <c r="Q196" s="226">
        <v>0.0078300000000000002</v>
      </c>
      <c r="R196" s="226">
        <f>Q196*H196</f>
        <v>0.33199200000000001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232</v>
      </c>
      <c r="AT196" s="228" t="s">
        <v>187</v>
      </c>
      <c r="AU196" s="228" t="s">
        <v>83</v>
      </c>
      <c r="AY196" s="19" t="s">
        <v>184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81</v>
      </c>
      <c r="BK196" s="229">
        <f>ROUND(I196*H196,2)</f>
        <v>0</v>
      </c>
      <c r="BL196" s="19" t="s">
        <v>232</v>
      </c>
      <c r="BM196" s="228" t="s">
        <v>426</v>
      </c>
    </row>
    <row r="197" s="2" customFormat="1">
      <c r="A197" s="40"/>
      <c r="B197" s="41"/>
      <c r="C197" s="42"/>
      <c r="D197" s="230" t="s">
        <v>192</v>
      </c>
      <c r="E197" s="42"/>
      <c r="F197" s="231" t="s">
        <v>427</v>
      </c>
      <c r="G197" s="42"/>
      <c r="H197" s="42"/>
      <c r="I197" s="232"/>
      <c r="J197" s="42"/>
      <c r="K197" s="42"/>
      <c r="L197" s="46"/>
      <c r="M197" s="233"/>
      <c r="N197" s="23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192</v>
      </c>
      <c r="AU197" s="19" t="s">
        <v>83</v>
      </c>
    </row>
    <row r="198" s="13" customFormat="1">
      <c r="A198" s="13"/>
      <c r="B198" s="235"/>
      <c r="C198" s="236"/>
      <c r="D198" s="237" t="s">
        <v>194</v>
      </c>
      <c r="E198" s="238" t="s">
        <v>19</v>
      </c>
      <c r="F198" s="239" t="s">
        <v>428</v>
      </c>
      <c r="G198" s="236"/>
      <c r="H198" s="240">
        <v>42.399999999999999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194</v>
      </c>
      <c r="AU198" s="246" t="s">
        <v>83</v>
      </c>
      <c r="AV198" s="13" t="s">
        <v>83</v>
      </c>
      <c r="AW198" s="13" t="s">
        <v>35</v>
      </c>
      <c r="AX198" s="13" t="s">
        <v>81</v>
      </c>
      <c r="AY198" s="246" t="s">
        <v>184</v>
      </c>
    </row>
    <row r="199" s="2" customFormat="1" ht="49.05" customHeight="1">
      <c r="A199" s="40"/>
      <c r="B199" s="41"/>
      <c r="C199" s="217" t="s">
        <v>429</v>
      </c>
      <c r="D199" s="217" t="s">
        <v>187</v>
      </c>
      <c r="E199" s="218" t="s">
        <v>430</v>
      </c>
      <c r="F199" s="219" t="s">
        <v>431</v>
      </c>
      <c r="G199" s="220" t="s">
        <v>206</v>
      </c>
      <c r="H199" s="221">
        <v>1.6539999999999999</v>
      </c>
      <c r="I199" s="222"/>
      <c r="J199" s="223">
        <f>ROUND(I199*H199,2)</f>
        <v>0</v>
      </c>
      <c r="K199" s="219" t="s">
        <v>190</v>
      </c>
      <c r="L199" s="46"/>
      <c r="M199" s="224" t="s">
        <v>19</v>
      </c>
      <c r="N199" s="225" t="s">
        <v>45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232</v>
      </c>
      <c r="AT199" s="228" t="s">
        <v>187</v>
      </c>
      <c r="AU199" s="228" t="s">
        <v>83</v>
      </c>
      <c r="AY199" s="19" t="s">
        <v>184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81</v>
      </c>
      <c r="BK199" s="229">
        <f>ROUND(I199*H199,2)</f>
        <v>0</v>
      </c>
      <c r="BL199" s="19" t="s">
        <v>232</v>
      </c>
      <c r="BM199" s="228" t="s">
        <v>432</v>
      </c>
    </row>
    <row r="200" s="2" customFormat="1">
      <c r="A200" s="40"/>
      <c r="B200" s="41"/>
      <c r="C200" s="42"/>
      <c r="D200" s="230" t="s">
        <v>192</v>
      </c>
      <c r="E200" s="42"/>
      <c r="F200" s="231" t="s">
        <v>433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192</v>
      </c>
      <c r="AU200" s="19" t="s">
        <v>83</v>
      </c>
    </row>
    <row r="201" s="12" customFormat="1" ht="22.8" customHeight="1">
      <c r="A201" s="12"/>
      <c r="B201" s="201"/>
      <c r="C201" s="202"/>
      <c r="D201" s="203" t="s">
        <v>73</v>
      </c>
      <c r="E201" s="215" t="s">
        <v>268</v>
      </c>
      <c r="F201" s="215" t="s">
        <v>269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SUM(P202:P208)</f>
        <v>0</v>
      </c>
      <c r="Q201" s="209"/>
      <c r="R201" s="210">
        <f>SUM(R202:R208)</f>
        <v>0.3483</v>
      </c>
      <c r="S201" s="209"/>
      <c r="T201" s="21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83</v>
      </c>
      <c r="AT201" s="213" t="s">
        <v>73</v>
      </c>
      <c r="AU201" s="213" t="s">
        <v>81</v>
      </c>
      <c r="AY201" s="212" t="s">
        <v>184</v>
      </c>
      <c r="BK201" s="214">
        <f>SUM(BK202:BK208)</f>
        <v>0</v>
      </c>
    </row>
    <row r="202" s="2" customFormat="1" ht="16.5" customHeight="1">
      <c r="A202" s="40"/>
      <c r="B202" s="41"/>
      <c r="C202" s="217" t="s">
        <v>434</v>
      </c>
      <c r="D202" s="217" t="s">
        <v>187</v>
      </c>
      <c r="E202" s="218" t="s">
        <v>435</v>
      </c>
      <c r="F202" s="219" t="s">
        <v>436</v>
      </c>
      <c r="G202" s="220" t="s">
        <v>231</v>
      </c>
      <c r="H202" s="221">
        <v>43</v>
      </c>
      <c r="I202" s="222"/>
      <c r="J202" s="223">
        <f>ROUND(I202*H202,2)</f>
        <v>0</v>
      </c>
      <c r="K202" s="219" t="s">
        <v>190</v>
      </c>
      <c r="L202" s="46"/>
      <c r="M202" s="224" t="s">
        <v>19</v>
      </c>
      <c r="N202" s="225" t="s">
        <v>45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232</v>
      </c>
      <c r="AT202" s="228" t="s">
        <v>187</v>
      </c>
      <c r="AU202" s="228" t="s">
        <v>83</v>
      </c>
      <c r="AY202" s="19" t="s">
        <v>184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81</v>
      </c>
      <c r="BK202" s="229">
        <f>ROUND(I202*H202,2)</f>
        <v>0</v>
      </c>
      <c r="BL202" s="19" t="s">
        <v>232</v>
      </c>
      <c r="BM202" s="228" t="s">
        <v>437</v>
      </c>
    </row>
    <row r="203" s="2" customFormat="1">
      <c r="A203" s="40"/>
      <c r="B203" s="41"/>
      <c r="C203" s="42"/>
      <c r="D203" s="230" t="s">
        <v>192</v>
      </c>
      <c r="E203" s="42"/>
      <c r="F203" s="231" t="s">
        <v>438</v>
      </c>
      <c r="G203" s="42"/>
      <c r="H203" s="42"/>
      <c r="I203" s="232"/>
      <c r="J203" s="42"/>
      <c r="K203" s="42"/>
      <c r="L203" s="46"/>
      <c r="M203" s="233"/>
      <c r="N203" s="23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192</v>
      </c>
      <c r="AU203" s="19" t="s">
        <v>83</v>
      </c>
    </row>
    <row r="204" s="13" customFormat="1">
      <c r="A204" s="13"/>
      <c r="B204" s="235"/>
      <c r="C204" s="236"/>
      <c r="D204" s="237" t="s">
        <v>194</v>
      </c>
      <c r="E204" s="238" t="s">
        <v>19</v>
      </c>
      <c r="F204" s="239" t="s">
        <v>149</v>
      </c>
      <c r="G204" s="236"/>
      <c r="H204" s="240">
        <v>43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194</v>
      </c>
      <c r="AU204" s="246" t="s">
        <v>83</v>
      </c>
      <c r="AV204" s="13" t="s">
        <v>83</v>
      </c>
      <c r="AW204" s="13" t="s">
        <v>35</v>
      </c>
      <c r="AX204" s="13" t="s">
        <v>81</v>
      </c>
      <c r="AY204" s="246" t="s">
        <v>184</v>
      </c>
    </row>
    <row r="205" s="2" customFormat="1" ht="24.15" customHeight="1">
      <c r="A205" s="40"/>
      <c r="B205" s="41"/>
      <c r="C205" s="260" t="s">
        <v>439</v>
      </c>
      <c r="D205" s="260" t="s">
        <v>311</v>
      </c>
      <c r="E205" s="261" t="s">
        <v>440</v>
      </c>
      <c r="F205" s="262" t="s">
        <v>441</v>
      </c>
      <c r="G205" s="263" t="s">
        <v>231</v>
      </c>
      <c r="H205" s="264">
        <v>43</v>
      </c>
      <c r="I205" s="265"/>
      <c r="J205" s="266">
        <f>ROUND(I205*H205,2)</f>
        <v>0</v>
      </c>
      <c r="K205" s="262" t="s">
        <v>190</v>
      </c>
      <c r="L205" s="267"/>
      <c r="M205" s="268" t="s">
        <v>19</v>
      </c>
      <c r="N205" s="269" t="s">
        <v>45</v>
      </c>
      <c r="O205" s="86"/>
      <c r="P205" s="226">
        <f>O205*H205</f>
        <v>0</v>
      </c>
      <c r="Q205" s="226">
        <v>0.0080999999999999996</v>
      </c>
      <c r="R205" s="226">
        <f>Q205*H205</f>
        <v>0.3483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314</v>
      </c>
      <c r="AT205" s="228" t="s">
        <v>311</v>
      </c>
      <c r="AU205" s="228" t="s">
        <v>83</v>
      </c>
      <c r="AY205" s="19" t="s">
        <v>184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81</v>
      </c>
      <c r="BK205" s="229">
        <f>ROUND(I205*H205,2)</f>
        <v>0</v>
      </c>
      <c r="BL205" s="19" t="s">
        <v>232</v>
      </c>
      <c r="BM205" s="228" t="s">
        <v>442</v>
      </c>
    </row>
    <row r="206" s="13" customFormat="1">
      <c r="A206" s="13"/>
      <c r="B206" s="235"/>
      <c r="C206" s="236"/>
      <c r="D206" s="237" t="s">
        <v>194</v>
      </c>
      <c r="E206" s="238" t="s">
        <v>19</v>
      </c>
      <c r="F206" s="239" t="s">
        <v>149</v>
      </c>
      <c r="G206" s="236"/>
      <c r="H206" s="240">
        <v>43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194</v>
      </c>
      <c r="AU206" s="246" t="s">
        <v>83</v>
      </c>
      <c r="AV206" s="13" t="s">
        <v>83</v>
      </c>
      <c r="AW206" s="13" t="s">
        <v>35</v>
      </c>
      <c r="AX206" s="13" t="s">
        <v>81</v>
      </c>
      <c r="AY206" s="246" t="s">
        <v>184</v>
      </c>
    </row>
    <row r="207" s="2" customFormat="1" ht="49.05" customHeight="1">
      <c r="A207" s="40"/>
      <c r="B207" s="41"/>
      <c r="C207" s="217" t="s">
        <v>314</v>
      </c>
      <c r="D207" s="217" t="s">
        <v>187</v>
      </c>
      <c r="E207" s="218" t="s">
        <v>443</v>
      </c>
      <c r="F207" s="219" t="s">
        <v>444</v>
      </c>
      <c r="G207" s="220" t="s">
        <v>206</v>
      </c>
      <c r="H207" s="221">
        <v>0.34799999999999998</v>
      </c>
      <c r="I207" s="222"/>
      <c r="J207" s="223">
        <f>ROUND(I207*H207,2)</f>
        <v>0</v>
      </c>
      <c r="K207" s="219" t="s">
        <v>190</v>
      </c>
      <c r="L207" s="46"/>
      <c r="M207" s="224" t="s">
        <v>19</v>
      </c>
      <c r="N207" s="225" t="s">
        <v>45</v>
      </c>
      <c r="O207" s="86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8" t="s">
        <v>232</v>
      </c>
      <c r="AT207" s="228" t="s">
        <v>187</v>
      </c>
      <c r="AU207" s="228" t="s">
        <v>83</v>
      </c>
      <c r="AY207" s="19" t="s">
        <v>184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9" t="s">
        <v>81</v>
      </c>
      <c r="BK207" s="229">
        <f>ROUND(I207*H207,2)</f>
        <v>0</v>
      </c>
      <c r="BL207" s="19" t="s">
        <v>232</v>
      </c>
      <c r="BM207" s="228" t="s">
        <v>445</v>
      </c>
    </row>
    <row r="208" s="2" customFormat="1">
      <c r="A208" s="40"/>
      <c r="B208" s="41"/>
      <c r="C208" s="42"/>
      <c r="D208" s="230" t="s">
        <v>192</v>
      </c>
      <c r="E208" s="42"/>
      <c r="F208" s="231" t="s">
        <v>446</v>
      </c>
      <c r="G208" s="42"/>
      <c r="H208" s="42"/>
      <c r="I208" s="232"/>
      <c r="J208" s="42"/>
      <c r="K208" s="42"/>
      <c r="L208" s="46"/>
      <c r="M208" s="233"/>
      <c r="N208" s="23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192</v>
      </c>
      <c r="AU208" s="19" t="s">
        <v>83</v>
      </c>
    </row>
    <row r="209" s="12" customFormat="1" ht="22.8" customHeight="1">
      <c r="A209" s="12"/>
      <c r="B209" s="201"/>
      <c r="C209" s="202"/>
      <c r="D209" s="203" t="s">
        <v>73</v>
      </c>
      <c r="E209" s="215" t="s">
        <v>447</v>
      </c>
      <c r="F209" s="215" t="s">
        <v>448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SUM(P210:P218)</f>
        <v>0</v>
      </c>
      <c r="Q209" s="209"/>
      <c r="R209" s="210">
        <f>SUM(R210:R218)</f>
        <v>0.0012889399999999999</v>
      </c>
      <c r="S209" s="209"/>
      <c r="T209" s="211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83</v>
      </c>
      <c r="AT209" s="213" t="s">
        <v>73</v>
      </c>
      <c r="AU209" s="213" t="s">
        <v>81</v>
      </c>
      <c r="AY209" s="212" t="s">
        <v>184</v>
      </c>
      <c r="BK209" s="214">
        <f>SUM(BK210:BK218)</f>
        <v>0</v>
      </c>
    </row>
    <row r="210" s="2" customFormat="1" ht="37.8" customHeight="1">
      <c r="A210" s="40"/>
      <c r="B210" s="41"/>
      <c r="C210" s="217" t="s">
        <v>449</v>
      </c>
      <c r="D210" s="217" t="s">
        <v>187</v>
      </c>
      <c r="E210" s="218" t="s">
        <v>450</v>
      </c>
      <c r="F210" s="219" t="s">
        <v>451</v>
      </c>
      <c r="G210" s="220" t="s">
        <v>141</v>
      </c>
      <c r="H210" s="221">
        <v>3.7909999999999999</v>
      </c>
      <c r="I210" s="222"/>
      <c r="J210" s="223">
        <f>ROUND(I210*H210,2)</f>
        <v>0</v>
      </c>
      <c r="K210" s="219" t="s">
        <v>190</v>
      </c>
      <c r="L210" s="46"/>
      <c r="M210" s="224" t="s">
        <v>19</v>
      </c>
      <c r="N210" s="225" t="s">
        <v>45</v>
      </c>
      <c r="O210" s="86"/>
      <c r="P210" s="226">
        <f>O210*H210</f>
        <v>0</v>
      </c>
      <c r="Q210" s="226">
        <v>8.0000000000000007E-05</v>
      </c>
      <c r="R210" s="226">
        <f>Q210*H210</f>
        <v>0.00030328000000000001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232</v>
      </c>
      <c r="AT210" s="228" t="s">
        <v>187</v>
      </c>
      <c r="AU210" s="228" t="s">
        <v>83</v>
      </c>
      <c r="AY210" s="19" t="s">
        <v>184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81</v>
      </c>
      <c r="BK210" s="229">
        <f>ROUND(I210*H210,2)</f>
        <v>0</v>
      </c>
      <c r="BL210" s="19" t="s">
        <v>232</v>
      </c>
      <c r="BM210" s="228" t="s">
        <v>452</v>
      </c>
    </row>
    <row r="211" s="2" customFormat="1">
      <c r="A211" s="40"/>
      <c r="B211" s="41"/>
      <c r="C211" s="42"/>
      <c r="D211" s="230" t="s">
        <v>192</v>
      </c>
      <c r="E211" s="42"/>
      <c r="F211" s="231" t="s">
        <v>453</v>
      </c>
      <c r="G211" s="42"/>
      <c r="H211" s="42"/>
      <c r="I211" s="232"/>
      <c r="J211" s="42"/>
      <c r="K211" s="42"/>
      <c r="L211" s="46"/>
      <c r="M211" s="233"/>
      <c r="N211" s="23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192</v>
      </c>
      <c r="AU211" s="19" t="s">
        <v>83</v>
      </c>
    </row>
    <row r="212" s="13" customFormat="1">
      <c r="A212" s="13"/>
      <c r="B212" s="235"/>
      <c r="C212" s="236"/>
      <c r="D212" s="237" t="s">
        <v>194</v>
      </c>
      <c r="E212" s="238" t="s">
        <v>19</v>
      </c>
      <c r="F212" s="239" t="s">
        <v>454</v>
      </c>
      <c r="G212" s="236"/>
      <c r="H212" s="240">
        <v>3.7909999999999999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194</v>
      </c>
      <c r="AU212" s="246" t="s">
        <v>83</v>
      </c>
      <c r="AV212" s="13" t="s">
        <v>83</v>
      </c>
      <c r="AW212" s="13" t="s">
        <v>35</v>
      </c>
      <c r="AX212" s="13" t="s">
        <v>81</v>
      </c>
      <c r="AY212" s="246" t="s">
        <v>184</v>
      </c>
    </row>
    <row r="213" s="2" customFormat="1" ht="24.15" customHeight="1">
      <c r="A213" s="40"/>
      <c r="B213" s="41"/>
      <c r="C213" s="217" t="s">
        <v>455</v>
      </c>
      <c r="D213" s="217" t="s">
        <v>187</v>
      </c>
      <c r="E213" s="218" t="s">
        <v>456</v>
      </c>
      <c r="F213" s="219" t="s">
        <v>457</v>
      </c>
      <c r="G213" s="220" t="s">
        <v>141</v>
      </c>
      <c r="H213" s="221">
        <v>3.7909999999999999</v>
      </c>
      <c r="I213" s="222"/>
      <c r="J213" s="223">
        <f>ROUND(I213*H213,2)</f>
        <v>0</v>
      </c>
      <c r="K213" s="219" t="s">
        <v>190</v>
      </c>
      <c r="L213" s="46"/>
      <c r="M213" s="224" t="s">
        <v>19</v>
      </c>
      <c r="N213" s="225" t="s">
        <v>45</v>
      </c>
      <c r="O213" s="86"/>
      <c r="P213" s="226">
        <f>O213*H213</f>
        <v>0</v>
      </c>
      <c r="Q213" s="226">
        <v>0.00013999999999999999</v>
      </c>
      <c r="R213" s="226">
        <f>Q213*H213</f>
        <v>0.00053073999999999992</v>
      </c>
      <c r="S213" s="226">
        <v>0</v>
      </c>
      <c r="T213" s="22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8" t="s">
        <v>232</v>
      </c>
      <c r="AT213" s="228" t="s">
        <v>187</v>
      </c>
      <c r="AU213" s="228" t="s">
        <v>83</v>
      </c>
      <c r="AY213" s="19" t="s">
        <v>184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9" t="s">
        <v>81</v>
      </c>
      <c r="BK213" s="229">
        <f>ROUND(I213*H213,2)</f>
        <v>0</v>
      </c>
      <c r="BL213" s="19" t="s">
        <v>232</v>
      </c>
      <c r="BM213" s="228" t="s">
        <v>458</v>
      </c>
    </row>
    <row r="214" s="2" customFormat="1">
      <c r="A214" s="40"/>
      <c r="B214" s="41"/>
      <c r="C214" s="42"/>
      <c r="D214" s="230" t="s">
        <v>192</v>
      </c>
      <c r="E214" s="42"/>
      <c r="F214" s="231" t="s">
        <v>459</v>
      </c>
      <c r="G214" s="42"/>
      <c r="H214" s="42"/>
      <c r="I214" s="232"/>
      <c r="J214" s="42"/>
      <c r="K214" s="42"/>
      <c r="L214" s="46"/>
      <c r="M214" s="233"/>
      <c r="N214" s="23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192</v>
      </c>
      <c r="AU214" s="19" t="s">
        <v>83</v>
      </c>
    </row>
    <row r="215" s="13" customFormat="1">
      <c r="A215" s="13"/>
      <c r="B215" s="235"/>
      <c r="C215" s="236"/>
      <c r="D215" s="237" t="s">
        <v>194</v>
      </c>
      <c r="E215" s="238" t="s">
        <v>19</v>
      </c>
      <c r="F215" s="239" t="s">
        <v>454</v>
      </c>
      <c r="G215" s="236"/>
      <c r="H215" s="240">
        <v>3.7909999999999999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194</v>
      </c>
      <c r="AU215" s="246" t="s">
        <v>83</v>
      </c>
      <c r="AV215" s="13" t="s">
        <v>83</v>
      </c>
      <c r="AW215" s="13" t="s">
        <v>35</v>
      </c>
      <c r="AX215" s="13" t="s">
        <v>81</v>
      </c>
      <c r="AY215" s="246" t="s">
        <v>184</v>
      </c>
    </row>
    <row r="216" s="2" customFormat="1" ht="24.15" customHeight="1">
      <c r="A216" s="40"/>
      <c r="B216" s="41"/>
      <c r="C216" s="217" t="s">
        <v>460</v>
      </c>
      <c r="D216" s="217" t="s">
        <v>187</v>
      </c>
      <c r="E216" s="218" t="s">
        <v>461</v>
      </c>
      <c r="F216" s="219" t="s">
        <v>462</v>
      </c>
      <c r="G216" s="220" t="s">
        <v>141</v>
      </c>
      <c r="H216" s="221">
        <v>3.7909999999999999</v>
      </c>
      <c r="I216" s="222"/>
      <c r="J216" s="223">
        <f>ROUND(I216*H216,2)</f>
        <v>0</v>
      </c>
      <c r="K216" s="219" t="s">
        <v>190</v>
      </c>
      <c r="L216" s="46"/>
      <c r="M216" s="224" t="s">
        <v>19</v>
      </c>
      <c r="N216" s="225" t="s">
        <v>45</v>
      </c>
      <c r="O216" s="86"/>
      <c r="P216" s="226">
        <f>O216*H216</f>
        <v>0</v>
      </c>
      <c r="Q216" s="226">
        <v>0.00012</v>
      </c>
      <c r="R216" s="226">
        <f>Q216*H216</f>
        <v>0.00045491999999999999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232</v>
      </c>
      <c r="AT216" s="228" t="s">
        <v>187</v>
      </c>
      <c r="AU216" s="228" t="s">
        <v>83</v>
      </c>
      <c r="AY216" s="19" t="s">
        <v>184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81</v>
      </c>
      <c r="BK216" s="229">
        <f>ROUND(I216*H216,2)</f>
        <v>0</v>
      </c>
      <c r="BL216" s="19" t="s">
        <v>232</v>
      </c>
      <c r="BM216" s="228" t="s">
        <v>463</v>
      </c>
    </row>
    <row r="217" s="2" customFormat="1">
      <c r="A217" s="40"/>
      <c r="B217" s="41"/>
      <c r="C217" s="42"/>
      <c r="D217" s="230" t="s">
        <v>192</v>
      </c>
      <c r="E217" s="42"/>
      <c r="F217" s="231" t="s">
        <v>464</v>
      </c>
      <c r="G217" s="42"/>
      <c r="H217" s="42"/>
      <c r="I217" s="232"/>
      <c r="J217" s="42"/>
      <c r="K217" s="42"/>
      <c r="L217" s="46"/>
      <c r="M217" s="233"/>
      <c r="N217" s="23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192</v>
      </c>
      <c r="AU217" s="19" t="s">
        <v>83</v>
      </c>
    </row>
    <row r="218" s="13" customFormat="1">
      <c r="A218" s="13"/>
      <c r="B218" s="235"/>
      <c r="C218" s="236"/>
      <c r="D218" s="237" t="s">
        <v>194</v>
      </c>
      <c r="E218" s="238" t="s">
        <v>19</v>
      </c>
      <c r="F218" s="239" t="s">
        <v>454</v>
      </c>
      <c r="G218" s="236"/>
      <c r="H218" s="240">
        <v>3.7909999999999999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194</v>
      </c>
      <c r="AU218" s="246" t="s">
        <v>83</v>
      </c>
      <c r="AV218" s="13" t="s">
        <v>83</v>
      </c>
      <c r="AW218" s="13" t="s">
        <v>35</v>
      </c>
      <c r="AX218" s="13" t="s">
        <v>81</v>
      </c>
      <c r="AY218" s="246" t="s">
        <v>184</v>
      </c>
    </row>
    <row r="219" s="12" customFormat="1" ht="22.8" customHeight="1">
      <c r="A219" s="12"/>
      <c r="B219" s="201"/>
      <c r="C219" s="202"/>
      <c r="D219" s="203" t="s">
        <v>73</v>
      </c>
      <c r="E219" s="215" t="s">
        <v>465</v>
      </c>
      <c r="F219" s="215" t="s">
        <v>466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SUM(P220:P227)</f>
        <v>0</v>
      </c>
      <c r="Q219" s="209"/>
      <c r="R219" s="210">
        <f>SUM(R220:R227)</f>
        <v>0.55878000000000005</v>
      </c>
      <c r="S219" s="209"/>
      <c r="T219" s="211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83</v>
      </c>
      <c r="AT219" s="213" t="s">
        <v>73</v>
      </c>
      <c r="AU219" s="213" t="s">
        <v>81</v>
      </c>
      <c r="AY219" s="212" t="s">
        <v>184</v>
      </c>
      <c r="BK219" s="214">
        <f>SUM(BK220:BK227)</f>
        <v>0</v>
      </c>
    </row>
    <row r="220" s="2" customFormat="1" ht="37.8" customHeight="1">
      <c r="A220" s="40"/>
      <c r="B220" s="41"/>
      <c r="C220" s="217" t="s">
        <v>467</v>
      </c>
      <c r="D220" s="217" t="s">
        <v>187</v>
      </c>
      <c r="E220" s="218" t="s">
        <v>468</v>
      </c>
      <c r="F220" s="219" t="s">
        <v>469</v>
      </c>
      <c r="G220" s="220" t="s">
        <v>240</v>
      </c>
      <c r="H220" s="221">
        <v>656</v>
      </c>
      <c r="I220" s="222"/>
      <c r="J220" s="223">
        <f>ROUND(I220*H220,2)</f>
        <v>0</v>
      </c>
      <c r="K220" s="219" t="s">
        <v>190</v>
      </c>
      <c r="L220" s="46"/>
      <c r="M220" s="224" t="s">
        <v>19</v>
      </c>
      <c r="N220" s="225" t="s">
        <v>45</v>
      </c>
      <c r="O220" s="86"/>
      <c r="P220" s="226">
        <f>O220*H220</f>
        <v>0</v>
      </c>
      <c r="Q220" s="226">
        <v>0.00075000000000000002</v>
      </c>
      <c r="R220" s="226">
        <f>Q220*H220</f>
        <v>0.49199999999999999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232</v>
      </c>
      <c r="AT220" s="228" t="s">
        <v>187</v>
      </c>
      <c r="AU220" s="228" t="s">
        <v>83</v>
      </c>
      <c r="AY220" s="19" t="s">
        <v>184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81</v>
      </c>
      <c r="BK220" s="229">
        <f>ROUND(I220*H220,2)</f>
        <v>0</v>
      </c>
      <c r="BL220" s="19" t="s">
        <v>232</v>
      </c>
      <c r="BM220" s="228" t="s">
        <v>470</v>
      </c>
    </row>
    <row r="221" s="2" customFormat="1">
      <c r="A221" s="40"/>
      <c r="B221" s="41"/>
      <c r="C221" s="42"/>
      <c r="D221" s="230" t="s">
        <v>192</v>
      </c>
      <c r="E221" s="42"/>
      <c r="F221" s="231" t="s">
        <v>471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192</v>
      </c>
      <c r="AU221" s="19" t="s">
        <v>83</v>
      </c>
    </row>
    <row r="222" s="13" customFormat="1">
      <c r="A222" s="13"/>
      <c r="B222" s="235"/>
      <c r="C222" s="236"/>
      <c r="D222" s="237" t="s">
        <v>194</v>
      </c>
      <c r="E222" s="238" t="s">
        <v>19</v>
      </c>
      <c r="F222" s="239" t="s">
        <v>472</v>
      </c>
      <c r="G222" s="236"/>
      <c r="H222" s="240">
        <v>656</v>
      </c>
      <c r="I222" s="241"/>
      <c r="J222" s="236"/>
      <c r="K222" s="236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194</v>
      </c>
      <c r="AU222" s="246" t="s">
        <v>83</v>
      </c>
      <c r="AV222" s="13" t="s">
        <v>83</v>
      </c>
      <c r="AW222" s="13" t="s">
        <v>35</v>
      </c>
      <c r="AX222" s="13" t="s">
        <v>81</v>
      </c>
      <c r="AY222" s="246" t="s">
        <v>184</v>
      </c>
    </row>
    <row r="223" s="2" customFormat="1" ht="62.7" customHeight="1">
      <c r="A223" s="40"/>
      <c r="B223" s="41"/>
      <c r="C223" s="217" t="s">
        <v>473</v>
      </c>
      <c r="D223" s="217" t="s">
        <v>187</v>
      </c>
      <c r="E223" s="218" t="s">
        <v>474</v>
      </c>
      <c r="F223" s="219" t="s">
        <v>475</v>
      </c>
      <c r="G223" s="220" t="s">
        <v>141</v>
      </c>
      <c r="H223" s="221">
        <v>21</v>
      </c>
      <c r="I223" s="222"/>
      <c r="J223" s="223">
        <f>ROUND(I223*H223,2)</f>
        <v>0</v>
      </c>
      <c r="K223" s="219" t="s">
        <v>190</v>
      </c>
      <c r="L223" s="46"/>
      <c r="M223" s="224" t="s">
        <v>19</v>
      </c>
      <c r="N223" s="225" t="s">
        <v>45</v>
      </c>
      <c r="O223" s="86"/>
      <c r="P223" s="226">
        <f>O223*H223</f>
        <v>0</v>
      </c>
      <c r="Q223" s="226">
        <v>0.0031800000000000001</v>
      </c>
      <c r="R223" s="226">
        <f>Q223*H223</f>
        <v>0.066780000000000006</v>
      </c>
      <c r="S223" s="226">
        <v>0</v>
      </c>
      <c r="T223" s="22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8" t="s">
        <v>232</v>
      </c>
      <c r="AT223" s="228" t="s">
        <v>187</v>
      </c>
      <c r="AU223" s="228" t="s">
        <v>83</v>
      </c>
      <c r="AY223" s="19" t="s">
        <v>184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9" t="s">
        <v>81</v>
      </c>
      <c r="BK223" s="229">
        <f>ROUND(I223*H223,2)</f>
        <v>0</v>
      </c>
      <c r="BL223" s="19" t="s">
        <v>232</v>
      </c>
      <c r="BM223" s="228" t="s">
        <v>476</v>
      </c>
    </row>
    <row r="224" s="2" customFormat="1">
      <c r="A224" s="40"/>
      <c r="B224" s="41"/>
      <c r="C224" s="42"/>
      <c r="D224" s="230" t="s">
        <v>192</v>
      </c>
      <c r="E224" s="42"/>
      <c r="F224" s="231" t="s">
        <v>477</v>
      </c>
      <c r="G224" s="42"/>
      <c r="H224" s="42"/>
      <c r="I224" s="232"/>
      <c r="J224" s="42"/>
      <c r="K224" s="42"/>
      <c r="L224" s="46"/>
      <c r="M224" s="233"/>
      <c r="N224" s="23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192</v>
      </c>
      <c r="AU224" s="19" t="s">
        <v>83</v>
      </c>
    </row>
    <row r="225" s="13" customFormat="1">
      <c r="A225" s="13"/>
      <c r="B225" s="235"/>
      <c r="C225" s="236"/>
      <c r="D225" s="237" t="s">
        <v>194</v>
      </c>
      <c r="E225" s="238" t="s">
        <v>19</v>
      </c>
      <c r="F225" s="239" t="s">
        <v>478</v>
      </c>
      <c r="G225" s="236"/>
      <c r="H225" s="240">
        <v>21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194</v>
      </c>
      <c r="AU225" s="246" t="s">
        <v>83</v>
      </c>
      <c r="AV225" s="13" t="s">
        <v>83</v>
      </c>
      <c r="AW225" s="13" t="s">
        <v>35</v>
      </c>
      <c r="AX225" s="13" t="s">
        <v>81</v>
      </c>
      <c r="AY225" s="246" t="s">
        <v>184</v>
      </c>
    </row>
    <row r="226" s="2" customFormat="1" ht="49.05" customHeight="1">
      <c r="A226" s="40"/>
      <c r="B226" s="41"/>
      <c r="C226" s="217" t="s">
        <v>479</v>
      </c>
      <c r="D226" s="217" t="s">
        <v>187</v>
      </c>
      <c r="E226" s="218" t="s">
        <v>480</v>
      </c>
      <c r="F226" s="219" t="s">
        <v>481</v>
      </c>
      <c r="G226" s="220" t="s">
        <v>206</v>
      </c>
      <c r="H226" s="221">
        <v>0.55900000000000005</v>
      </c>
      <c r="I226" s="222"/>
      <c r="J226" s="223">
        <f>ROUND(I226*H226,2)</f>
        <v>0</v>
      </c>
      <c r="K226" s="219" t="s">
        <v>190</v>
      </c>
      <c r="L226" s="46"/>
      <c r="M226" s="224" t="s">
        <v>19</v>
      </c>
      <c r="N226" s="225" t="s">
        <v>45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232</v>
      </c>
      <c r="AT226" s="228" t="s">
        <v>187</v>
      </c>
      <c r="AU226" s="228" t="s">
        <v>83</v>
      </c>
      <c r="AY226" s="19" t="s">
        <v>184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81</v>
      </c>
      <c r="BK226" s="229">
        <f>ROUND(I226*H226,2)</f>
        <v>0</v>
      </c>
      <c r="BL226" s="19" t="s">
        <v>232</v>
      </c>
      <c r="BM226" s="228" t="s">
        <v>482</v>
      </c>
    </row>
    <row r="227" s="2" customFormat="1">
      <c r="A227" s="40"/>
      <c r="B227" s="41"/>
      <c r="C227" s="42"/>
      <c r="D227" s="230" t="s">
        <v>192</v>
      </c>
      <c r="E227" s="42"/>
      <c r="F227" s="231" t="s">
        <v>483</v>
      </c>
      <c r="G227" s="42"/>
      <c r="H227" s="42"/>
      <c r="I227" s="232"/>
      <c r="J227" s="42"/>
      <c r="K227" s="42"/>
      <c r="L227" s="46"/>
      <c r="M227" s="281"/>
      <c r="N227" s="282"/>
      <c r="O227" s="283"/>
      <c r="P227" s="283"/>
      <c r="Q227" s="283"/>
      <c r="R227" s="283"/>
      <c r="S227" s="283"/>
      <c r="T227" s="28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192</v>
      </c>
      <c r="AU227" s="19" t="s">
        <v>83</v>
      </c>
    </row>
    <row r="228" s="2" customFormat="1" ht="6.96" customHeight="1">
      <c r="A228" s="40"/>
      <c r="B228" s="61"/>
      <c r="C228" s="62"/>
      <c r="D228" s="62"/>
      <c r="E228" s="62"/>
      <c r="F228" s="62"/>
      <c r="G228" s="62"/>
      <c r="H228" s="62"/>
      <c r="I228" s="62"/>
      <c r="J228" s="62"/>
      <c r="K228" s="62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JjVRiB/F3bhUODfNVxOD8geJpl9zqIQMgTbBYiWC9kKnlvJXf2zomYLGc5kGVsU+az1maTkeek3yaoXDj67HaQ==" hashValue="uFRLeDnBjvKECbDzxb4rs1Myg5CmZZecon7wmNaosRvF1s7ZtscqzAC4LI8oiltdXKPIV4FWCFEO/ILZqeElAQ==" algorithmName="SHA-512" password="CC35"/>
  <autoFilter ref="C100:K2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4_02/712362301"/>
    <hyperlink ref="F108" r:id="rId2" display="https://podminky.urs.cz/item/CS_URS_2024_02/712363352"/>
    <hyperlink ref="F111" r:id="rId3" display="https://podminky.urs.cz/item/CS_URS_2024_02/712363353"/>
    <hyperlink ref="F114" r:id="rId4" display="https://podminky.urs.cz/item/CS_URS_2024_02/712363366"/>
    <hyperlink ref="F117" r:id="rId5" display="https://podminky.urs.cz/item/CS_URS_2024_02/712363404"/>
    <hyperlink ref="F126" r:id="rId6" display="https://podminky.urs.cz/item/CS_URS_2024_02/712363405"/>
    <hyperlink ref="F130" r:id="rId7" display="https://podminky.urs.cz/item/CS_URS_2024_02/712363406"/>
    <hyperlink ref="F134" r:id="rId8" display="https://podminky.urs.cz/item/CS_URS_2024_02/712391171"/>
    <hyperlink ref="F144" r:id="rId9" display="https://podminky.urs.cz/item/CS_URS_2024_02/712964703"/>
    <hyperlink ref="F156" r:id="rId10" display="https://podminky.urs.cz/item/CS_URS_2024_02/998712103"/>
    <hyperlink ref="F159" r:id="rId11" display="https://podminky.urs.cz/item/CS_URS_2024_02/721233113"/>
    <hyperlink ref="F162" r:id="rId12" display="https://podminky.urs.cz/item/CS_URS_2024_02/998721103"/>
    <hyperlink ref="F165" r:id="rId13" display="https://podminky.urs.cz/item/CS_URS_2024_02/741420001"/>
    <hyperlink ref="F172" r:id="rId14" display="https://podminky.urs.cz/item/CS_URS_2024_02/741420021"/>
    <hyperlink ref="F177" r:id="rId15" display="https://podminky.urs.cz/item/CS_URS_2024_02/741420024"/>
    <hyperlink ref="F182" r:id="rId16" display="https://podminky.urs.cz/item/CS_URS_2024_02/998741103"/>
    <hyperlink ref="F188" r:id="rId17" display="https://podminky.urs.cz/item/CS_URS_2024_01/762361312"/>
    <hyperlink ref="F191" r:id="rId18" display="https://podminky.urs.cz/item/CS_URS_2024_02/998762103"/>
    <hyperlink ref="F194" r:id="rId19" display="https://podminky.urs.cz/item/CS_URS_2024_02/764214607"/>
    <hyperlink ref="F197" r:id="rId20" display="https://podminky.urs.cz/item/CS_URS_2024_02/764214611"/>
    <hyperlink ref="F200" r:id="rId21" display="https://podminky.urs.cz/item/CS_URS_2024_02/998764103"/>
    <hyperlink ref="F203" r:id="rId22" display="https://podminky.urs.cz/item/CS_URS_2024_02/767316310"/>
    <hyperlink ref="F208" r:id="rId23" display="https://podminky.urs.cz/item/CS_URS_2024_02/998767103"/>
    <hyperlink ref="F211" r:id="rId24" display="https://podminky.urs.cz/item/CS_URS_2024_02/783301311"/>
    <hyperlink ref="F214" r:id="rId25" display="https://podminky.urs.cz/item/CS_URS_2024_02/783314101"/>
    <hyperlink ref="F217" r:id="rId26" display="https://podminky.urs.cz/item/CS_URS_2024_02/783317101"/>
    <hyperlink ref="F221" r:id="rId27" display="https://podminky.urs.cz/item/CS_URS_2024_02/787300901"/>
    <hyperlink ref="F224" r:id="rId28" display="https://podminky.urs.cz/item/CS_URS_2024_02/787327224"/>
    <hyperlink ref="F227" r:id="rId29" display="https://podminky.urs.cz/item/CS_URS_2024_02/998787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  <c r="AZ2" s="141" t="s">
        <v>139</v>
      </c>
      <c r="BA2" s="141" t="s">
        <v>484</v>
      </c>
      <c r="BB2" s="141" t="s">
        <v>141</v>
      </c>
      <c r="BC2" s="141" t="s">
        <v>485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486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487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ROUND((SUM(BE97:BE124)),  2)</f>
        <v>0</v>
      </c>
      <c r="G37" s="40"/>
      <c r="H37" s="40"/>
      <c r="I37" s="161">
        <v>0.20999999999999999</v>
      </c>
      <c r="J37" s="160">
        <f>ROUND(((SUM(BE97:BE124))*I37),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ROUND((SUM(BF97:BF124)),  2)</f>
        <v>0</v>
      </c>
      <c r="G38" s="40"/>
      <c r="H38" s="40"/>
      <c r="I38" s="161">
        <v>0.12</v>
      </c>
      <c r="J38" s="160">
        <f>ROUND(((SUM(BF97:BF124))*I38),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ROUND((SUM(BG97:BG124)),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ROUND((SUM(BH97:BH124)),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ROUND((SUM(BI97:BI124)),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486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D.2.1a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J103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J113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J114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167</v>
      </c>
      <c r="E73" s="187"/>
      <c r="F73" s="187"/>
      <c r="G73" s="187"/>
      <c r="H73" s="187"/>
      <c r="I73" s="187"/>
      <c r="J73" s="188">
        <f>J118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střechy budovy F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151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486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D.2.1a - Architektonicko-stavební řešení - Bourací práce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Masarykova nemocnice Ústí nad Labem</v>
      </c>
      <c r="G91" s="42"/>
      <c r="H91" s="42"/>
      <c r="I91" s="34" t="s">
        <v>23</v>
      </c>
      <c r="J91" s="74" t="str">
        <f>IF(J16="","",J16)</f>
        <v>14. 10. 2024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Krajská zdravotní a.s.</v>
      </c>
      <c r="G93" s="42"/>
      <c r="H93" s="42"/>
      <c r="I93" s="34" t="s">
        <v>33</v>
      </c>
      <c r="J93" s="38" t="str">
        <f>E25</f>
        <v xml:space="preserve"> 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Milan Křehla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170</v>
      </c>
      <c r="D96" s="193" t="s">
        <v>59</v>
      </c>
      <c r="E96" s="193" t="s">
        <v>55</v>
      </c>
      <c r="F96" s="193" t="s">
        <v>56</v>
      </c>
      <c r="G96" s="193" t="s">
        <v>171</v>
      </c>
      <c r="H96" s="193" t="s">
        <v>172</v>
      </c>
      <c r="I96" s="193" t="s">
        <v>173</v>
      </c>
      <c r="J96" s="193" t="s">
        <v>158</v>
      </c>
      <c r="K96" s="194" t="s">
        <v>174</v>
      </c>
      <c r="L96" s="195"/>
      <c r="M96" s="94" t="s">
        <v>19</v>
      </c>
      <c r="N96" s="95" t="s">
        <v>44</v>
      </c>
      <c r="O96" s="95" t="s">
        <v>175</v>
      </c>
      <c r="P96" s="95" t="s">
        <v>176</v>
      </c>
      <c r="Q96" s="95" t="s">
        <v>177</v>
      </c>
      <c r="R96" s="95" t="s">
        <v>178</v>
      </c>
      <c r="S96" s="95" t="s">
        <v>179</v>
      </c>
      <c r="T96" s="96" t="s">
        <v>180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181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P98+P113</f>
        <v>0</v>
      </c>
      <c r="Q97" s="98"/>
      <c r="R97" s="198">
        <f>R98+R113</f>
        <v>0</v>
      </c>
      <c r="S97" s="98"/>
      <c r="T97" s="199">
        <f>T98+T113</f>
        <v>0.118675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159</v>
      </c>
      <c r="BK97" s="200">
        <f>BK98+BK113</f>
        <v>0</v>
      </c>
    </row>
    <row r="98" s="12" customFormat="1" ht="25.92" customHeight="1">
      <c r="A98" s="12"/>
      <c r="B98" s="201"/>
      <c r="C98" s="202"/>
      <c r="D98" s="203" t="s">
        <v>73</v>
      </c>
      <c r="E98" s="204" t="s">
        <v>182</v>
      </c>
      <c r="F98" s="204" t="s">
        <v>183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P99+P103</f>
        <v>0</v>
      </c>
      <c r="Q98" s="209"/>
      <c r="R98" s="210">
        <f>R99+R103</f>
        <v>0</v>
      </c>
      <c r="S98" s="209"/>
      <c r="T98" s="211">
        <f>T99+T103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81</v>
      </c>
      <c r="AT98" s="213" t="s">
        <v>73</v>
      </c>
      <c r="AU98" s="213" t="s">
        <v>74</v>
      </c>
      <c r="AY98" s="212" t="s">
        <v>184</v>
      </c>
      <c r="BK98" s="214">
        <f>BK99+BK103</f>
        <v>0</v>
      </c>
    </row>
    <row r="99" s="12" customFormat="1" ht="22.8" customHeight="1">
      <c r="A99" s="12"/>
      <c r="B99" s="201"/>
      <c r="C99" s="202"/>
      <c r="D99" s="203" t="s">
        <v>73</v>
      </c>
      <c r="E99" s="215" t="s">
        <v>185</v>
      </c>
      <c r="F99" s="215" t="s">
        <v>186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SUM(P100:P102)</f>
        <v>0</v>
      </c>
      <c r="Q99" s="209"/>
      <c r="R99" s="210">
        <f>SUM(R100:R102)</f>
        <v>0</v>
      </c>
      <c r="S99" s="209"/>
      <c r="T99" s="211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81</v>
      </c>
      <c r="AY99" s="212" t="s">
        <v>184</v>
      </c>
      <c r="BK99" s="214">
        <f>SUM(BK100:BK102)</f>
        <v>0</v>
      </c>
    </row>
    <row r="100" s="2" customFormat="1" ht="37.8" customHeight="1">
      <c r="A100" s="40"/>
      <c r="B100" s="41"/>
      <c r="C100" s="217" t="s">
        <v>81</v>
      </c>
      <c r="D100" s="217" t="s">
        <v>187</v>
      </c>
      <c r="E100" s="218" t="s">
        <v>188</v>
      </c>
      <c r="F100" s="219" t="s">
        <v>189</v>
      </c>
      <c r="G100" s="220" t="s">
        <v>141</v>
      </c>
      <c r="H100" s="221">
        <v>68.599999999999994</v>
      </c>
      <c r="I100" s="222"/>
      <c r="J100" s="223">
        <f>ROUND(I100*H100,2)</f>
        <v>0</v>
      </c>
      <c r="K100" s="219" t="s">
        <v>190</v>
      </c>
      <c r="L100" s="46"/>
      <c r="M100" s="224" t="s">
        <v>19</v>
      </c>
      <c r="N100" s="225" t="s">
        <v>45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95</v>
      </c>
      <c r="AT100" s="228" t="s">
        <v>187</v>
      </c>
      <c r="AU100" s="228" t="s">
        <v>83</v>
      </c>
      <c r="AY100" s="19" t="s">
        <v>184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81</v>
      </c>
      <c r="BK100" s="229">
        <f>ROUND(I100*H100,2)</f>
        <v>0</v>
      </c>
      <c r="BL100" s="19" t="s">
        <v>95</v>
      </c>
      <c r="BM100" s="228" t="s">
        <v>191</v>
      </c>
    </row>
    <row r="101" s="2" customFormat="1">
      <c r="A101" s="40"/>
      <c r="B101" s="41"/>
      <c r="C101" s="42"/>
      <c r="D101" s="230" t="s">
        <v>192</v>
      </c>
      <c r="E101" s="42"/>
      <c r="F101" s="231" t="s">
        <v>193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83</v>
      </c>
    </row>
    <row r="102" s="13" customFormat="1">
      <c r="A102" s="13"/>
      <c r="B102" s="235"/>
      <c r="C102" s="236"/>
      <c r="D102" s="237" t="s">
        <v>194</v>
      </c>
      <c r="E102" s="238" t="s">
        <v>19</v>
      </c>
      <c r="F102" s="239" t="s">
        <v>139</v>
      </c>
      <c r="G102" s="236"/>
      <c r="H102" s="240">
        <v>68.599999999999994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194</v>
      </c>
      <c r="AU102" s="246" t="s">
        <v>83</v>
      </c>
      <c r="AV102" s="13" t="s">
        <v>83</v>
      </c>
      <c r="AW102" s="13" t="s">
        <v>35</v>
      </c>
      <c r="AX102" s="13" t="s">
        <v>81</v>
      </c>
      <c r="AY102" s="246" t="s">
        <v>184</v>
      </c>
    </row>
    <row r="103" s="12" customFormat="1" ht="22.8" customHeight="1">
      <c r="A103" s="12"/>
      <c r="B103" s="201"/>
      <c r="C103" s="202"/>
      <c r="D103" s="203" t="s">
        <v>73</v>
      </c>
      <c r="E103" s="215" t="s">
        <v>202</v>
      </c>
      <c r="F103" s="215" t="s">
        <v>203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SUM(P104:P112)</f>
        <v>0</v>
      </c>
      <c r="Q103" s="209"/>
      <c r="R103" s="210">
        <f>SUM(R104:R112)</f>
        <v>0</v>
      </c>
      <c r="S103" s="209"/>
      <c r="T103" s="21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81</v>
      </c>
      <c r="AT103" s="213" t="s">
        <v>73</v>
      </c>
      <c r="AU103" s="213" t="s">
        <v>81</v>
      </c>
      <c r="AY103" s="212" t="s">
        <v>184</v>
      </c>
      <c r="BK103" s="214">
        <f>SUM(BK104:BK112)</f>
        <v>0</v>
      </c>
    </row>
    <row r="104" s="2" customFormat="1" ht="37.8" customHeight="1">
      <c r="A104" s="40"/>
      <c r="B104" s="41"/>
      <c r="C104" s="217" t="s">
        <v>83</v>
      </c>
      <c r="D104" s="217" t="s">
        <v>187</v>
      </c>
      <c r="E104" s="218" t="s">
        <v>204</v>
      </c>
      <c r="F104" s="219" t="s">
        <v>205</v>
      </c>
      <c r="G104" s="220" t="s">
        <v>206</v>
      </c>
      <c r="H104" s="221">
        <v>0.119</v>
      </c>
      <c r="I104" s="222"/>
      <c r="J104" s="223">
        <f>ROUND(I104*H104,2)</f>
        <v>0</v>
      </c>
      <c r="K104" s="219" t="s">
        <v>190</v>
      </c>
      <c r="L104" s="46"/>
      <c r="M104" s="224" t="s">
        <v>19</v>
      </c>
      <c r="N104" s="225" t="s">
        <v>45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95</v>
      </c>
      <c r="AT104" s="228" t="s">
        <v>187</v>
      </c>
      <c r="AU104" s="228" t="s">
        <v>83</v>
      </c>
      <c r="AY104" s="19" t="s">
        <v>184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81</v>
      </c>
      <c r="BK104" s="229">
        <f>ROUND(I104*H104,2)</f>
        <v>0</v>
      </c>
      <c r="BL104" s="19" t="s">
        <v>95</v>
      </c>
      <c r="BM104" s="228" t="s">
        <v>207</v>
      </c>
    </row>
    <row r="105" s="2" customFormat="1">
      <c r="A105" s="40"/>
      <c r="B105" s="41"/>
      <c r="C105" s="42"/>
      <c r="D105" s="230" t="s">
        <v>192</v>
      </c>
      <c r="E105" s="42"/>
      <c r="F105" s="231" t="s">
        <v>208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83</v>
      </c>
    </row>
    <row r="106" s="2" customFormat="1" ht="33" customHeight="1">
      <c r="A106" s="40"/>
      <c r="B106" s="41"/>
      <c r="C106" s="217" t="s">
        <v>90</v>
      </c>
      <c r="D106" s="217" t="s">
        <v>187</v>
      </c>
      <c r="E106" s="218" t="s">
        <v>209</v>
      </c>
      <c r="F106" s="219" t="s">
        <v>210</v>
      </c>
      <c r="G106" s="220" t="s">
        <v>206</v>
      </c>
      <c r="H106" s="221">
        <v>0.119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95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95</v>
      </c>
      <c r="BM106" s="228" t="s">
        <v>211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212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2" customFormat="1" ht="44.25" customHeight="1">
      <c r="A108" s="40"/>
      <c r="B108" s="41"/>
      <c r="C108" s="217" t="s">
        <v>95</v>
      </c>
      <c r="D108" s="217" t="s">
        <v>187</v>
      </c>
      <c r="E108" s="218" t="s">
        <v>214</v>
      </c>
      <c r="F108" s="219" t="s">
        <v>215</v>
      </c>
      <c r="G108" s="220" t="s">
        <v>206</v>
      </c>
      <c r="H108" s="221">
        <v>0.59499999999999997</v>
      </c>
      <c r="I108" s="222"/>
      <c r="J108" s="223">
        <f>ROUND(I108*H108,2)</f>
        <v>0</v>
      </c>
      <c r="K108" s="219" t="s">
        <v>190</v>
      </c>
      <c r="L108" s="46"/>
      <c r="M108" s="224" t="s">
        <v>19</v>
      </c>
      <c r="N108" s="225" t="s">
        <v>45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95</v>
      </c>
      <c r="AT108" s="228" t="s">
        <v>187</v>
      </c>
      <c r="AU108" s="228" t="s">
        <v>83</v>
      </c>
      <c r="AY108" s="19" t="s">
        <v>184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81</v>
      </c>
      <c r="BK108" s="229">
        <f>ROUND(I108*H108,2)</f>
        <v>0</v>
      </c>
      <c r="BL108" s="19" t="s">
        <v>95</v>
      </c>
      <c r="BM108" s="228" t="s">
        <v>216</v>
      </c>
    </row>
    <row r="109" s="2" customFormat="1">
      <c r="A109" s="40"/>
      <c r="B109" s="41"/>
      <c r="C109" s="42"/>
      <c r="D109" s="230" t="s">
        <v>192</v>
      </c>
      <c r="E109" s="42"/>
      <c r="F109" s="231" t="s">
        <v>217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83</v>
      </c>
    </row>
    <row r="110" s="13" customFormat="1">
      <c r="A110" s="13"/>
      <c r="B110" s="235"/>
      <c r="C110" s="236"/>
      <c r="D110" s="237" t="s">
        <v>194</v>
      </c>
      <c r="E110" s="236"/>
      <c r="F110" s="239" t="s">
        <v>488</v>
      </c>
      <c r="G110" s="236"/>
      <c r="H110" s="240">
        <v>0.59499999999999997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194</v>
      </c>
      <c r="AU110" s="246" t="s">
        <v>83</v>
      </c>
      <c r="AV110" s="13" t="s">
        <v>83</v>
      </c>
      <c r="AW110" s="13" t="s">
        <v>4</v>
      </c>
      <c r="AX110" s="13" t="s">
        <v>81</v>
      </c>
      <c r="AY110" s="246" t="s">
        <v>184</v>
      </c>
    </row>
    <row r="111" s="2" customFormat="1" ht="44.25" customHeight="1">
      <c r="A111" s="40"/>
      <c r="B111" s="41"/>
      <c r="C111" s="217" t="s">
        <v>213</v>
      </c>
      <c r="D111" s="217" t="s">
        <v>187</v>
      </c>
      <c r="E111" s="218" t="s">
        <v>220</v>
      </c>
      <c r="F111" s="219" t="s">
        <v>221</v>
      </c>
      <c r="G111" s="220" t="s">
        <v>206</v>
      </c>
      <c r="H111" s="221">
        <v>0.119</v>
      </c>
      <c r="I111" s="222"/>
      <c r="J111" s="223">
        <f>ROUND(I111*H111,2)</f>
        <v>0</v>
      </c>
      <c r="K111" s="219" t="s">
        <v>190</v>
      </c>
      <c r="L111" s="46"/>
      <c r="M111" s="224" t="s">
        <v>19</v>
      </c>
      <c r="N111" s="225" t="s">
        <v>45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95</v>
      </c>
      <c r="AT111" s="228" t="s">
        <v>187</v>
      </c>
      <c r="AU111" s="228" t="s">
        <v>83</v>
      </c>
      <c r="AY111" s="19" t="s">
        <v>184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81</v>
      </c>
      <c r="BK111" s="229">
        <f>ROUND(I111*H111,2)</f>
        <v>0</v>
      </c>
      <c r="BL111" s="19" t="s">
        <v>95</v>
      </c>
      <c r="BM111" s="228" t="s">
        <v>222</v>
      </c>
    </row>
    <row r="112" s="2" customFormat="1">
      <c r="A112" s="40"/>
      <c r="B112" s="41"/>
      <c r="C112" s="42"/>
      <c r="D112" s="230" t="s">
        <v>192</v>
      </c>
      <c r="E112" s="42"/>
      <c r="F112" s="231" t="s">
        <v>223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83</v>
      </c>
    </row>
    <row r="113" s="12" customFormat="1" ht="25.92" customHeight="1">
      <c r="A113" s="12"/>
      <c r="B113" s="201"/>
      <c r="C113" s="202"/>
      <c r="D113" s="203" t="s">
        <v>73</v>
      </c>
      <c r="E113" s="204" t="s">
        <v>224</v>
      </c>
      <c r="F113" s="204" t="s">
        <v>225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P114+P118</f>
        <v>0</v>
      </c>
      <c r="Q113" s="209"/>
      <c r="R113" s="210">
        <f>R114+R118</f>
        <v>0</v>
      </c>
      <c r="S113" s="209"/>
      <c r="T113" s="211">
        <f>T114+T118</f>
        <v>0.118675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83</v>
      </c>
      <c r="AT113" s="213" t="s">
        <v>73</v>
      </c>
      <c r="AU113" s="213" t="s">
        <v>74</v>
      </c>
      <c r="AY113" s="212" t="s">
        <v>184</v>
      </c>
      <c r="BK113" s="214">
        <f>BK114+BK118</f>
        <v>0</v>
      </c>
    </row>
    <row r="114" s="12" customFormat="1" ht="22.8" customHeight="1">
      <c r="A114" s="12"/>
      <c r="B114" s="201"/>
      <c r="C114" s="202"/>
      <c r="D114" s="203" t="s">
        <v>73</v>
      </c>
      <c r="E114" s="215" t="s">
        <v>226</v>
      </c>
      <c r="F114" s="215" t="s">
        <v>227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SUM(P115:P117)</f>
        <v>0</v>
      </c>
      <c r="Q114" s="209"/>
      <c r="R114" s="210">
        <f>SUM(R115:R117)</f>
        <v>0</v>
      </c>
      <c r="S114" s="209"/>
      <c r="T114" s="211">
        <f>SUM(T115:T117)</f>
        <v>0.02307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83</v>
      </c>
      <c r="AT114" s="213" t="s">
        <v>73</v>
      </c>
      <c r="AU114" s="213" t="s">
        <v>81</v>
      </c>
      <c r="AY114" s="212" t="s">
        <v>184</v>
      </c>
      <c r="BK114" s="214">
        <f>SUM(BK115:BK117)</f>
        <v>0</v>
      </c>
    </row>
    <row r="115" s="2" customFormat="1" ht="24.15" customHeight="1">
      <c r="A115" s="40"/>
      <c r="B115" s="41"/>
      <c r="C115" s="217" t="s">
        <v>219</v>
      </c>
      <c r="D115" s="217" t="s">
        <v>187</v>
      </c>
      <c r="E115" s="218" t="s">
        <v>229</v>
      </c>
      <c r="F115" s="219" t="s">
        <v>230</v>
      </c>
      <c r="G115" s="220" t="s">
        <v>231</v>
      </c>
      <c r="H115" s="221">
        <v>1</v>
      </c>
      <c r="I115" s="222"/>
      <c r="J115" s="223">
        <f>ROUND(I115*H115,2)</f>
        <v>0</v>
      </c>
      <c r="K115" s="219" t="s">
        <v>190</v>
      </c>
      <c r="L115" s="46"/>
      <c r="M115" s="224" t="s">
        <v>19</v>
      </c>
      <c r="N115" s="225" t="s">
        <v>45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0.02307</v>
      </c>
      <c r="T115" s="227">
        <f>S115*H115</f>
        <v>0.02307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232</v>
      </c>
      <c r="AT115" s="228" t="s">
        <v>187</v>
      </c>
      <c r="AU115" s="228" t="s">
        <v>83</v>
      </c>
      <c r="AY115" s="19" t="s">
        <v>184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81</v>
      </c>
      <c r="BK115" s="229">
        <f>ROUND(I115*H115,2)</f>
        <v>0</v>
      </c>
      <c r="BL115" s="19" t="s">
        <v>232</v>
      </c>
      <c r="BM115" s="228" t="s">
        <v>233</v>
      </c>
    </row>
    <row r="116" s="2" customFormat="1">
      <c r="A116" s="40"/>
      <c r="B116" s="41"/>
      <c r="C116" s="42"/>
      <c r="D116" s="230" t="s">
        <v>192</v>
      </c>
      <c r="E116" s="42"/>
      <c r="F116" s="231" t="s">
        <v>234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83</v>
      </c>
    </row>
    <row r="117" s="13" customFormat="1">
      <c r="A117" s="13"/>
      <c r="B117" s="235"/>
      <c r="C117" s="236"/>
      <c r="D117" s="237" t="s">
        <v>194</v>
      </c>
      <c r="E117" s="238" t="s">
        <v>19</v>
      </c>
      <c r="F117" s="239" t="s">
        <v>81</v>
      </c>
      <c r="G117" s="236"/>
      <c r="H117" s="240">
        <v>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194</v>
      </c>
      <c r="AU117" s="246" t="s">
        <v>83</v>
      </c>
      <c r="AV117" s="13" t="s">
        <v>83</v>
      </c>
      <c r="AW117" s="13" t="s">
        <v>35</v>
      </c>
      <c r="AX117" s="13" t="s">
        <v>81</v>
      </c>
      <c r="AY117" s="246" t="s">
        <v>184</v>
      </c>
    </row>
    <row r="118" s="12" customFormat="1" ht="22.8" customHeight="1">
      <c r="A118" s="12"/>
      <c r="B118" s="201"/>
      <c r="C118" s="202"/>
      <c r="D118" s="203" t="s">
        <v>73</v>
      </c>
      <c r="E118" s="215" t="s">
        <v>255</v>
      </c>
      <c r="F118" s="215" t="s">
        <v>256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SUM(P119:P124)</f>
        <v>0</v>
      </c>
      <c r="Q118" s="209"/>
      <c r="R118" s="210">
        <f>SUM(R119:R124)</f>
        <v>0</v>
      </c>
      <c r="S118" s="209"/>
      <c r="T118" s="211">
        <f>SUM(T119:T124)</f>
        <v>0.095604999999999996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83</v>
      </c>
      <c r="AT118" s="213" t="s">
        <v>73</v>
      </c>
      <c r="AU118" s="213" t="s">
        <v>81</v>
      </c>
      <c r="AY118" s="212" t="s">
        <v>184</v>
      </c>
      <c r="BK118" s="214">
        <f>SUM(BK119:BK124)</f>
        <v>0</v>
      </c>
    </row>
    <row r="119" s="2" customFormat="1" ht="24.15" customHeight="1">
      <c r="A119" s="40"/>
      <c r="B119" s="41"/>
      <c r="C119" s="217" t="s">
        <v>228</v>
      </c>
      <c r="D119" s="217" t="s">
        <v>187</v>
      </c>
      <c r="E119" s="218" t="s">
        <v>258</v>
      </c>
      <c r="F119" s="219" t="s">
        <v>259</v>
      </c>
      <c r="G119" s="220" t="s">
        <v>240</v>
      </c>
      <c r="H119" s="221">
        <v>25.5</v>
      </c>
      <c r="I119" s="222"/>
      <c r="J119" s="223">
        <f>ROUND(I119*H119,2)</f>
        <v>0</v>
      </c>
      <c r="K119" s="219" t="s">
        <v>190</v>
      </c>
      <c r="L119" s="46"/>
      <c r="M119" s="224" t="s">
        <v>19</v>
      </c>
      <c r="N119" s="225" t="s">
        <v>45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0.00191</v>
      </c>
      <c r="T119" s="227">
        <f>S119*H119</f>
        <v>0.048704999999999998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232</v>
      </c>
      <c r="AT119" s="228" t="s">
        <v>187</v>
      </c>
      <c r="AU119" s="228" t="s">
        <v>83</v>
      </c>
      <c r="AY119" s="19" t="s">
        <v>184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81</v>
      </c>
      <c r="BK119" s="229">
        <f>ROUND(I119*H119,2)</f>
        <v>0</v>
      </c>
      <c r="BL119" s="19" t="s">
        <v>232</v>
      </c>
      <c r="BM119" s="228" t="s">
        <v>260</v>
      </c>
    </row>
    <row r="120" s="2" customFormat="1">
      <c r="A120" s="40"/>
      <c r="B120" s="41"/>
      <c r="C120" s="42"/>
      <c r="D120" s="230" t="s">
        <v>192</v>
      </c>
      <c r="E120" s="42"/>
      <c r="F120" s="231" t="s">
        <v>261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83</v>
      </c>
    </row>
    <row r="121" s="13" customFormat="1">
      <c r="A121" s="13"/>
      <c r="B121" s="235"/>
      <c r="C121" s="236"/>
      <c r="D121" s="237" t="s">
        <v>194</v>
      </c>
      <c r="E121" s="238" t="s">
        <v>19</v>
      </c>
      <c r="F121" s="239" t="s">
        <v>489</v>
      </c>
      <c r="G121" s="236"/>
      <c r="H121" s="240">
        <v>25.5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194</v>
      </c>
      <c r="AU121" s="246" t="s">
        <v>83</v>
      </c>
      <c r="AV121" s="13" t="s">
        <v>83</v>
      </c>
      <c r="AW121" s="13" t="s">
        <v>35</v>
      </c>
      <c r="AX121" s="13" t="s">
        <v>81</v>
      </c>
      <c r="AY121" s="246" t="s">
        <v>184</v>
      </c>
    </row>
    <row r="122" s="2" customFormat="1" ht="21.75" customHeight="1">
      <c r="A122" s="40"/>
      <c r="B122" s="41"/>
      <c r="C122" s="217" t="s">
        <v>235</v>
      </c>
      <c r="D122" s="217" t="s">
        <v>187</v>
      </c>
      <c r="E122" s="218" t="s">
        <v>263</v>
      </c>
      <c r="F122" s="219" t="s">
        <v>264</v>
      </c>
      <c r="G122" s="220" t="s">
        <v>240</v>
      </c>
      <c r="H122" s="221">
        <v>26.800000000000001</v>
      </c>
      <c r="I122" s="222"/>
      <c r="J122" s="223">
        <f>ROUND(I122*H122,2)</f>
        <v>0</v>
      </c>
      <c r="K122" s="219" t="s">
        <v>190</v>
      </c>
      <c r="L122" s="46"/>
      <c r="M122" s="224" t="s">
        <v>19</v>
      </c>
      <c r="N122" s="225" t="s">
        <v>45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0.00175</v>
      </c>
      <c r="T122" s="227">
        <f>S122*H122</f>
        <v>0.046900000000000004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232</v>
      </c>
      <c r="AT122" s="228" t="s">
        <v>187</v>
      </c>
      <c r="AU122" s="228" t="s">
        <v>83</v>
      </c>
      <c r="AY122" s="19" t="s">
        <v>184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81</v>
      </c>
      <c r="BK122" s="229">
        <f>ROUND(I122*H122,2)</f>
        <v>0</v>
      </c>
      <c r="BL122" s="19" t="s">
        <v>232</v>
      </c>
      <c r="BM122" s="228" t="s">
        <v>265</v>
      </c>
    </row>
    <row r="123" s="2" customFormat="1">
      <c r="A123" s="40"/>
      <c r="B123" s="41"/>
      <c r="C123" s="42"/>
      <c r="D123" s="230" t="s">
        <v>192</v>
      </c>
      <c r="E123" s="42"/>
      <c r="F123" s="231" t="s">
        <v>266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83</v>
      </c>
    </row>
    <row r="124" s="13" customFormat="1">
      <c r="A124" s="13"/>
      <c r="B124" s="235"/>
      <c r="C124" s="236"/>
      <c r="D124" s="237" t="s">
        <v>194</v>
      </c>
      <c r="E124" s="238" t="s">
        <v>19</v>
      </c>
      <c r="F124" s="239" t="s">
        <v>490</v>
      </c>
      <c r="G124" s="236"/>
      <c r="H124" s="240">
        <v>26.800000000000001</v>
      </c>
      <c r="I124" s="241"/>
      <c r="J124" s="236"/>
      <c r="K124" s="236"/>
      <c r="L124" s="242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194</v>
      </c>
      <c r="AU124" s="246" t="s">
        <v>83</v>
      </c>
      <c r="AV124" s="13" t="s">
        <v>83</v>
      </c>
      <c r="AW124" s="13" t="s">
        <v>35</v>
      </c>
      <c r="AX124" s="13" t="s">
        <v>81</v>
      </c>
      <c r="AY124" s="246" t="s">
        <v>184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8F3wRVef9Ch7KCe4N59FdxyCpCKxyB49+9EqAaht2nYBnHd1mN/2u93CXKfSnyWEiUHZPsf/S9wfz+60YLV3mA==" hashValue="+oehKUZEdzVuDbgwCJzFMzoISyUwUbMi25U2kl67FJEFUeBKJHtUigZ2xjEyVjmVRm61sOu7ri4ePVs+o64B6A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952902501"/>
    <hyperlink ref="F105" r:id="rId2" display="https://podminky.urs.cz/item/CS_URS_2024_02/997013211"/>
    <hyperlink ref="F107" r:id="rId3" display="https://podminky.urs.cz/item/CS_URS_2024_02/997013501"/>
    <hyperlink ref="F109" r:id="rId4" display="https://podminky.urs.cz/item/CS_URS_2024_02/997013509"/>
    <hyperlink ref="F112" r:id="rId5" display="https://podminky.urs.cz/item/CS_URS_2024_02/997013631"/>
    <hyperlink ref="F116" r:id="rId6" display="https://podminky.urs.cz/item/CS_URS_2024_02/721210824"/>
    <hyperlink ref="F120" r:id="rId7" display="https://podminky.urs.cz/item/CS_URS_2024_02/764002841"/>
    <hyperlink ref="F123" r:id="rId8" display="https://podminky.urs.cz/item/CS_URS_2024_02/7640028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  <c r="AZ2" s="141" t="s">
        <v>275</v>
      </c>
      <c r="BA2" s="141" t="s">
        <v>276</v>
      </c>
      <c r="BB2" s="141" t="s">
        <v>141</v>
      </c>
      <c r="BC2" s="141" t="s">
        <v>491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486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492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ROUND((SUM(BE96:BE160)),  2)</f>
        <v>0</v>
      </c>
      <c r="G37" s="40"/>
      <c r="H37" s="40"/>
      <c r="I37" s="161">
        <v>0.20999999999999999</v>
      </c>
      <c r="J37" s="160">
        <f>ROUND(((SUM(BE96:BE160))*I37),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ROUND((SUM(BF96:BF160)),  2)</f>
        <v>0</v>
      </c>
      <c r="G38" s="40"/>
      <c r="H38" s="40"/>
      <c r="I38" s="161">
        <v>0.12</v>
      </c>
      <c r="J38" s="160">
        <f>ROUND(((SUM(BF96:BF160))*I38),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ROUND((SUM(BG96:BG160)),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ROUND((SUM(BH96:BH160)),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ROUND((SUM(BI96:BI160)),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486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D.2.1b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J98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J143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280</v>
      </c>
      <c r="E71" s="187"/>
      <c r="F71" s="187"/>
      <c r="G71" s="187"/>
      <c r="H71" s="187"/>
      <c r="I71" s="187"/>
      <c r="J71" s="188">
        <f>J149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167</v>
      </c>
      <c r="E72" s="187"/>
      <c r="F72" s="187"/>
      <c r="G72" s="187"/>
      <c r="H72" s="187"/>
      <c r="I72" s="187"/>
      <c r="J72" s="188">
        <f>J155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169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3" t="str">
        <f>E7</f>
        <v>Rekonstrukce střechy budovy F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3" t="s">
        <v>151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4" t="s">
        <v>486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154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D.2.1b - Architektonicko-stavební řešení - Stavební úpravy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Masarykova nemocnice Ústí nad Labem</v>
      </c>
      <c r="G90" s="42"/>
      <c r="H90" s="42"/>
      <c r="I90" s="34" t="s">
        <v>23</v>
      </c>
      <c r="J90" s="74" t="str">
        <f>IF(J16="","",J16)</f>
        <v>14. 10. 2024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Krajská zdravotní a.s.</v>
      </c>
      <c r="G92" s="42"/>
      <c r="H92" s="42"/>
      <c r="I92" s="34" t="s">
        <v>33</v>
      </c>
      <c r="J92" s="38" t="str">
        <f>E25</f>
        <v xml:space="preserve"> 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Milan Křehla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0"/>
      <c r="B95" s="191"/>
      <c r="C95" s="192" t="s">
        <v>170</v>
      </c>
      <c r="D95" s="193" t="s">
        <v>59</v>
      </c>
      <c r="E95" s="193" t="s">
        <v>55</v>
      </c>
      <c r="F95" s="193" t="s">
        <v>56</v>
      </c>
      <c r="G95" s="193" t="s">
        <v>171</v>
      </c>
      <c r="H95" s="193" t="s">
        <v>172</v>
      </c>
      <c r="I95" s="193" t="s">
        <v>173</v>
      </c>
      <c r="J95" s="193" t="s">
        <v>158</v>
      </c>
      <c r="K95" s="194" t="s">
        <v>174</v>
      </c>
      <c r="L95" s="195"/>
      <c r="M95" s="94" t="s">
        <v>19</v>
      </c>
      <c r="N95" s="95" t="s">
        <v>44</v>
      </c>
      <c r="O95" s="95" t="s">
        <v>175</v>
      </c>
      <c r="P95" s="95" t="s">
        <v>176</v>
      </c>
      <c r="Q95" s="95" t="s">
        <v>177</v>
      </c>
      <c r="R95" s="95" t="s">
        <v>178</v>
      </c>
      <c r="S95" s="95" t="s">
        <v>179</v>
      </c>
      <c r="T95" s="96" t="s">
        <v>180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0"/>
      <c r="B96" s="41"/>
      <c r="C96" s="101" t="s">
        <v>181</v>
      </c>
      <c r="D96" s="42"/>
      <c r="E96" s="42"/>
      <c r="F96" s="42"/>
      <c r="G96" s="42"/>
      <c r="H96" s="42"/>
      <c r="I96" s="42"/>
      <c r="J96" s="196">
        <f>BK96</f>
        <v>0</v>
      </c>
      <c r="K96" s="42"/>
      <c r="L96" s="46"/>
      <c r="M96" s="97"/>
      <c r="N96" s="197"/>
      <c r="O96" s="98"/>
      <c r="P96" s="198">
        <f>P97</f>
        <v>0</v>
      </c>
      <c r="Q96" s="98"/>
      <c r="R96" s="198">
        <f>R97</f>
        <v>0.59020099999999998</v>
      </c>
      <c r="S96" s="98"/>
      <c r="T96" s="199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159</v>
      </c>
      <c r="BK96" s="200">
        <f>BK97</f>
        <v>0</v>
      </c>
    </row>
    <row r="97" s="12" customFormat="1" ht="25.92" customHeight="1">
      <c r="A97" s="12"/>
      <c r="B97" s="201"/>
      <c r="C97" s="202"/>
      <c r="D97" s="203" t="s">
        <v>73</v>
      </c>
      <c r="E97" s="204" t="s">
        <v>224</v>
      </c>
      <c r="F97" s="204" t="s">
        <v>225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P98+P143+P149+P155</f>
        <v>0</v>
      </c>
      <c r="Q97" s="209"/>
      <c r="R97" s="210">
        <f>R98+R143+R149+R155</f>
        <v>0.59020099999999998</v>
      </c>
      <c r="S97" s="209"/>
      <c r="T97" s="211">
        <f>T98+T143+T149+T155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83</v>
      </c>
      <c r="AT97" s="213" t="s">
        <v>73</v>
      </c>
      <c r="AU97" s="213" t="s">
        <v>74</v>
      </c>
      <c r="AY97" s="212" t="s">
        <v>184</v>
      </c>
      <c r="BK97" s="214">
        <f>BK98+BK143+BK149+BK155</f>
        <v>0</v>
      </c>
    </row>
    <row r="98" s="12" customFormat="1" ht="22.8" customHeight="1">
      <c r="A98" s="12"/>
      <c r="B98" s="201"/>
      <c r="C98" s="202"/>
      <c r="D98" s="203" t="s">
        <v>73</v>
      </c>
      <c r="E98" s="215" t="s">
        <v>283</v>
      </c>
      <c r="F98" s="215" t="s">
        <v>284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SUM(P99:P142)</f>
        <v>0</v>
      </c>
      <c r="Q98" s="209"/>
      <c r="R98" s="210">
        <f>SUM(R99:R142)</f>
        <v>0.33386899999999997</v>
      </c>
      <c r="S98" s="209"/>
      <c r="T98" s="211">
        <f>SUM(T99:T142)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83</v>
      </c>
      <c r="AT98" s="213" t="s">
        <v>73</v>
      </c>
      <c r="AU98" s="213" t="s">
        <v>81</v>
      </c>
      <c r="AY98" s="212" t="s">
        <v>184</v>
      </c>
      <c r="BK98" s="214">
        <f>SUM(BK99:BK142)</f>
        <v>0</v>
      </c>
    </row>
    <row r="99" s="2" customFormat="1" ht="49.05" customHeight="1">
      <c r="A99" s="40"/>
      <c r="B99" s="41"/>
      <c r="C99" s="217" t="s">
        <v>81</v>
      </c>
      <c r="D99" s="217" t="s">
        <v>187</v>
      </c>
      <c r="E99" s="218" t="s">
        <v>285</v>
      </c>
      <c r="F99" s="219" t="s">
        <v>286</v>
      </c>
      <c r="G99" s="220" t="s">
        <v>141</v>
      </c>
      <c r="H99" s="221">
        <v>22.32</v>
      </c>
      <c r="I99" s="222"/>
      <c r="J99" s="223">
        <f>ROUND(I99*H99,2)</f>
        <v>0</v>
      </c>
      <c r="K99" s="219" t="s">
        <v>190</v>
      </c>
      <c r="L99" s="46"/>
      <c r="M99" s="224" t="s">
        <v>19</v>
      </c>
      <c r="N99" s="225" t="s">
        <v>45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232</v>
      </c>
      <c r="AT99" s="228" t="s">
        <v>187</v>
      </c>
      <c r="AU99" s="228" t="s">
        <v>83</v>
      </c>
      <c r="AY99" s="19" t="s">
        <v>184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81</v>
      </c>
      <c r="BK99" s="229">
        <f>ROUND(I99*H99,2)</f>
        <v>0</v>
      </c>
      <c r="BL99" s="19" t="s">
        <v>232</v>
      </c>
      <c r="BM99" s="228" t="s">
        <v>287</v>
      </c>
    </row>
    <row r="100" s="2" customFormat="1">
      <c r="A100" s="40"/>
      <c r="B100" s="41"/>
      <c r="C100" s="42"/>
      <c r="D100" s="230" t="s">
        <v>192</v>
      </c>
      <c r="E100" s="42"/>
      <c r="F100" s="231" t="s">
        <v>288</v>
      </c>
      <c r="G100" s="42"/>
      <c r="H100" s="42"/>
      <c r="I100" s="232"/>
      <c r="J100" s="42"/>
      <c r="K100" s="42"/>
      <c r="L100" s="46"/>
      <c r="M100" s="233"/>
      <c r="N100" s="23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192</v>
      </c>
      <c r="AU100" s="19" t="s">
        <v>83</v>
      </c>
    </row>
    <row r="101" s="13" customFormat="1">
      <c r="A101" s="13"/>
      <c r="B101" s="235"/>
      <c r="C101" s="236"/>
      <c r="D101" s="237" t="s">
        <v>194</v>
      </c>
      <c r="E101" s="238" t="s">
        <v>19</v>
      </c>
      <c r="F101" s="239" t="s">
        <v>493</v>
      </c>
      <c r="G101" s="236"/>
      <c r="H101" s="240">
        <v>22.32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194</v>
      </c>
      <c r="AU101" s="246" t="s">
        <v>83</v>
      </c>
      <c r="AV101" s="13" t="s">
        <v>83</v>
      </c>
      <c r="AW101" s="13" t="s">
        <v>35</v>
      </c>
      <c r="AX101" s="13" t="s">
        <v>81</v>
      </c>
      <c r="AY101" s="246" t="s">
        <v>184</v>
      </c>
    </row>
    <row r="102" s="2" customFormat="1" ht="37.8" customHeight="1">
      <c r="A102" s="40"/>
      <c r="B102" s="41"/>
      <c r="C102" s="217" t="s">
        <v>83</v>
      </c>
      <c r="D102" s="217" t="s">
        <v>187</v>
      </c>
      <c r="E102" s="218" t="s">
        <v>290</v>
      </c>
      <c r="F102" s="219" t="s">
        <v>291</v>
      </c>
      <c r="G102" s="220" t="s">
        <v>240</v>
      </c>
      <c r="H102" s="221">
        <v>37.200000000000003</v>
      </c>
      <c r="I102" s="222"/>
      <c r="J102" s="223">
        <f>ROUND(I102*H102,2)</f>
        <v>0</v>
      </c>
      <c r="K102" s="219" t="s">
        <v>190</v>
      </c>
      <c r="L102" s="46"/>
      <c r="M102" s="224" t="s">
        <v>19</v>
      </c>
      <c r="N102" s="225" t="s">
        <v>45</v>
      </c>
      <c r="O102" s="86"/>
      <c r="P102" s="226">
        <f>O102*H102</f>
        <v>0</v>
      </c>
      <c r="Q102" s="226">
        <v>0.00115</v>
      </c>
      <c r="R102" s="226">
        <f>Q102*H102</f>
        <v>0.042780000000000006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232</v>
      </c>
      <c r="AT102" s="228" t="s">
        <v>187</v>
      </c>
      <c r="AU102" s="228" t="s">
        <v>83</v>
      </c>
      <c r="AY102" s="19" t="s">
        <v>184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81</v>
      </c>
      <c r="BK102" s="229">
        <f>ROUND(I102*H102,2)</f>
        <v>0</v>
      </c>
      <c r="BL102" s="19" t="s">
        <v>232</v>
      </c>
      <c r="BM102" s="228" t="s">
        <v>292</v>
      </c>
    </row>
    <row r="103" s="2" customFormat="1">
      <c r="A103" s="40"/>
      <c r="B103" s="41"/>
      <c r="C103" s="42"/>
      <c r="D103" s="230" t="s">
        <v>192</v>
      </c>
      <c r="E103" s="42"/>
      <c r="F103" s="231" t="s">
        <v>293</v>
      </c>
      <c r="G103" s="42"/>
      <c r="H103" s="42"/>
      <c r="I103" s="232"/>
      <c r="J103" s="42"/>
      <c r="K103" s="42"/>
      <c r="L103" s="46"/>
      <c r="M103" s="233"/>
      <c r="N103" s="23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192</v>
      </c>
      <c r="AU103" s="19" t="s">
        <v>83</v>
      </c>
    </row>
    <row r="104" s="13" customFormat="1">
      <c r="A104" s="13"/>
      <c r="B104" s="235"/>
      <c r="C104" s="236"/>
      <c r="D104" s="237" t="s">
        <v>194</v>
      </c>
      <c r="E104" s="238" t="s">
        <v>19</v>
      </c>
      <c r="F104" s="239" t="s">
        <v>494</v>
      </c>
      <c r="G104" s="236"/>
      <c r="H104" s="240">
        <v>37.200000000000003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194</v>
      </c>
      <c r="AU104" s="246" t="s">
        <v>83</v>
      </c>
      <c r="AV104" s="13" t="s">
        <v>83</v>
      </c>
      <c r="AW104" s="13" t="s">
        <v>35</v>
      </c>
      <c r="AX104" s="13" t="s">
        <v>81</v>
      </c>
      <c r="AY104" s="246" t="s">
        <v>184</v>
      </c>
    </row>
    <row r="105" s="2" customFormat="1" ht="33" customHeight="1">
      <c r="A105" s="40"/>
      <c r="B105" s="41"/>
      <c r="C105" s="217" t="s">
        <v>90</v>
      </c>
      <c r="D105" s="217" t="s">
        <v>187</v>
      </c>
      <c r="E105" s="218" t="s">
        <v>495</v>
      </c>
      <c r="F105" s="219" t="s">
        <v>496</v>
      </c>
      <c r="G105" s="220" t="s">
        <v>240</v>
      </c>
      <c r="H105" s="221">
        <v>37.200000000000003</v>
      </c>
      <c r="I105" s="222"/>
      <c r="J105" s="223">
        <f>ROUND(I105*H105,2)</f>
        <v>0</v>
      </c>
      <c r="K105" s="219" t="s">
        <v>190</v>
      </c>
      <c r="L105" s="46"/>
      <c r="M105" s="224" t="s">
        <v>19</v>
      </c>
      <c r="N105" s="225" t="s">
        <v>45</v>
      </c>
      <c r="O105" s="86"/>
      <c r="P105" s="226">
        <f>O105*H105</f>
        <v>0</v>
      </c>
      <c r="Q105" s="226">
        <v>0.00040000000000000002</v>
      </c>
      <c r="R105" s="226">
        <f>Q105*H105</f>
        <v>0.014880000000000003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232</v>
      </c>
      <c r="AT105" s="228" t="s">
        <v>187</v>
      </c>
      <c r="AU105" s="228" t="s">
        <v>83</v>
      </c>
      <c r="AY105" s="19" t="s">
        <v>184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81</v>
      </c>
      <c r="BK105" s="229">
        <f>ROUND(I105*H105,2)</f>
        <v>0</v>
      </c>
      <c r="BL105" s="19" t="s">
        <v>232</v>
      </c>
      <c r="BM105" s="228" t="s">
        <v>497</v>
      </c>
    </row>
    <row r="106" s="2" customFormat="1">
      <c r="A106" s="40"/>
      <c r="B106" s="41"/>
      <c r="C106" s="42"/>
      <c r="D106" s="230" t="s">
        <v>192</v>
      </c>
      <c r="E106" s="42"/>
      <c r="F106" s="231" t="s">
        <v>498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83</v>
      </c>
    </row>
    <row r="107" s="13" customFormat="1">
      <c r="A107" s="13"/>
      <c r="B107" s="235"/>
      <c r="C107" s="236"/>
      <c r="D107" s="237" t="s">
        <v>194</v>
      </c>
      <c r="E107" s="238" t="s">
        <v>19</v>
      </c>
      <c r="F107" s="239" t="s">
        <v>494</v>
      </c>
      <c r="G107" s="236"/>
      <c r="H107" s="240">
        <v>37.200000000000003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194</v>
      </c>
      <c r="AU107" s="246" t="s">
        <v>83</v>
      </c>
      <c r="AV107" s="13" t="s">
        <v>83</v>
      </c>
      <c r="AW107" s="13" t="s">
        <v>35</v>
      </c>
      <c r="AX107" s="13" t="s">
        <v>81</v>
      </c>
      <c r="AY107" s="246" t="s">
        <v>184</v>
      </c>
    </row>
    <row r="108" s="2" customFormat="1" ht="62.7" customHeight="1">
      <c r="A108" s="40"/>
      <c r="B108" s="41"/>
      <c r="C108" s="217" t="s">
        <v>95</v>
      </c>
      <c r="D108" s="217" t="s">
        <v>187</v>
      </c>
      <c r="E108" s="218" t="s">
        <v>305</v>
      </c>
      <c r="F108" s="219" t="s">
        <v>306</v>
      </c>
      <c r="G108" s="220" t="s">
        <v>141</v>
      </c>
      <c r="H108" s="221">
        <v>54.479999999999997</v>
      </c>
      <c r="I108" s="222"/>
      <c r="J108" s="223">
        <f>ROUND(I108*H108,2)</f>
        <v>0</v>
      </c>
      <c r="K108" s="219" t="s">
        <v>190</v>
      </c>
      <c r="L108" s="46"/>
      <c r="M108" s="224" t="s">
        <v>19</v>
      </c>
      <c r="N108" s="225" t="s">
        <v>45</v>
      </c>
      <c r="O108" s="86"/>
      <c r="P108" s="226">
        <f>O108*H108</f>
        <v>0</v>
      </c>
      <c r="Q108" s="226">
        <v>5.0000000000000002E-05</v>
      </c>
      <c r="R108" s="226">
        <f>Q108*H108</f>
        <v>0.0027239999999999999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232</v>
      </c>
      <c r="AT108" s="228" t="s">
        <v>187</v>
      </c>
      <c r="AU108" s="228" t="s">
        <v>83</v>
      </c>
      <c r="AY108" s="19" t="s">
        <v>184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81</v>
      </c>
      <c r="BK108" s="229">
        <f>ROUND(I108*H108,2)</f>
        <v>0</v>
      </c>
      <c r="BL108" s="19" t="s">
        <v>232</v>
      </c>
      <c r="BM108" s="228" t="s">
        <v>307</v>
      </c>
    </row>
    <row r="109" s="2" customFormat="1">
      <c r="A109" s="40"/>
      <c r="B109" s="41"/>
      <c r="C109" s="42"/>
      <c r="D109" s="230" t="s">
        <v>192</v>
      </c>
      <c r="E109" s="42"/>
      <c r="F109" s="231" t="s">
        <v>308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83</v>
      </c>
    </row>
    <row r="110" s="14" customFormat="1">
      <c r="A110" s="14"/>
      <c r="B110" s="250"/>
      <c r="C110" s="251"/>
      <c r="D110" s="237" t="s">
        <v>194</v>
      </c>
      <c r="E110" s="252" t="s">
        <v>19</v>
      </c>
      <c r="F110" s="253" t="s">
        <v>309</v>
      </c>
      <c r="G110" s="251"/>
      <c r="H110" s="252" t="s">
        <v>19</v>
      </c>
      <c r="I110" s="254"/>
      <c r="J110" s="251"/>
      <c r="K110" s="251"/>
      <c r="L110" s="255"/>
      <c r="M110" s="256"/>
      <c r="N110" s="257"/>
      <c r="O110" s="257"/>
      <c r="P110" s="257"/>
      <c r="Q110" s="257"/>
      <c r="R110" s="257"/>
      <c r="S110" s="257"/>
      <c r="T110" s="25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9" t="s">
        <v>194</v>
      </c>
      <c r="AU110" s="259" t="s">
        <v>83</v>
      </c>
      <c r="AV110" s="14" t="s">
        <v>81</v>
      </c>
      <c r="AW110" s="14" t="s">
        <v>35</v>
      </c>
      <c r="AX110" s="14" t="s">
        <v>74</v>
      </c>
      <c r="AY110" s="259" t="s">
        <v>184</v>
      </c>
    </row>
    <row r="111" s="13" customFormat="1">
      <c r="A111" s="13"/>
      <c r="B111" s="235"/>
      <c r="C111" s="236"/>
      <c r="D111" s="237" t="s">
        <v>194</v>
      </c>
      <c r="E111" s="238" t="s">
        <v>19</v>
      </c>
      <c r="F111" s="239" t="s">
        <v>310</v>
      </c>
      <c r="G111" s="236"/>
      <c r="H111" s="240">
        <v>54.479999999999997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194</v>
      </c>
      <c r="AU111" s="246" t="s">
        <v>83</v>
      </c>
      <c r="AV111" s="13" t="s">
        <v>83</v>
      </c>
      <c r="AW111" s="13" t="s">
        <v>35</v>
      </c>
      <c r="AX111" s="13" t="s">
        <v>81</v>
      </c>
      <c r="AY111" s="246" t="s">
        <v>184</v>
      </c>
    </row>
    <row r="112" s="2" customFormat="1" ht="24.15" customHeight="1">
      <c r="A112" s="40"/>
      <c r="B112" s="41"/>
      <c r="C112" s="260" t="s">
        <v>213</v>
      </c>
      <c r="D112" s="260" t="s">
        <v>311</v>
      </c>
      <c r="E112" s="261" t="s">
        <v>312</v>
      </c>
      <c r="F112" s="262" t="s">
        <v>313</v>
      </c>
      <c r="G112" s="263" t="s">
        <v>141</v>
      </c>
      <c r="H112" s="264">
        <v>97.230000000000004</v>
      </c>
      <c r="I112" s="265"/>
      <c r="J112" s="266">
        <f>ROUND(I112*H112,2)</f>
        <v>0</v>
      </c>
      <c r="K112" s="262" t="s">
        <v>190</v>
      </c>
      <c r="L112" s="267"/>
      <c r="M112" s="268" t="s">
        <v>19</v>
      </c>
      <c r="N112" s="269" t="s">
        <v>45</v>
      </c>
      <c r="O112" s="86"/>
      <c r="P112" s="226">
        <f>O112*H112</f>
        <v>0</v>
      </c>
      <c r="Q112" s="226">
        <v>0.0025000000000000001</v>
      </c>
      <c r="R112" s="226">
        <f>Q112*H112</f>
        <v>0.24307500000000001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314</v>
      </c>
      <c r="AT112" s="228" t="s">
        <v>311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232</v>
      </c>
      <c r="BM112" s="228" t="s">
        <v>315</v>
      </c>
    </row>
    <row r="113" s="14" customFormat="1">
      <c r="A113" s="14"/>
      <c r="B113" s="250"/>
      <c r="C113" s="251"/>
      <c r="D113" s="237" t="s">
        <v>194</v>
      </c>
      <c r="E113" s="252" t="s">
        <v>19</v>
      </c>
      <c r="F113" s="253" t="s">
        <v>309</v>
      </c>
      <c r="G113" s="251"/>
      <c r="H113" s="252" t="s">
        <v>19</v>
      </c>
      <c r="I113" s="254"/>
      <c r="J113" s="251"/>
      <c r="K113" s="251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194</v>
      </c>
      <c r="AU113" s="259" t="s">
        <v>83</v>
      </c>
      <c r="AV113" s="14" t="s">
        <v>81</v>
      </c>
      <c r="AW113" s="14" t="s">
        <v>35</v>
      </c>
      <c r="AX113" s="14" t="s">
        <v>74</v>
      </c>
      <c r="AY113" s="259" t="s">
        <v>184</v>
      </c>
    </row>
    <row r="114" s="13" customFormat="1">
      <c r="A114" s="13"/>
      <c r="B114" s="235"/>
      <c r="C114" s="236"/>
      <c r="D114" s="237" t="s">
        <v>194</v>
      </c>
      <c r="E114" s="238" t="s">
        <v>19</v>
      </c>
      <c r="F114" s="239" t="s">
        <v>316</v>
      </c>
      <c r="G114" s="236"/>
      <c r="H114" s="240">
        <v>74.909999999999997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194</v>
      </c>
      <c r="AU114" s="246" t="s">
        <v>83</v>
      </c>
      <c r="AV114" s="13" t="s">
        <v>83</v>
      </c>
      <c r="AW114" s="13" t="s">
        <v>35</v>
      </c>
      <c r="AX114" s="13" t="s">
        <v>74</v>
      </c>
      <c r="AY114" s="246" t="s">
        <v>184</v>
      </c>
    </row>
    <row r="115" s="13" customFormat="1">
      <c r="A115" s="13"/>
      <c r="B115" s="235"/>
      <c r="C115" s="236"/>
      <c r="D115" s="237" t="s">
        <v>194</v>
      </c>
      <c r="E115" s="238" t="s">
        <v>19</v>
      </c>
      <c r="F115" s="239" t="s">
        <v>499</v>
      </c>
      <c r="G115" s="236"/>
      <c r="H115" s="240">
        <v>22.32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194</v>
      </c>
      <c r="AU115" s="246" t="s">
        <v>83</v>
      </c>
      <c r="AV115" s="13" t="s">
        <v>83</v>
      </c>
      <c r="AW115" s="13" t="s">
        <v>35</v>
      </c>
      <c r="AX115" s="13" t="s">
        <v>74</v>
      </c>
      <c r="AY115" s="246" t="s">
        <v>184</v>
      </c>
    </row>
    <row r="116" s="15" customFormat="1">
      <c r="A116" s="15"/>
      <c r="B116" s="270"/>
      <c r="C116" s="271"/>
      <c r="D116" s="237" t="s">
        <v>194</v>
      </c>
      <c r="E116" s="272" t="s">
        <v>19</v>
      </c>
      <c r="F116" s="273" t="s">
        <v>318</v>
      </c>
      <c r="G116" s="271"/>
      <c r="H116" s="274">
        <v>97.230000000000004</v>
      </c>
      <c r="I116" s="275"/>
      <c r="J116" s="271"/>
      <c r="K116" s="271"/>
      <c r="L116" s="276"/>
      <c r="M116" s="277"/>
      <c r="N116" s="278"/>
      <c r="O116" s="278"/>
      <c r="P116" s="278"/>
      <c r="Q116" s="278"/>
      <c r="R116" s="278"/>
      <c r="S116" s="278"/>
      <c r="T116" s="27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80" t="s">
        <v>194</v>
      </c>
      <c r="AU116" s="280" t="s">
        <v>83</v>
      </c>
      <c r="AV116" s="15" t="s">
        <v>95</v>
      </c>
      <c r="AW116" s="15" t="s">
        <v>35</v>
      </c>
      <c r="AX116" s="15" t="s">
        <v>81</v>
      </c>
      <c r="AY116" s="280" t="s">
        <v>184</v>
      </c>
    </row>
    <row r="117" s="2" customFormat="1" ht="62.7" customHeight="1">
      <c r="A117" s="40"/>
      <c r="B117" s="41"/>
      <c r="C117" s="217" t="s">
        <v>219</v>
      </c>
      <c r="D117" s="217" t="s">
        <v>187</v>
      </c>
      <c r="E117" s="218" t="s">
        <v>319</v>
      </c>
      <c r="F117" s="219" t="s">
        <v>320</v>
      </c>
      <c r="G117" s="220" t="s">
        <v>141</v>
      </c>
      <c r="H117" s="221">
        <v>6.8099999999999996</v>
      </c>
      <c r="I117" s="222"/>
      <c r="J117" s="223">
        <f>ROUND(I117*H117,2)</f>
        <v>0</v>
      </c>
      <c r="K117" s="219" t="s">
        <v>190</v>
      </c>
      <c r="L117" s="46"/>
      <c r="M117" s="224" t="s">
        <v>19</v>
      </c>
      <c r="N117" s="225" t="s">
        <v>45</v>
      </c>
      <c r="O117" s="86"/>
      <c r="P117" s="226">
        <f>O117*H117</f>
        <v>0</v>
      </c>
      <c r="Q117" s="226">
        <v>0.00010000000000000001</v>
      </c>
      <c r="R117" s="226">
        <f>Q117*H117</f>
        <v>0.00068099999999999996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232</v>
      </c>
      <c r="AT117" s="228" t="s">
        <v>187</v>
      </c>
      <c r="AU117" s="228" t="s">
        <v>83</v>
      </c>
      <c r="AY117" s="19" t="s">
        <v>184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81</v>
      </c>
      <c r="BK117" s="229">
        <f>ROUND(I117*H117,2)</f>
        <v>0</v>
      </c>
      <c r="BL117" s="19" t="s">
        <v>232</v>
      </c>
      <c r="BM117" s="228" t="s">
        <v>321</v>
      </c>
    </row>
    <row r="118" s="2" customFormat="1">
      <c r="A118" s="40"/>
      <c r="B118" s="41"/>
      <c r="C118" s="42"/>
      <c r="D118" s="230" t="s">
        <v>192</v>
      </c>
      <c r="E118" s="42"/>
      <c r="F118" s="231" t="s">
        <v>322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192</v>
      </c>
      <c r="AU118" s="19" t="s">
        <v>83</v>
      </c>
    </row>
    <row r="119" s="14" customFormat="1">
      <c r="A119" s="14"/>
      <c r="B119" s="250"/>
      <c r="C119" s="251"/>
      <c r="D119" s="237" t="s">
        <v>194</v>
      </c>
      <c r="E119" s="252" t="s">
        <v>19</v>
      </c>
      <c r="F119" s="253" t="s">
        <v>309</v>
      </c>
      <c r="G119" s="251"/>
      <c r="H119" s="252" t="s">
        <v>19</v>
      </c>
      <c r="I119" s="254"/>
      <c r="J119" s="251"/>
      <c r="K119" s="251"/>
      <c r="L119" s="255"/>
      <c r="M119" s="256"/>
      <c r="N119" s="257"/>
      <c r="O119" s="257"/>
      <c r="P119" s="257"/>
      <c r="Q119" s="257"/>
      <c r="R119" s="257"/>
      <c r="S119" s="257"/>
      <c r="T119" s="25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9" t="s">
        <v>194</v>
      </c>
      <c r="AU119" s="259" t="s">
        <v>83</v>
      </c>
      <c r="AV119" s="14" t="s">
        <v>81</v>
      </c>
      <c r="AW119" s="14" t="s">
        <v>35</v>
      </c>
      <c r="AX119" s="14" t="s">
        <v>74</v>
      </c>
      <c r="AY119" s="259" t="s">
        <v>184</v>
      </c>
    </row>
    <row r="120" s="13" customFormat="1">
      <c r="A120" s="13"/>
      <c r="B120" s="235"/>
      <c r="C120" s="236"/>
      <c r="D120" s="237" t="s">
        <v>194</v>
      </c>
      <c r="E120" s="238" t="s">
        <v>19</v>
      </c>
      <c r="F120" s="239" t="s">
        <v>323</v>
      </c>
      <c r="G120" s="236"/>
      <c r="H120" s="240">
        <v>6.8099999999999996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194</v>
      </c>
      <c r="AU120" s="246" t="s">
        <v>83</v>
      </c>
      <c r="AV120" s="13" t="s">
        <v>83</v>
      </c>
      <c r="AW120" s="13" t="s">
        <v>35</v>
      </c>
      <c r="AX120" s="13" t="s">
        <v>81</v>
      </c>
      <c r="AY120" s="246" t="s">
        <v>184</v>
      </c>
    </row>
    <row r="121" s="2" customFormat="1" ht="62.7" customHeight="1">
      <c r="A121" s="40"/>
      <c r="B121" s="41"/>
      <c r="C121" s="217" t="s">
        <v>228</v>
      </c>
      <c r="D121" s="217" t="s">
        <v>187</v>
      </c>
      <c r="E121" s="218" t="s">
        <v>324</v>
      </c>
      <c r="F121" s="219" t="s">
        <v>325</v>
      </c>
      <c r="G121" s="220" t="s">
        <v>141</v>
      </c>
      <c r="H121" s="221">
        <v>6.8099999999999996</v>
      </c>
      <c r="I121" s="222"/>
      <c r="J121" s="223">
        <f>ROUND(I121*H121,2)</f>
        <v>0</v>
      </c>
      <c r="K121" s="219" t="s">
        <v>190</v>
      </c>
      <c r="L121" s="46"/>
      <c r="M121" s="224" t="s">
        <v>19</v>
      </c>
      <c r="N121" s="225" t="s">
        <v>45</v>
      </c>
      <c r="O121" s="86"/>
      <c r="P121" s="226">
        <f>O121*H121</f>
        <v>0</v>
      </c>
      <c r="Q121" s="226">
        <v>0.00014999999999999999</v>
      </c>
      <c r="R121" s="226">
        <f>Q121*H121</f>
        <v>0.0010214999999999998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232</v>
      </c>
      <c r="AT121" s="228" t="s">
        <v>187</v>
      </c>
      <c r="AU121" s="228" t="s">
        <v>83</v>
      </c>
      <c r="AY121" s="19" t="s">
        <v>184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81</v>
      </c>
      <c r="BK121" s="229">
        <f>ROUND(I121*H121,2)</f>
        <v>0</v>
      </c>
      <c r="BL121" s="19" t="s">
        <v>232</v>
      </c>
      <c r="BM121" s="228" t="s">
        <v>326</v>
      </c>
    </row>
    <row r="122" s="2" customFormat="1">
      <c r="A122" s="40"/>
      <c r="B122" s="41"/>
      <c r="C122" s="42"/>
      <c r="D122" s="230" t="s">
        <v>192</v>
      </c>
      <c r="E122" s="42"/>
      <c r="F122" s="231" t="s">
        <v>327</v>
      </c>
      <c r="G122" s="42"/>
      <c r="H122" s="42"/>
      <c r="I122" s="232"/>
      <c r="J122" s="42"/>
      <c r="K122" s="42"/>
      <c r="L122" s="46"/>
      <c r="M122" s="233"/>
      <c r="N122" s="23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192</v>
      </c>
      <c r="AU122" s="19" t="s">
        <v>83</v>
      </c>
    </row>
    <row r="123" s="14" customFormat="1">
      <c r="A123" s="14"/>
      <c r="B123" s="250"/>
      <c r="C123" s="251"/>
      <c r="D123" s="237" t="s">
        <v>194</v>
      </c>
      <c r="E123" s="252" t="s">
        <v>19</v>
      </c>
      <c r="F123" s="253" t="s">
        <v>309</v>
      </c>
      <c r="G123" s="251"/>
      <c r="H123" s="252" t="s">
        <v>19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194</v>
      </c>
      <c r="AU123" s="259" t="s">
        <v>83</v>
      </c>
      <c r="AV123" s="14" t="s">
        <v>81</v>
      </c>
      <c r="AW123" s="14" t="s">
        <v>35</v>
      </c>
      <c r="AX123" s="14" t="s">
        <v>74</v>
      </c>
      <c r="AY123" s="259" t="s">
        <v>184</v>
      </c>
    </row>
    <row r="124" s="13" customFormat="1">
      <c r="A124" s="13"/>
      <c r="B124" s="235"/>
      <c r="C124" s="236"/>
      <c r="D124" s="237" t="s">
        <v>194</v>
      </c>
      <c r="E124" s="238" t="s">
        <v>19</v>
      </c>
      <c r="F124" s="239" t="s">
        <v>323</v>
      </c>
      <c r="G124" s="236"/>
      <c r="H124" s="240">
        <v>6.8099999999999996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194</v>
      </c>
      <c r="AU124" s="246" t="s">
        <v>83</v>
      </c>
      <c r="AV124" s="13" t="s">
        <v>83</v>
      </c>
      <c r="AW124" s="13" t="s">
        <v>35</v>
      </c>
      <c r="AX124" s="13" t="s">
        <v>81</v>
      </c>
      <c r="AY124" s="246" t="s">
        <v>184</v>
      </c>
    </row>
    <row r="125" s="2" customFormat="1" ht="33" customHeight="1">
      <c r="A125" s="40"/>
      <c r="B125" s="41"/>
      <c r="C125" s="217" t="s">
        <v>235</v>
      </c>
      <c r="D125" s="217" t="s">
        <v>187</v>
      </c>
      <c r="E125" s="218" t="s">
        <v>328</v>
      </c>
      <c r="F125" s="219" t="s">
        <v>329</v>
      </c>
      <c r="G125" s="220" t="s">
        <v>141</v>
      </c>
      <c r="H125" s="221">
        <v>90.420000000000002</v>
      </c>
      <c r="I125" s="222"/>
      <c r="J125" s="223">
        <f>ROUND(I125*H125,2)</f>
        <v>0</v>
      </c>
      <c r="K125" s="219" t="s">
        <v>190</v>
      </c>
      <c r="L125" s="46"/>
      <c r="M125" s="224" t="s">
        <v>19</v>
      </c>
      <c r="N125" s="225" t="s">
        <v>45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232</v>
      </c>
      <c r="AT125" s="228" t="s">
        <v>187</v>
      </c>
      <c r="AU125" s="228" t="s">
        <v>83</v>
      </c>
      <c r="AY125" s="19" t="s">
        <v>184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81</v>
      </c>
      <c r="BK125" s="229">
        <f>ROUND(I125*H125,2)</f>
        <v>0</v>
      </c>
      <c r="BL125" s="19" t="s">
        <v>232</v>
      </c>
      <c r="BM125" s="228" t="s">
        <v>330</v>
      </c>
    </row>
    <row r="126" s="2" customFormat="1">
      <c r="A126" s="40"/>
      <c r="B126" s="41"/>
      <c r="C126" s="42"/>
      <c r="D126" s="230" t="s">
        <v>192</v>
      </c>
      <c r="E126" s="42"/>
      <c r="F126" s="231" t="s">
        <v>331</v>
      </c>
      <c r="G126" s="42"/>
      <c r="H126" s="42"/>
      <c r="I126" s="232"/>
      <c r="J126" s="42"/>
      <c r="K126" s="42"/>
      <c r="L126" s="46"/>
      <c r="M126" s="233"/>
      <c r="N126" s="23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192</v>
      </c>
      <c r="AU126" s="19" t="s">
        <v>83</v>
      </c>
    </row>
    <row r="127" s="13" customFormat="1">
      <c r="A127" s="13"/>
      <c r="B127" s="235"/>
      <c r="C127" s="236"/>
      <c r="D127" s="237" t="s">
        <v>194</v>
      </c>
      <c r="E127" s="238" t="s">
        <v>19</v>
      </c>
      <c r="F127" s="239" t="s">
        <v>275</v>
      </c>
      <c r="G127" s="236"/>
      <c r="H127" s="240">
        <v>68.099999999999994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194</v>
      </c>
      <c r="AU127" s="246" t="s">
        <v>83</v>
      </c>
      <c r="AV127" s="13" t="s">
        <v>83</v>
      </c>
      <c r="AW127" s="13" t="s">
        <v>35</v>
      </c>
      <c r="AX127" s="13" t="s">
        <v>74</v>
      </c>
      <c r="AY127" s="246" t="s">
        <v>184</v>
      </c>
    </row>
    <row r="128" s="13" customFormat="1">
      <c r="A128" s="13"/>
      <c r="B128" s="235"/>
      <c r="C128" s="236"/>
      <c r="D128" s="237" t="s">
        <v>194</v>
      </c>
      <c r="E128" s="238" t="s">
        <v>19</v>
      </c>
      <c r="F128" s="239" t="s">
        <v>499</v>
      </c>
      <c r="G128" s="236"/>
      <c r="H128" s="240">
        <v>22.32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194</v>
      </c>
      <c r="AU128" s="246" t="s">
        <v>83</v>
      </c>
      <c r="AV128" s="13" t="s">
        <v>83</v>
      </c>
      <c r="AW128" s="13" t="s">
        <v>35</v>
      </c>
      <c r="AX128" s="13" t="s">
        <v>74</v>
      </c>
      <c r="AY128" s="246" t="s">
        <v>184</v>
      </c>
    </row>
    <row r="129" s="15" customFormat="1">
      <c r="A129" s="15"/>
      <c r="B129" s="270"/>
      <c r="C129" s="271"/>
      <c r="D129" s="237" t="s">
        <v>194</v>
      </c>
      <c r="E129" s="272" t="s">
        <v>19</v>
      </c>
      <c r="F129" s="273" t="s">
        <v>318</v>
      </c>
      <c r="G129" s="271"/>
      <c r="H129" s="274">
        <v>90.420000000000002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0" t="s">
        <v>194</v>
      </c>
      <c r="AU129" s="280" t="s">
        <v>83</v>
      </c>
      <c r="AV129" s="15" t="s">
        <v>95</v>
      </c>
      <c r="AW129" s="15" t="s">
        <v>35</v>
      </c>
      <c r="AX129" s="15" t="s">
        <v>81</v>
      </c>
      <c r="AY129" s="280" t="s">
        <v>184</v>
      </c>
    </row>
    <row r="130" s="2" customFormat="1" ht="24.15" customHeight="1">
      <c r="A130" s="40"/>
      <c r="B130" s="41"/>
      <c r="C130" s="260" t="s">
        <v>185</v>
      </c>
      <c r="D130" s="260" t="s">
        <v>311</v>
      </c>
      <c r="E130" s="261" t="s">
        <v>332</v>
      </c>
      <c r="F130" s="262" t="s">
        <v>333</v>
      </c>
      <c r="G130" s="263" t="s">
        <v>141</v>
      </c>
      <c r="H130" s="264">
        <v>97.230000000000004</v>
      </c>
      <c r="I130" s="265"/>
      <c r="J130" s="266">
        <f>ROUND(I130*H130,2)</f>
        <v>0</v>
      </c>
      <c r="K130" s="262" t="s">
        <v>190</v>
      </c>
      <c r="L130" s="267"/>
      <c r="M130" s="268" t="s">
        <v>19</v>
      </c>
      <c r="N130" s="269" t="s">
        <v>45</v>
      </c>
      <c r="O130" s="86"/>
      <c r="P130" s="226">
        <f>O130*H130</f>
        <v>0</v>
      </c>
      <c r="Q130" s="226">
        <v>0.00025000000000000001</v>
      </c>
      <c r="R130" s="226">
        <f>Q130*H130</f>
        <v>0.024307500000000003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314</v>
      </c>
      <c r="AT130" s="228" t="s">
        <v>311</v>
      </c>
      <c r="AU130" s="228" t="s">
        <v>83</v>
      </c>
      <c r="AY130" s="19" t="s">
        <v>184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81</v>
      </c>
      <c r="BK130" s="229">
        <f>ROUND(I130*H130,2)</f>
        <v>0</v>
      </c>
      <c r="BL130" s="19" t="s">
        <v>232</v>
      </c>
      <c r="BM130" s="228" t="s">
        <v>334</v>
      </c>
    </row>
    <row r="131" s="14" customFormat="1">
      <c r="A131" s="14"/>
      <c r="B131" s="250"/>
      <c r="C131" s="251"/>
      <c r="D131" s="237" t="s">
        <v>194</v>
      </c>
      <c r="E131" s="252" t="s">
        <v>19</v>
      </c>
      <c r="F131" s="253" t="s">
        <v>309</v>
      </c>
      <c r="G131" s="251"/>
      <c r="H131" s="252" t="s">
        <v>19</v>
      </c>
      <c r="I131" s="254"/>
      <c r="J131" s="251"/>
      <c r="K131" s="251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194</v>
      </c>
      <c r="AU131" s="259" t="s">
        <v>83</v>
      </c>
      <c r="AV131" s="14" t="s">
        <v>81</v>
      </c>
      <c r="AW131" s="14" t="s">
        <v>35</v>
      </c>
      <c r="AX131" s="14" t="s">
        <v>74</v>
      </c>
      <c r="AY131" s="259" t="s">
        <v>184</v>
      </c>
    </row>
    <row r="132" s="13" customFormat="1">
      <c r="A132" s="13"/>
      <c r="B132" s="235"/>
      <c r="C132" s="236"/>
      <c r="D132" s="237" t="s">
        <v>194</v>
      </c>
      <c r="E132" s="238" t="s">
        <v>19</v>
      </c>
      <c r="F132" s="239" t="s">
        <v>316</v>
      </c>
      <c r="G132" s="236"/>
      <c r="H132" s="240">
        <v>74.909999999999997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194</v>
      </c>
      <c r="AU132" s="246" t="s">
        <v>83</v>
      </c>
      <c r="AV132" s="13" t="s">
        <v>83</v>
      </c>
      <c r="AW132" s="13" t="s">
        <v>35</v>
      </c>
      <c r="AX132" s="13" t="s">
        <v>74</v>
      </c>
      <c r="AY132" s="246" t="s">
        <v>184</v>
      </c>
    </row>
    <row r="133" s="13" customFormat="1">
      <c r="A133" s="13"/>
      <c r="B133" s="235"/>
      <c r="C133" s="236"/>
      <c r="D133" s="237" t="s">
        <v>194</v>
      </c>
      <c r="E133" s="238" t="s">
        <v>19</v>
      </c>
      <c r="F133" s="239" t="s">
        <v>499</v>
      </c>
      <c r="G133" s="236"/>
      <c r="H133" s="240">
        <v>22.32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194</v>
      </c>
      <c r="AU133" s="246" t="s">
        <v>83</v>
      </c>
      <c r="AV133" s="13" t="s">
        <v>83</v>
      </c>
      <c r="AW133" s="13" t="s">
        <v>35</v>
      </c>
      <c r="AX133" s="13" t="s">
        <v>74</v>
      </c>
      <c r="AY133" s="246" t="s">
        <v>184</v>
      </c>
    </row>
    <row r="134" s="15" customFormat="1">
      <c r="A134" s="15"/>
      <c r="B134" s="270"/>
      <c r="C134" s="271"/>
      <c r="D134" s="237" t="s">
        <v>194</v>
      </c>
      <c r="E134" s="272" t="s">
        <v>19</v>
      </c>
      <c r="F134" s="273" t="s">
        <v>318</v>
      </c>
      <c r="G134" s="271"/>
      <c r="H134" s="274">
        <v>97.230000000000004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0" t="s">
        <v>194</v>
      </c>
      <c r="AU134" s="280" t="s">
        <v>83</v>
      </c>
      <c r="AV134" s="15" t="s">
        <v>95</v>
      </c>
      <c r="AW134" s="15" t="s">
        <v>35</v>
      </c>
      <c r="AX134" s="15" t="s">
        <v>81</v>
      </c>
      <c r="AY134" s="280" t="s">
        <v>184</v>
      </c>
    </row>
    <row r="135" s="2" customFormat="1" ht="33" customHeight="1">
      <c r="A135" s="40"/>
      <c r="B135" s="41"/>
      <c r="C135" s="217" t="s">
        <v>251</v>
      </c>
      <c r="D135" s="217" t="s">
        <v>187</v>
      </c>
      <c r="E135" s="218" t="s">
        <v>335</v>
      </c>
      <c r="F135" s="219" t="s">
        <v>336</v>
      </c>
      <c r="G135" s="220" t="s">
        <v>240</v>
      </c>
      <c r="H135" s="221">
        <v>4</v>
      </c>
      <c r="I135" s="222"/>
      <c r="J135" s="223">
        <f>ROUND(I135*H135,2)</f>
        <v>0</v>
      </c>
      <c r="K135" s="219" t="s">
        <v>190</v>
      </c>
      <c r="L135" s="46"/>
      <c r="M135" s="224" t="s">
        <v>19</v>
      </c>
      <c r="N135" s="225" t="s">
        <v>45</v>
      </c>
      <c r="O135" s="86"/>
      <c r="P135" s="226">
        <f>O135*H135</f>
        <v>0</v>
      </c>
      <c r="Q135" s="226">
        <v>0.00038000000000000002</v>
      </c>
      <c r="R135" s="226">
        <f>Q135*H135</f>
        <v>0.0015200000000000001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232</v>
      </c>
      <c r="AT135" s="228" t="s">
        <v>187</v>
      </c>
      <c r="AU135" s="228" t="s">
        <v>83</v>
      </c>
      <c r="AY135" s="19" t="s">
        <v>184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81</v>
      </c>
      <c r="BK135" s="229">
        <f>ROUND(I135*H135,2)</f>
        <v>0</v>
      </c>
      <c r="BL135" s="19" t="s">
        <v>232</v>
      </c>
      <c r="BM135" s="228" t="s">
        <v>337</v>
      </c>
    </row>
    <row r="136" s="2" customFormat="1">
      <c r="A136" s="40"/>
      <c r="B136" s="41"/>
      <c r="C136" s="42"/>
      <c r="D136" s="230" t="s">
        <v>192</v>
      </c>
      <c r="E136" s="42"/>
      <c r="F136" s="231" t="s">
        <v>338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192</v>
      </c>
      <c r="AU136" s="19" t="s">
        <v>83</v>
      </c>
    </row>
    <row r="137" s="13" customFormat="1">
      <c r="A137" s="13"/>
      <c r="B137" s="235"/>
      <c r="C137" s="236"/>
      <c r="D137" s="237" t="s">
        <v>194</v>
      </c>
      <c r="E137" s="238" t="s">
        <v>19</v>
      </c>
      <c r="F137" s="239" t="s">
        <v>500</v>
      </c>
      <c r="G137" s="236"/>
      <c r="H137" s="240">
        <v>4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194</v>
      </c>
      <c r="AU137" s="246" t="s">
        <v>83</v>
      </c>
      <c r="AV137" s="13" t="s">
        <v>83</v>
      </c>
      <c r="AW137" s="13" t="s">
        <v>35</v>
      </c>
      <c r="AX137" s="13" t="s">
        <v>81</v>
      </c>
      <c r="AY137" s="246" t="s">
        <v>184</v>
      </c>
    </row>
    <row r="138" s="2" customFormat="1" ht="24.15" customHeight="1">
      <c r="A138" s="40"/>
      <c r="B138" s="41"/>
      <c r="C138" s="260" t="s">
        <v>257</v>
      </c>
      <c r="D138" s="260" t="s">
        <v>311</v>
      </c>
      <c r="E138" s="261" t="s">
        <v>342</v>
      </c>
      <c r="F138" s="262" t="s">
        <v>343</v>
      </c>
      <c r="G138" s="263" t="s">
        <v>141</v>
      </c>
      <c r="H138" s="264">
        <v>1.2</v>
      </c>
      <c r="I138" s="265"/>
      <c r="J138" s="266">
        <f>ROUND(I138*H138,2)</f>
        <v>0</v>
      </c>
      <c r="K138" s="262" t="s">
        <v>190</v>
      </c>
      <c r="L138" s="267"/>
      <c r="M138" s="268" t="s">
        <v>19</v>
      </c>
      <c r="N138" s="269" t="s">
        <v>45</v>
      </c>
      <c r="O138" s="86"/>
      <c r="P138" s="226">
        <f>O138*H138</f>
        <v>0</v>
      </c>
      <c r="Q138" s="226">
        <v>0.0023999999999999998</v>
      </c>
      <c r="R138" s="226">
        <f>Q138*H138</f>
        <v>0.0028799999999999997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314</v>
      </c>
      <c r="AT138" s="228" t="s">
        <v>311</v>
      </c>
      <c r="AU138" s="228" t="s">
        <v>83</v>
      </c>
      <c r="AY138" s="19" t="s">
        <v>184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81</v>
      </c>
      <c r="BK138" s="229">
        <f>ROUND(I138*H138,2)</f>
        <v>0</v>
      </c>
      <c r="BL138" s="19" t="s">
        <v>232</v>
      </c>
      <c r="BM138" s="228" t="s">
        <v>344</v>
      </c>
    </row>
    <row r="139" s="13" customFormat="1">
      <c r="A139" s="13"/>
      <c r="B139" s="235"/>
      <c r="C139" s="236"/>
      <c r="D139" s="237" t="s">
        <v>194</v>
      </c>
      <c r="E139" s="238" t="s">
        <v>19</v>
      </c>
      <c r="F139" s="239" t="s">
        <v>501</v>
      </c>
      <c r="G139" s="236"/>
      <c r="H139" s="240">
        <v>2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194</v>
      </c>
      <c r="AU139" s="246" t="s">
        <v>83</v>
      </c>
      <c r="AV139" s="13" t="s">
        <v>83</v>
      </c>
      <c r="AW139" s="13" t="s">
        <v>35</v>
      </c>
      <c r="AX139" s="13" t="s">
        <v>81</v>
      </c>
      <c r="AY139" s="246" t="s">
        <v>184</v>
      </c>
    </row>
    <row r="140" s="13" customFormat="1">
      <c r="A140" s="13"/>
      <c r="B140" s="235"/>
      <c r="C140" s="236"/>
      <c r="D140" s="237" t="s">
        <v>194</v>
      </c>
      <c r="E140" s="236"/>
      <c r="F140" s="239" t="s">
        <v>502</v>
      </c>
      <c r="G140" s="236"/>
      <c r="H140" s="240">
        <v>1.2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4</v>
      </c>
      <c r="AX140" s="13" t="s">
        <v>81</v>
      </c>
      <c r="AY140" s="246" t="s">
        <v>184</v>
      </c>
    </row>
    <row r="141" s="2" customFormat="1" ht="49.05" customHeight="1">
      <c r="A141" s="40"/>
      <c r="B141" s="41"/>
      <c r="C141" s="217" t="s">
        <v>8</v>
      </c>
      <c r="D141" s="217" t="s">
        <v>187</v>
      </c>
      <c r="E141" s="218" t="s">
        <v>348</v>
      </c>
      <c r="F141" s="219" t="s">
        <v>349</v>
      </c>
      <c r="G141" s="220" t="s">
        <v>206</v>
      </c>
      <c r="H141" s="221">
        <v>0.33400000000000002</v>
      </c>
      <c r="I141" s="222"/>
      <c r="J141" s="223">
        <f>ROUND(I141*H141,2)</f>
        <v>0</v>
      </c>
      <c r="K141" s="219" t="s">
        <v>190</v>
      </c>
      <c r="L141" s="46"/>
      <c r="M141" s="224" t="s">
        <v>19</v>
      </c>
      <c r="N141" s="225" t="s">
        <v>45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232</v>
      </c>
      <c r="AT141" s="228" t="s">
        <v>187</v>
      </c>
      <c r="AU141" s="228" t="s">
        <v>83</v>
      </c>
      <c r="AY141" s="19" t="s">
        <v>184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81</v>
      </c>
      <c r="BK141" s="229">
        <f>ROUND(I141*H141,2)</f>
        <v>0</v>
      </c>
      <c r="BL141" s="19" t="s">
        <v>232</v>
      </c>
      <c r="BM141" s="228" t="s">
        <v>350</v>
      </c>
    </row>
    <row r="142" s="2" customFormat="1">
      <c r="A142" s="40"/>
      <c r="B142" s="41"/>
      <c r="C142" s="42"/>
      <c r="D142" s="230" t="s">
        <v>192</v>
      </c>
      <c r="E142" s="42"/>
      <c r="F142" s="231" t="s">
        <v>351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192</v>
      </c>
      <c r="AU142" s="19" t="s">
        <v>83</v>
      </c>
    </row>
    <row r="143" s="12" customFormat="1" ht="22.8" customHeight="1">
      <c r="A143" s="12"/>
      <c r="B143" s="201"/>
      <c r="C143" s="202"/>
      <c r="D143" s="203" t="s">
        <v>73</v>
      </c>
      <c r="E143" s="215" t="s">
        <v>226</v>
      </c>
      <c r="F143" s="215" t="s">
        <v>227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SUM(P144:P148)</f>
        <v>0</v>
      </c>
      <c r="Q143" s="209"/>
      <c r="R143" s="210">
        <f>SUM(R144:R148)</f>
        <v>0.0022499999999999998</v>
      </c>
      <c r="S143" s="209"/>
      <c r="T143" s="211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83</v>
      </c>
      <c r="AT143" s="213" t="s">
        <v>73</v>
      </c>
      <c r="AU143" s="213" t="s">
        <v>81</v>
      </c>
      <c r="AY143" s="212" t="s">
        <v>184</v>
      </c>
      <c r="BK143" s="214">
        <f>SUM(BK144:BK148)</f>
        <v>0</v>
      </c>
    </row>
    <row r="144" s="2" customFormat="1" ht="24.15" customHeight="1">
      <c r="A144" s="40"/>
      <c r="B144" s="41"/>
      <c r="C144" s="217" t="s">
        <v>270</v>
      </c>
      <c r="D144" s="217" t="s">
        <v>187</v>
      </c>
      <c r="E144" s="218" t="s">
        <v>353</v>
      </c>
      <c r="F144" s="219" t="s">
        <v>354</v>
      </c>
      <c r="G144" s="220" t="s">
        <v>231</v>
      </c>
      <c r="H144" s="221">
        <v>1</v>
      </c>
      <c r="I144" s="222"/>
      <c r="J144" s="223">
        <f>ROUND(I144*H144,2)</f>
        <v>0</v>
      </c>
      <c r="K144" s="219" t="s">
        <v>190</v>
      </c>
      <c r="L144" s="46"/>
      <c r="M144" s="224" t="s">
        <v>19</v>
      </c>
      <c r="N144" s="225" t="s">
        <v>45</v>
      </c>
      <c r="O144" s="86"/>
      <c r="P144" s="226">
        <f>O144*H144</f>
        <v>0</v>
      </c>
      <c r="Q144" s="226">
        <v>0.0022499999999999998</v>
      </c>
      <c r="R144" s="226">
        <f>Q144*H144</f>
        <v>0.0022499999999999998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232</v>
      </c>
      <c r="AT144" s="228" t="s">
        <v>187</v>
      </c>
      <c r="AU144" s="228" t="s">
        <v>83</v>
      </c>
      <c r="AY144" s="19" t="s">
        <v>184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81</v>
      </c>
      <c r="BK144" s="229">
        <f>ROUND(I144*H144,2)</f>
        <v>0</v>
      </c>
      <c r="BL144" s="19" t="s">
        <v>232</v>
      </c>
      <c r="BM144" s="228" t="s">
        <v>355</v>
      </c>
    </row>
    <row r="145" s="2" customFormat="1">
      <c r="A145" s="40"/>
      <c r="B145" s="41"/>
      <c r="C145" s="42"/>
      <c r="D145" s="230" t="s">
        <v>192</v>
      </c>
      <c r="E145" s="42"/>
      <c r="F145" s="231" t="s">
        <v>356</v>
      </c>
      <c r="G145" s="42"/>
      <c r="H145" s="42"/>
      <c r="I145" s="232"/>
      <c r="J145" s="42"/>
      <c r="K145" s="42"/>
      <c r="L145" s="46"/>
      <c r="M145" s="233"/>
      <c r="N145" s="23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192</v>
      </c>
      <c r="AU145" s="19" t="s">
        <v>83</v>
      </c>
    </row>
    <row r="146" s="13" customFormat="1">
      <c r="A146" s="13"/>
      <c r="B146" s="235"/>
      <c r="C146" s="236"/>
      <c r="D146" s="237" t="s">
        <v>194</v>
      </c>
      <c r="E146" s="238" t="s">
        <v>19</v>
      </c>
      <c r="F146" s="239" t="s">
        <v>81</v>
      </c>
      <c r="G146" s="236"/>
      <c r="H146" s="240">
        <v>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194</v>
      </c>
      <c r="AU146" s="246" t="s">
        <v>83</v>
      </c>
      <c r="AV146" s="13" t="s">
        <v>83</v>
      </c>
      <c r="AW146" s="13" t="s">
        <v>35</v>
      </c>
      <c r="AX146" s="13" t="s">
        <v>81</v>
      </c>
      <c r="AY146" s="246" t="s">
        <v>184</v>
      </c>
    </row>
    <row r="147" s="2" customFormat="1" ht="49.05" customHeight="1">
      <c r="A147" s="40"/>
      <c r="B147" s="41"/>
      <c r="C147" s="217" t="s">
        <v>352</v>
      </c>
      <c r="D147" s="217" t="s">
        <v>187</v>
      </c>
      <c r="E147" s="218" t="s">
        <v>358</v>
      </c>
      <c r="F147" s="219" t="s">
        <v>359</v>
      </c>
      <c r="G147" s="220" t="s">
        <v>206</v>
      </c>
      <c r="H147" s="221">
        <v>0.002</v>
      </c>
      <c r="I147" s="222"/>
      <c r="J147" s="223">
        <f>ROUND(I147*H147,2)</f>
        <v>0</v>
      </c>
      <c r="K147" s="219" t="s">
        <v>190</v>
      </c>
      <c r="L147" s="46"/>
      <c r="M147" s="224" t="s">
        <v>19</v>
      </c>
      <c r="N147" s="225" t="s">
        <v>45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232</v>
      </c>
      <c r="AT147" s="228" t="s">
        <v>187</v>
      </c>
      <c r="AU147" s="228" t="s">
        <v>83</v>
      </c>
      <c r="AY147" s="19" t="s">
        <v>184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81</v>
      </c>
      <c r="BK147" s="229">
        <f>ROUND(I147*H147,2)</f>
        <v>0</v>
      </c>
      <c r="BL147" s="19" t="s">
        <v>232</v>
      </c>
      <c r="BM147" s="228" t="s">
        <v>360</v>
      </c>
    </row>
    <row r="148" s="2" customFormat="1">
      <c r="A148" s="40"/>
      <c r="B148" s="41"/>
      <c r="C148" s="42"/>
      <c r="D148" s="230" t="s">
        <v>192</v>
      </c>
      <c r="E148" s="42"/>
      <c r="F148" s="231" t="s">
        <v>361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192</v>
      </c>
      <c r="AU148" s="19" t="s">
        <v>83</v>
      </c>
    </row>
    <row r="149" s="12" customFormat="1" ht="22.8" customHeight="1">
      <c r="A149" s="12"/>
      <c r="B149" s="201"/>
      <c r="C149" s="202"/>
      <c r="D149" s="203" t="s">
        <v>73</v>
      </c>
      <c r="E149" s="215" t="s">
        <v>403</v>
      </c>
      <c r="F149" s="215" t="s">
        <v>404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SUM(P150:P154)</f>
        <v>0</v>
      </c>
      <c r="Q149" s="209"/>
      <c r="R149" s="210">
        <f>SUM(R150:R154)</f>
        <v>0.14239199999999999</v>
      </c>
      <c r="S149" s="209"/>
      <c r="T149" s="211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83</v>
      </c>
      <c r="AT149" s="213" t="s">
        <v>73</v>
      </c>
      <c r="AU149" s="213" t="s">
        <v>81</v>
      </c>
      <c r="AY149" s="212" t="s">
        <v>184</v>
      </c>
      <c r="BK149" s="214">
        <f>SUM(BK150:BK154)</f>
        <v>0</v>
      </c>
    </row>
    <row r="150" s="2" customFormat="1" ht="49.05" customHeight="1">
      <c r="A150" s="40"/>
      <c r="B150" s="41"/>
      <c r="C150" s="217" t="s">
        <v>357</v>
      </c>
      <c r="D150" s="217" t="s">
        <v>187</v>
      </c>
      <c r="E150" s="218" t="s">
        <v>406</v>
      </c>
      <c r="F150" s="219" t="s">
        <v>407</v>
      </c>
      <c r="G150" s="220" t="s">
        <v>141</v>
      </c>
      <c r="H150" s="221">
        <v>10.199999999999999</v>
      </c>
      <c r="I150" s="222"/>
      <c r="J150" s="223">
        <f>ROUND(I150*H150,2)</f>
        <v>0</v>
      </c>
      <c r="K150" s="219" t="s">
        <v>408</v>
      </c>
      <c r="L150" s="46"/>
      <c r="M150" s="224" t="s">
        <v>19</v>
      </c>
      <c r="N150" s="225" t="s">
        <v>45</v>
      </c>
      <c r="O150" s="86"/>
      <c r="P150" s="226">
        <f>O150*H150</f>
        <v>0</v>
      </c>
      <c r="Q150" s="226">
        <v>0.01396</v>
      </c>
      <c r="R150" s="226">
        <f>Q150*H150</f>
        <v>0.14239199999999999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232</v>
      </c>
      <c r="AT150" s="228" t="s">
        <v>187</v>
      </c>
      <c r="AU150" s="228" t="s">
        <v>83</v>
      </c>
      <c r="AY150" s="19" t="s">
        <v>184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81</v>
      </c>
      <c r="BK150" s="229">
        <f>ROUND(I150*H150,2)</f>
        <v>0</v>
      </c>
      <c r="BL150" s="19" t="s">
        <v>232</v>
      </c>
      <c r="BM150" s="228" t="s">
        <v>409</v>
      </c>
    </row>
    <row r="151" s="2" customFormat="1">
      <c r="A151" s="40"/>
      <c r="B151" s="41"/>
      <c r="C151" s="42"/>
      <c r="D151" s="230" t="s">
        <v>192</v>
      </c>
      <c r="E151" s="42"/>
      <c r="F151" s="231" t="s">
        <v>410</v>
      </c>
      <c r="G151" s="42"/>
      <c r="H151" s="42"/>
      <c r="I151" s="232"/>
      <c r="J151" s="42"/>
      <c r="K151" s="42"/>
      <c r="L151" s="46"/>
      <c r="M151" s="233"/>
      <c r="N151" s="23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192</v>
      </c>
      <c r="AU151" s="19" t="s">
        <v>83</v>
      </c>
    </row>
    <row r="152" s="13" customFormat="1">
      <c r="A152" s="13"/>
      <c r="B152" s="235"/>
      <c r="C152" s="236"/>
      <c r="D152" s="237" t="s">
        <v>194</v>
      </c>
      <c r="E152" s="238" t="s">
        <v>19</v>
      </c>
      <c r="F152" s="239" t="s">
        <v>503</v>
      </c>
      <c r="G152" s="236"/>
      <c r="H152" s="240">
        <v>10.199999999999999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194</v>
      </c>
      <c r="AU152" s="246" t="s">
        <v>83</v>
      </c>
      <c r="AV152" s="13" t="s">
        <v>83</v>
      </c>
      <c r="AW152" s="13" t="s">
        <v>35</v>
      </c>
      <c r="AX152" s="13" t="s">
        <v>81</v>
      </c>
      <c r="AY152" s="246" t="s">
        <v>184</v>
      </c>
    </row>
    <row r="153" s="2" customFormat="1" ht="49.05" customHeight="1">
      <c r="A153" s="40"/>
      <c r="B153" s="41"/>
      <c r="C153" s="217" t="s">
        <v>232</v>
      </c>
      <c r="D153" s="217" t="s">
        <v>187</v>
      </c>
      <c r="E153" s="218" t="s">
        <v>413</v>
      </c>
      <c r="F153" s="219" t="s">
        <v>414</v>
      </c>
      <c r="G153" s="220" t="s">
        <v>206</v>
      </c>
      <c r="H153" s="221">
        <v>0.14199999999999999</v>
      </c>
      <c r="I153" s="222"/>
      <c r="J153" s="223">
        <f>ROUND(I153*H153,2)</f>
        <v>0</v>
      </c>
      <c r="K153" s="219" t="s">
        <v>190</v>
      </c>
      <c r="L153" s="46"/>
      <c r="M153" s="224" t="s">
        <v>19</v>
      </c>
      <c r="N153" s="225" t="s">
        <v>45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232</v>
      </c>
      <c r="AT153" s="228" t="s">
        <v>187</v>
      </c>
      <c r="AU153" s="228" t="s">
        <v>83</v>
      </c>
      <c r="AY153" s="19" t="s">
        <v>184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81</v>
      </c>
      <c r="BK153" s="229">
        <f>ROUND(I153*H153,2)</f>
        <v>0</v>
      </c>
      <c r="BL153" s="19" t="s">
        <v>232</v>
      </c>
      <c r="BM153" s="228" t="s">
        <v>415</v>
      </c>
    </row>
    <row r="154" s="2" customFormat="1">
      <c r="A154" s="40"/>
      <c r="B154" s="41"/>
      <c r="C154" s="42"/>
      <c r="D154" s="230" t="s">
        <v>192</v>
      </c>
      <c r="E154" s="42"/>
      <c r="F154" s="231" t="s">
        <v>416</v>
      </c>
      <c r="G154" s="42"/>
      <c r="H154" s="42"/>
      <c r="I154" s="232"/>
      <c r="J154" s="42"/>
      <c r="K154" s="42"/>
      <c r="L154" s="46"/>
      <c r="M154" s="233"/>
      <c r="N154" s="23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192</v>
      </c>
      <c r="AU154" s="19" t="s">
        <v>83</v>
      </c>
    </row>
    <row r="155" s="12" customFormat="1" ht="22.8" customHeight="1">
      <c r="A155" s="12"/>
      <c r="B155" s="201"/>
      <c r="C155" s="202"/>
      <c r="D155" s="203" t="s">
        <v>73</v>
      </c>
      <c r="E155" s="215" t="s">
        <v>255</v>
      </c>
      <c r="F155" s="215" t="s">
        <v>256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SUM(P156:P160)</f>
        <v>0</v>
      </c>
      <c r="Q155" s="209"/>
      <c r="R155" s="210">
        <f>SUM(R156:R160)</f>
        <v>0.11169000000000001</v>
      </c>
      <c r="S155" s="209"/>
      <c r="T155" s="211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83</v>
      </c>
      <c r="AT155" s="213" t="s">
        <v>73</v>
      </c>
      <c r="AU155" s="213" t="s">
        <v>81</v>
      </c>
      <c r="AY155" s="212" t="s">
        <v>184</v>
      </c>
      <c r="BK155" s="214">
        <f>SUM(BK156:BK160)</f>
        <v>0</v>
      </c>
    </row>
    <row r="156" s="2" customFormat="1" ht="37.8" customHeight="1">
      <c r="A156" s="40"/>
      <c r="B156" s="41"/>
      <c r="C156" s="217" t="s">
        <v>366</v>
      </c>
      <c r="D156" s="217" t="s">
        <v>187</v>
      </c>
      <c r="E156" s="218" t="s">
        <v>504</v>
      </c>
      <c r="F156" s="219" t="s">
        <v>505</v>
      </c>
      <c r="G156" s="220" t="s">
        <v>240</v>
      </c>
      <c r="H156" s="221">
        <v>25.5</v>
      </c>
      <c r="I156" s="222"/>
      <c r="J156" s="223">
        <f>ROUND(I156*H156,2)</f>
        <v>0</v>
      </c>
      <c r="K156" s="219" t="s">
        <v>190</v>
      </c>
      <c r="L156" s="46"/>
      <c r="M156" s="224" t="s">
        <v>19</v>
      </c>
      <c r="N156" s="225" t="s">
        <v>45</v>
      </c>
      <c r="O156" s="86"/>
      <c r="P156" s="226">
        <f>O156*H156</f>
        <v>0</v>
      </c>
      <c r="Q156" s="226">
        <v>0.0043800000000000002</v>
      </c>
      <c r="R156" s="226">
        <f>Q156*H156</f>
        <v>0.11169000000000001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232</v>
      </c>
      <c r="AT156" s="228" t="s">
        <v>187</v>
      </c>
      <c r="AU156" s="228" t="s">
        <v>83</v>
      </c>
      <c r="AY156" s="19" t="s">
        <v>184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81</v>
      </c>
      <c r="BK156" s="229">
        <f>ROUND(I156*H156,2)</f>
        <v>0</v>
      </c>
      <c r="BL156" s="19" t="s">
        <v>232</v>
      </c>
      <c r="BM156" s="228" t="s">
        <v>420</v>
      </c>
    </row>
    <row r="157" s="2" customFormat="1">
      <c r="A157" s="40"/>
      <c r="B157" s="41"/>
      <c r="C157" s="42"/>
      <c r="D157" s="230" t="s">
        <v>192</v>
      </c>
      <c r="E157" s="42"/>
      <c r="F157" s="231" t="s">
        <v>506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83</v>
      </c>
    </row>
    <row r="158" s="13" customFormat="1">
      <c r="A158" s="13"/>
      <c r="B158" s="235"/>
      <c r="C158" s="236"/>
      <c r="D158" s="237" t="s">
        <v>194</v>
      </c>
      <c r="E158" s="238" t="s">
        <v>19</v>
      </c>
      <c r="F158" s="239" t="s">
        <v>489</v>
      </c>
      <c r="G158" s="236"/>
      <c r="H158" s="240">
        <v>25.5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194</v>
      </c>
      <c r="AU158" s="246" t="s">
        <v>83</v>
      </c>
      <c r="AV158" s="13" t="s">
        <v>83</v>
      </c>
      <c r="AW158" s="13" t="s">
        <v>35</v>
      </c>
      <c r="AX158" s="13" t="s">
        <v>81</v>
      </c>
      <c r="AY158" s="246" t="s">
        <v>184</v>
      </c>
    </row>
    <row r="159" s="2" customFormat="1" ht="49.05" customHeight="1">
      <c r="A159" s="40"/>
      <c r="B159" s="41"/>
      <c r="C159" s="217" t="s">
        <v>372</v>
      </c>
      <c r="D159" s="217" t="s">
        <v>187</v>
      </c>
      <c r="E159" s="218" t="s">
        <v>430</v>
      </c>
      <c r="F159" s="219" t="s">
        <v>431</v>
      </c>
      <c r="G159" s="220" t="s">
        <v>206</v>
      </c>
      <c r="H159" s="221">
        <v>0.112</v>
      </c>
      <c r="I159" s="222"/>
      <c r="J159" s="223">
        <f>ROUND(I159*H159,2)</f>
        <v>0</v>
      </c>
      <c r="K159" s="219" t="s">
        <v>190</v>
      </c>
      <c r="L159" s="46"/>
      <c r="M159" s="224" t="s">
        <v>19</v>
      </c>
      <c r="N159" s="225" t="s">
        <v>45</v>
      </c>
      <c r="O159" s="86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232</v>
      </c>
      <c r="AT159" s="228" t="s">
        <v>187</v>
      </c>
      <c r="AU159" s="228" t="s">
        <v>83</v>
      </c>
      <c r="AY159" s="19" t="s">
        <v>184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81</v>
      </c>
      <c r="BK159" s="229">
        <f>ROUND(I159*H159,2)</f>
        <v>0</v>
      </c>
      <c r="BL159" s="19" t="s">
        <v>232</v>
      </c>
      <c r="BM159" s="228" t="s">
        <v>432</v>
      </c>
    </row>
    <row r="160" s="2" customFormat="1">
      <c r="A160" s="40"/>
      <c r="B160" s="41"/>
      <c r="C160" s="42"/>
      <c r="D160" s="230" t="s">
        <v>192</v>
      </c>
      <c r="E160" s="42"/>
      <c r="F160" s="231" t="s">
        <v>433</v>
      </c>
      <c r="G160" s="42"/>
      <c r="H160" s="42"/>
      <c r="I160" s="232"/>
      <c r="J160" s="42"/>
      <c r="K160" s="42"/>
      <c r="L160" s="46"/>
      <c r="M160" s="281"/>
      <c r="N160" s="282"/>
      <c r="O160" s="283"/>
      <c r="P160" s="283"/>
      <c r="Q160" s="283"/>
      <c r="R160" s="283"/>
      <c r="S160" s="283"/>
      <c r="T160" s="28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192</v>
      </c>
      <c r="AU160" s="19" t="s">
        <v>83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lTmBdEdBmUQ0iu73K47IGWsjXN4Hh/nf/Ds269o/+Zb1wsMwWg9P3McRTCV+sJ59I/WR5RbejPClRkEsErnFlQ==" hashValue="KWBHRRe0hizHyB0TUFIahBqwJH9Yr9ogf+si5gf6y2kLL1xnEByy9u2zTvcUM7P5i+bPgSpwg1++D6+8P4q05Q==" algorithmName="SHA-512" password="CC35"/>
  <autoFilter ref="C95:K1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712362301"/>
    <hyperlink ref="F103" r:id="rId2" display="https://podminky.urs.cz/item/CS_URS_2024_02/712363352"/>
    <hyperlink ref="F106" r:id="rId3" display="https://podminky.urs.cz/item/CS_URS_2024_02/712363373"/>
    <hyperlink ref="F109" r:id="rId4" display="https://podminky.urs.cz/item/CS_URS_2024_02/712363404"/>
    <hyperlink ref="F118" r:id="rId5" display="https://podminky.urs.cz/item/CS_URS_2024_02/712363405"/>
    <hyperlink ref="F122" r:id="rId6" display="https://podminky.urs.cz/item/CS_URS_2024_02/712363406"/>
    <hyperlink ref="F126" r:id="rId7" display="https://podminky.urs.cz/item/CS_URS_2024_02/712391171"/>
    <hyperlink ref="F136" r:id="rId8" display="https://podminky.urs.cz/item/CS_URS_2024_02/712964703"/>
    <hyperlink ref="F142" r:id="rId9" display="https://podminky.urs.cz/item/CS_URS_2024_02/998712103"/>
    <hyperlink ref="F145" r:id="rId10" display="https://podminky.urs.cz/item/CS_URS_2024_02/721233113"/>
    <hyperlink ref="F148" r:id="rId11" display="https://podminky.urs.cz/item/CS_URS_2024_02/998721103"/>
    <hyperlink ref="F151" r:id="rId12" display="https://podminky.urs.cz/item/CS_URS_2024_01/762361312"/>
    <hyperlink ref="F154" r:id="rId13" display="https://podminky.urs.cz/item/CS_URS_2024_02/998762103"/>
    <hyperlink ref="F157" r:id="rId14" display="https://podminky.urs.cz/item/CS_URS_2024_02/764214606"/>
    <hyperlink ref="F160" r:id="rId15" display="https://podminky.urs.cz/item/CS_URS_2024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  <c r="AZ2" s="141" t="s">
        <v>139</v>
      </c>
      <c r="BA2" s="141" t="s">
        <v>507</v>
      </c>
      <c r="BB2" s="141" t="s">
        <v>141</v>
      </c>
      <c r="BC2" s="141" t="s">
        <v>508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510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ROUND((SUM(BE98:BE126)),  2)</f>
        <v>0</v>
      </c>
      <c r="G37" s="40"/>
      <c r="H37" s="40"/>
      <c r="I37" s="161">
        <v>0.20999999999999999</v>
      </c>
      <c r="J37" s="160">
        <f>ROUND(((SUM(BE98:BE126))*I37),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ROUND((SUM(BF98:BF126)),  2)</f>
        <v>0</v>
      </c>
      <c r="G38" s="40"/>
      <c r="H38" s="40"/>
      <c r="I38" s="161">
        <v>0.12</v>
      </c>
      <c r="J38" s="160">
        <f>ROUND(((SUM(BF98:BF126))*I38),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ROUND((SUM(BG98:BG126)),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ROUND((SUM(BH98:BH126)),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ROUND((SUM(BI98:BI126)),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509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D.3.1a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J100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J114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J115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165</v>
      </c>
      <c r="E73" s="187"/>
      <c r="F73" s="187"/>
      <c r="G73" s="187"/>
      <c r="H73" s="187"/>
      <c r="I73" s="187"/>
      <c r="J73" s="188">
        <f>J119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167</v>
      </c>
      <c r="E74" s="187"/>
      <c r="F74" s="187"/>
      <c r="G74" s="187"/>
      <c r="H74" s="187"/>
      <c r="I74" s="187"/>
      <c r="J74" s="188">
        <f>J123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169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3" t="str">
        <f>E7</f>
        <v>Rekonstrukce střechy budovy F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3" t="s">
        <v>151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152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4" t="s">
        <v>509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154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D.3.1a - Architektonicko-stavební řešení - Bourací práce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Masarykova nemocnice Ústí nad Labem</v>
      </c>
      <c r="G92" s="42"/>
      <c r="H92" s="42"/>
      <c r="I92" s="34" t="s">
        <v>23</v>
      </c>
      <c r="J92" s="74" t="str">
        <f>IF(J16="","",J16)</f>
        <v>14. 10. 2024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Krajská zdravotní a.s.</v>
      </c>
      <c r="G94" s="42"/>
      <c r="H94" s="42"/>
      <c r="I94" s="34" t="s">
        <v>33</v>
      </c>
      <c r="J94" s="38" t="str">
        <f>E25</f>
        <v xml:space="preserve"> 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36</v>
      </c>
      <c r="J95" s="38" t="str">
        <f>E28</f>
        <v>Milan Křehla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0"/>
      <c r="B97" s="191"/>
      <c r="C97" s="192" t="s">
        <v>170</v>
      </c>
      <c r="D97" s="193" t="s">
        <v>59</v>
      </c>
      <c r="E97" s="193" t="s">
        <v>55</v>
      </c>
      <c r="F97" s="193" t="s">
        <v>56</v>
      </c>
      <c r="G97" s="193" t="s">
        <v>171</v>
      </c>
      <c r="H97" s="193" t="s">
        <v>172</v>
      </c>
      <c r="I97" s="193" t="s">
        <v>173</v>
      </c>
      <c r="J97" s="193" t="s">
        <v>158</v>
      </c>
      <c r="K97" s="194" t="s">
        <v>174</v>
      </c>
      <c r="L97" s="195"/>
      <c r="M97" s="94" t="s">
        <v>19</v>
      </c>
      <c r="N97" s="95" t="s">
        <v>44</v>
      </c>
      <c r="O97" s="95" t="s">
        <v>175</v>
      </c>
      <c r="P97" s="95" t="s">
        <v>176</v>
      </c>
      <c r="Q97" s="95" t="s">
        <v>177</v>
      </c>
      <c r="R97" s="95" t="s">
        <v>178</v>
      </c>
      <c r="S97" s="95" t="s">
        <v>179</v>
      </c>
      <c r="T97" s="96" t="s">
        <v>180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0"/>
      <c r="B98" s="41"/>
      <c r="C98" s="101" t="s">
        <v>181</v>
      </c>
      <c r="D98" s="42"/>
      <c r="E98" s="42"/>
      <c r="F98" s="42"/>
      <c r="G98" s="42"/>
      <c r="H98" s="42"/>
      <c r="I98" s="42"/>
      <c r="J98" s="196">
        <f>BK98</f>
        <v>0</v>
      </c>
      <c r="K98" s="42"/>
      <c r="L98" s="46"/>
      <c r="M98" s="97"/>
      <c r="N98" s="197"/>
      <c r="O98" s="98"/>
      <c r="P98" s="198">
        <f>P99+P114</f>
        <v>0</v>
      </c>
      <c r="Q98" s="98"/>
      <c r="R98" s="198">
        <f>R99+R114</f>
        <v>0</v>
      </c>
      <c r="S98" s="98"/>
      <c r="T98" s="199">
        <f>T99+T114</f>
        <v>0.053626999999999994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159</v>
      </c>
      <c r="BK98" s="200">
        <f>BK99+BK114</f>
        <v>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182</v>
      </c>
      <c r="F99" s="204" t="s">
        <v>183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P100+P104</f>
        <v>0</v>
      </c>
      <c r="Q99" s="209"/>
      <c r="R99" s="210">
        <f>R100+R104</f>
        <v>0</v>
      </c>
      <c r="S99" s="209"/>
      <c r="T99" s="211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74</v>
      </c>
      <c r="AY99" s="212" t="s">
        <v>184</v>
      </c>
      <c r="BK99" s="214">
        <f>BK100+BK104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185</v>
      </c>
      <c r="F100" s="215" t="s">
        <v>186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SUM(P101:P103)</f>
        <v>0</v>
      </c>
      <c r="Q100" s="209"/>
      <c r="R100" s="210">
        <f>SUM(R101:R103)</f>
        <v>0</v>
      </c>
      <c r="S100" s="209"/>
      <c r="T100" s="21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81</v>
      </c>
      <c r="AT100" s="213" t="s">
        <v>73</v>
      </c>
      <c r="AU100" s="213" t="s">
        <v>81</v>
      </c>
      <c r="AY100" s="212" t="s">
        <v>184</v>
      </c>
      <c r="BK100" s="214">
        <f>SUM(BK101:BK103)</f>
        <v>0</v>
      </c>
    </row>
    <row r="101" s="2" customFormat="1" ht="37.8" customHeight="1">
      <c r="A101" s="40"/>
      <c r="B101" s="41"/>
      <c r="C101" s="217" t="s">
        <v>81</v>
      </c>
      <c r="D101" s="217" t="s">
        <v>187</v>
      </c>
      <c r="E101" s="218" t="s">
        <v>188</v>
      </c>
      <c r="F101" s="219" t="s">
        <v>189</v>
      </c>
      <c r="G101" s="220" t="s">
        <v>141</v>
      </c>
      <c r="H101" s="221">
        <v>21.100000000000001</v>
      </c>
      <c r="I101" s="222"/>
      <c r="J101" s="223">
        <f>ROUND(I101*H101,2)</f>
        <v>0</v>
      </c>
      <c r="K101" s="219" t="s">
        <v>190</v>
      </c>
      <c r="L101" s="46"/>
      <c r="M101" s="224" t="s">
        <v>19</v>
      </c>
      <c r="N101" s="225" t="s">
        <v>45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95</v>
      </c>
      <c r="AT101" s="228" t="s">
        <v>187</v>
      </c>
      <c r="AU101" s="228" t="s">
        <v>83</v>
      </c>
      <c r="AY101" s="19" t="s">
        <v>184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81</v>
      </c>
      <c r="BK101" s="229">
        <f>ROUND(I101*H101,2)</f>
        <v>0</v>
      </c>
      <c r="BL101" s="19" t="s">
        <v>95</v>
      </c>
      <c r="BM101" s="228" t="s">
        <v>191</v>
      </c>
    </row>
    <row r="102" s="2" customFormat="1">
      <c r="A102" s="40"/>
      <c r="B102" s="41"/>
      <c r="C102" s="42"/>
      <c r="D102" s="230" t="s">
        <v>192</v>
      </c>
      <c r="E102" s="42"/>
      <c r="F102" s="231" t="s">
        <v>193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83</v>
      </c>
    </row>
    <row r="103" s="13" customFormat="1">
      <c r="A103" s="13"/>
      <c r="B103" s="235"/>
      <c r="C103" s="236"/>
      <c r="D103" s="237" t="s">
        <v>194</v>
      </c>
      <c r="E103" s="238" t="s">
        <v>19</v>
      </c>
      <c r="F103" s="239" t="s">
        <v>139</v>
      </c>
      <c r="G103" s="236"/>
      <c r="H103" s="240">
        <v>21.100000000000001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194</v>
      </c>
      <c r="AU103" s="246" t="s">
        <v>83</v>
      </c>
      <c r="AV103" s="13" t="s">
        <v>83</v>
      </c>
      <c r="AW103" s="13" t="s">
        <v>35</v>
      </c>
      <c r="AX103" s="13" t="s">
        <v>81</v>
      </c>
      <c r="AY103" s="246" t="s">
        <v>184</v>
      </c>
    </row>
    <row r="104" s="12" customFormat="1" ht="22.8" customHeight="1">
      <c r="A104" s="12"/>
      <c r="B104" s="201"/>
      <c r="C104" s="202"/>
      <c r="D104" s="203" t="s">
        <v>73</v>
      </c>
      <c r="E104" s="215" t="s">
        <v>202</v>
      </c>
      <c r="F104" s="215" t="s">
        <v>203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SUM(P105:P113)</f>
        <v>0</v>
      </c>
      <c r="Q104" s="209"/>
      <c r="R104" s="210">
        <f>SUM(R105:R113)</f>
        <v>0</v>
      </c>
      <c r="S104" s="209"/>
      <c r="T104" s="211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81</v>
      </c>
      <c r="AT104" s="213" t="s">
        <v>73</v>
      </c>
      <c r="AU104" s="213" t="s">
        <v>81</v>
      </c>
      <c r="AY104" s="212" t="s">
        <v>184</v>
      </c>
      <c r="BK104" s="214">
        <f>SUM(BK105:BK113)</f>
        <v>0</v>
      </c>
    </row>
    <row r="105" s="2" customFormat="1" ht="37.8" customHeight="1">
      <c r="A105" s="40"/>
      <c r="B105" s="41"/>
      <c r="C105" s="217" t="s">
        <v>83</v>
      </c>
      <c r="D105" s="217" t="s">
        <v>187</v>
      </c>
      <c r="E105" s="218" t="s">
        <v>204</v>
      </c>
      <c r="F105" s="219" t="s">
        <v>205</v>
      </c>
      <c r="G105" s="220" t="s">
        <v>206</v>
      </c>
      <c r="H105" s="221">
        <v>0.053999999999999999</v>
      </c>
      <c r="I105" s="222"/>
      <c r="J105" s="223">
        <f>ROUND(I105*H105,2)</f>
        <v>0</v>
      </c>
      <c r="K105" s="219" t="s">
        <v>190</v>
      </c>
      <c r="L105" s="46"/>
      <c r="M105" s="224" t="s">
        <v>19</v>
      </c>
      <c r="N105" s="225" t="s">
        <v>45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95</v>
      </c>
      <c r="AT105" s="228" t="s">
        <v>187</v>
      </c>
      <c r="AU105" s="228" t="s">
        <v>83</v>
      </c>
      <c r="AY105" s="19" t="s">
        <v>184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81</v>
      </c>
      <c r="BK105" s="229">
        <f>ROUND(I105*H105,2)</f>
        <v>0</v>
      </c>
      <c r="BL105" s="19" t="s">
        <v>95</v>
      </c>
      <c r="BM105" s="228" t="s">
        <v>207</v>
      </c>
    </row>
    <row r="106" s="2" customFormat="1">
      <c r="A106" s="40"/>
      <c r="B106" s="41"/>
      <c r="C106" s="42"/>
      <c r="D106" s="230" t="s">
        <v>192</v>
      </c>
      <c r="E106" s="42"/>
      <c r="F106" s="231" t="s">
        <v>208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83</v>
      </c>
    </row>
    <row r="107" s="2" customFormat="1" ht="33" customHeight="1">
      <c r="A107" s="40"/>
      <c r="B107" s="41"/>
      <c r="C107" s="217" t="s">
        <v>90</v>
      </c>
      <c r="D107" s="217" t="s">
        <v>187</v>
      </c>
      <c r="E107" s="218" t="s">
        <v>209</v>
      </c>
      <c r="F107" s="219" t="s">
        <v>210</v>
      </c>
      <c r="G107" s="220" t="s">
        <v>206</v>
      </c>
      <c r="H107" s="221">
        <v>0.053999999999999999</v>
      </c>
      <c r="I107" s="222"/>
      <c r="J107" s="223">
        <f>ROUND(I107*H107,2)</f>
        <v>0</v>
      </c>
      <c r="K107" s="219" t="s">
        <v>190</v>
      </c>
      <c r="L107" s="46"/>
      <c r="M107" s="224" t="s">
        <v>19</v>
      </c>
      <c r="N107" s="225" t="s">
        <v>45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95</v>
      </c>
      <c r="AT107" s="228" t="s">
        <v>187</v>
      </c>
      <c r="AU107" s="228" t="s">
        <v>83</v>
      </c>
      <c r="AY107" s="19" t="s">
        <v>184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81</v>
      </c>
      <c r="BK107" s="229">
        <f>ROUND(I107*H107,2)</f>
        <v>0</v>
      </c>
      <c r="BL107" s="19" t="s">
        <v>95</v>
      </c>
      <c r="BM107" s="228" t="s">
        <v>211</v>
      </c>
    </row>
    <row r="108" s="2" customFormat="1">
      <c r="A108" s="40"/>
      <c r="B108" s="41"/>
      <c r="C108" s="42"/>
      <c r="D108" s="230" t="s">
        <v>192</v>
      </c>
      <c r="E108" s="42"/>
      <c r="F108" s="231" t="s">
        <v>212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83</v>
      </c>
    </row>
    <row r="109" s="2" customFormat="1" ht="44.25" customHeight="1">
      <c r="A109" s="40"/>
      <c r="B109" s="41"/>
      <c r="C109" s="217" t="s">
        <v>95</v>
      </c>
      <c r="D109" s="217" t="s">
        <v>187</v>
      </c>
      <c r="E109" s="218" t="s">
        <v>214</v>
      </c>
      <c r="F109" s="219" t="s">
        <v>215</v>
      </c>
      <c r="G109" s="220" t="s">
        <v>206</v>
      </c>
      <c r="H109" s="221">
        <v>0.27000000000000002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95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95</v>
      </c>
      <c r="BM109" s="228" t="s">
        <v>216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217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3" customFormat="1">
      <c r="A111" s="13"/>
      <c r="B111" s="235"/>
      <c r="C111" s="236"/>
      <c r="D111" s="237" t="s">
        <v>194</v>
      </c>
      <c r="E111" s="236"/>
      <c r="F111" s="239" t="s">
        <v>511</v>
      </c>
      <c r="G111" s="236"/>
      <c r="H111" s="240">
        <v>0.27000000000000002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194</v>
      </c>
      <c r="AU111" s="246" t="s">
        <v>83</v>
      </c>
      <c r="AV111" s="13" t="s">
        <v>83</v>
      </c>
      <c r="AW111" s="13" t="s">
        <v>4</v>
      </c>
      <c r="AX111" s="13" t="s">
        <v>81</v>
      </c>
      <c r="AY111" s="246" t="s">
        <v>184</v>
      </c>
    </row>
    <row r="112" s="2" customFormat="1" ht="44.25" customHeight="1">
      <c r="A112" s="40"/>
      <c r="B112" s="41"/>
      <c r="C112" s="217" t="s">
        <v>213</v>
      </c>
      <c r="D112" s="217" t="s">
        <v>187</v>
      </c>
      <c r="E112" s="218" t="s">
        <v>220</v>
      </c>
      <c r="F112" s="219" t="s">
        <v>221</v>
      </c>
      <c r="G112" s="220" t="s">
        <v>206</v>
      </c>
      <c r="H112" s="221">
        <v>0.053999999999999999</v>
      </c>
      <c r="I112" s="222"/>
      <c r="J112" s="223">
        <f>ROUND(I112*H112,2)</f>
        <v>0</v>
      </c>
      <c r="K112" s="219" t="s">
        <v>190</v>
      </c>
      <c r="L112" s="46"/>
      <c r="M112" s="224" t="s">
        <v>19</v>
      </c>
      <c r="N112" s="225" t="s">
        <v>45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95</v>
      </c>
      <c r="AT112" s="228" t="s">
        <v>187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95</v>
      </c>
      <c r="BM112" s="228" t="s">
        <v>222</v>
      </c>
    </row>
    <row r="113" s="2" customFormat="1">
      <c r="A113" s="40"/>
      <c r="B113" s="41"/>
      <c r="C113" s="42"/>
      <c r="D113" s="230" t="s">
        <v>192</v>
      </c>
      <c r="E113" s="42"/>
      <c r="F113" s="231" t="s">
        <v>223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83</v>
      </c>
    </row>
    <row r="114" s="12" customFormat="1" ht="25.92" customHeight="1">
      <c r="A114" s="12"/>
      <c r="B114" s="201"/>
      <c r="C114" s="202"/>
      <c r="D114" s="203" t="s">
        <v>73</v>
      </c>
      <c r="E114" s="204" t="s">
        <v>224</v>
      </c>
      <c r="F114" s="204" t="s">
        <v>225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P115+P119+P123</f>
        <v>0</v>
      </c>
      <c r="Q114" s="209"/>
      <c r="R114" s="210">
        <f>R115+R119+R123</f>
        <v>0</v>
      </c>
      <c r="S114" s="209"/>
      <c r="T114" s="211">
        <f>T115+T119+T123</f>
        <v>0.053626999999999994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83</v>
      </c>
      <c r="AT114" s="213" t="s">
        <v>73</v>
      </c>
      <c r="AU114" s="213" t="s">
        <v>74</v>
      </c>
      <c r="AY114" s="212" t="s">
        <v>184</v>
      </c>
      <c r="BK114" s="214">
        <f>BK115+BK119+BK123</f>
        <v>0</v>
      </c>
    </row>
    <row r="115" s="12" customFormat="1" ht="22.8" customHeight="1">
      <c r="A115" s="12"/>
      <c r="B115" s="201"/>
      <c r="C115" s="202"/>
      <c r="D115" s="203" t="s">
        <v>73</v>
      </c>
      <c r="E115" s="215" t="s">
        <v>226</v>
      </c>
      <c r="F115" s="215" t="s">
        <v>227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SUM(P116:P118)</f>
        <v>0</v>
      </c>
      <c r="Q115" s="209"/>
      <c r="R115" s="210">
        <f>SUM(R116:R118)</f>
        <v>0</v>
      </c>
      <c r="S115" s="209"/>
      <c r="T115" s="211">
        <f>SUM(T116:T118)</f>
        <v>0.02307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83</v>
      </c>
      <c r="AT115" s="213" t="s">
        <v>73</v>
      </c>
      <c r="AU115" s="213" t="s">
        <v>81</v>
      </c>
      <c r="AY115" s="212" t="s">
        <v>184</v>
      </c>
      <c r="BK115" s="214">
        <f>SUM(BK116:BK118)</f>
        <v>0</v>
      </c>
    </row>
    <row r="116" s="2" customFormat="1" ht="24.15" customHeight="1">
      <c r="A116" s="40"/>
      <c r="B116" s="41"/>
      <c r="C116" s="217" t="s">
        <v>219</v>
      </c>
      <c r="D116" s="217" t="s">
        <v>187</v>
      </c>
      <c r="E116" s="218" t="s">
        <v>229</v>
      </c>
      <c r="F116" s="219" t="s">
        <v>230</v>
      </c>
      <c r="G116" s="220" t="s">
        <v>231</v>
      </c>
      <c r="H116" s="221">
        <v>1</v>
      </c>
      <c r="I116" s="222"/>
      <c r="J116" s="223">
        <f>ROUND(I116*H116,2)</f>
        <v>0</v>
      </c>
      <c r="K116" s="219" t="s">
        <v>190</v>
      </c>
      <c r="L116" s="46"/>
      <c r="M116" s="224" t="s">
        <v>19</v>
      </c>
      <c r="N116" s="225" t="s">
        <v>45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0.02307</v>
      </c>
      <c r="T116" s="227">
        <f>S116*H116</f>
        <v>0.02307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232</v>
      </c>
      <c r="AT116" s="228" t="s">
        <v>187</v>
      </c>
      <c r="AU116" s="228" t="s">
        <v>83</v>
      </c>
      <c r="AY116" s="19" t="s">
        <v>184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81</v>
      </c>
      <c r="BK116" s="229">
        <f>ROUND(I116*H116,2)</f>
        <v>0</v>
      </c>
      <c r="BL116" s="19" t="s">
        <v>232</v>
      </c>
      <c r="BM116" s="228" t="s">
        <v>233</v>
      </c>
    </row>
    <row r="117" s="2" customFormat="1">
      <c r="A117" s="40"/>
      <c r="B117" s="41"/>
      <c r="C117" s="42"/>
      <c r="D117" s="230" t="s">
        <v>192</v>
      </c>
      <c r="E117" s="42"/>
      <c r="F117" s="231" t="s">
        <v>234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83</v>
      </c>
    </row>
    <row r="118" s="13" customFormat="1">
      <c r="A118" s="13"/>
      <c r="B118" s="235"/>
      <c r="C118" s="236"/>
      <c r="D118" s="237" t="s">
        <v>194</v>
      </c>
      <c r="E118" s="238" t="s">
        <v>19</v>
      </c>
      <c r="F118" s="239" t="s">
        <v>81</v>
      </c>
      <c r="G118" s="236"/>
      <c r="H118" s="240">
        <v>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194</v>
      </c>
      <c r="AU118" s="246" t="s">
        <v>83</v>
      </c>
      <c r="AV118" s="13" t="s">
        <v>83</v>
      </c>
      <c r="AW118" s="13" t="s">
        <v>35</v>
      </c>
      <c r="AX118" s="13" t="s">
        <v>81</v>
      </c>
      <c r="AY118" s="246" t="s">
        <v>184</v>
      </c>
    </row>
    <row r="119" s="12" customFormat="1" ht="22.8" customHeight="1">
      <c r="A119" s="12"/>
      <c r="B119" s="201"/>
      <c r="C119" s="202"/>
      <c r="D119" s="203" t="s">
        <v>73</v>
      </c>
      <c r="E119" s="215" t="s">
        <v>236</v>
      </c>
      <c r="F119" s="215" t="s">
        <v>237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SUM(P120:P122)</f>
        <v>0</v>
      </c>
      <c r="Q119" s="209"/>
      <c r="R119" s="210">
        <f>SUM(R120:R122)</f>
        <v>0</v>
      </c>
      <c r="S119" s="209"/>
      <c r="T119" s="211">
        <f>SUM(T120:T122)</f>
        <v>0.00248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83</v>
      </c>
      <c r="AT119" s="213" t="s">
        <v>73</v>
      </c>
      <c r="AU119" s="213" t="s">
        <v>81</v>
      </c>
      <c r="AY119" s="212" t="s">
        <v>184</v>
      </c>
      <c r="BK119" s="214">
        <f>SUM(BK120:BK122)</f>
        <v>0</v>
      </c>
    </row>
    <row r="120" s="2" customFormat="1" ht="37.8" customHeight="1">
      <c r="A120" s="40"/>
      <c r="B120" s="41"/>
      <c r="C120" s="217" t="s">
        <v>228</v>
      </c>
      <c r="D120" s="217" t="s">
        <v>187</v>
      </c>
      <c r="E120" s="218" t="s">
        <v>238</v>
      </c>
      <c r="F120" s="219" t="s">
        <v>239</v>
      </c>
      <c r="G120" s="220" t="s">
        <v>240</v>
      </c>
      <c r="H120" s="221">
        <v>4</v>
      </c>
      <c r="I120" s="222"/>
      <c r="J120" s="223">
        <f>ROUND(I120*H120,2)</f>
        <v>0</v>
      </c>
      <c r="K120" s="219" t="s">
        <v>190</v>
      </c>
      <c r="L120" s="46"/>
      <c r="M120" s="224" t="s">
        <v>19</v>
      </c>
      <c r="N120" s="225" t="s">
        <v>45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0.00062</v>
      </c>
      <c r="T120" s="227">
        <f>S120*H120</f>
        <v>0.00248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232</v>
      </c>
      <c r="AT120" s="228" t="s">
        <v>187</v>
      </c>
      <c r="AU120" s="228" t="s">
        <v>83</v>
      </c>
      <c r="AY120" s="19" t="s">
        <v>184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81</v>
      </c>
      <c r="BK120" s="229">
        <f>ROUND(I120*H120,2)</f>
        <v>0</v>
      </c>
      <c r="BL120" s="19" t="s">
        <v>232</v>
      </c>
      <c r="BM120" s="228" t="s">
        <v>241</v>
      </c>
    </row>
    <row r="121" s="2" customFormat="1">
      <c r="A121" s="40"/>
      <c r="B121" s="41"/>
      <c r="C121" s="42"/>
      <c r="D121" s="230" t="s">
        <v>192</v>
      </c>
      <c r="E121" s="42"/>
      <c r="F121" s="231" t="s">
        <v>242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83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512</v>
      </c>
      <c r="G122" s="236"/>
      <c r="H122" s="240">
        <v>4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81</v>
      </c>
      <c r="AY122" s="246" t="s">
        <v>184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255</v>
      </c>
      <c r="F123" s="215" t="s">
        <v>256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SUM(P124:P126)</f>
        <v>0</v>
      </c>
      <c r="Q123" s="209"/>
      <c r="R123" s="210">
        <f>SUM(R124:R126)</f>
        <v>0</v>
      </c>
      <c r="S123" s="209"/>
      <c r="T123" s="211">
        <f>SUM(T124:T126)</f>
        <v>0.028076999999999998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83</v>
      </c>
      <c r="AT123" s="213" t="s">
        <v>73</v>
      </c>
      <c r="AU123" s="213" t="s">
        <v>81</v>
      </c>
      <c r="AY123" s="212" t="s">
        <v>184</v>
      </c>
      <c r="BK123" s="214">
        <f>SUM(BK124:BK126)</f>
        <v>0</v>
      </c>
    </row>
    <row r="124" s="2" customFormat="1" ht="24.15" customHeight="1">
      <c r="A124" s="40"/>
      <c r="B124" s="41"/>
      <c r="C124" s="217" t="s">
        <v>235</v>
      </c>
      <c r="D124" s="217" t="s">
        <v>187</v>
      </c>
      <c r="E124" s="218" t="s">
        <v>258</v>
      </c>
      <c r="F124" s="219" t="s">
        <v>259</v>
      </c>
      <c r="G124" s="220" t="s">
        <v>240</v>
      </c>
      <c r="H124" s="221">
        <v>14.699999999999999</v>
      </c>
      <c r="I124" s="222"/>
      <c r="J124" s="223">
        <f>ROUND(I124*H124,2)</f>
        <v>0</v>
      </c>
      <c r="K124" s="219" t="s">
        <v>190</v>
      </c>
      <c r="L124" s="46"/>
      <c r="M124" s="224" t="s">
        <v>19</v>
      </c>
      <c r="N124" s="225" t="s">
        <v>45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0.00191</v>
      </c>
      <c r="T124" s="227">
        <f>S124*H124</f>
        <v>0.028076999999999998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232</v>
      </c>
      <c r="AT124" s="228" t="s">
        <v>187</v>
      </c>
      <c r="AU124" s="228" t="s">
        <v>83</v>
      </c>
      <c r="AY124" s="19" t="s">
        <v>184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81</v>
      </c>
      <c r="BK124" s="229">
        <f>ROUND(I124*H124,2)</f>
        <v>0</v>
      </c>
      <c r="BL124" s="19" t="s">
        <v>232</v>
      </c>
      <c r="BM124" s="228" t="s">
        <v>260</v>
      </c>
    </row>
    <row r="125" s="2" customFormat="1">
      <c r="A125" s="40"/>
      <c r="B125" s="41"/>
      <c r="C125" s="42"/>
      <c r="D125" s="230" t="s">
        <v>192</v>
      </c>
      <c r="E125" s="42"/>
      <c r="F125" s="231" t="s">
        <v>261</v>
      </c>
      <c r="G125" s="42"/>
      <c r="H125" s="42"/>
      <c r="I125" s="232"/>
      <c r="J125" s="42"/>
      <c r="K125" s="42"/>
      <c r="L125" s="46"/>
      <c r="M125" s="233"/>
      <c r="N125" s="23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83</v>
      </c>
    </row>
    <row r="126" s="13" customFormat="1">
      <c r="A126" s="13"/>
      <c r="B126" s="235"/>
      <c r="C126" s="236"/>
      <c r="D126" s="237" t="s">
        <v>194</v>
      </c>
      <c r="E126" s="238" t="s">
        <v>19</v>
      </c>
      <c r="F126" s="239" t="s">
        <v>513</v>
      </c>
      <c r="G126" s="236"/>
      <c r="H126" s="240">
        <v>14.699999999999999</v>
      </c>
      <c r="I126" s="241"/>
      <c r="J126" s="236"/>
      <c r="K126" s="236"/>
      <c r="L126" s="242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194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184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LYtX+OolVn6jqbnwVLrF2J+lXg+OJEcNm8Fk5k+A8LsiQ2Y3WYkG4G/worLNoUW0Do3kT1C1l+V4KbQihy1WgA==" hashValue="Dl+8UCdvxfUGShxH6i+B6Wx7RDvSpmIWJlIoYB4XJkh9L+CY0/CsJY1eSFLws1M/J0YWMs4RL+PDdNH2sDUWjQ==" algorithmName="SHA-512" password="CC35"/>
  <autoFilter ref="C97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2/952902501"/>
    <hyperlink ref="F106" r:id="rId2" display="https://podminky.urs.cz/item/CS_URS_2024_02/997013211"/>
    <hyperlink ref="F108" r:id="rId3" display="https://podminky.urs.cz/item/CS_URS_2024_02/997013501"/>
    <hyperlink ref="F110" r:id="rId4" display="https://podminky.urs.cz/item/CS_URS_2024_02/997013509"/>
    <hyperlink ref="F113" r:id="rId5" display="https://podminky.urs.cz/item/CS_URS_2024_02/997013631"/>
    <hyperlink ref="F117" r:id="rId6" display="https://podminky.urs.cz/item/CS_URS_2024_02/721210824"/>
    <hyperlink ref="F121" r:id="rId7" display="https://podminky.urs.cz/item/CS_URS_2024_02/741421823"/>
    <hyperlink ref="F125" r:id="rId8" display="https://podminky.urs.cz/item/CS_URS_2024_02/7640028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  <c r="AZ2" s="141" t="s">
        <v>275</v>
      </c>
      <c r="BA2" s="141" t="s">
        <v>276</v>
      </c>
      <c r="BB2" s="141" t="s">
        <v>141</v>
      </c>
      <c r="BC2" s="141" t="s">
        <v>508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514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ROUND((SUM(BE98:BE185)),  2)</f>
        <v>0</v>
      </c>
      <c r="G37" s="40"/>
      <c r="H37" s="40"/>
      <c r="I37" s="161">
        <v>0.20999999999999999</v>
      </c>
      <c r="J37" s="160">
        <f>ROUND(((SUM(BE98:BE185))*I37),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ROUND((SUM(BF98:BF185)),  2)</f>
        <v>0</v>
      </c>
      <c r="G38" s="40"/>
      <c r="H38" s="40"/>
      <c r="I38" s="161">
        <v>0.12</v>
      </c>
      <c r="J38" s="160">
        <f>ROUND(((SUM(BF98:BF185))*I38),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ROUND((SUM(BG98:BG185)),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ROUND((SUM(BH98:BH185)),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ROUND((SUM(BI98:BI185)),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509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D.3.1b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J100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J145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165</v>
      </c>
      <c r="E71" s="187"/>
      <c r="F71" s="187"/>
      <c r="G71" s="187"/>
      <c r="H71" s="187"/>
      <c r="I71" s="187"/>
      <c r="J71" s="188">
        <f>J151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280</v>
      </c>
      <c r="E72" s="187"/>
      <c r="F72" s="187"/>
      <c r="G72" s="187"/>
      <c r="H72" s="187"/>
      <c r="I72" s="187"/>
      <c r="J72" s="188">
        <f>J164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167</v>
      </c>
      <c r="E73" s="187"/>
      <c r="F73" s="187"/>
      <c r="G73" s="187"/>
      <c r="H73" s="187"/>
      <c r="I73" s="187"/>
      <c r="J73" s="188">
        <f>J170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281</v>
      </c>
      <c r="E74" s="187"/>
      <c r="F74" s="187"/>
      <c r="G74" s="187"/>
      <c r="H74" s="187"/>
      <c r="I74" s="187"/>
      <c r="J74" s="188">
        <f>J176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169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3" t="str">
        <f>E7</f>
        <v>Rekonstrukce střechy budovy F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3" t="s">
        <v>151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152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4" t="s">
        <v>509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154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D.3.1b - Architektonicko-stavební řešení - Stavební úpravy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Masarykova nemocnice Ústí nad Labem</v>
      </c>
      <c r="G92" s="42"/>
      <c r="H92" s="42"/>
      <c r="I92" s="34" t="s">
        <v>23</v>
      </c>
      <c r="J92" s="74" t="str">
        <f>IF(J16="","",J16)</f>
        <v>14. 10. 2024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Krajská zdravotní a.s.</v>
      </c>
      <c r="G94" s="42"/>
      <c r="H94" s="42"/>
      <c r="I94" s="34" t="s">
        <v>33</v>
      </c>
      <c r="J94" s="38" t="str">
        <f>E25</f>
        <v xml:space="preserve"> 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36</v>
      </c>
      <c r="J95" s="38" t="str">
        <f>E28</f>
        <v>Milan Křehla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0"/>
      <c r="B97" s="191"/>
      <c r="C97" s="192" t="s">
        <v>170</v>
      </c>
      <c r="D97" s="193" t="s">
        <v>59</v>
      </c>
      <c r="E97" s="193" t="s">
        <v>55</v>
      </c>
      <c r="F97" s="193" t="s">
        <v>56</v>
      </c>
      <c r="G97" s="193" t="s">
        <v>171</v>
      </c>
      <c r="H97" s="193" t="s">
        <v>172</v>
      </c>
      <c r="I97" s="193" t="s">
        <v>173</v>
      </c>
      <c r="J97" s="193" t="s">
        <v>158</v>
      </c>
      <c r="K97" s="194" t="s">
        <v>174</v>
      </c>
      <c r="L97" s="195"/>
      <c r="M97" s="94" t="s">
        <v>19</v>
      </c>
      <c r="N97" s="95" t="s">
        <v>44</v>
      </c>
      <c r="O97" s="95" t="s">
        <v>175</v>
      </c>
      <c r="P97" s="95" t="s">
        <v>176</v>
      </c>
      <c r="Q97" s="95" t="s">
        <v>177</v>
      </c>
      <c r="R97" s="95" t="s">
        <v>178</v>
      </c>
      <c r="S97" s="95" t="s">
        <v>179</v>
      </c>
      <c r="T97" s="96" t="s">
        <v>180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0"/>
      <c r="B98" s="41"/>
      <c r="C98" s="101" t="s">
        <v>181</v>
      </c>
      <c r="D98" s="42"/>
      <c r="E98" s="42"/>
      <c r="F98" s="42"/>
      <c r="G98" s="42"/>
      <c r="H98" s="42"/>
      <c r="I98" s="42"/>
      <c r="J98" s="196">
        <f>BK98</f>
        <v>0</v>
      </c>
      <c r="K98" s="42"/>
      <c r="L98" s="46"/>
      <c r="M98" s="97"/>
      <c r="N98" s="197"/>
      <c r="O98" s="98"/>
      <c r="P98" s="198">
        <f>P99</f>
        <v>0</v>
      </c>
      <c r="Q98" s="98"/>
      <c r="R98" s="198">
        <f>R99</f>
        <v>0.26017493999999997</v>
      </c>
      <c r="S98" s="98"/>
      <c r="T98" s="199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159</v>
      </c>
      <c r="BK98" s="200">
        <f>BK99</f>
        <v>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224</v>
      </c>
      <c r="F99" s="204" t="s">
        <v>225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P100+P145+P151+P164+P170+P176</f>
        <v>0</v>
      </c>
      <c r="Q99" s="209"/>
      <c r="R99" s="210">
        <f>R100+R145+R151+R164+R170+R176</f>
        <v>0.26017493999999997</v>
      </c>
      <c r="S99" s="209"/>
      <c r="T99" s="211">
        <f>T100+T145+T151+T164+T170+T176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83</v>
      </c>
      <c r="AT99" s="213" t="s">
        <v>73</v>
      </c>
      <c r="AU99" s="213" t="s">
        <v>74</v>
      </c>
      <c r="AY99" s="212" t="s">
        <v>184</v>
      </c>
      <c r="BK99" s="214">
        <f>BK100+BK145+BK151+BK164+BK170+BK176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283</v>
      </c>
      <c r="F100" s="215" t="s">
        <v>284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SUM(P101:P144)</f>
        <v>0</v>
      </c>
      <c r="Q100" s="209"/>
      <c r="R100" s="210">
        <f>SUM(R101:R144)</f>
        <v>0.10872949999999999</v>
      </c>
      <c r="S100" s="209"/>
      <c r="T100" s="211">
        <f>SUM(T101:T144)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83</v>
      </c>
      <c r="AT100" s="213" t="s">
        <v>73</v>
      </c>
      <c r="AU100" s="213" t="s">
        <v>81</v>
      </c>
      <c r="AY100" s="212" t="s">
        <v>184</v>
      </c>
      <c r="BK100" s="214">
        <f>SUM(BK101:BK144)</f>
        <v>0</v>
      </c>
    </row>
    <row r="101" s="2" customFormat="1" ht="49.05" customHeight="1">
      <c r="A101" s="40"/>
      <c r="B101" s="41"/>
      <c r="C101" s="217" t="s">
        <v>81</v>
      </c>
      <c r="D101" s="217" t="s">
        <v>187</v>
      </c>
      <c r="E101" s="218" t="s">
        <v>285</v>
      </c>
      <c r="F101" s="219" t="s">
        <v>286</v>
      </c>
      <c r="G101" s="220" t="s">
        <v>141</v>
      </c>
      <c r="H101" s="221">
        <v>6.5499999999999998</v>
      </c>
      <c r="I101" s="222"/>
      <c r="J101" s="223">
        <f>ROUND(I101*H101,2)</f>
        <v>0</v>
      </c>
      <c r="K101" s="219" t="s">
        <v>190</v>
      </c>
      <c r="L101" s="46"/>
      <c r="M101" s="224" t="s">
        <v>19</v>
      </c>
      <c r="N101" s="225" t="s">
        <v>45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232</v>
      </c>
      <c r="AT101" s="228" t="s">
        <v>187</v>
      </c>
      <c r="AU101" s="228" t="s">
        <v>83</v>
      </c>
      <c r="AY101" s="19" t="s">
        <v>184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81</v>
      </c>
      <c r="BK101" s="229">
        <f>ROUND(I101*H101,2)</f>
        <v>0</v>
      </c>
      <c r="BL101" s="19" t="s">
        <v>232</v>
      </c>
      <c r="BM101" s="228" t="s">
        <v>287</v>
      </c>
    </row>
    <row r="102" s="2" customFormat="1">
      <c r="A102" s="40"/>
      <c r="B102" s="41"/>
      <c r="C102" s="42"/>
      <c r="D102" s="230" t="s">
        <v>192</v>
      </c>
      <c r="E102" s="42"/>
      <c r="F102" s="231" t="s">
        <v>288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83</v>
      </c>
    </row>
    <row r="103" s="13" customFormat="1">
      <c r="A103" s="13"/>
      <c r="B103" s="235"/>
      <c r="C103" s="236"/>
      <c r="D103" s="237" t="s">
        <v>194</v>
      </c>
      <c r="E103" s="238" t="s">
        <v>19</v>
      </c>
      <c r="F103" s="239" t="s">
        <v>515</v>
      </c>
      <c r="G103" s="236"/>
      <c r="H103" s="240">
        <v>6.5499999999999998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194</v>
      </c>
      <c r="AU103" s="246" t="s">
        <v>83</v>
      </c>
      <c r="AV103" s="13" t="s">
        <v>83</v>
      </c>
      <c r="AW103" s="13" t="s">
        <v>35</v>
      </c>
      <c r="AX103" s="13" t="s">
        <v>81</v>
      </c>
      <c r="AY103" s="246" t="s">
        <v>184</v>
      </c>
    </row>
    <row r="104" s="2" customFormat="1" ht="37.8" customHeight="1">
      <c r="A104" s="40"/>
      <c r="B104" s="41"/>
      <c r="C104" s="217" t="s">
        <v>83</v>
      </c>
      <c r="D104" s="217" t="s">
        <v>187</v>
      </c>
      <c r="E104" s="218" t="s">
        <v>290</v>
      </c>
      <c r="F104" s="219" t="s">
        <v>291</v>
      </c>
      <c r="G104" s="220" t="s">
        <v>240</v>
      </c>
      <c r="H104" s="221">
        <v>13.1</v>
      </c>
      <c r="I104" s="222"/>
      <c r="J104" s="223">
        <f>ROUND(I104*H104,2)</f>
        <v>0</v>
      </c>
      <c r="K104" s="219" t="s">
        <v>190</v>
      </c>
      <c r="L104" s="46"/>
      <c r="M104" s="224" t="s">
        <v>19</v>
      </c>
      <c r="N104" s="225" t="s">
        <v>45</v>
      </c>
      <c r="O104" s="86"/>
      <c r="P104" s="226">
        <f>O104*H104</f>
        <v>0</v>
      </c>
      <c r="Q104" s="226">
        <v>0.00115</v>
      </c>
      <c r="R104" s="226">
        <f>Q104*H104</f>
        <v>0.015064999999999999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232</v>
      </c>
      <c r="AT104" s="228" t="s">
        <v>187</v>
      </c>
      <c r="AU104" s="228" t="s">
        <v>83</v>
      </c>
      <c r="AY104" s="19" t="s">
        <v>184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81</v>
      </c>
      <c r="BK104" s="229">
        <f>ROUND(I104*H104,2)</f>
        <v>0</v>
      </c>
      <c r="BL104" s="19" t="s">
        <v>232</v>
      </c>
      <c r="BM104" s="228" t="s">
        <v>292</v>
      </c>
    </row>
    <row r="105" s="2" customFormat="1">
      <c r="A105" s="40"/>
      <c r="B105" s="41"/>
      <c r="C105" s="42"/>
      <c r="D105" s="230" t="s">
        <v>192</v>
      </c>
      <c r="E105" s="42"/>
      <c r="F105" s="231" t="s">
        <v>293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83</v>
      </c>
    </row>
    <row r="106" s="13" customFormat="1">
      <c r="A106" s="13"/>
      <c r="B106" s="235"/>
      <c r="C106" s="236"/>
      <c r="D106" s="237" t="s">
        <v>194</v>
      </c>
      <c r="E106" s="238" t="s">
        <v>19</v>
      </c>
      <c r="F106" s="239" t="s">
        <v>516</v>
      </c>
      <c r="G106" s="236"/>
      <c r="H106" s="240">
        <v>13.1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194</v>
      </c>
      <c r="AU106" s="246" t="s">
        <v>83</v>
      </c>
      <c r="AV106" s="13" t="s">
        <v>83</v>
      </c>
      <c r="AW106" s="13" t="s">
        <v>35</v>
      </c>
      <c r="AX106" s="13" t="s">
        <v>81</v>
      </c>
      <c r="AY106" s="246" t="s">
        <v>184</v>
      </c>
    </row>
    <row r="107" s="2" customFormat="1" ht="37.8" customHeight="1">
      <c r="A107" s="40"/>
      <c r="B107" s="41"/>
      <c r="C107" s="217" t="s">
        <v>90</v>
      </c>
      <c r="D107" s="217" t="s">
        <v>187</v>
      </c>
      <c r="E107" s="218" t="s">
        <v>295</v>
      </c>
      <c r="F107" s="219" t="s">
        <v>296</v>
      </c>
      <c r="G107" s="220" t="s">
        <v>240</v>
      </c>
      <c r="H107" s="221">
        <v>13.1</v>
      </c>
      <c r="I107" s="222"/>
      <c r="J107" s="223">
        <f>ROUND(I107*H107,2)</f>
        <v>0</v>
      </c>
      <c r="K107" s="219" t="s">
        <v>190</v>
      </c>
      <c r="L107" s="46"/>
      <c r="M107" s="224" t="s">
        <v>19</v>
      </c>
      <c r="N107" s="225" t="s">
        <v>45</v>
      </c>
      <c r="O107" s="86"/>
      <c r="P107" s="226">
        <f>O107*H107</f>
        <v>0</v>
      </c>
      <c r="Q107" s="226">
        <v>0.00063000000000000003</v>
      </c>
      <c r="R107" s="226">
        <f>Q107*H107</f>
        <v>0.0082529999999999999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232</v>
      </c>
      <c r="AT107" s="228" t="s">
        <v>187</v>
      </c>
      <c r="AU107" s="228" t="s">
        <v>83</v>
      </c>
      <c r="AY107" s="19" t="s">
        <v>184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81</v>
      </c>
      <c r="BK107" s="229">
        <f>ROUND(I107*H107,2)</f>
        <v>0</v>
      </c>
      <c r="BL107" s="19" t="s">
        <v>232</v>
      </c>
      <c r="BM107" s="228" t="s">
        <v>297</v>
      </c>
    </row>
    <row r="108" s="2" customFormat="1">
      <c r="A108" s="40"/>
      <c r="B108" s="41"/>
      <c r="C108" s="42"/>
      <c r="D108" s="230" t="s">
        <v>192</v>
      </c>
      <c r="E108" s="42"/>
      <c r="F108" s="231" t="s">
        <v>298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83</v>
      </c>
    </row>
    <row r="109" s="13" customFormat="1">
      <c r="A109" s="13"/>
      <c r="B109" s="235"/>
      <c r="C109" s="236"/>
      <c r="D109" s="237" t="s">
        <v>194</v>
      </c>
      <c r="E109" s="238" t="s">
        <v>19</v>
      </c>
      <c r="F109" s="239" t="s">
        <v>516</v>
      </c>
      <c r="G109" s="236"/>
      <c r="H109" s="240">
        <v>13.1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194</v>
      </c>
      <c r="AU109" s="246" t="s">
        <v>83</v>
      </c>
      <c r="AV109" s="13" t="s">
        <v>83</v>
      </c>
      <c r="AW109" s="13" t="s">
        <v>35</v>
      </c>
      <c r="AX109" s="13" t="s">
        <v>81</v>
      </c>
      <c r="AY109" s="246" t="s">
        <v>184</v>
      </c>
    </row>
    <row r="110" s="2" customFormat="1" ht="62.7" customHeight="1">
      <c r="A110" s="40"/>
      <c r="B110" s="41"/>
      <c r="C110" s="217" t="s">
        <v>95</v>
      </c>
      <c r="D110" s="217" t="s">
        <v>187</v>
      </c>
      <c r="E110" s="218" t="s">
        <v>305</v>
      </c>
      <c r="F110" s="219" t="s">
        <v>306</v>
      </c>
      <c r="G110" s="220" t="s">
        <v>141</v>
      </c>
      <c r="H110" s="221">
        <v>16.879999999999999</v>
      </c>
      <c r="I110" s="222"/>
      <c r="J110" s="223">
        <f>ROUND(I110*H110,2)</f>
        <v>0</v>
      </c>
      <c r="K110" s="219" t="s">
        <v>190</v>
      </c>
      <c r="L110" s="46"/>
      <c r="M110" s="224" t="s">
        <v>19</v>
      </c>
      <c r="N110" s="225" t="s">
        <v>45</v>
      </c>
      <c r="O110" s="86"/>
      <c r="P110" s="226">
        <f>O110*H110</f>
        <v>0</v>
      </c>
      <c r="Q110" s="226">
        <v>5.0000000000000002E-05</v>
      </c>
      <c r="R110" s="226">
        <f>Q110*H110</f>
        <v>0.00084400000000000002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232</v>
      </c>
      <c r="AT110" s="228" t="s">
        <v>187</v>
      </c>
      <c r="AU110" s="228" t="s">
        <v>83</v>
      </c>
      <c r="AY110" s="19" t="s">
        <v>184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81</v>
      </c>
      <c r="BK110" s="229">
        <f>ROUND(I110*H110,2)</f>
        <v>0</v>
      </c>
      <c r="BL110" s="19" t="s">
        <v>232</v>
      </c>
      <c r="BM110" s="228" t="s">
        <v>307</v>
      </c>
    </row>
    <row r="111" s="2" customFormat="1">
      <c r="A111" s="40"/>
      <c r="B111" s="41"/>
      <c r="C111" s="42"/>
      <c r="D111" s="230" t="s">
        <v>192</v>
      </c>
      <c r="E111" s="42"/>
      <c r="F111" s="231" t="s">
        <v>308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192</v>
      </c>
      <c r="AU111" s="19" t="s">
        <v>83</v>
      </c>
    </row>
    <row r="112" s="14" customFormat="1">
      <c r="A112" s="14"/>
      <c r="B112" s="250"/>
      <c r="C112" s="251"/>
      <c r="D112" s="237" t="s">
        <v>194</v>
      </c>
      <c r="E112" s="252" t="s">
        <v>19</v>
      </c>
      <c r="F112" s="253" t="s">
        <v>309</v>
      </c>
      <c r="G112" s="251"/>
      <c r="H112" s="252" t="s">
        <v>19</v>
      </c>
      <c r="I112" s="254"/>
      <c r="J112" s="251"/>
      <c r="K112" s="251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194</v>
      </c>
      <c r="AU112" s="259" t="s">
        <v>83</v>
      </c>
      <c r="AV112" s="14" t="s">
        <v>81</v>
      </c>
      <c r="AW112" s="14" t="s">
        <v>35</v>
      </c>
      <c r="AX112" s="14" t="s">
        <v>74</v>
      </c>
      <c r="AY112" s="259" t="s">
        <v>184</v>
      </c>
    </row>
    <row r="113" s="13" customFormat="1">
      <c r="A113" s="13"/>
      <c r="B113" s="235"/>
      <c r="C113" s="236"/>
      <c r="D113" s="237" t="s">
        <v>194</v>
      </c>
      <c r="E113" s="238" t="s">
        <v>19</v>
      </c>
      <c r="F113" s="239" t="s">
        <v>310</v>
      </c>
      <c r="G113" s="236"/>
      <c r="H113" s="240">
        <v>16.879999999999999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194</v>
      </c>
      <c r="AU113" s="246" t="s">
        <v>83</v>
      </c>
      <c r="AV113" s="13" t="s">
        <v>83</v>
      </c>
      <c r="AW113" s="13" t="s">
        <v>35</v>
      </c>
      <c r="AX113" s="13" t="s">
        <v>81</v>
      </c>
      <c r="AY113" s="246" t="s">
        <v>184</v>
      </c>
    </row>
    <row r="114" s="2" customFormat="1" ht="24.15" customHeight="1">
      <c r="A114" s="40"/>
      <c r="B114" s="41"/>
      <c r="C114" s="260" t="s">
        <v>213</v>
      </c>
      <c r="D114" s="260" t="s">
        <v>311</v>
      </c>
      <c r="E114" s="261" t="s">
        <v>312</v>
      </c>
      <c r="F114" s="262" t="s">
        <v>313</v>
      </c>
      <c r="G114" s="263" t="s">
        <v>141</v>
      </c>
      <c r="H114" s="264">
        <v>29.760000000000002</v>
      </c>
      <c r="I114" s="265"/>
      <c r="J114" s="266">
        <f>ROUND(I114*H114,2)</f>
        <v>0</v>
      </c>
      <c r="K114" s="262" t="s">
        <v>190</v>
      </c>
      <c r="L114" s="267"/>
      <c r="M114" s="268" t="s">
        <v>19</v>
      </c>
      <c r="N114" s="269" t="s">
        <v>45</v>
      </c>
      <c r="O114" s="86"/>
      <c r="P114" s="226">
        <f>O114*H114</f>
        <v>0</v>
      </c>
      <c r="Q114" s="226">
        <v>0.0025000000000000001</v>
      </c>
      <c r="R114" s="226">
        <f>Q114*H114</f>
        <v>0.074400000000000008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314</v>
      </c>
      <c r="AT114" s="228" t="s">
        <v>311</v>
      </c>
      <c r="AU114" s="228" t="s">
        <v>83</v>
      </c>
      <c r="AY114" s="19" t="s">
        <v>184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81</v>
      </c>
      <c r="BK114" s="229">
        <f>ROUND(I114*H114,2)</f>
        <v>0</v>
      </c>
      <c r="BL114" s="19" t="s">
        <v>232</v>
      </c>
      <c r="BM114" s="228" t="s">
        <v>315</v>
      </c>
    </row>
    <row r="115" s="14" customFormat="1">
      <c r="A115" s="14"/>
      <c r="B115" s="250"/>
      <c r="C115" s="251"/>
      <c r="D115" s="237" t="s">
        <v>194</v>
      </c>
      <c r="E115" s="252" t="s">
        <v>19</v>
      </c>
      <c r="F115" s="253" t="s">
        <v>309</v>
      </c>
      <c r="G115" s="251"/>
      <c r="H115" s="252" t="s">
        <v>19</v>
      </c>
      <c r="I115" s="254"/>
      <c r="J115" s="251"/>
      <c r="K115" s="251"/>
      <c r="L115" s="255"/>
      <c r="M115" s="256"/>
      <c r="N115" s="257"/>
      <c r="O115" s="257"/>
      <c r="P115" s="257"/>
      <c r="Q115" s="257"/>
      <c r="R115" s="257"/>
      <c r="S115" s="257"/>
      <c r="T115" s="25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9" t="s">
        <v>194</v>
      </c>
      <c r="AU115" s="259" t="s">
        <v>83</v>
      </c>
      <c r="AV115" s="14" t="s">
        <v>81</v>
      </c>
      <c r="AW115" s="14" t="s">
        <v>35</v>
      </c>
      <c r="AX115" s="14" t="s">
        <v>74</v>
      </c>
      <c r="AY115" s="259" t="s">
        <v>184</v>
      </c>
    </row>
    <row r="116" s="13" customFormat="1">
      <c r="A116" s="13"/>
      <c r="B116" s="235"/>
      <c r="C116" s="236"/>
      <c r="D116" s="237" t="s">
        <v>194</v>
      </c>
      <c r="E116" s="238" t="s">
        <v>19</v>
      </c>
      <c r="F116" s="239" t="s">
        <v>316</v>
      </c>
      <c r="G116" s="236"/>
      <c r="H116" s="240">
        <v>23.210000000000001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194</v>
      </c>
      <c r="AU116" s="246" t="s">
        <v>83</v>
      </c>
      <c r="AV116" s="13" t="s">
        <v>83</v>
      </c>
      <c r="AW116" s="13" t="s">
        <v>35</v>
      </c>
      <c r="AX116" s="13" t="s">
        <v>74</v>
      </c>
      <c r="AY116" s="246" t="s">
        <v>184</v>
      </c>
    </row>
    <row r="117" s="13" customFormat="1">
      <c r="A117" s="13"/>
      <c r="B117" s="235"/>
      <c r="C117" s="236"/>
      <c r="D117" s="237" t="s">
        <v>194</v>
      </c>
      <c r="E117" s="238" t="s">
        <v>19</v>
      </c>
      <c r="F117" s="239" t="s">
        <v>517</v>
      </c>
      <c r="G117" s="236"/>
      <c r="H117" s="240">
        <v>6.5499999999999998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194</v>
      </c>
      <c r="AU117" s="246" t="s">
        <v>83</v>
      </c>
      <c r="AV117" s="13" t="s">
        <v>83</v>
      </c>
      <c r="AW117" s="13" t="s">
        <v>35</v>
      </c>
      <c r="AX117" s="13" t="s">
        <v>74</v>
      </c>
      <c r="AY117" s="246" t="s">
        <v>184</v>
      </c>
    </row>
    <row r="118" s="15" customFormat="1">
      <c r="A118" s="15"/>
      <c r="B118" s="270"/>
      <c r="C118" s="271"/>
      <c r="D118" s="237" t="s">
        <v>194</v>
      </c>
      <c r="E118" s="272" t="s">
        <v>19</v>
      </c>
      <c r="F118" s="273" t="s">
        <v>318</v>
      </c>
      <c r="G118" s="271"/>
      <c r="H118" s="274">
        <v>29.760000000000002</v>
      </c>
      <c r="I118" s="275"/>
      <c r="J118" s="271"/>
      <c r="K118" s="271"/>
      <c r="L118" s="276"/>
      <c r="M118" s="277"/>
      <c r="N118" s="278"/>
      <c r="O118" s="278"/>
      <c r="P118" s="278"/>
      <c r="Q118" s="278"/>
      <c r="R118" s="278"/>
      <c r="S118" s="278"/>
      <c r="T118" s="27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80" t="s">
        <v>194</v>
      </c>
      <c r="AU118" s="280" t="s">
        <v>83</v>
      </c>
      <c r="AV118" s="15" t="s">
        <v>95</v>
      </c>
      <c r="AW118" s="15" t="s">
        <v>35</v>
      </c>
      <c r="AX118" s="15" t="s">
        <v>81</v>
      </c>
      <c r="AY118" s="280" t="s">
        <v>184</v>
      </c>
    </row>
    <row r="119" s="2" customFormat="1" ht="62.7" customHeight="1">
      <c r="A119" s="40"/>
      <c r="B119" s="41"/>
      <c r="C119" s="217" t="s">
        <v>219</v>
      </c>
      <c r="D119" s="217" t="s">
        <v>187</v>
      </c>
      <c r="E119" s="218" t="s">
        <v>319</v>
      </c>
      <c r="F119" s="219" t="s">
        <v>320</v>
      </c>
      <c r="G119" s="220" t="s">
        <v>141</v>
      </c>
      <c r="H119" s="221">
        <v>2.1099999999999999</v>
      </c>
      <c r="I119" s="222"/>
      <c r="J119" s="223">
        <f>ROUND(I119*H119,2)</f>
        <v>0</v>
      </c>
      <c r="K119" s="219" t="s">
        <v>190</v>
      </c>
      <c r="L119" s="46"/>
      <c r="M119" s="224" t="s">
        <v>19</v>
      </c>
      <c r="N119" s="225" t="s">
        <v>45</v>
      </c>
      <c r="O119" s="86"/>
      <c r="P119" s="226">
        <f>O119*H119</f>
        <v>0</v>
      </c>
      <c r="Q119" s="226">
        <v>0.00010000000000000001</v>
      </c>
      <c r="R119" s="226">
        <f>Q119*H119</f>
        <v>0.00021100000000000001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232</v>
      </c>
      <c r="AT119" s="228" t="s">
        <v>187</v>
      </c>
      <c r="AU119" s="228" t="s">
        <v>83</v>
      </c>
      <c r="AY119" s="19" t="s">
        <v>184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81</v>
      </c>
      <c r="BK119" s="229">
        <f>ROUND(I119*H119,2)</f>
        <v>0</v>
      </c>
      <c r="BL119" s="19" t="s">
        <v>232</v>
      </c>
      <c r="BM119" s="228" t="s">
        <v>321</v>
      </c>
    </row>
    <row r="120" s="2" customFormat="1">
      <c r="A120" s="40"/>
      <c r="B120" s="41"/>
      <c r="C120" s="42"/>
      <c r="D120" s="230" t="s">
        <v>192</v>
      </c>
      <c r="E120" s="42"/>
      <c r="F120" s="231" t="s">
        <v>322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83</v>
      </c>
    </row>
    <row r="121" s="14" customFormat="1">
      <c r="A121" s="14"/>
      <c r="B121" s="250"/>
      <c r="C121" s="251"/>
      <c r="D121" s="237" t="s">
        <v>194</v>
      </c>
      <c r="E121" s="252" t="s">
        <v>19</v>
      </c>
      <c r="F121" s="253" t="s">
        <v>309</v>
      </c>
      <c r="G121" s="251"/>
      <c r="H121" s="252" t="s">
        <v>19</v>
      </c>
      <c r="I121" s="254"/>
      <c r="J121" s="251"/>
      <c r="K121" s="251"/>
      <c r="L121" s="255"/>
      <c r="M121" s="256"/>
      <c r="N121" s="257"/>
      <c r="O121" s="257"/>
      <c r="P121" s="257"/>
      <c r="Q121" s="257"/>
      <c r="R121" s="257"/>
      <c r="S121" s="257"/>
      <c r="T121" s="25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9" t="s">
        <v>194</v>
      </c>
      <c r="AU121" s="259" t="s">
        <v>83</v>
      </c>
      <c r="AV121" s="14" t="s">
        <v>81</v>
      </c>
      <c r="AW121" s="14" t="s">
        <v>35</v>
      </c>
      <c r="AX121" s="14" t="s">
        <v>74</v>
      </c>
      <c r="AY121" s="259" t="s">
        <v>184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323</v>
      </c>
      <c r="G122" s="236"/>
      <c r="H122" s="240">
        <v>2.1099999999999999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81</v>
      </c>
      <c r="AY122" s="246" t="s">
        <v>184</v>
      </c>
    </row>
    <row r="123" s="2" customFormat="1" ht="62.7" customHeight="1">
      <c r="A123" s="40"/>
      <c r="B123" s="41"/>
      <c r="C123" s="217" t="s">
        <v>228</v>
      </c>
      <c r="D123" s="217" t="s">
        <v>187</v>
      </c>
      <c r="E123" s="218" t="s">
        <v>324</v>
      </c>
      <c r="F123" s="219" t="s">
        <v>325</v>
      </c>
      <c r="G123" s="220" t="s">
        <v>141</v>
      </c>
      <c r="H123" s="221">
        <v>2.1099999999999999</v>
      </c>
      <c r="I123" s="222"/>
      <c r="J123" s="223">
        <f>ROUND(I123*H123,2)</f>
        <v>0</v>
      </c>
      <c r="K123" s="219" t="s">
        <v>190</v>
      </c>
      <c r="L123" s="46"/>
      <c r="M123" s="224" t="s">
        <v>19</v>
      </c>
      <c r="N123" s="225" t="s">
        <v>45</v>
      </c>
      <c r="O123" s="86"/>
      <c r="P123" s="226">
        <f>O123*H123</f>
        <v>0</v>
      </c>
      <c r="Q123" s="226">
        <v>0.00014999999999999999</v>
      </c>
      <c r="R123" s="226">
        <f>Q123*H123</f>
        <v>0.00031649999999999994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232</v>
      </c>
      <c r="AT123" s="228" t="s">
        <v>187</v>
      </c>
      <c r="AU123" s="228" t="s">
        <v>83</v>
      </c>
      <c r="AY123" s="19" t="s">
        <v>184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81</v>
      </c>
      <c r="BK123" s="229">
        <f>ROUND(I123*H123,2)</f>
        <v>0</v>
      </c>
      <c r="BL123" s="19" t="s">
        <v>232</v>
      </c>
      <c r="BM123" s="228" t="s">
        <v>326</v>
      </c>
    </row>
    <row r="124" s="2" customFormat="1">
      <c r="A124" s="40"/>
      <c r="B124" s="41"/>
      <c r="C124" s="42"/>
      <c r="D124" s="230" t="s">
        <v>192</v>
      </c>
      <c r="E124" s="42"/>
      <c r="F124" s="231" t="s">
        <v>327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192</v>
      </c>
      <c r="AU124" s="19" t="s">
        <v>83</v>
      </c>
    </row>
    <row r="125" s="14" customFormat="1">
      <c r="A125" s="14"/>
      <c r="B125" s="250"/>
      <c r="C125" s="251"/>
      <c r="D125" s="237" t="s">
        <v>194</v>
      </c>
      <c r="E125" s="252" t="s">
        <v>19</v>
      </c>
      <c r="F125" s="253" t="s">
        <v>309</v>
      </c>
      <c r="G125" s="251"/>
      <c r="H125" s="252" t="s">
        <v>19</v>
      </c>
      <c r="I125" s="254"/>
      <c r="J125" s="251"/>
      <c r="K125" s="251"/>
      <c r="L125" s="255"/>
      <c r="M125" s="256"/>
      <c r="N125" s="257"/>
      <c r="O125" s="257"/>
      <c r="P125" s="257"/>
      <c r="Q125" s="257"/>
      <c r="R125" s="257"/>
      <c r="S125" s="257"/>
      <c r="T125" s="25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9" t="s">
        <v>194</v>
      </c>
      <c r="AU125" s="259" t="s">
        <v>83</v>
      </c>
      <c r="AV125" s="14" t="s">
        <v>81</v>
      </c>
      <c r="AW125" s="14" t="s">
        <v>35</v>
      </c>
      <c r="AX125" s="14" t="s">
        <v>74</v>
      </c>
      <c r="AY125" s="259" t="s">
        <v>184</v>
      </c>
    </row>
    <row r="126" s="13" customFormat="1">
      <c r="A126" s="13"/>
      <c r="B126" s="235"/>
      <c r="C126" s="236"/>
      <c r="D126" s="237" t="s">
        <v>194</v>
      </c>
      <c r="E126" s="238" t="s">
        <v>19</v>
      </c>
      <c r="F126" s="239" t="s">
        <v>323</v>
      </c>
      <c r="G126" s="236"/>
      <c r="H126" s="240">
        <v>2.1099999999999999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194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184</v>
      </c>
    </row>
    <row r="127" s="2" customFormat="1" ht="33" customHeight="1">
      <c r="A127" s="40"/>
      <c r="B127" s="41"/>
      <c r="C127" s="217" t="s">
        <v>235</v>
      </c>
      <c r="D127" s="217" t="s">
        <v>187</v>
      </c>
      <c r="E127" s="218" t="s">
        <v>328</v>
      </c>
      <c r="F127" s="219" t="s">
        <v>329</v>
      </c>
      <c r="G127" s="220" t="s">
        <v>141</v>
      </c>
      <c r="H127" s="221">
        <v>27.649999999999999</v>
      </c>
      <c r="I127" s="222"/>
      <c r="J127" s="223">
        <f>ROUND(I127*H127,2)</f>
        <v>0</v>
      </c>
      <c r="K127" s="219" t="s">
        <v>190</v>
      </c>
      <c r="L127" s="46"/>
      <c r="M127" s="224" t="s">
        <v>19</v>
      </c>
      <c r="N127" s="225" t="s">
        <v>45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232</v>
      </c>
      <c r="AT127" s="228" t="s">
        <v>187</v>
      </c>
      <c r="AU127" s="228" t="s">
        <v>83</v>
      </c>
      <c r="AY127" s="19" t="s">
        <v>184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81</v>
      </c>
      <c r="BK127" s="229">
        <f>ROUND(I127*H127,2)</f>
        <v>0</v>
      </c>
      <c r="BL127" s="19" t="s">
        <v>232</v>
      </c>
      <c r="BM127" s="228" t="s">
        <v>330</v>
      </c>
    </row>
    <row r="128" s="2" customFormat="1">
      <c r="A128" s="40"/>
      <c r="B128" s="41"/>
      <c r="C128" s="42"/>
      <c r="D128" s="230" t="s">
        <v>192</v>
      </c>
      <c r="E128" s="42"/>
      <c r="F128" s="231" t="s">
        <v>331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192</v>
      </c>
      <c r="AU128" s="19" t="s">
        <v>83</v>
      </c>
    </row>
    <row r="129" s="13" customFormat="1">
      <c r="A129" s="13"/>
      <c r="B129" s="235"/>
      <c r="C129" s="236"/>
      <c r="D129" s="237" t="s">
        <v>194</v>
      </c>
      <c r="E129" s="238" t="s">
        <v>19</v>
      </c>
      <c r="F129" s="239" t="s">
        <v>275</v>
      </c>
      <c r="G129" s="236"/>
      <c r="H129" s="240">
        <v>21.100000000000001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194</v>
      </c>
      <c r="AU129" s="246" t="s">
        <v>83</v>
      </c>
      <c r="AV129" s="13" t="s">
        <v>83</v>
      </c>
      <c r="AW129" s="13" t="s">
        <v>35</v>
      </c>
      <c r="AX129" s="13" t="s">
        <v>74</v>
      </c>
      <c r="AY129" s="246" t="s">
        <v>184</v>
      </c>
    </row>
    <row r="130" s="13" customFormat="1">
      <c r="A130" s="13"/>
      <c r="B130" s="235"/>
      <c r="C130" s="236"/>
      <c r="D130" s="237" t="s">
        <v>194</v>
      </c>
      <c r="E130" s="238" t="s">
        <v>19</v>
      </c>
      <c r="F130" s="239" t="s">
        <v>517</v>
      </c>
      <c r="G130" s="236"/>
      <c r="H130" s="240">
        <v>6.5499999999999998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194</v>
      </c>
      <c r="AU130" s="246" t="s">
        <v>83</v>
      </c>
      <c r="AV130" s="13" t="s">
        <v>83</v>
      </c>
      <c r="AW130" s="13" t="s">
        <v>35</v>
      </c>
      <c r="AX130" s="13" t="s">
        <v>74</v>
      </c>
      <c r="AY130" s="246" t="s">
        <v>184</v>
      </c>
    </row>
    <row r="131" s="15" customFormat="1">
      <c r="A131" s="15"/>
      <c r="B131" s="270"/>
      <c r="C131" s="271"/>
      <c r="D131" s="237" t="s">
        <v>194</v>
      </c>
      <c r="E131" s="272" t="s">
        <v>19</v>
      </c>
      <c r="F131" s="273" t="s">
        <v>318</v>
      </c>
      <c r="G131" s="271"/>
      <c r="H131" s="274">
        <v>27.649999999999999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0" t="s">
        <v>194</v>
      </c>
      <c r="AU131" s="280" t="s">
        <v>83</v>
      </c>
      <c r="AV131" s="15" t="s">
        <v>95</v>
      </c>
      <c r="AW131" s="15" t="s">
        <v>35</v>
      </c>
      <c r="AX131" s="15" t="s">
        <v>81</v>
      </c>
      <c r="AY131" s="280" t="s">
        <v>184</v>
      </c>
    </row>
    <row r="132" s="2" customFormat="1" ht="24.15" customHeight="1">
      <c r="A132" s="40"/>
      <c r="B132" s="41"/>
      <c r="C132" s="260" t="s">
        <v>185</v>
      </c>
      <c r="D132" s="260" t="s">
        <v>311</v>
      </c>
      <c r="E132" s="261" t="s">
        <v>332</v>
      </c>
      <c r="F132" s="262" t="s">
        <v>333</v>
      </c>
      <c r="G132" s="263" t="s">
        <v>141</v>
      </c>
      <c r="H132" s="264">
        <v>29.760000000000002</v>
      </c>
      <c r="I132" s="265"/>
      <c r="J132" s="266">
        <f>ROUND(I132*H132,2)</f>
        <v>0</v>
      </c>
      <c r="K132" s="262" t="s">
        <v>190</v>
      </c>
      <c r="L132" s="267"/>
      <c r="M132" s="268" t="s">
        <v>19</v>
      </c>
      <c r="N132" s="269" t="s">
        <v>45</v>
      </c>
      <c r="O132" s="86"/>
      <c r="P132" s="226">
        <f>O132*H132</f>
        <v>0</v>
      </c>
      <c r="Q132" s="226">
        <v>0.00025000000000000001</v>
      </c>
      <c r="R132" s="226">
        <f>Q132*H132</f>
        <v>0.0074400000000000004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314</v>
      </c>
      <c r="AT132" s="228" t="s">
        <v>311</v>
      </c>
      <c r="AU132" s="228" t="s">
        <v>83</v>
      </c>
      <c r="AY132" s="19" t="s">
        <v>184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81</v>
      </c>
      <c r="BK132" s="229">
        <f>ROUND(I132*H132,2)</f>
        <v>0</v>
      </c>
      <c r="BL132" s="19" t="s">
        <v>232</v>
      </c>
      <c r="BM132" s="228" t="s">
        <v>334</v>
      </c>
    </row>
    <row r="133" s="14" customFormat="1">
      <c r="A133" s="14"/>
      <c r="B133" s="250"/>
      <c r="C133" s="251"/>
      <c r="D133" s="237" t="s">
        <v>194</v>
      </c>
      <c r="E133" s="252" t="s">
        <v>19</v>
      </c>
      <c r="F133" s="253" t="s">
        <v>309</v>
      </c>
      <c r="G133" s="251"/>
      <c r="H133" s="252" t="s">
        <v>19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194</v>
      </c>
      <c r="AU133" s="259" t="s">
        <v>83</v>
      </c>
      <c r="AV133" s="14" t="s">
        <v>81</v>
      </c>
      <c r="AW133" s="14" t="s">
        <v>35</v>
      </c>
      <c r="AX133" s="14" t="s">
        <v>74</v>
      </c>
      <c r="AY133" s="259" t="s">
        <v>184</v>
      </c>
    </row>
    <row r="134" s="13" customFormat="1">
      <c r="A134" s="13"/>
      <c r="B134" s="235"/>
      <c r="C134" s="236"/>
      <c r="D134" s="237" t="s">
        <v>194</v>
      </c>
      <c r="E134" s="238" t="s">
        <v>19</v>
      </c>
      <c r="F134" s="239" t="s">
        <v>316</v>
      </c>
      <c r="G134" s="236"/>
      <c r="H134" s="240">
        <v>23.210000000000001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194</v>
      </c>
      <c r="AU134" s="246" t="s">
        <v>83</v>
      </c>
      <c r="AV134" s="13" t="s">
        <v>83</v>
      </c>
      <c r="AW134" s="13" t="s">
        <v>35</v>
      </c>
      <c r="AX134" s="13" t="s">
        <v>74</v>
      </c>
      <c r="AY134" s="246" t="s">
        <v>184</v>
      </c>
    </row>
    <row r="135" s="13" customFormat="1">
      <c r="A135" s="13"/>
      <c r="B135" s="235"/>
      <c r="C135" s="236"/>
      <c r="D135" s="237" t="s">
        <v>194</v>
      </c>
      <c r="E135" s="238" t="s">
        <v>19</v>
      </c>
      <c r="F135" s="239" t="s">
        <v>517</v>
      </c>
      <c r="G135" s="236"/>
      <c r="H135" s="240">
        <v>6.5499999999999998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194</v>
      </c>
      <c r="AU135" s="246" t="s">
        <v>83</v>
      </c>
      <c r="AV135" s="13" t="s">
        <v>83</v>
      </c>
      <c r="AW135" s="13" t="s">
        <v>35</v>
      </c>
      <c r="AX135" s="13" t="s">
        <v>74</v>
      </c>
      <c r="AY135" s="246" t="s">
        <v>184</v>
      </c>
    </row>
    <row r="136" s="15" customFormat="1">
      <c r="A136" s="15"/>
      <c r="B136" s="270"/>
      <c r="C136" s="271"/>
      <c r="D136" s="237" t="s">
        <v>194</v>
      </c>
      <c r="E136" s="272" t="s">
        <v>19</v>
      </c>
      <c r="F136" s="273" t="s">
        <v>318</v>
      </c>
      <c r="G136" s="271"/>
      <c r="H136" s="274">
        <v>29.760000000000002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0" t="s">
        <v>194</v>
      </c>
      <c r="AU136" s="280" t="s">
        <v>83</v>
      </c>
      <c r="AV136" s="15" t="s">
        <v>95</v>
      </c>
      <c r="AW136" s="15" t="s">
        <v>35</v>
      </c>
      <c r="AX136" s="15" t="s">
        <v>81</v>
      </c>
      <c r="AY136" s="280" t="s">
        <v>184</v>
      </c>
    </row>
    <row r="137" s="2" customFormat="1" ht="33" customHeight="1">
      <c r="A137" s="40"/>
      <c r="B137" s="41"/>
      <c r="C137" s="217" t="s">
        <v>251</v>
      </c>
      <c r="D137" s="217" t="s">
        <v>187</v>
      </c>
      <c r="E137" s="218" t="s">
        <v>335</v>
      </c>
      <c r="F137" s="219" t="s">
        <v>336</v>
      </c>
      <c r="G137" s="220" t="s">
        <v>240</v>
      </c>
      <c r="H137" s="221">
        <v>2</v>
      </c>
      <c r="I137" s="222"/>
      <c r="J137" s="223">
        <f>ROUND(I137*H137,2)</f>
        <v>0</v>
      </c>
      <c r="K137" s="219" t="s">
        <v>190</v>
      </c>
      <c r="L137" s="46"/>
      <c r="M137" s="224" t="s">
        <v>19</v>
      </c>
      <c r="N137" s="225" t="s">
        <v>45</v>
      </c>
      <c r="O137" s="86"/>
      <c r="P137" s="226">
        <f>O137*H137</f>
        <v>0</v>
      </c>
      <c r="Q137" s="226">
        <v>0.00038000000000000002</v>
      </c>
      <c r="R137" s="226">
        <f>Q137*H137</f>
        <v>0.00076000000000000004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232</v>
      </c>
      <c r="AT137" s="228" t="s">
        <v>187</v>
      </c>
      <c r="AU137" s="228" t="s">
        <v>83</v>
      </c>
      <c r="AY137" s="19" t="s">
        <v>184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81</v>
      </c>
      <c r="BK137" s="229">
        <f>ROUND(I137*H137,2)</f>
        <v>0</v>
      </c>
      <c r="BL137" s="19" t="s">
        <v>232</v>
      </c>
      <c r="BM137" s="228" t="s">
        <v>337</v>
      </c>
    </row>
    <row r="138" s="2" customFormat="1">
      <c r="A138" s="40"/>
      <c r="B138" s="41"/>
      <c r="C138" s="42"/>
      <c r="D138" s="230" t="s">
        <v>192</v>
      </c>
      <c r="E138" s="42"/>
      <c r="F138" s="231" t="s">
        <v>338</v>
      </c>
      <c r="G138" s="42"/>
      <c r="H138" s="42"/>
      <c r="I138" s="232"/>
      <c r="J138" s="42"/>
      <c r="K138" s="42"/>
      <c r="L138" s="46"/>
      <c r="M138" s="233"/>
      <c r="N138" s="23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192</v>
      </c>
      <c r="AU138" s="19" t="s">
        <v>83</v>
      </c>
    </row>
    <row r="139" s="13" customFormat="1">
      <c r="A139" s="13"/>
      <c r="B139" s="235"/>
      <c r="C139" s="236"/>
      <c r="D139" s="237" t="s">
        <v>194</v>
      </c>
      <c r="E139" s="238" t="s">
        <v>19</v>
      </c>
      <c r="F139" s="239" t="s">
        <v>518</v>
      </c>
      <c r="G139" s="236"/>
      <c r="H139" s="240">
        <v>2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194</v>
      </c>
      <c r="AU139" s="246" t="s">
        <v>83</v>
      </c>
      <c r="AV139" s="13" t="s">
        <v>83</v>
      </c>
      <c r="AW139" s="13" t="s">
        <v>35</v>
      </c>
      <c r="AX139" s="13" t="s">
        <v>81</v>
      </c>
      <c r="AY139" s="246" t="s">
        <v>184</v>
      </c>
    </row>
    <row r="140" s="2" customFormat="1" ht="24.15" customHeight="1">
      <c r="A140" s="40"/>
      <c r="B140" s="41"/>
      <c r="C140" s="260" t="s">
        <v>257</v>
      </c>
      <c r="D140" s="260" t="s">
        <v>311</v>
      </c>
      <c r="E140" s="261" t="s">
        <v>342</v>
      </c>
      <c r="F140" s="262" t="s">
        <v>343</v>
      </c>
      <c r="G140" s="263" t="s">
        <v>141</v>
      </c>
      <c r="H140" s="264">
        <v>0.59999999999999998</v>
      </c>
      <c r="I140" s="265"/>
      <c r="J140" s="266">
        <f>ROUND(I140*H140,2)</f>
        <v>0</v>
      </c>
      <c r="K140" s="262" t="s">
        <v>190</v>
      </c>
      <c r="L140" s="267"/>
      <c r="M140" s="268" t="s">
        <v>19</v>
      </c>
      <c r="N140" s="269" t="s">
        <v>45</v>
      </c>
      <c r="O140" s="86"/>
      <c r="P140" s="226">
        <f>O140*H140</f>
        <v>0</v>
      </c>
      <c r="Q140" s="226">
        <v>0.0023999999999999998</v>
      </c>
      <c r="R140" s="226">
        <f>Q140*H140</f>
        <v>0.0014399999999999999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314</v>
      </c>
      <c r="AT140" s="228" t="s">
        <v>311</v>
      </c>
      <c r="AU140" s="228" t="s">
        <v>83</v>
      </c>
      <c r="AY140" s="19" t="s">
        <v>184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81</v>
      </c>
      <c r="BK140" s="229">
        <f>ROUND(I140*H140,2)</f>
        <v>0</v>
      </c>
      <c r="BL140" s="19" t="s">
        <v>232</v>
      </c>
      <c r="BM140" s="228" t="s">
        <v>344</v>
      </c>
    </row>
    <row r="141" s="13" customFormat="1">
      <c r="A141" s="13"/>
      <c r="B141" s="235"/>
      <c r="C141" s="236"/>
      <c r="D141" s="237" t="s">
        <v>194</v>
      </c>
      <c r="E141" s="238" t="s">
        <v>19</v>
      </c>
      <c r="F141" s="239" t="s">
        <v>519</v>
      </c>
      <c r="G141" s="236"/>
      <c r="H141" s="240">
        <v>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194</v>
      </c>
      <c r="AU141" s="246" t="s">
        <v>83</v>
      </c>
      <c r="AV141" s="13" t="s">
        <v>83</v>
      </c>
      <c r="AW141" s="13" t="s">
        <v>35</v>
      </c>
      <c r="AX141" s="13" t="s">
        <v>81</v>
      </c>
      <c r="AY141" s="246" t="s">
        <v>184</v>
      </c>
    </row>
    <row r="142" s="13" customFormat="1">
      <c r="A142" s="13"/>
      <c r="B142" s="235"/>
      <c r="C142" s="236"/>
      <c r="D142" s="237" t="s">
        <v>194</v>
      </c>
      <c r="E142" s="236"/>
      <c r="F142" s="239" t="s">
        <v>520</v>
      </c>
      <c r="G142" s="236"/>
      <c r="H142" s="240">
        <v>0.59999999999999998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194</v>
      </c>
      <c r="AU142" s="246" t="s">
        <v>83</v>
      </c>
      <c r="AV142" s="13" t="s">
        <v>83</v>
      </c>
      <c r="AW142" s="13" t="s">
        <v>4</v>
      </c>
      <c r="AX142" s="13" t="s">
        <v>81</v>
      </c>
      <c r="AY142" s="246" t="s">
        <v>184</v>
      </c>
    </row>
    <row r="143" s="2" customFormat="1" ht="49.05" customHeight="1">
      <c r="A143" s="40"/>
      <c r="B143" s="41"/>
      <c r="C143" s="217" t="s">
        <v>8</v>
      </c>
      <c r="D143" s="217" t="s">
        <v>187</v>
      </c>
      <c r="E143" s="218" t="s">
        <v>348</v>
      </c>
      <c r="F143" s="219" t="s">
        <v>349</v>
      </c>
      <c r="G143" s="220" t="s">
        <v>206</v>
      </c>
      <c r="H143" s="221">
        <v>0.109</v>
      </c>
      <c r="I143" s="222"/>
      <c r="J143" s="223">
        <f>ROUND(I143*H143,2)</f>
        <v>0</v>
      </c>
      <c r="K143" s="219" t="s">
        <v>190</v>
      </c>
      <c r="L143" s="46"/>
      <c r="M143" s="224" t="s">
        <v>19</v>
      </c>
      <c r="N143" s="225" t="s">
        <v>45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232</v>
      </c>
      <c r="AT143" s="228" t="s">
        <v>187</v>
      </c>
      <c r="AU143" s="228" t="s">
        <v>83</v>
      </c>
      <c r="AY143" s="19" t="s">
        <v>184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81</v>
      </c>
      <c r="BK143" s="229">
        <f>ROUND(I143*H143,2)</f>
        <v>0</v>
      </c>
      <c r="BL143" s="19" t="s">
        <v>232</v>
      </c>
      <c r="BM143" s="228" t="s">
        <v>350</v>
      </c>
    </row>
    <row r="144" s="2" customFormat="1">
      <c r="A144" s="40"/>
      <c r="B144" s="41"/>
      <c r="C144" s="42"/>
      <c r="D144" s="230" t="s">
        <v>192</v>
      </c>
      <c r="E144" s="42"/>
      <c r="F144" s="231" t="s">
        <v>351</v>
      </c>
      <c r="G144" s="42"/>
      <c r="H144" s="42"/>
      <c r="I144" s="232"/>
      <c r="J144" s="42"/>
      <c r="K144" s="42"/>
      <c r="L144" s="46"/>
      <c r="M144" s="233"/>
      <c r="N144" s="23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192</v>
      </c>
      <c r="AU144" s="19" t="s">
        <v>83</v>
      </c>
    </row>
    <row r="145" s="12" customFormat="1" ht="22.8" customHeight="1">
      <c r="A145" s="12"/>
      <c r="B145" s="201"/>
      <c r="C145" s="202"/>
      <c r="D145" s="203" t="s">
        <v>73</v>
      </c>
      <c r="E145" s="215" t="s">
        <v>226</v>
      </c>
      <c r="F145" s="215" t="s">
        <v>227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SUM(P146:P150)</f>
        <v>0</v>
      </c>
      <c r="Q145" s="209"/>
      <c r="R145" s="210">
        <f>SUM(R146:R150)</f>
        <v>0.0022499999999999998</v>
      </c>
      <c r="S145" s="209"/>
      <c r="T145" s="211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83</v>
      </c>
      <c r="AT145" s="213" t="s">
        <v>73</v>
      </c>
      <c r="AU145" s="213" t="s">
        <v>81</v>
      </c>
      <c r="AY145" s="212" t="s">
        <v>184</v>
      </c>
      <c r="BK145" s="214">
        <f>SUM(BK146:BK150)</f>
        <v>0</v>
      </c>
    </row>
    <row r="146" s="2" customFormat="1" ht="24.15" customHeight="1">
      <c r="A146" s="40"/>
      <c r="B146" s="41"/>
      <c r="C146" s="217" t="s">
        <v>270</v>
      </c>
      <c r="D146" s="217" t="s">
        <v>187</v>
      </c>
      <c r="E146" s="218" t="s">
        <v>353</v>
      </c>
      <c r="F146" s="219" t="s">
        <v>354</v>
      </c>
      <c r="G146" s="220" t="s">
        <v>231</v>
      </c>
      <c r="H146" s="221">
        <v>1</v>
      </c>
      <c r="I146" s="222"/>
      <c r="J146" s="223">
        <f>ROUND(I146*H146,2)</f>
        <v>0</v>
      </c>
      <c r="K146" s="219" t="s">
        <v>190</v>
      </c>
      <c r="L146" s="46"/>
      <c r="M146" s="224" t="s">
        <v>19</v>
      </c>
      <c r="N146" s="225" t="s">
        <v>45</v>
      </c>
      <c r="O146" s="86"/>
      <c r="P146" s="226">
        <f>O146*H146</f>
        <v>0</v>
      </c>
      <c r="Q146" s="226">
        <v>0.0022499999999999998</v>
      </c>
      <c r="R146" s="226">
        <f>Q146*H146</f>
        <v>0.0022499999999999998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232</v>
      </c>
      <c r="AT146" s="228" t="s">
        <v>187</v>
      </c>
      <c r="AU146" s="228" t="s">
        <v>83</v>
      </c>
      <c r="AY146" s="19" t="s">
        <v>184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81</v>
      </c>
      <c r="BK146" s="229">
        <f>ROUND(I146*H146,2)</f>
        <v>0</v>
      </c>
      <c r="BL146" s="19" t="s">
        <v>232</v>
      </c>
      <c r="BM146" s="228" t="s">
        <v>355</v>
      </c>
    </row>
    <row r="147" s="2" customFormat="1">
      <c r="A147" s="40"/>
      <c r="B147" s="41"/>
      <c r="C147" s="42"/>
      <c r="D147" s="230" t="s">
        <v>192</v>
      </c>
      <c r="E147" s="42"/>
      <c r="F147" s="231" t="s">
        <v>356</v>
      </c>
      <c r="G147" s="42"/>
      <c r="H147" s="42"/>
      <c r="I147" s="232"/>
      <c r="J147" s="42"/>
      <c r="K147" s="42"/>
      <c r="L147" s="46"/>
      <c r="M147" s="233"/>
      <c r="N147" s="23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192</v>
      </c>
      <c r="AU147" s="19" t="s">
        <v>83</v>
      </c>
    </row>
    <row r="148" s="13" customFormat="1">
      <c r="A148" s="13"/>
      <c r="B148" s="235"/>
      <c r="C148" s="236"/>
      <c r="D148" s="237" t="s">
        <v>194</v>
      </c>
      <c r="E148" s="238" t="s">
        <v>19</v>
      </c>
      <c r="F148" s="239" t="s">
        <v>81</v>
      </c>
      <c r="G148" s="236"/>
      <c r="H148" s="240">
        <v>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194</v>
      </c>
      <c r="AU148" s="246" t="s">
        <v>83</v>
      </c>
      <c r="AV148" s="13" t="s">
        <v>83</v>
      </c>
      <c r="AW148" s="13" t="s">
        <v>35</v>
      </c>
      <c r="AX148" s="13" t="s">
        <v>81</v>
      </c>
      <c r="AY148" s="246" t="s">
        <v>184</v>
      </c>
    </row>
    <row r="149" s="2" customFormat="1" ht="49.05" customHeight="1">
      <c r="A149" s="40"/>
      <c r="B149" s="41"/>
      <c r="C149" s="217" t="s">
        <v>352</v>
      </c>
      <c r="D149" s="217" t="s">
        <v>187</v>
      </c>
      <c r="E149" s="218" t="s">
        <v>358</v>
      </c>
      <c r="F149" s="219" t="s">
        <v>359</v>
      </c>
      <c r="G149" s="220" t="s">
        <v>206</v>
      </c>
      <c r="H149" s="221">
        <v>0.002</v>
      </c>
      <c r="I149" s="222"/>
      <c r="J149" s="223">
        <f>ROUND(I149*H149,2)</f>
        <v>0</v>
      </c>
      <c r="K149" s="219" t="s">
        <v>190</v>
      </c>
      <c r="L149" s="46"/>
      <c r="M149" s="224" t="s">
        <v>19</v>
      </c>
      <c r="N149" s="225" t="s">
        <v>45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232</v>
      </c>
      <c r="AT149" s="228" t="s">
        <v>187</v>
      </c>
      <c r="AU149" s="228" t="s">
        <v>83</v>
      </c>
      <c r="AY149" s="19" t="s">
        <v>184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81</v>
      </c>
      <c r="BK149" s="229">
        <f>ROUND(I149*H149,2)</f>
        <v>0</v>
      </c>
      <c r="BL149" s="19" t="s">
        <v>232</v>
      </c>
      <c r="BM149" s="228" t="s">
        <v>360</v>
      </c>
    </row>
    <row r="150" s="2" customFormat="1">
      <c r="A150" s="40"/>
      <c r="B150" s="41"/>
      <c r="C150" s="42"/>
      <c r="D150" s="230" t="s">
        <v>192</v>
      </c>
      <c r="E150" s="42"/>
      <c r="F150" s="231" t="s">
        <v>361</v>
      </c>
      <c r="G150" s="42"/>
      <c r="H150" s="42"/>
      <c r="I150" s="232"/>
      <c r="J150" s="42"/>
      <c r="K150" s="42"/>
      <c r="L150" s="46"/>
      <c r="M150" s="233"/>
      <c r="N150" s="23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192</v>
      </c>
      <c r="AU150" s="19" t="s">
        <v>83</v>
      </c>
    </row>
    <row r="151" s="12" customFormat="1" ht="22.8" customHeight="1">
      <c r="A151" s="12"/>
      <c r="B151" s="201"/>
      <c r="C151" s="202"/>
      <c r="D151" s="203" t="s">
        <v>73</v>
      </c>
      <c r="E151" s="215" t="s">
        <v>236</v>
      </c>
      <c r="F151" s="215" t="s">
        <v>237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SUM(P152:P163)</f>
        <v>0</v>
      </c>
      <c r="Q151" s="209"/>
      <c r="R151" s="210">
        <f>SUM(R152:R163)</f>
        <v>0.0020800000000000003</v>
      </c>
      <c r="S151" s="209"/>
      <c r="T151" s="211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83</v>
      </c>
      <c r="AT151" s="213" t="s">
        <v>73</v>
      </c>
      <c r="AU151" s="213" t="s">
        <v>81</v>
      </c>
      <c r="AY151" s="212" t="s">
        <v>184</v>
      </c>
      <c r="BK151" s="214">
        <f>SUM(BK152:BK163)</f>
        <v>0</v>
      </c>
    </row>
    <row r="152" s="2" customFormat="1" ht="24.15" customHeight="1">
      <c r="A152" s="40"/>
      <c r="B152" s="41"/>
      <c r="C152" s="217" t="s">
        <v>357</v>
      </c>
      <c r="D152" s="217" t="s">
        <v>187</v>
      </c>
      <c r="E152" s="218" t="s">
        <v>362</v>
      </c>
      <c r="F152" s="219" t="s">
        <v>363</v>
      </c>
      <c r="G152" s="220" t="s">
        <v>240</v>
      </c>
      <c r="H152" s="221">
        <v>4</v>
      </c>
      <c r="I152" s="222"/>
      <c r="J152" s="223">
        <f>ROUND(I152*H152,2)</f>
        <v>0</v>
      </c>
      <c r="K152" s="219" t="s">
        <v>190</v>
      </c>
      <c r="L152" s="46"/>
      <c r="M152" s="224" t="s">
        <v>19</v>
      </c>
      <c r="N152" s="225" t="s">
        <v>45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232</v>
      </c>
      <c r="AT152" s="228" t="s">
        <v>187</v>
      </c>
      <c r="AU152" s="228" t="s">
        <v>83</v>
      </c>
      <c r="AY152" s="19" t="s">
        <v>184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81</v>
      </c>
      <c r="BK152" s="229">
        <f>ROUND(I152*H152,2)</f>
        <v>0</v>
      </c>
      <c r="BL152" s="19" t="s">
        <v>232</v>
      </c>
      <c r="BM152" s="228" t="s">
        <v>364</v>
      </c>
    </row>
    <row r="153" s="2" customFormat="1">
      <c r="A153" s="40"/>
      <c r="B153" s="41"/>
      <c r="C153" s="42"/>
      <c r="D153" s="230" t="s">
        <v>192</v>
      </c>
      <c r="E153" s="42"/>
      <c r="F153" s="231" t="s">
        <v>365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192</v>
      </c>
      <c r="AU153" s="19" t="s">
        <v>83</v>
      </c>
    </row>
    <row r="154" s="13" customFormat="1">
      <c r="A154" s="13"/>
      <c r="B154" s="235"/>
      <c r="C154" s="236"/>
      <c r="D154" s="237" t="s">
        <v>194</v>
      </c>
      <c r="E154" s="238" t="s">
        <v>19</v>
      </c>
      <c r="F154" s="239" t="s">
        <v>512</v>
      </c>
      <c r="G154" s="236"/>
      <c r="H154" s="240">
        <v>4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194</v>
      </c>
      <c r="AU154" s="246" t="s">
        <v>83</v>
      </c>
      <c r="AV154" s="13" t="s">
        <v>83</v>
      </c>
      <c r="AW154" s="13" t="s">
        <v>35</v>
      </c>
      <c r="AX154" s="13" t="s">
        <v>81</v>
      </c>
      <c r="AY154" s="246" t="s">
        <v>184</v>
      </c>
    </row>
    <row r="155" s="2" customFormat="1" ht="16.5" customHeight="1">
      <c r="A155" s="40"/>
      <c r="B155" s="41"/>
      <c r="C155" s="260" t="s">
        <v>232</v>
      </c>
      <c r="D155" s="260" t="s">
        <v>311</v>
      </c>
      <c r="E155" s="261" t="s">
        <v>367</v>
      </c>
      <c r="F155" s="262" t="s">
        <v>368</v>
      </c>
      <c r="G155" s="263" t="s">
        <v>369</v>
      </c>
      <c r="H155" s="264">
        <v>1.6000000000000001</v>
      </c>
      <c r="I155" s="265"/>
      <c r="J155" s="266">
        <f>ROUND(I155*H155,2)</f>
        <v>0</v>
      </c>
      <c r="K155" s="262" t="s">
        <v>190</v>
      </c>
      <c r="L155" s="267"/>
      <c r="M155" s="268" t="s">
        <v>19</v>
      </c>
      <c r="N155" s="269" t="s">
        <v>45</v>
      </c>
      <c r="O155" s="86"/>
      <c r="P155" s="226">
        <f>O155*H155</f>
        <v>0</v>
      </c>
      <c r="Q155" s="226">
        <v>0.001</v>
      </c>
      <c r="R155" s="226">
        <f>Q155*H155</f>
        <v>0.0016000000000000001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314</v>
      </c>
      <c r="AT155" s="228" t="s">
        <v>311</v>
      </c>
      <c r="AU155" s="228" t="s">
        <v>83</v>
      </c>
      <c r="AY155" s="19" t="s">
        <v>184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81</v>
      </c>
      <c r="BK155" s="229">
        <f>ROUND(I155*H155,2)</f>
        <v>0</v>
      </c>
      <c r="BL155" s="19" t="s">
        <v>232</v>
      </c>
      <c r="BM155" s="228" t="s">
        <v>370</v>
      </c>
    </row>
    <row r="156" s="13" customFormat="1">
      <c r="A156" s="13"/>
      <c r="B156" s="235"/>
      <c r="C156" s="236"/>
      <c r="D156" s="237" t="s">
        <v>194</v>
      </c>
      <c r="E156" s="238" t="s">
        <v>19</v>
      </c>
      <c r="F156" s="239" t="s">
        <v>521</v>
      </c>
      <c r="G156" s="236"/>
      <c r="H156" s="240">
        <v>1.6000000000000001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194</v>
      </c>
      <c r="AU156" s="246" t="s">
        <v>83</v>
      </c>
      <c r="AV156" s="13" t="s">
        <v>83</v>
      </c>
      <c r="AW156" s="13" t="s">
        <v>35</v>
      </c>
      <c r="AX156" s="13" t="s">
        <v>81</v>
      </c>
      <c r="AY156" s="246" t="s">
        <v>184</v>
      </c>
    </row>
    <row r="157" s="2" customFormat="1" ht="21.75" customHeight="1">
      <c r="A157" s="40"/>
      <c r="B157" s="41"/>
      <c r="C157" s="217" t="s">
        <v>366</v>
      </c>
      <c r="D157" s="217" t="s">
        <v>187</v>
      </c>
      <c r="E157" s="218" t="s">
        <v>387</v>
      </c>
      <c r="F157" s="219" t="s">
        <v>388</v>
      </c>
      <c r="G157" s="220" t="s">
        <v>231</v>
      </c>
      <c r="H157" s="221">
        <v>3</v>
      </c>
      <c r="I157" s="222"/>
      <c r="J157" s="223">
        <f>ROUND(I157*H157,2)</f>
        <v>0</v>
      </c>
      <c r="K157" s="219" t="s">
        <v>190</v>
      </c>
      <c r="L157" s="46"/>
      <c r="M157" s="224" t="s">
        <v>19</v>
      </c>
      <c r="N157" s="225" t="s">
        <v>45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232</v>
      </c>
      <c r="AT157" s="228" t="s">
        <v>187</v>
      </c>
      <c r="AU157" s="228" t="s">
        <v>83</v>
      </c>
      <c r="AY157" s="19" t="s">
        <v>184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81</v>
      </c>
      <c r="BK157" s="229">
        <f>ROUND(I157*H157,2)</f>
        <v>0</v>
      </c>
      <c r="BL157" s="19" t="s">
        <v>232</v>
      </c>
      <c r="BM157" s="228" t="s">
        <v>389</v>
      </c>
    </row>
    <row r="158" s="2" customFormat="1">
      <c r="A158" s="40"/>
      <c r="B158" s="41"/>
      <c r="C158" s="42"/>
      <c r="D158" s="230" t="s">
        <v>192</v>
      </c>
      <c r="E158" s="42"/>
      <c r="F158" s="231" t="s">
        <v>390</v>
      </c>
      <c r="G158" s="42"/>
      <c r="H158" s="42"/>
      <c r="I158" s="232"/>
      <c r="J158" s="42"/>
      <c r="K158" s="42"/>
      <c r="L158" s="46"/>
      <c r="M158" s="233"/>
      <c r="N158" s="23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83</v>
      </c>
    </row>
    <row r="159" s="13" customFormat="1">
      <c r="A159" s="13"/>
      <c r="B159" s="235"/>
      <c r="C159" s="236"/>
      <c r="D159" s="237" t="s">
        <v>194</v>
      </c>
      <c r="E159" s="238" t="s">
        <v>19</v>
      </c>
      <c r="F159" s="239" t="s">
        <v>522</v>
      </c>
      <c r="G159" s="236"/>
      <c r="H159" s="240">
        <v>3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194</v>
      </c>
      <c r="AU159" s="246" t="s">
        <v>83</v>
      </c>
      <c r="AV159" s="13" t="s">
        <v>83</v>
      </c>
      <c r="AW159" s="13" t="s">
        <v>35</v>
      </c>
      <c r="AX159" s="13" t="s">
        <v>81</v>
      </c>
      <c r="AY159" s="246" t="s">
        <v>184</v>
      </c>
    </row>
    <row r="160" s="2" customFormat="1" ht="16.5" customHeight="1">
      <c r="A160" s="40"/>
      <c r="B160" s="41"/>
      <c r="C160" s="260" t="s">
        <v>372</v>
      </c>
      <c r="D160" s="260" t="s">
        <v>311</v>
      </c>
      <c r="E160" s="261" t="s">
        <v>392</v>
      </c>
      <c r="F160" s="262" t="s">
        <v>393</v>
      </c>
      <c r="G160" s="263" t="s">
        <v>231</v>
      </c>
      <c r="H160" s="264">
        <v>3</v>
      </c>
      <c r="I160" s="265"/>
      <c r="J160" s="266">
        <f>ROUND(I160*H160,2)</f>
        <v>0</v>
      </c>
      <c r="K160" s="262" t="s">
        <v>190</v>
      </c>
      <c r="L160" s="267"/>
      <c r="M160" s="268" t="s">
        <v>19</v>
      </c>
      <c r="N160" s="269" t="s">
        <v>45</v>
      </c>
      <c r="O160" s="86"/>
      <c r="P160" s="226">
        <f>O160*H160</f>
        <v>0</v>
      </c>
      <c r="Q160" s="226">
        <v>0.00016000000000000001</v>
      </c>
      <c r="R160" s="226">
        <f>Q160*H160</f>
        <v>0.00048000000000000007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314</v>
      </c>
      <c r="AT160" s="228" t="s">
        <v>311</v>
      </c>
      <c r="AU160" s="228" t="s">
        <v>83</v>
      </c>
      <c r="AY160" s="19" t="s">
        <v>184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81</v>
      </c>
      <c r="BK160" s="229">
        <f>ROUND(I160*H160,2)</f>
        <v>0</v>
      </c>
      <c r="BL160" s="19" t="s">
        <v>232</v>
      </c>
      <c r="BM160" s="228" t="s">
        <v>394</v>
      </c>
    </row>
    <row r="161" s="13" customFormat="1">
      <c r="A161" s="13"/>
      <c r="B161" s="235"/>
      <c r="C161" s="236"/>
      <c r="D161" s="237" t="s">
        <v>194</v>
      </c>
      <c r="E161" s="238" t="s">
        <v>19</v>
      </c>
      <c r="F161" s="239" t="s">
        <v>522</v>
      </c>
      <c r="G161" s="236"/>
      <c r="H161" s="240">
        <v>3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194</v>
      </c>
      <c r="AU161" s="246" t="s">
        <v>83</v>
      </c>
      <c r="AV161" s="13" t="s">
        <v>83</v>
      </c>
      <c r="AW161" s="13" t="s">
        <v>35</v>
      </c>
      <c r="AX161" s="13" t="s">
        <v>81</v>
      </c>
      <c r="AY161" s="246" t="s">
        <v>184</v>
      </c>
    </row>
    <row r="162" s="2" customFormat="1" ht="49.05" customHeight="1">
      <c r="A162" s="40"/>
      <c r="B162" s="41"/>
      <c r="C162" s="217" t="s">
        <v>377</v>
      </c>
      <c r="D162" s="217" t="s">
        <v>187</v>
      </c>
      <c r="E162" s="218" t="s">
        <v>396</v>
      </c>
      <c r="F162" s="219" t="s">
        <v>397</v>
      </c>
      <c r="G162" s="220" t="s">
        <v>206</v>
      </c>
      <c r="H162" s="221">
        <v>0.002</v>
      </c>
      <c r="I162" s="222"/>
      <c r="J162" s="223">
        <f>ROUND(I162*H162,2)</f>
        <v>0</v>
      </c>
      <c r="K162" s="219" t="s">
        <v>190</v>
      </c>
      <c r="L162" s="46"/>
      <c r="M162" s="224" t="s">
        <v>19</v>
      </c>
      <c r="N162" s="225" t="s">
        <v>45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232</v>
      </c>
      <c r="AT162" s="228" t="s">
        <v>187</v>
      </c>
      <c r="AU162" s="228" t="s">
        <v>83</v>
      </c>
      <c r="AY162" s="19" t="s">
        <v>184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81</v>
      </c>
      <c r="BK162" s="229">
        <f>ROUND(I162*H162,2)</f>
        <v>0</v>
      </c>
      <c r="BL162" s="19" t="s">
        <v>232</v>
      </c>
      <c r="BM162" s="228" t="s">
        <v>398</v>
      </c>
    </row>
    <row r="163" s="2" customFormat="1">
      <c r="A163" s="40"/>
      <c r="B163" s="41"/>
      <c r="C163" s="42"/>
      <c r="D163" s="230" t="s">
        <v>192</v>
      </c>
      <c r="E163" s="42"/>
      <c r="F163" s="231" t="s">
        <v>399</v>
      </c>
      <c r="G163" s="42"/>
      <c r="H163" s="42"/>
      <c r="I163" s="232"/>
      <c r="J163" s="42"/>
      <c r="K163" s="42"/>
      <c r="L163" s="46"/>
      <c r="M163" s="233"/>
      <c r="N163" s="23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192</v>
      </c>
      <c r="AU163" s="19" t="s">
        <v>83</v>
      </c>
    </row>
    <row r="164" s="12" customFormat="1" ht="22.8" customHeight="1">
      <c r="A164" s="12"/>
      <c r="B164" s="201"/>
      <c r="C164" s="202"/>
      <c r="D164" s="203" t="s">
        <v>73</v>
      </c>
      <c r="E164" s="215" t="s">
        <v>403</v>
      </c>
      <c r="F164" s="215" t="s">
        <v>404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SUM(P165:P169)</f>
        <v>0</v>
      </c>
      <c r="Q164" s="209"/>
      <c r="R164" s="210">
        <f>SUM(R165:R169)</f>
        <v>0.082084799999999999</v>
      </c>
      <c r="S164" s="209"/>
      <c r="T164" s="211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83</v>
      </c>
      <c r="AT164" s="213" t="s">
        <v>73</v>
      </c>
      <c r="AU164" s="213" t="s">
        <v>81</v>
      </c>
      <c r="AY164" s="212" t="s">
        <v>184</v>
      </c>
      <c r="BK164" s="214">
        <f>SUM(BK165:BK169)</f>
        <v>0</v>
      </c>
    </row>
    <row r="165" s="2" customFormat="1" ht="49.05" customHeight="1">
      <c r="A165" s="40"/>
      <c r="B165" s="41"/>
      <c r="C165" s="217" t="s">
        <v>383</v>
      </c>
      <c r="D165" s="217" t="s">
        <v>187</v>
      </c>
      <c r="E165" s="218" t="s">
        <v>406</v>
      </c>
      <c r="F165" s="219" t="s">
        <v>407</v>
      </c>
      <c r="G165" s="220" t="s">
        <v>141</v>
      </c>
      <c r="H165" s="221">
        <v>5.8799999999999999</v>
      </c>
      <c r="I165" s="222"/>
      <c r="J165" s="223">
        <f>ROUND(I165*H165,2)</f>
        <v>0</v>
      </c>
      <c r="K165" s="219" t="s">
        <v>408</v>
      </c>
      <c r="L165" s="46"/>
      <c r="M165" s="224" t="s">
        <v>19</v>
      </c>
      <c r="N165" s="225" t="s">
        <v>45</v>
      </c>
      <c r="O165" s="86"/>
      <c r="P165" s="226">
        <f>O165*H165</f>
        <v>0</v>
      </c>
      <c r="Q165" s="226">
        <v>0.01396</v>
      </c>
      <c r="R165" s="226">
        <f>Q165*H165</f>
        <v>0.082084799999999999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232</v>
      </c>
      <c r="AT165" s="228" t="s">
        <v>187</v>
      </c>
      <c r="AU165" s="228" t="s">
        <v>83</v>
      </c>
      <c r="AY165" s="19" t="s">
        <v>184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81</v>
      </c>
      <c r="BK165" s="229">
        <f>ROUND(I165*H165,2)</f>
        <v>0</v>
      </c>
      <c r="BL165" s="19" t="s">
        <v>232</v>
      </c>
      <c r="BM165" s="228" t="s">
        <v>409</v>
      </c>
    </row>
    <row r="166" s="2" customFormat="1">
      <c r="A166" s="40"/>
      <c r="B166" s="41"/>
      <c r="C166" s="42"/>
      <c r="D166" s="230" t="s">
        <v>192</v>
      </c>
      <c r="E166" s="42"/>
      <c r="F166" s="231" t="s">
        <v>410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192</v>
      </c>
      <c r="AU166" s="19" t="s">
        <v>83</v>
      </c>
    </row>
    <row r="167" s="13" customFormat="1">
      <c r="A167" s="13"/>
      <c r="B167" s="235"/>
      <c r="C167" s="236"/>
      <c r="D167" s="237" t="s">
        <v>194</v>
      </c>
      <c r="E167" s="238" t="s">
        <v>19</v>
      </c>
      <c r="F167" s="239" t="s">
        <v>523</v>
      </c>
      <c r="G167" s="236"/>
      <c r="H167" s="240">
        <v>5.8799999999999999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194</v>
      </c>
      <c r="AU167" s="246" t="s">
        <v>83</v>
      </c>
      <c r="AV167" s="13" t="s">
        <v>83</v>
      </c>
      <c r="AW167" s="13" t="s">
        <v>35</v>
      </c>
      <c r="AX167" s="13" t="s">
        <v>81</v>
      </c>
      <c r="AY167" s="246" t="s">
        <v>184</v>
      </c>
    </row>
    <row r="168" s="2" customFormat="1" ht="49.05" customHeight="1">
      <c r="A168" s="40"/>
      <c r="B168" s="41"/>
      <c r="C168" s="217" t="s">
        <v>7</v>
      </c>
      <c r="D168" s="217" t="s">
        <v>187</v>
      </c>
      <c r="E168" s="218" t="s">
        <v>413</v>
      </c>
      <c r="F168" s="219" t="s">
        <v>414</v>
      </c>
      <c r="G168" s="220" t="s">
        <v>206</v>
      </c>
      <c r="H168" s="221">
        <v>0.082000000000000003</v>
      </c>
      <c r="I168" s="222"/>
      <c r="J168" s="223">
        <f>ROUND(I168*H168,2)</f>
        <v>0</v>
      </c>
      <c r="K168" s="219" t="s">
        <v>190</v>
      </c>
      <c r="L168" s="46"/>
      <c r="M168" s="224" t="s">
        <v>19</v>
      </c>
      <c r="N168" s="225" t="s">
        <v>45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232</v>
      </c>
      <c r="AT168" s="228" t="s">
        <v>187</v>
      </c>
      <c r="AU168" s="228" t="s">
        <v>83</v>
      </c>
      <c r="AY168" s="19" t="s">
        <v>184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81</v>
      </c>
      <c r="BK168" s="229">
        <f>ROUND(I168*H168,2)</f>
        <v>0</v>
      </c>
      <c r="BL168" s="19" t="s">
        <v>232</v>
      </c>
      <c r="BM168" s="228" t="s">
        <v>415</v>
      </c>
    </row>
    <row r="169" s="2" customFormat="1">
      <c r="A169" s="40"/>
      <c r="B169" s="41"/>
      <c r="C169" s="42"/>
      <c r="D169" s="230" t="s">
        <v>192</v>
      </c>
      <c r="E169" s="42"/>
      <c r="F169" s="231" t="s">
        <v>416</v>
      </c>
      <c r="G169" s="42"/>
      <c r="H169" s="42"/>
      <c r="I169" s="232"/>
      <c r="J169" s="42"/>
      <c r="K169" s="42"/>
      <c r="L169" s="46"/>
      <c r="M169" s="233"/>
      <c r="N169" s="23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192</v>
      </c>
      <c r="AU169" s="19" t="s">
        <v>83</v>
      </c>
    </row>
    <row r="170" s="12" customFormat="1" ht="22.8" customHeight="1">
      <c r="A170" s="12"/>
      <c r="B170" s="201"/>
      <c r="C170" s="202"/>
      <c r="D170" s="203" t="s">
        <v>73</v>
      </c>
      <c r="E170" s="215" t="s">
        <v>255</v>
      </c>
      <c r="F170" s="215" t="s">
        <v>256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SUM(P171:P175)</f>
        <v>0</v>
      </c>
      <c r="Q170" s="209"/>
      <c r="R170" s="210">
        <f>SUM(R171:R175)</f>
        <v>0.064385999999999999</v>
      </c>
      <c r="S170" s="209"/>
      <c r="T170" s="211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83</v>
      </c>
      <c r="AT170" s="213" t="s">
        <v>73</v>
      </c>
      <c r="AU170" s="213" t="s">
        <v>81</v>
      </c>
      <c r="AY170" s="212" t="s">
        <v>184</v>
      </c>
      <c r="BK170" s="214">
        <f>SUM(BK171:BK175)</f>
        <v>0</v>
      </c>
    </row>
    <row r="171" s="2" customFormat="1" ht="37.8" customHeight="1">
      <c r="A171" s="40"/>
      <c r="B171" s="41"/>
      <c r="C171" s="217" t="s">
        <v>391</v>
      </c>
      <c r="D171" s="217" t="s">
        <v>187</v>
      </c>
      <c r="E171" s="218" t="s">
        <v>504</v>
      </c>
      <c r="F171" s="219" t="s">
        <v>505</v>
      </c>
      <c r="G171" s="220" t="s">
        <v>240</v>
      </c>
      <c r="H171" s="221">
        <v>14.699999999999999</v>
      </c>
      <c r="I171" s="222"/>
      <c r="J171" s="223">
        <f>ROUND(I171*H171,2)</f>
        <v>0</v>
      </c>
      <c r="K171" s="219" t="s">
        <v>190</v>
      </c>
      <c r="L171" s="46"/>
      <c r="M171" s="224" t="s">
        <v>19</v>
      </c>
      <c r="N171" s="225" t="s">
        <v>45</v>
      </c>
      <c r="O171" s="86"/>
      <c r="P171" s="226">
        <f>O171*H171</f>
        <v>0</v>
      </c>
      <c r="Q171" s="226">
        <v>0.0043800000000000002</v>
      </c>
      <c r="R171" s="226">
        <f>Q171*H171</f>
        <v>0.064385999999999999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232</v>
      </c>
      <c r="AT171" s="228" t="s">
        <v>187</v>
      </c>
      <c r="AU171" s="228" t="s">
        <v>83</v>
      </c>
      <c r="AY171" s="19" t="s">
        <v>184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81</v>
      </c>
      <c r="BK171" s="229">
        <f>ROUND(I171*H171,2)</f>
        <v>0</v>
      </c>
      <c r="BL171" s="19" t="s">
        <v>232</v>
      </c>
      <c r="BM171" s="228" t="s">
        <v>420</v>
      </c>
    </row>
    <row r="172" s="2" customFormat="1">
      <c r="A172" s="40"/>
      <c r="B172" s="41"/>
      <c r="C172" s="42"/>
      <c r="D172" s="230" t="s">
        <v>192</v>
      </c>
      <c r="E172" s="42"/>
      <c r="F172" s="231" t="s">
        <v>506</v>
      </c>
      <c r="G172" s="42"/>
      <c r="H172" s="42"/>
      <c r="I172" s="232"/>
      <c r="J172" s="42"/>
      <c r="K172" s="42"/>
      <c r="L172" s="46"/>
      <c r="M172" s="233"/>
      <c r="N172" s="23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192</v>
      </c>
      <c r="AU172" s="19" t="s">
        <v>83</v>
      </c>
    </row>
    <row r="173" s="13" customFormat="1">
      <c r="A173" s="13"/>
      <c r="B173" s="235"/>
      <c r="C173" s="236"/>
      <c r="D173" s="237" t="s">
        <v>194</v>
      </c>
      <c r="E173" s="238" t="s">
        <v>19</v>
      </c>
      <c r="F173" s="239" t="s">
        <v>524</v>
      </c>
      <c r="G173" s="236"/>
      <c r="H173" s="240">
        <v>14.699999999999999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194</v>
      </c>
      <c r="AU173" s="246" t="s">
        <v>83</v>
      </c>
      <c r="AV173" s="13" t="s">
        <v>83</v>
      </c>
      <c r="AW173" s="13" t="s">
        <v>35</v>
      </c>
      <c r="AX173" s="13" t="s">
        <v>81</v>
      </c>
      <c r="AY173" s="246" t="s">
        <v>184</v>
      </c>
    </row>
    <row r="174" s="2" customFormat="1" ht="49.05" customHeight="1">
      <c r="A174" s="40"/>
      <c r="B174" s="41"/>
      <c r="C174" s="217" t="s">
        <v>395</v>
      </c>
      <c r="D174" s="217" t="s">
        <v>187</v>
      </c>
      <c r="E174" s="218" t="s">
        <v>430</v>
      </c>
      <c r="F174" s="219" t="s">
        <v>431</v>
      </c>
      <c r="G174" s="220" t="s">
        <v>206</v>
      </c>
      <c r="H174" s="221">
        <v>0.064000000000000001</v>
      </c>
      <c r="I174" s="222"/>
      <c r="J174" s="223">
        <f>ROUND(I174*H174,2)</f>
        <v>0</v>
      </c>
      <c r="K174" s="219" t="s">
        <v>190</v>
      </c>
      <c r="L174" s="46"/>
      <c r="M174" s="224" t="s">
        <v>19</v>
      </c>
      <c r="N174" s="225" t="s">
        <v>45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232</v>
      </c>
      <c r="AT174" s="228" t="s">
        <v>187</v>
      </c>
      <c r="AU174" s="228" t="s">
        <v>83</v>
      </c>
      <c r="AY174" s="19" t="s">
        <v>184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81</v>
      </c>
      <c r="BK174" s="229">
        <f>ROUND(I174*H174,2)</f>
        <v>0</v>
      </c>
      <c r="BL174" s="19" t="s">
        <v>232</v>
      </c>
      <c r="BM174" s="228" t="s">
        <v>432</v>
      </c>
    </row>
    <row r="175" s="2" customFormat="1">
      <c r="A175" s="40"/>
      <c r="B175" s="41"/>
      <c r="C175" s="42"/>
      <c r="D175" s="230" t="s">
        <v>192</v>
      </c>
      <c r="E175" s="42"/>
      <c r="F175" s="231" t="s">
        <v>433</v>
      </c>
      <c r="G175" s="42"/>
      <c r="H175" s="42"/>
      <c r="I175" s="232"/>
      <c r="J175" s="42"/>
      <c r="K175" s="42"/>
      <c r="L175" s="46"/>
      <c r="M175" s="233"/>
      <c r="N175" s="23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192</v>
      </c>
      <c r="AU175" s="19" t="s">
        <v>83</v>
      </c>
    </row>
    <row r="176" s="12" customFormat="1" ht="22.8" customHeight="1">
      <c r="A176" s="12"/>
      <c r="B176" s="201"/>
      <c r="C176" s="202"/>
      <c r="D176" s="203" t="s">
        <v>73</v>
      </c>
      <c r="E176" s="215" t="s">
        <v>447</v>
      </c>
      <c r="F176" s="215" t="s">
        <v>448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SUM(P177:P185)</f>
        <v>0</v>
      </c>
      <c r="Q176" s="209"/>
      <c r="R176" s="210">
        <f>SUM(R177:R185)</f>
        <v>0.00064463999999999993</v>
      </c>
      <c r="S176" s="209"/>
      <c r="T176" s="211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83</v>
      </c>
      <c r="AT176" s="213" t="s">
        <v>73</v>
      </c>
      <c r="AU176" s="213" t="s">
        <v>81</v>
      </c>
      <c r="AY176" s="212" t="s">
        <v>184</v>
      </c>
      <c r="BK176" s="214">
        <f>SUM(BK177:BK185)</f>
        <v>0</v>
      </c>
    </row>
    <row r="177" s="2" customFormat="1" ht="37.8" customHeight="1">
      <c r="A177" s="40"/>
      <c r="B177" s="41"/>
      <c r="C177" s="217" t="s">
        <v>400</v>
      </c>
      <c r="D177" s="217" t="s">
        <v>187</v>
      </c>
      <c r="E177" s="218" t="s">
        <v>450</v>
      </c>
      <c r="F177" s="219" t="s">
        <v>451</v>
      </c>
      <c r="G177" s="220" t="s">
        <v>141</v>
      </c>
      <c r="H177" s="221">
        <v>1.8959999999999999</v>
      </c>
      <c r="I177" s="222"/>
      <c r="J177" s="223">
        <f>ROUND(I177*H177,2)</f>
        <v>0</v>
      </c>
      <c r="K177" s="219" t="s">
        <v>190</v>
      </c>
      <c r="L177" s="46"/>
      <c r="M177" s="224" t="s">
        <v>19</v>
      </c>
      <c r="N177" s="225" t="s">
        <v>45</v>
      </c>
      <c r="O177" s="86"/>
      <c r="P177" s="226">
        <f>O177*H177</f>
        <v>0</v>
      </c>
      <c r="Q177" s="226">
        <v>8.0000000000000007E-05</v>
      </c>
      <c r="R177" s="226">
        <f>Q177*H177</f>
        <v>0.00015168000000000001</v>
      </c>
      <c r="S177" s="226">
        <v>0</v>
      </c>
      <c r="T177" s="22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8" t="s">
        <v>232</v>
      </c>
      <c r="AT177" s="228" t="s">
        <v>187</v>
      </c>
      <c r="AU177" s="228" t="s">
        <v>83</v>
      </c>
      <c r="AY177" s="19" t="s">
        <v>184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81</v>
      </c>
      <c r="BK177" s="229">
        <f>ROUND(I177*H177,2)</f>
        <v>0</v>
      </c>
      <c r="BL177" s="19" t="s">
        <v>232</v>
      </c>
      <c r="BM177" s="228" t="s">
        <v>452</v>
      </c>
    </row>
    <row r="178" s="2" customFormat="1">
      <c r="A178" s="40"/>
      <c r="B178" s="41"/>
      <c r="C178" s="42"/>
      <c r="D178" s="230" t="s">
        <v>192</v>
      </c>
      <c r="E178" s="42"/>
      <c r="F178" s="231" t="s">
        <v>453</v>
      </c>
      <c r="G178" s="42"/>
      <c r="H178" s="42"/>
      <c r="I178" s="232"/>
      <c r="J178" s="42"/>
      <c r="K178" s="42"/>
      <c r="L178" s="46"/>
      <c r="M178" s="233"/>
      <c r="N178" s="23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192</v>
      </c>
      <c r="AU178" s="19" t="s">
        <v>83</v>
      </c>
    </row>
    <row r="179" s="13" customFormat="1">
      <c r="A179" s="13"/>
      <c r="B179" s="235"/>
      <c r="C179" s="236"/>
      <c r="D179" s="237" t="s">
        <v>194</v>
      </c>
      <c r="E179" s="238" t="s">
        <v>19</v>
      </c>
      <c r="F179" s="239" t="s">
        <v>525</v>
      </c>
      <c r="G179" s="236"/>
      <c r="H179" s="240">
        <v>1.8959999999999999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194</v>
      </c>
      <c r="AU179" s="246" t="s">
        <v>83</v>
      </c>
      <c r="AV179" s="13" t="s">
        <v>83</v>
      </c>
      <c r="AW179" s="13" t="s">
        <v>35</v>
      </c>
      <c r="AX179" s="13" t="s">
        <v>81</v>
      </c>
      <c r="AY179" s="246" t="s">
        <v>184</v>
      </c>
    </row>
    <row r="180" s="2" customFormat="1" ht="24.15" customHeight="1">
      <c r="A180" s="40"/>
      <c r="B180" s="41"/>
      <c r="C180" s="217" t="s">
        <v>405</v>
      </c>
      <c r="D180" s="217" t="s">
        <v>187</v>
      </c>
      <c r="E180" s="218" t="s">
        <v>456</v>
      </c>
      <c r="F180" s="219" t="s">
        <v>457</v>
      </c>
      <c r="G180" s="220" t="s">
        <v>141</v>
      </c>
      <c r="H180" s="221">
        <v>1.8959999999999999</v>
      </c>
      <c r="I180" s="222"/>
      <c r="J180" s="223">
        <f>ROUND(I180*H180,2)</f>
        <v>0</v>
      </c>
      <c r="K180" s="219" t="s">
        <v>190</v>
      </c>
      <c r="L180" s="46"/>
      <c r="M180" s="224" t="s">
        <v>19</v>
      </c>
      <c r="N180" s="225" t="s">
        <v>45</v>
      </c>
      <c r="O180" s="86"/>
      <c r="P180" s="226">
        <f>O180*H180</f>
        <v>0</v>
      </c>
      <c r="Q180" s="226">
        <v>0.00013999999999999999</v>
      </c>
      <c r="R180" s="226">
        <f>Q180*H180</f>
        <v>0.00026543999999999998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232</v>
      </c>
      <c r="AT180" s="228" t="s">
        <v>187</v>
      </c>
      <c r="AU180" s="228" t="s">
        <v>83</v>
      </c>
      <c r="AY180" s="19" t="s">
        <v>184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81</v>
      </c>
      <c r="BK180" s="229">
        <f>ROUND(I180*H180,2)</f>
        <v>0</v>
      </c>
      <c r="BL180" s="19" t="s">
        <v>232</v>
      </c>
      <c r="BM180" s="228" t="s">
        <v>458</v>
      </c>
    </row>
    <row r="181" s="2" customFormat="1">
      <c r="A181" s="40"/>
      <c r="B181" s="41"/>
      <c r="C181" s="42"/>
      <c r="D181" s="230" t="s">
        <v>192</v>
      </c>
      <c r="E181" s="42"/>
      <c r="F181" s="231" t="s">
        <v>459</v>
      </c>
      <c r="G181" s="42"/>
      <c r="H181" s="42"/>
      <c r="I181" s="232"/>
      <c r="J181" s="42"/>
      <c r="K181" s="42"/>
      <c r="L181" s="46"/>
      <c r="M181" s="233"/>
      <c r="N181" s="23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192</v>
      </c>
      <c r="AU181" s="19" t="s">
        <v>83</v>
      </c>
    </row>
    <row r="182" s="13" customFormat="1">
      <c r="A182" s="13"/>
      <c r="B182" s="235"/>
      <c r="C182" s="236"/>
      <c r="D182" s="237" t="s">
        <v>194</v>
      </c>
      <c r="E182" s="238" t="s">
        <v>19</v>
      </c>
      <c r="F182" s="239" t="s">
        <v>525</v>
      </c>
      <c r="G182" s="236"/>
      <c r="H182" s="240">
        <v>1.8959999999999999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194</v>
      </c>
      <c r="AU182" s="246" t="s">
        <v>83</v>
      </c>
      <c r="AV182" s="13" t="s">
        <v>83</v>
      </c>
      <c r="AW182" s="13" t="s">
        <v>35</v>
      </c>
      <c r="AX182" s="13" t="s">
        <v>81</v>
      </c>
      <c r="AY182" s="246" t="s">
        <v>184</v>
      </c>
    </row>
    <row r="183" s="2" customFormat="1" ht="24.15" customHeight="1">
      <c r="A183" s="40"/>
      <c r="B183" s="41"/>
      <c r="C183" s="217" t="s">
        <v>412</v>
      </c>
      <c r="D183" s="217" t="s">
        <v>187</v>
      </c>
      <c r="E183" s="218" t="s">
        <v>461</v>
      </c>
      <c r="F183" s="219" t="s">
        <v>462</v>
      </c>
      <c r="G183" s="220" t="s">
        <v>141</v>
      </c>
      <c r="H183" s="221">
        <v>1.8959999999999999</v>
      </c>
      <c r="I183" s="222"/>
      <c r="J183" s="223">
        <f>ROUND(I183*H183,2)</f>
        <v>0</v>
      </c>
      <c r="K183" s="219" t="s">
        <v>190</v>
      </c>
      <c r="L183" s="46"/>
      <c r="M183" s="224" t="s">
        <v>19</v>
      </c>
      <c r="N183" s="225" t="s">
        <v>45</v>
      </c>
      <c r="O183" s="86"/>
      <c r="P183" s="226">
        <f>O183*H183</f>
        <v>0</v>
      </c>
      <c r="Q183" s="226">
        <v>0.00012</v>
      </c>
      <c r="R183" s="226">
        <f>Q183*H183</f>
        <v>0.00022751999999999999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232</v>
      </c>
      <c r="AT183" s="228" t="s">
        <v>187</v>
      </c>
      <c r="AU183" s="228" t="s">
        <v>83</v>
      </c>
      <c r="AY183" s="19" t="s">
        <v>184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81</v>
      </c>
      <c r="BK183" s="229">
        <f>ROUND(I183*H183,2)</f>
        <v>0</v>
      </c>
      <c r="BL183" s="19" t="s">
        <v>232</v>
      </c>
      <c r="BM183" s="228" t="s">
        <v>463</v>
      </c>
    </row>
    <row r="184" s="2" customFormat="1">
      <c r="A184" s="40"/>
      <c r="B184" s="41"/>
      <c r="C184" s="42"/>
      <c r="D184" s="230" t="s">
        <v>192</v>
      </c>
      <c r="E184" s="42"/>
      <c r="F184" s="231" t="s">
        <v>464</v>
      </c>
      <c r="G184" s="42"/>
      <c r="H184" s="42"/>
      <c r="I184" s="232"/>
      <c r="J184" s="42"/>
      <c r="K184" s="42"/>
      <c r="L184" s="46"/>
      <c r="M184" s="233"/>
      <c r="N184" s="23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192</v>
      </c>
      <c r="AU184" s="19" t="s">
        <v>83</v>
      </c>
    </row>
    <row r="185" s="13" customFormat="1">
      <c r="A185" s="13"/>
      <c r="B185" s="235"/>
      <c r="C185" s="236"/>
      <c r="D185" s="237" t="s">
        <v>194</v>
      </c>
      <c r="E185" s="238" t="s">
        <v>19</v>
      </c>
      <c r="F185" s="239" t="s">
        <v>525</v>
      </c>
      <c r="G185" s="236"/>
      <c r="H185" s="240">
        <v>1.8959999999999999</v>
      </c>
      <c r="I185" s="241"/>
      <c r="J185" s="236"/>
      <c r="K185" s="236"/>
      <c r="L185" s="242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194</v>
      </c>
      <c r="AU185" s="246" t="s">
        <v>83</v>
      </c>
      <c r="AV185" s="13" t="s">
        <v>83</v>
      </c>
      <c r="AW185" s="13" t="s">
        <v>35</v>
      </c>
      <c r="AX185" s="13" t="s">
        <v>81</v>
      </c>
      <c r="AY185" s="246" t="s">
        <v>184</v>
      </c>
    </row>
    <row r="186" s="2" customFormat="1" ht="6.96" customHeight="1">
      <c r="A186" s="40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46"/>
      <c r="M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</sheetData>
  <sheetProtection sheet="1" autoFilter="0" formatColumns="0" formatRows="0" objects="1" scenarios="1" spinCount="100000" saltValue="vCfm9dfVITtnp1UXJ63wm0VqjnKTxPwYQyR2q3TZxuYbE8R9edyswr0RaxomKyJrigGjzCFvY9zpwGmGkPH4tw==" hashValue="yRqXGs/7fn8yVl11ZsfjrY1PGgDpo9Dt3rcqSXEPfGltSCp/wBYJ06FcBoWZVlrzeNetwAMGzaxvTkCxSJkw1Q==" algorithmName="SHA-512" password="CC35"/>
  <autoFilter ref="C97:K1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2/712362301"/>
    <hyperlink ref="F105" r:id="rId2" display="https://podminky.urs.cz/item/CS_URS_2024_02/712363352"/>
    <hyperlink ref="F108" r:id="rId3" display="https://podminky.urs.cz/item/CS_URS_2024_02/712363353"/>
    <hyperlink ref="F111" r:id="rId4" display="https://podminky.urs.cz/item/CS_URS_2024_02/712363404"/>
    <hyperlink ref="F120" r:id="rId5" display="https://podminky.urs.cz/item/CS_URS_2024_02/712363405"/>
    <hyperlink ref="F124" r:id="rId6" display="https://podminky.urs.cz/item/CS_URS_2024_02/712363406"/>
    <hyperlink ref="F128" r:id="rId7" display="https://podminky.urs.cz/item/CS_URS_2024_02/712391171"/>
    <hyperlink ref="F138" r:id="rId8" display="https://podminky.urs.cz/item/CS_URS_2024_02/712964703"/>
    <hyperlink ref="F144" r:id="rId9" display="https://podminky.urs.cz/item/CS_URS_2024_02/998712103"/>
    <hyperlink ref="F147" r:id="rId10" display="https://podminky.urs.cz/item/CS_URS_2024_02/721233113"/>
    <hyperlink ref="F150" r:id="rId11" display="https://podminky.urs.cz/item/CS_URS_2024_02/998721103"/>
    <hyperlink ref="F153" r:id="rId12" display="https://podminky.urs.cz/item/CS_URS_2024_02/741420001"/>
    <hyperlink ref="F158" r:id="rId13" display="https://podminky.urs.cz/item/CS_URS_2024_02/741420024"/>
    <hyperlink ref="F163" r:id="rId14" display="https://podminky.urs.cz/item/CS_URS_2024_02/998741103"/>
    <hyperlink ref="F166" r:id="rId15" display="https://podminky.urs.cz/item/CS_URS_2024_01/762361312"/>
    <hyperlink ref="F169" r:id="rId16" display="https://podminky.urs.cz/item/CS_URS_2024_02/998762103"/>
    <hyperlink ref="F172" r:id="rId17" display="https://podminky.urs.cz/item/CS_URS_2024_02/764214606"/>
    <hyperlink ref="F175" r:id="rId18" display="https://podminky.urs.cz/item/CS_URS_2024_02/998764103"/>
    <hyperlink ref="F178" r:id="rId19" display="https://podminky.urs.cz/item/CS_URS_2024_02/783301311"/>
    <hyperlink ref="F181" r:id="rId20" display="https://podminky.urs.cz/item/CS_URS_2024_02/783314101"/>
    <hyperlink ref="F184" r:id="rId21" display="https://podminky.urs.cz/item/CS_URS_2024_02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  <c r="AZ2" s="141" t="s">
        <v>139</v>
      </c>
      <c r="BA2" s="141" t="s">
        <v>526</v>
      </c>
      <c r="BB2" s="141" t="s">
        <v>141</v>
      </c>
      <c r="BC2" s="141" t="s">
        <v>527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ROUND((SUM(BE97:BE124)),  2)</f>
        <v>0</v>
      </c>
      <c r="G37" s="40"/>
      <c r="H37" s="40"/>
      <c r="I37" s="161">
        <v>0.20999999999999999</v>
      </c>
      <c r="J37" s="160">
        <f>ROUND(((SUM(BE97:BE124))*I37),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ROUND((SUM(BF97:BF124)),  2)</f>
        <v>0</v>
      </c>
      <c r="G38" s="40"/>
      <c r="H38" s="40"/>
      <c r="I38" s="161">
        <v>0.12</v>
      </c>
      <c r="J38" s="160">
        <f>ROUND(((SUM(BF97:BF124))*I38),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ROUND((SUM(BG97:BG124)),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ROUND((SUM(BH97:BH124)),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ROUND((SUM(BI97:BI124)),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J103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J113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J114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167</v>
      </c>
      <c r="E73" s="187"/>
      <c r="F73" s="187"/>
      <c r="G73" s="187"/>
      <c r="H73" s="187"/>
      <c r="I73" s="187"/>
      <c r="J73" s="188">
        <f>J118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střechy budovy F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151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528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D.1.1a - Architektonicko-stavební řešení - Bourací práce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Masarykova nemocnice Ústí nad Labem</v>
      </c>
      <c r="G91" s="42"/>
      <c r="H91" s="42"/>
      <c r="I91" s="34" t="s">
        <v>23</v>
      </c>
      <c r="J91" s="74" t="str">
        <f>IF(J16="","",J16)</f>
        <v>14. 10. 2024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Krajská zdravotní a.s.</v>
      </c>
      <c r="G93" s="42"/>
      <c r="H93" s="42"/>
      <c r="I93" s="34" t="s">
        <v>33</v>
      </c>
      <c r="J93" s="38" t="str">
        <f>E25</f>
        <v xml:space="preserve"> 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Milan Křehla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170</v>
      </c>
      <c r="D96" s="193" t="s">
        <v>59</v>
      </c>
      <c r="E96" s="193" t="s">
        <v>55</v>
      </c>
      <c r="F96" s="193" t="s">
        <v>56</v>
      </c>
      <c r="G96" s="193" t="s">
        <v>171</v>
      </c>
      <c r="H96" s="193" t="s">
        <v>172</v>
      </c>
      <c r="I96" s="193" t="s">
        <v>173</v>
      </c>
      <c r="J96" s="193" t="s">
        <v>158</v>
      </c>
      <c r="K96" s="194" t="s">
        <v>174</v>
      </c>
      <c r="L96" s="195"/>
      <c r="M96" s="94" t="s">
        <v>19</v>
      </c>
      <c r="N96" s="95" t="s">
        <v>44</v>
      </c>
      <c r="O96" s="95" t="s">
        <v>175</v>
      </c>
      <c r="P96" s="95" t="s">
        <v>176</v>
      </c>
      <c r="Q96" s="95" t="s">
        <v>177</v>
      </c>
      <c r="R96" s="95" t="s">
        <v>178</v>
      </c>
      <c r="S96" s="95" t="s">
        <v>179</v>
      </c>
      <c r="T96" s="96" t="s">
        <v>180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181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P98+P113</f>
        <v>0</v>
      </c>
      <c r="Q97" s="98"/>
      <c r="R97" s="198">
        <f>R98+R113</f>
        <v>0</v>
      </c>
      <c r="S97" s="98"/>
      <c r="T97" s="199">
        <f>T98+T113</f>
        <v>0.064096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159</v>
      </c>
      <c r="BK97" s="200">
        <f>BK98+BK113</f>
        <v>0</v>
      </c>
    </row>
    <row r="98" s="12" customFormat="1" ht="25.92" customHeight="1">
      <c r="A98" s="12"/>
      <c r="B98" s="201"/>
      <c r="C98" s="202"/>
      <c r="D98" s="203" t="s">
        <v>73</v>
      </c>
      <c r="E98" s="204" t="s">
        <v>182</v>
      </c>
      <c r="F98" s="204" t="s">
        <v>183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P99+P103</f>
        <v>0</v>
      </c>
      <c r="Q98" s="209"/>
      <c r="R98" s="210">
        <f>R99+R103</f>
        <v>0</v>
      </c>
      <c r="S98" s="209"/>
      <c r="T98" s="211">
        <f>T99+T103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81</v>
      </c>
      <c r="AT98" s="213" t="s">
        <v>73</v>
      </c>
      <c r="AU98" s="213" t="s">
        <v>74</v>
      </c>
      <c r="AY98" s="212" t="s">
        <v>184</v>
      </c>
      <c r="BK98" s="214">
        <f>BK99+BK103</f>
        <v>0</v>
      </c>
    </row>
    <row r="99" s="12" customFormat="1" ht="22.8" customHeight="1">
      <c r="A99" s="12"/>
      <c r="B99" s="201"/>
      <c r="C99" s="202"/>
      <c r="D99" s="203" t="s">
        <v>73</v>
      </c>
      <c r="E99" s="215" t="s">
        <v>185</v>
      </c>
      <c r="F99" s="215" t="s">
        <v>186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SUM(P100:P102)</f>
        <v>0</v>
      </c>
      <c r="Q99" s="209"/>
      <c r="R99" s="210">
        <f>SUM(R100:R102)</f>
        <v>0</v>
      </c>
      <c r="S99" s="209"/>
      <c r="T99" s="211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81</v>
      </c>
      <c r="AY99" s="212" t="s">
        <v>184</v>
      </c>
      <c r="BK99" s="214">
        <f>SUM(BK100:BK102)</f>
        <v>0</v>
      </c>
    </row>
    <row r="100" s="2" customFormat="1" ht="37.8" customHeight="1">
      <c r="A100" s="40"/>
      <c r="B100" s="41"/>
      <c r="C100" s="217" t="s">
        <v>81</v>
      </c>
      <c r="D100" s="217" t="s">
        <v>187</v>
      </c>
      <c r="E100" s="218" t="s">
        <v>188</v>
      </c>
      <c r="F100" s="219" t="s">
        <v>189</v>
      </c>
      <c r="G100" s="220" t="s">
        <v>141</v>
      </c>
      <c r="H100" s="221">
        <v>17.5</v>
      </c>
      <c r="I100" s="222"/>
      <c r="J100" s="223">
        <f>ROUND(I100*H100,2)</f>
        <v>0</v>
      </c>
      <c r="K100" s="219" t="s">
        <v>190</v>
      </c>
      <c r="L100" s="46"/>
      <c r="M100" s="224" t="s">
        <v>19</v>
      </c>
      <c r="N100" s="225" t="s">
        <v>45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95</v>
      </c>
      <c r="AT100" s="228" t="s">
        <v>187</v>
      </c>
      <c r="AU100" s="228" t="s">
        <v>83</v>
      </c>
      <c r="AY100" s="19" t="s">
        <v>184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81</v>
      </c>
      <c r="BK100" s="229">
        <f>ROUND(I100*H100,2)</f>
        <v>0</v>
      </c>
      <c r="BL100" s="19" t="s">
        <v>95</v>
      </c>
      <c r="BM100" s="228" t="s">
        <v>191</v>
      </c>
    </row>
    <row r="101" s="2" customFormat="1">
      <c r="A101" s="40"/>
      <c r="B101" s="41"/>
      <c r="C101" s="42"/>
      <c r="D101" s="230" t="s">
        <v>192</v>
      </c>
      <c r="E101" s="42"/>
      <c r="F101" s="231" t="s">
        <v>193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83</v>
      </c>
    </row>
    <row r="102" s="13" customFormat="1">
      <c r="A102" s="13"/>
      <c r="B102" s="235"/>
      <c r="C102" s="236"/>
      <c r="D102" s="237" t="s">
        <v>194</v>
      </c>
      <c r="E102" s="238" t="s">
        <v>19</v>
      </c>
      <c r="F102" s="239" t="s">
        <v>139</v>
      </c>
      <c r="G102" s="236"/>
      <c r="H102" s="240">
        <v>17.5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194</v>
      </c>
      <c r="AU102" s="246" t="s">
        <v>83</v>
      </c>
      <c r="AV102" s="13" t="s">
        <v>83</v>
      </c>
      <c r="AW102" s="13" t="s">
        <v>35</v>
      </c>
      <c r="AX102" s="13" t="s">
        <v>81</v>
      </c>
      <c r="AY102" s="246" t="s">
        <v>184</v>
      </c>
    </row>
    <row r="103" s="12" customFormat="1" ht="22.8" customHeight="1">
      <c r="A103" s="12"/>
      <c r="B103" s="201"/>
      <c r="C103" s="202"/>
      <c r="D103" s="203" t="s">
        <v>73</v>
      </c>
      <c r="E103" s="215" t="s">
        <v>202</v>
      </c>
      <c r="F103" s="215" t="s">
        <v>203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SUM(P104:P112)</f>
        <v>0</v>
      </c>
      <c r="Q103" s="209"/>
      <c r="R103" s="210">
        <f>SUM(R104:R112)</f>
        <v>0</v>
      </c>
      <c r="S103" s="209"/>
      <c r="T103" s="21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81</v>
      </c>
      <c r="AT103" s="213" t="s">
        <v>73</v>
      </c>
      <c r="AU103" s="213" t="s">
        <v>81</v>
      </c>
      <c r="AY103" s="212" t="s">
        <v>184</v>
      </c>
      <c r="BK103" s="214">
        <f>SUM(BK104:BK112)</f>
        <v>0</v>
      </c>
    </row>
    <row r="104" s="2" customFormat="1" ht="37.8" customHeight="1">
      <c r="A104" s="40"/>
      <c r="B104" s="41"/>
      <c r="C104" s="217" t="s">
        <v>83</v>
      </c>
      <c r="D104" s="217" t="s">
        <v>187</v>
      </c>
      <c r="E104" s="218" t="s">
        <v>204</v>
      </c>
      <c r="F104" s="219" t="s">
        <v>205</v>
      </c>
      <c r="G104" s="220" t="s">
        <v>206</v>
      </c>
      <c r="H104" s="221">
        <v>0.064000000000000001</v>
      </c>
      <c r="I104" s="222"/>
      <c r="J104" s="223">
        <f>ROUND(I104*H104,2)</f>
        <v>0</v>
      </c>
      <c r="K104" s="219" t="s">
        <v>190</v>
      </c>
      <c r="L104" s="46"/>
      <c r="M104" s="224" t="s">
        <v>19</v>
      </c>
      <c r="N104" s="225" t="s">
        <v>45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95</v>
      </c>
      <c r="AT104" s="228" t="s">
        <v>187</v>
      </c>
      <c r="AU104" s="228" t="s">
        <v>83</v>
      </c>
      <c r="AY104" s="19" t="s">
        <v>184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81</v>
      </c>
      <c r="BK104" s="229">
        <f>ROUND(I104*H104,2)</f>
        <v>0</v>
      </c>
      <c r="BL104" s="19" t="s">
        <v>95</v>
      </c>
      <c r="BM104" s="228" t="s">
        <v>207</v>
      </c>
    </row>
    <row r="105" s="2" customFormat="1">
      <c r="A105" s="40"/>
      <c r="B105" s="41"/>
      <c r="C105" s="42"/>
      <c r="D105" s="230" t="s">
        <v>192</v>
      </c>
      <c r="E105" s="42"/>
      <c r="F105" s="231" t="s">
        <v>208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192</v>
      </c>
      <c r="AU105" s="19" t="s">
        <v>83</v>
      </c>
    </row>
    <row r="106" s="2" customFormat="1" ht="33" customHeight="1">
      <c r="A106" s="40"/>
      <c r="B106" s="41"/>
      <c r="C106" s="217" t="s">
        <v>90</v>
      </c>
      <c r="D106" s="217" t="s">
        <v>187</v>
      </c>
      <c r="E106" s="218" t="s">
        <v>209</v>
      </c>
      <c r="F106" s="219" t="s">
        <v>210</v>
      </c>
      <c r="G106" s="220" t="s">
        <v>206</v>
      </c>
      <c r="H106" s="221">
        <v>0.064000000000000001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95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95</v>
      </c>
      <c r="BM106" s="228" t="s">
        <v>211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212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2" customFormat="1" ht="44.25" customHeight="1">
      <c r="A108" s="40"/>
      <c r="B108" s="41"/>
      <c r="C108" s="217" t="s">
        <v>95</v>
      </c>
      <c r="D108" s="217" t="s">
        <v>187</v>
      </c>
      <c r="E108" s="218" t="s">
        <v>214</v>
      </c>
      <c r="F108" s="219" t="s">
        <v>215</v>
      </c>
      <c r="G108" s="220" t="s">
        <v>206</v>
      </c>
      <c r="H108" s="221">
        <v>0.32000000000000001</v>
      </c>
      <c r="I108" s="222"/>
      <c r="J108" s="223">
        <f>ROUND(I108*H108,2)</f>
        <v>0</v>
      </c>
      <c r="K108" s="219" t="s">
        <v>190</v>
      </c>
      <c r="L108" s="46"/>
      <c r="M108" s="224" t="s">
        <v>19</v>
      </c>
      <c r="N108" s="225" t="s">
        <v>45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95</v>
      </c>
      <c r="AT108" s="228" t="s">
        <v>187</v>
      </c>
      <c r="AU108" s="228" t="s">
        <v>83</v>
      </c>
      <c r="AY108" s="19" t="s">
        <v>184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81</v>
      </c>
      <c r="BK108" s="229">
        <f>ROUND(I108*H108,2)</f>
        <v>0</v>
      </c>
      <c r="BL108" s="19" t="s">
        <v>95</v>
      </c>
      <c r="BM108" s="228" t="s">
        <v>216</v>
      </c>
    </row>
    <row r="109" s="2" customFormat="1">
      <c r="A109" s="40"/>
      <c r="B109" s="41"/>
      <c r="C109" s="42"/>
      <c r="D109" s="230" t="s">
        <v>192</v>
      </c>
      <c r="E109" s="42"/>
      <c r="F109" s="231" t="s">
        <v>217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192</v>
      </c>
      <c r="AU109" s="19" t="s">
        <v>83</v>
      </c>
    </row>
    <row r="110" s="13" customFormat="1">
      <c r="A110" s="13"/>
      <c r="B110" s="235"/>
      <c r="C110" s="236"/>
      <c r="D110" s="237" t="s">
        <v>194</v>
      </c>
      <c r="E110" s="236"/>
      <c r="F110" s="239" t="s">
        <v>529</v>
      </c>
      <c r="G110" s="236"/>
      <c r="H110" s="240">
        <v>0.32000000000000001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194</v>
      </c>
      <c r="AU110" s="246" t="s">
        <v>83</v>
      </c>
      <c r="AV110" s="13" t="s">
        <v>83</v>
      </c>
      <c r="AW110" s="13" t="s">
        <v>4</v>
      </c>
      <c r="AX110" s="13" t="s">
        <v>81</v>
      </c>
      <c r="AY110" s="246" t="s">
        <v>184</v>
      </c>
    </row>
    <row r="111" s="2" customFormat="1" ht="44.25" customHeight="1">
      <c r="A111" s="40"/>
      <c r="B111" s="41"/>
      <c r="C111" s="217" t="s">
        <v>213</v>
      </c>
      <c r="D111" s="217" t="s">
        <v>187</v>
      </c>
      <c r="E111" s="218" t="s">
        <v>220</v>
      </c>
      <c r="F111" s="219" t="s">
        <v>221</v>
      </c>
      <c r="G111" s="220" t="s">
        <v>206</v>
      </c>
      <c r="H111" s="221">
        <v>0.064000000000000001</v>
      </c>
      <c r="I111" s="222"/>
      <c r="J111" s="223">
        <f>ROUND(I111*H111,2)</f>
        <v>0</v>
      </c>
      <c r="K111" s="219" t="s">
        <v>190</v>
      </c>
      <c r="L111" s="46"/>
      <c r="M111" s="224" t="s">
        <v>19</v>
      </c>
      <c r="N111" s="225" t="s">
        <v>45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95</v>
      </c>
      <c r="AT111" s="228" t="s">
        <v>187</v>
      </c>
      <c r="AU111" s="228" t="s">
        <v>83</v>
      </c>
      <c r="AY111" s="19" t="s">
        <v>184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81</v>
      </c>
      <c r="BK111" s="229">
        <f>ROUND(I111*H111,2)</f>
        <v>0</v>
      </c>
      <c r="BL111" s="19" t="s">
        <v>95</v>
      </c>
      <c r="BM111" s="228" t="s">
        <v>222</v>
      </c>
    </row>
    <row r="112" s="2" customFormat="1">
      <c r="A112" s="40"/>
      <c r="B112" s="41"/>
      <c r="C112" s="42"/>
      <c r="D112" s="230" t="s">
        <v>192</v>
      </c>
      <c r="E112" s="42"/>
      <c r="F112" s="231" t="s">
        <v>223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192</v>
      </c>
      <c r="AU112" s="19" t="s">
        <v>83</v>
      </c>
    </row>
    <row r="113" s="12" customFormat="1" ht="25.92" customHeight="1">
      <c r="A113" s="12"/>
      <c r="B113" s="201"/>
      <c r="C113" s="202"/>
      <c r="D113" s="203" t="s">
        <v>73</v>
      </c>
      <c r="E113" s="204" t="s">
        <v>224</v>
      </c>
      <c r="F113" s="204" t="s">
        <v>225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P114+P118</f>
        <v>0</v>
      </c>
      <c r="Q113" s="209"/>
      <c r="R113" s="210">
        <f>R114+R118</f>
        <v>0</v>
      </c>
      <c r="S113" s="209"/>
      <c r="T113" s="211">
        <f>T114+T118</f>
        <v>0.064096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83</v>
      </c>
      <c r="AT113" s="213" t="s">
        <v>73</v>
      </c>
      <c r="AU113" s="213" t="s">
        <v>74</v>
      </c>
      <c r="AY113" s="212" t="s">
        <v>184</v>
      </c>
      <c r="BK113" s="214">
        <f>BK114+BK118</f>
        <v>0</v>
      </c>
    </row>
    <row r="114" s="12" customFormat="1" ht="22.8" customHeight="1">
      <c r="A114" s="12"/>
      <c r="B114" s="201"/>
      <c r="C114" s="202"/>
      <c r="D114" s="203" t="s">
        <v>73</v>
      </c>
      <c r="E114" s="215" t="s">
        <v>226</v>
      </c>
      <c r="F114" s="215" t="s">
        <v>227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SUM(P115:P117)</f>
        <v>0</v>
      </c>
      <c r="Q114" s="209"/>
      <c r="R114" s="210">
        <f>SUM(R115:R117)</f>
        <v>0</v>
      </c>
      <c r="S114" s="209"/>
      <c r="T114" s="211">
        <f>SUM(T115:T117)</f>
        <v>0.02307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83</v>
      </c>
      <c r="AT114" s="213" t="s">
        <v>73</v>
      </c>
      <c r="AU114" s="213" t="s">
        <v>81</v>
      </c>
      <c r="AY114" s="212" t="s">
        <v>184</v>
      </c>
      <c r="BK114" s="214">
        <f>SUM(BK115:BK117)</f>
        <v>0</v>
      </c>
    </row>
    <row r="115" s="2" customFormat="1" ht="24.15" customHeight="1">
      <c r="A115" s="40"/>
      <c r="B115" s="41"/>
      <c r="C115" s="217" t="s">
        <v>219</v>
      </c>
      <c r="D115" s="217" t="s">
        <v>187</v>
      </c>
      <c r="E115" s="218" t="s">
        <v>229</v>
      </c>
      <c r="F115" s="219" t="s">
        <v>230</v>
      </c>
      <c r="G115" s="220" t="s">
        <v>231</v>
      </c>
      <c r="H115" s="221">
        <v>1</v>
      </c>
      <c r="I115" s="222"/>
      <c r="J115" s="223">
        <f>ROUND(I115*H115,2)</f>
        <v>0</v>
      </c>
      <c r="K115" s="219" t="s">
        <v>190</v>
      </c>
      <c r="L115" s="46"/>
      <c r="M115" s="224" t="s">
        <v>19</v>
      </c>
      <c r="N115" s="225" t="s">
        <v>45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0.02307</v>
      </c>
      <c r="T115" s="227">
        <f>S115*H115</f>
        <v>0.02307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232</v>
      </c>
      <c r="AT115" s="228" t="s">
        <v>187</v>
      </c>
      <c r="AU115" s="228" t="s">
        <v>83</v>
      </c>
      <c r="AY115" s="19" t="s">
        <v>184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81</v>
      </c>
      <c r="BK115" s="229">
        <f>ROUND(I115*H115,2)</f>
        <v>0</v>
      </c>
      <c r="BL115" s="19" t="s">
        <v>232</v>
      </c>
      <c r="BM115" s="228" t="s">
        <v>233</v>
      </c>
    </row>
    <row r="116" s="2" customFormat="1">
      <c r="A116" s="40"/>
      <c r="B116" s="41"/>
      <c r="C116" s="42"/>
      <c r="D116" s="230" t="s">
        <v>192</v>
      </c>
      <c r="E116" s="42"/>
      <c r="F116" s="231" t="s">
        <v>234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83</v>
      </c>
    </row>
    <row r="117" s="13" customFormat="1">
      <c r="A117" s="13"/>
      <c r="B117" s="235"/>
      <c r="C117" s="236"/>
      <c r="D117" s="237" t="s">
        <v>194</v>
      </c>
      <c r="E117" s="238" t="s">
        <v>19</v>
      </c>
      <c r="F117" s="239" t="s">
        <v>81</v>
      </c>
      <c r="G117" s="236"/>
      <c r="H117" s="240">
        <v>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194</v>
      </c>
      <c r="AU117" s="246" t="s">
        <v>83</v>
      </c>
      <c r="AV117" s="13" t="s">
        <v>83</v>
      </c>
      <c r="AW117" s="13" t="s">
        <v>35</v>
      </c>
      <c r="AX117" s="13" t="s">
        <v>81</v>
      </c>
      <c r="AY117" s="246" t="s">
        <v>184</v>
      </c>
    </row>
    <row r="118" s="12" customFormat="1" ht="22.8" customHeight="1">
      <c r="A118" s="12"/>
      <c r="B118" s="201"/>
      <c r="C118" s="202"/>
      <c r="D118" s="203" t="s">
        <v>73</v>
      </c>
      <c r="E118" s="215" t="s">
        <v>255</v>
      </c>
      <c r="F118" s="215" t="s">
        <v>256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SUM(P119:P124)</f>
        <v>0</v>
      </c>
      <c r="Q118" s="209"/>
      <c r="R118" s="210">
        <f>SUM(R119:R124)</f>
        <v>0</v>
      </c>
      <c r="S118" s="209"/>
      <c r="T118" s="211">
        <f>SUM(T119:T124)</f>
        <v>0.041026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83</v>
      </c>
      <c r="AT118" s="213" t="s">
        <v>73</v>
      </c>
      <c r="AU118" s="213" t="s">
        <v>81</v>
      </c>
      <c r="AY118" s="212" t="s">
        <v>184</v>
      </c>
      <c r="BK118" s="214">
        <f>SUM(BK119:BK124)</f>
        <v>0</v>
      </c>
    </row>
    <row r="119" s="2" customFormat="1" ht="24.15" customHeight="1">
      <c r="A119" s="40"/>
      <c r="B119" s="41"/>
      <c r="C119" s="217" t="s">
        <v>228</v>
      </c>
      <c r="D119" s="217" t="s">
        <v>187</v>
      </c>
      <c r="E119" s="218" t="s">
        <v>258</v>
      </c>
      <c r="F119" s="219" t="s">
        <v>259</v>
      </c>
      <c r="G119" s="220" t="s">
        <v>240</v>
      </c>
      <c r="H119" s="221">
        <v>13.6</v>
      </c>
      <c r="I119" s="222"/>
      <c r="J119" s="223">
        <f>ROUND(I119*H119,2)</f>
        <v>0</v>
      </c>
      <c r="K119" s="219" t="s">
        <v>190</v>
      </c>
      <c r="L119" s="46"/>
      <c r="M119" s="224" t="s">
        <v>19</v>
      </c>
      <c r="N119" s="225" t="s">
        <v>45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0.00191</v>
      </c>
      <c r="T119" s="227">
        <f>S119*H119</f>
        <v>0.025975999999999999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232</v>
      </c>
      <c r="AT119" s="228" t="s">
        <v>187</v>
      </c>
      <c r="AU119" s="228" t="s">
        <v>83</v>
      </c>
      <c r="AY119" s="19" t="s">
        <v>184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81</v>
      </c>
      <c r="BK119" s="229">
        <f>ROUND(I119*H119,2)</f>
        <v>0</v>
      </c>
      <c r="BL119" s="19" t="s">
        <v>232</v>
      </c>
      <c r="BM119" s="228" t="s">
        <v>260</v>
      </c>
    </row>
    <row r="120" s="2" customFormat="1">
      <c r="A120" s="40"/>
      <c r="B120" s="41"/>
      <c r="C120" s="42"/>
      <c r="D120" s="230" t="s">
        <v>192</v>
      </c>
      <c r="E120" s="42"/>
      <c r="F120" s="231" t="s">
        <v>261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192</v>
      </c>
      <c r="AU120" s="19" t="s">
        <v>83</v>
      </c>
    </row>
    <row r="121" s="13" customFormat="1">
      <c r="A121" s="13"/>
      <c r="B121" s="235"/>
      <c r="C121" s="236"/>
      <c r="D121" s="237" t="s">
        <v>194</v>
      </c>
      <c r="E121" s="238" t="s">
        <v>19</v>
      </c>
      <c r="F121" s="239" t="s">
        <v>530</v>
      </c>
      <c r="G121" s="236"/>
      <c r="H121" s="240">
        <v>13.6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194</v>
      </c>
      <c r="AU121" s="246" t="s">
        <v>83</v>
      </c>
      <c r="AV121" s="13" t="s">
        <v>83</v>
      </c>
      <c r="AW121" s="13" t="s">
        <v>35</v>
      </c>
      <c r="AX121" s="13" t="s">
        <v>81</v>
      </c>
      <c r="AY121" s="246" t="s">
        <v>184</v>
      </c>
    </row>
    <row r="122" s="2" customFormat="1" ht="21.75" customHeight="1">
      <c r="A122" s="40"/>
      <c r="B122" s="41"/>
      <c r="C122" s="217" t="s">
        <v>235</v>
      </c>
      <c r="D122" s="217" t="s">
        <v>187</v>
      </c>
      <c r="E122" s="218" t="s">
        <v>263</v>
      </c>
      <c r="F122" s="219" t="s">
        <v>264</v>
      </c>
      <c r="G122" s="220" t="s">
        <v>240</v>
      </c>
      <c r="H122" s="221">
        <v>8.5999999999999996</v>
      </c>
      <c r="I122" s="222"/>
      <c r="J122" s="223">
        <f>ROUND(I122*H122,2)</f>
        <v>0</v>
      </c>
      <c r="K122" s="219" t="s">
        <v>190</v>
      </c>
      <c r="L122" s="46"/>
      <c r="M122" s="224" t="s">
        <v>19</v>
      </c>
      <c r="N122" s="225" t="s">
        <v>45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0.00175</v>
      </c>
      <c r="T122" s="227">
        <f>S122*H122</f>
        <v>0.015049999999999999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232</v>
      </c>
      <c r="AT122" s="228" t="s">
        <v>187</v>
      </c>
      <c r="AU122" s="228" t="s">
        <v>83</v>
      </c>
      <c r="AY122" s="19" t="s">
        <v>184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81</v>
      </c>
      <c r="BK122" s="229">
        <f>ROUND(I122*H122,2)</f>
        <v>0</v>
      </c>
      <c r="BL122" s="19" t="s">
        <v>232</v>
      </c>
      <c r="BM122" s="228" t="s">
        <v>265</v>
      </c>
    </row>
    <row r="123" s="2" customFormat="1">
      <c r="A123" s="40"/>
      <c r="B123" s="41"/>
      <c r="C123" s="42"/>
      <c r="D123" s="230" t="s">
        <v>192</v>
      </c>
      <c r="E123" s="42"/>
      <c r="F123" s="231" t="s">
        <v>266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83</v>
      </c>
    </row>
    <row r="124" s="13" customFormat="1">
      <c r="A124" s="13"/>
      <c r="B124" s="235"/>
      <c r="C124" s="236"/>
      <c r="D124" s="237" t="s">
        <v>194</v>
      </c>
      <c r="E124" s="238" t="s">
        <v>19</v>
      </c>
      <c r="F124" s="239" t="s">
        <v>531</v>
      </c>
      <c r="G124" s="236"/>
      <c r="H124" s="240">
        <v>8.5999999999999996</v>
      </c>
      <c r="I124" s="241"/>
      <c r="J124" s="236"/>
      <c r="K124" s="236"/>
      <c r="L124" s="242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194</v>
      </c>
      <c r="AU124" s="246" t="s">
        <v>83</v>
      </c>
      <c r="AV124" s="13" t="s">
        <v>83</v>
      </c>
      <c r="AW124" s="13" t="s">
        <v>35</v>
      </c>
      <c r="AX124" s="13" t="s">
        <v>81</v>
      </c>
      <c r="AY124" s="246" t="s">
        <v>184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Pc35eZ5Lxh7ZCyKtiEtTMkwCnOOoBueCWtU7PecOUT1lAZeJEzaF987fYiWY1ld/ZNW5lCIbJj3wWg6a3uD/6g==" hashValue="2v8fgGsupwLlCy47khYqth3GXVJCxWJ8AqLeV0y9xpuss+TX7SdhL1tyXi0OxyfFbJPIgXdeHFqUqazWzhLchQ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952902501"/>
    <hyperlink ref="F105" r:id="rId2" display="https://podminky.urs.cz/item/CS_URS_2024_02/997013211"/>
    <hyperlink ref="F107" r:id="rId3" display="https://podminky.urs.cz/item/CS_URS_2024_02/997013501"/>
    <hyperlink ref="F109" r:id="rId4" display="https://podminky.urs.cz/item/CS_URS_2024_02/997013509"/>
    <hyperlink ref="F112" r:id="rId5" display="https://podminky.urs.cz/item/CS_URS_2024_02/997013631"/>
    <hyperlink ref="F116" r:id="rId6" display="https://podminky.urs.cz/item/CS_URS_2024_02/721210824"/>
    <hyperlink ref="F120" r:id="rId7" display="https://podminky.urs.cz/item/CS_URS_2024_02/764002841"/>
    <hyperlink ref="F123" r:id="rId8" display="https://podminky.urs.cz/item/CS_URS_2024_02/7640028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  <c r="AZ2" s="141" t="s">
        <v>275</v>
      </c>
      <c r="BA2" s="141" t="s">
        <v>276</v>
      </c>
      <c r="BB2" s="141" t="s">
        <v>141</v>
      </c>
      <c r="BC2" s="141" t="s">
        <v>527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ROUND((SUM(BE97:BE177)),  2)</f>
        <v>0</v>
      </c>
      <c r="G37" s="40"/>
      <c r="H37" s="40"/>
      <c r="I37" s="161">
        <v>0.20999999999999999</v>
      </c>
      <c r="J37" s="160">
        <f>ROUND(((SUM(BE97:BE177))*I37),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ROUND((SUM(BF97:BF177)),  2)</f>
        <v>0</v>
      </c>
      <c r="G38" s="40"/>
      <c r="H38" s="40"/>
      <c r="I38" s="161">
        <v>0.12</v>
      </c>
      <c r="J38" s="160">
        <f>ROUND(((SUM(BF97:BF177))*I38),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ROUND((SUM(BG97:BG177)),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ROUND((SUM(BH97:BH177)),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ROUND((SUM(BI97:BI177)),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J150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280</v>
      </c>
      <c r="E71" s="187"/>
      <c r="F71" s="187"/>
      <c r="G71" s="187"/>
      <c r="H71" s="187"/>
      <c r="I71" s="187"/>
      <c r="J71" s="188">
        <f>J156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167</v>
      </c>
      <c r="E72" s="187"/>
      <c r="F72" s="187"/>
      <c r="G72" s="187"/>
      <c r="H72" s="187"/>
      <c r="I72" s="187"/>
      <c r="J72" s="188">
        <f>J162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281</v>
      </c>
      <c r="E73" s="187"/>
      <c r="F73" s="187"/>
      <c r="G73" s="187"/>
      <c r="H73" s="187"/>
      <c r="I73" s="187"/>
      <c r="J73" s="188">
        <f>J168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střechy budovy F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151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528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D.1.1b - Architektonicko-stavební řešení - Stavební úpravy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Masarykova nemocnice Ústí nad Labem</v>
      </c>
      <c r="G91" s="42"/>
      <c r="H91" s="42"/>
      <c r="I91" s="34" t="s">
        <v>23</v>
      </c>
      <c r="J91" s="74" t="str">
        <f>IF(J16="","",J16)</f>
        <v>14. 10. 2024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Krajská zdravotní a.s.</v>
      </c>
      <c r="G93" s="42"/>
      <c r="H93" s="42"/>
      <c r="I93" s="34" t="s">
        <v>33</v>
      </c>
      <c r="J93" s="38" t="str">
        <f>E25</f>
        <v xml:space="preserve"> 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Milan Křehla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170</v>
      </c>
      <c r="D96" s="193" t="s">
        <v>59</v>
      </c>
      <c r="E96" s="193" t="s">
        <v>55</v>
      </c>
      <c r="F96" s="193" t="s">
        <v>56</v>
      </c>
      <c r="G96" s="193" t="s">
        <v>171</v>
      </c>
      <c r="H96" s="193" t="s">
        <v>172</v>
      </c>
      <c r="I96" s="193" t="s">
        <v>173</v>
      </c>
      <c r="J96" s="193" t="s">
        <v>158</v>
      </c>
      <c r="K96" s="194" t="s">
        <v>174</v>
      </c>
      <c r="L96" s="195"/>
      <c r="M96" s="94" t="s">
        <v>19</v>
      </c>
      <c r="N96" s="95" t="s">
        <v>44</v>
      </c>
      <c r="O96" s="95" t="s">
        <v>175</v>
      </c>
      <c r="P96" s="95" t="s">
        <v>176</v>
      </c>
      <c r="Q96" s="95" t="s">
        <v>177</v>
      </c>
      <c r="R96" s="95" t="s">
        <v>178</v>
      </c>
      <c r="S96" s="95" t="s">
        <v>179</v>
      </c>
      <c r="T96" s="96" t="s">
        <v>180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181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0.31721723999999996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159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73</v>
      </c>
      <c r="E98" s="204" t="s">
        <v>224</v>
      </c>
      <c r="F98" s="204" t="s">
        <v>225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P99+P150+P156+P162+P168</f>
        <v>0</v>
      </c>
      <c r="Q98" s="209"/>
      <c r="R98" s="210">
        <f>R99+R150+R156+R162+R168</f>
        <v>0.31721723999999996</v>
      </c>
      <c r="S98" s="209"/>
      <c r="T98" s="211">
        <f>T99+T150+T156+T162+T168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83</v>
      </c>
      <c r="AT98" s="213" t="s">
        <v>73</v>
      </c>
      <c r="AU98" s="213" t="s">
        <v>74</v>
      </c>
      <c r="AY98" s="212" t="s">
        <v>184</v>
      </c>
      <c r="BK98" s="214">
        <f>BK99+BK150+BK156+BK162+BK168</f>
        <v>0</v>
      </c>
    </row>
    <row r="99" s="12" customFormat="1" ht="22.8" customHeight="1">
      <c r="A99" s="12"/>
      <c r="B99" s="201"/>
      <c r="C99" s="202"/>
      <c r="D99" s="203" t="s">
        <v>73</v>
      </c>
      <c r="E99" s="215" t="s">
        <v>283</v>
      </c>
      <c r="F99" s="215" t="s">
        <v>284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SUM(P100:P149)</f>
        <v>0</v>
      </c>
      <c r="Q99" s="209"/>
      <c r="R99" s="210">
        <f>SUM(R100:R149)</f>
        <v>0.17084099999999999</v>
      </c>
      <c r="S99" s="209"/>
      <c r="T99" s="211">
        <f>SUM(T100:T149)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83</v>
      </c>
      <c r="AT99" s="213" t="s">
        <v>73</v>
      </c>
      <c r="AU99" s="213" t="s">
        <v>81</v>
      </c>
      <c r="AY99" s="212" t="s">
        <v>184</v>
      </c>
      <c r="BK99" s="214">
        <f>SUM(BK100:BK149)</f>
        <v>0</v>
      </c>
    </row>
    <row r="100" s="2" customFormat="1" ht="49.05" customHeight="1">
      <c r="A100" s="40"/>
      <c r="B100" s="41"/>
      <c r="C100" s="217" t="s">
        <v>81</v>
      </c>
      <c r="D100" s="217" t="s">
        <v>187</v>
      </c>
      <c r="E100" s="218" t="s">
        <v>285</v>
      </c>
      <c r="F100" s="219" t="s">
        <v>286</v>
      </c>
      <c r="G100" s="220" t="s">
        <v>141</v>
      </c>
      <c r="H100" s="221">
        <v>2</v>
      </c>
      <c r="I100" s="222"/>
      <c r="J100" s="223">
        <f>ROUND(I100*H100,2)</f>
        <v>0</v>
      </c>
      <c r="K100" s="219" t="s">
        <v>190</v>
      </c>
      <c r="L100" s="46"/>
      <c r="M100" s="224" t="s">
        <v>19</v>
      </c>
      <c r="N100" s="225" t="s">
        <v>45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232</v>
      </c>
      <c r="AT100" s="228" t="s">
        <v>187</v>
      </c>
      <c r="AU100" s="228" t="s">
        <v>83</v>
      </c>
      <c r="AY100" s="19" t="s">
        <v>184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81</v>
      </c>
      <c r="BK100" s="229">
        <f>ROUND(I100*H100,2)</f>
        <v>0</v>
      </c>
      <c r="BL100" s="19" t="s">
        <v>232</v>
      </c>
      <c r="BM100" s="228" t="s">
        <v>287</v>
      </c>
    </row>
    <row r="101" s="2" customFormat="1">
      <c r="A101" s="40"/>
      <c r="B101" s="41"/>
      <c r="C101" s="42"/>
      <c r="D101" s="230" t="s">
        <v>192</v>
      </c>
      <c r="E101" s="42"/>
      <c r="F101" s="231" t="s">
        <v>288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83</v>
      </c>
    </row>
    <row r="102" s="13" customFormat="1">
      <c r="A102" s="13"/>
      <c r="B102" s="235"/>
      <c r="C102" s="236"/>
      <c r="D102" s="237" t="s">
        <v>194</v>
      </c>
      <c r="E102" s="238" t="s">
        <v>19</v>
      </c>
      <c r="F102" s="239" t="s">
        <v>532</v>
      </c>
      <c r="G102" s="236"/>
      <c r="H102" s="240">
        <v>2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194</v>
      </c>
      <c r="AU102" s="246" t="s">
        <v>83</v>
      </c>
      <c r="AV102" s="13" t="s">
        <v>83</v>
      </c>
      <c r="AW102" s="13" t="s">
        <v>35</v>
      </c>
      <c r="AX102" s="13" t="s">
        <v>81</v>
      </c>
      <c r="AY102" s="246" t="s">
        <v>184</v>
      </c>
    </row>
    <row r="103" s="2" customFormat="1" ht="37.8" customHeight="1">
      <c r="A103" s="40"/>
      <c r="B103" s="41"/>
      <c r="C103" s="217" t="s">
        <v>83</v>
      </c>
      <c r="D103" s="217" t="s">
        <v>187</v>
      </c>
      <c r="E103" s="218" t="s">
        <v>290</v>
      </c>
      <c r="F103" s="219" t="s">
        <v>291</v>
      </c>
      <c r="G103" s="220" t="s">
        <v>240</v>
      </c>
      <c r="H103" s="221">
        <v>21.399999999999999</v>
      </c>
      <c r="I103" s="222"/>
      <c r="J103" s="223">
        <f>ROUND(I103*H103,2)</f>
        <v>0</v>
      </c>
      <c r="K103" s="219" t="s">
        <v>190</v>
      </c>
      <c r="L103" s="46"/>
      <c r="M103" s="224" t="s">
        <v>19</v>
      </c>
      <c r="N103" s="225" t="s">
        <v>45</v>
      </c>
      <c r="O103" s="86"/>
      <c r="P103" s="226">
        <f>O103*H103</f>
        <v>0</v>
      </c>
      <c r="Q103" s="226">
        <v>0.00115</v>
      </c>
      <c r="R103" s="226">
        <f>Q103*H103</f>
        <v>0.024609999999999996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232</v>
      </c>
      <c r="AT103" s="228" t="s">
        <v>187</v>
      </c>
      <c r="AU103" s="228" t="s">
        <v>83</v>
      </c>
      <c r="AY103" s="19" t="s">
        <v>184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81</v>
      </c>
      <c r="BK103" s="229">
        <f>ROUND(I103*H103,2)</f>
        <v>0</v>
      </c>
      <c r="BL103" s="19" t="s">
        <v>232</v>
      </c>
      <c r="BM103" s="228" t="s">
        <v>292</v>
      </c>
    </row>
    <row r="104" s="2" customFormat="1">
      <c r="A104" s="40"/>
      <c r="B104" s="41"/>
      <c r="C104" s="42"/>
      <c r="D104" s="230" t="s">
        <v>192</v>
      </c>
      <c r="E104" s="42"/>
      <c r="F104" s="231" t="s">
        <v>293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83</v>
      </c>
    </row>
    <row r="105" s="13" customFormat="1">
      <c r="A105" s="13"/>
      <c r="B105" s="235"/>
      <c r="C105" s="236"/>
      <c r="D105" s="237" t="s">
        <v>194</v>
      </c>
      <c r="E105" s="238" t="s">
        <v>19</v>
      </c>
      <c r="F105" s="239" t="s">
        <v>533</v>
      </c>
      <c r="G105" s="236"/>
      <c r="H105" s="240">
        <v>21.399999999999999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194</v>
      </c>
      <c r="AU105" s="246" t="s">
        <v>83</v>
      </c>
      <c r="AV105" s="13" t="s">
        <v>83</v>
      </c>
      <c r="AW105" s="13" t="s">
        <v>35</v>
      </c>
      <c r="AX105" s="13" t="s">
        <v>81</v>
      </c>
      <c r="AY105" s="246" t="s">
        <v>184</v>
      </c>
    </row>
    <row r="106" s="2" customFormat="1" ht="37.8" customHeight="1">
      <c r="A106" s="40"/>
      <c r="B106" s="41"/>
      <c r="C106" s="217" t="s">
        <v>90</v>
      </c>
      <c r="D106" s="217" t="s">
        <v>187</v>
      </c>
      <c r="E106" s="218" t="s">
        <v>295</v>
      </c>
      <c r="F106" s="219" t="s">
        <v>296</v>
      </c>
      <c r="G106" s="220" t="s">
        <v>240</v>
      </c>
      <c r="H106" s="221">
        <v>21.399999999999999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0.00063000000000000003</v>
      </c>
      <c r="R106" s="226">
        <f>Q106*H106</f>
        <v>0.013481999999999999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232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232</v>
      </c>
      <c r="BM106" s="228" t="s">
        <v>297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298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13" customFormat="1">
      <c r="A108" s="13"/>
      <c r="B108" s="235"/>
      <c r="C108" s="236"/>
      <c r="D108" s="237" t="s">
        <v>194</v>
      </c>
      <c r="E108" s="238" t="s">
        <v>19</v>
      </c>
      <c r="F108" s="239" t="s">
        <v>533</v>
      </c>
      <c r="G108" s="236"/>
      <c r="H108" s="240">
        <v>21.399999999999999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194</v>
      </c>
      <c r="AU108" s="246" t="s">
        <v>83</v>
      </c>
      <c r="AV108" s="13" t="s">
        <v>83</v>
      </c>
      <c r="AW108" s="13" t="s">
        <v>35</v>
      </c>
      <c r="AX108" s="13" t="s">
        <v>81</v>
      </c>
      <c r="AY108" s="246" t="s">
        <v>184</v>
      </c>
    </row>
    <row r="109" s="2" customFormat="1" ht="33" customHeight="1">
      <c r="A109" s="40"/>
      <c r="B109" s="41"/>
      <c r="C109" s="217" t="s">
        <v>95</v>
      </c>
      <c r="D109" s="217" t="s">
        <v>187</v>
      </c>
      <c r="E109" s="218" t="s">
        <v>300</v>
      </c>
      <c r="F109" s="219" t="s">
        <v>301</v>
      </c>
      <c r="G109" s="220" t="s">
        <v>240</v>
      </c>
      <c r="H109" s="221">
        <v>21.399999999999999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0.00055999999999999995</v>
      </c>
      <c r="R109" s="226">
        <f>Q109*H109</f>
        <v>0.011983999999999998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232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232</v>
      </c>
      <c r="BM109" s="228" t="s">
        <v>302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303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3" customFormat="1">
      <c r="A111" s="13"/>
      <c r="B111" s="235"/>
      <c r="C111" s="236"/>
      <c r="D111" s="237" t="s">
        <v>194</v>
      </c>
      <c r="E111" s="238" t="s">
        <v>19</v>
      </c>
      <c r="F111" s="239" t="s">
        <v>533</v>
      </c>
      <c r="G111" s="236"/>
      <c r="H111" s="240">
        <v>21.399999999999999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194</v>
      </c>
      <c r="AU111" s="246" t="s">
        <v>83</v>
      </c>
      <c r="AV111" s="13" t="s">
        <v>83</v>
      </c>
      <c r="AW111" s="13" t="s">
        <v>35</v>
      </c>
      <c r="AX111" s="13" t="s">
        <v>81</v>
      </c>
      <c r="AY111" s="246" t="s">
        <v>184</v>
      </c>
    </row>
    <row r="112" s="2" customFormat="1" ht="33" customHeight="1">
      <c r="A112" s="40"/>
      <c r="B112" s="41"/>
      <c r="C112" s="217" t="s">
        <v>213</v>
      </c>
      <c r="D112" s="217" t="s">
        <v>187</v>
      </c>
      <c r="E112" s="218" t="s">
        <v>495</v>
      </c>
      <c r="F112" s="219" t="s">
        <v>496</v>
      </c>
      <c r="G112" s="220" t="s">
        <v>240</v>
      </c>
      <c r="H112" s="221">
        <v>8.5999999999999996</v>
      </c>
      <c r="I112" s="222"/>
      <c r="J112" s="223">
        <f>ROUND(I112*H112,2)</f>
        <v>0</v>
      </c>
      <c r="K112" s="219" t="s">
        <v>190</v>
      </c>
      <c r="L112" s="46"/>
      <c r="M112" s="224" t="s">
        <v>19</v>
      </c>
      <c r="N112" s="225" t="s">
        <v>45</v>
      </c>
      <c r="O112" s="86"/>
      <c r="P112" s="226">
        <f>O112*H112</f>
        <v>0</v>
      </c>
      <c r="Q112" s="226">
        <v>0.00040000000000000002</v>
      </c>
      <c r="R112" s="226">
        <f>Q112*H112</f>
        <v>0.0034399999999999999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232</v>
      </c>
      <c r="AT112" s="228" t="s">
        <v>187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232</v>
      </c>
      <c r="BM112" s="228" t="s">
        <v>534</v>
      </c>
    </row>
    <row r="113" s="2" customFormat="1">
      <c r="A113" s="40"/>
      <c r="B113" s="41"/>
      <c r="C113" s="42"/>
      <c r="D113" s="230" t="s">
        <v>192</v>
      </c>
      <c r="E113" s="42"/>
      <c r="F113" s="231" t="s">
        <v>498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83</v>
      </c>
    </row>
    <row r="114" s="13" customFormat="1">
      <c r="A114" s="13"/>
      <c r="B114" s="235"/>
      <c r="C114" s="236"/>
      <c r="D114" s="237" t="s">
        <v>194</v>
      </c>
      <c r="E114" s="238" t="s">
        <v>19</v>
      </c>
      <c r="F114" s="239" t="s">
        <v>531</v>
      </c>
      <c r="G114" s="236"/>
      <c r="H114" s="240">
        <v>8.5999999999999996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194</v>
      </c>
      <c r="AU114" s="246" t="s">
        <v>83</v>
      </c>
      <c r="AV114" s="13" t="s">
        <v>83</v>
      </c>
      <c r="AW114" s="13" t="s">
        <v>35</v>
      </c>
      <c r="AX114" s="13" t="s">
        <v>81</v>
      </c>
      <c r="AY114" s="246" t="s">
        <v>184</v>
      </c>
    </row>
    <row r="115" s="2" customFormat="1" ht="62.7" customHeight="1">
      <c r="A115" s="40"/>
      <c r="B115" s="41"/>
      <c r="C115" s="217" t="s">
        <v>219</v>
      </c>
      <c r="D115" s="217" t="s">
        <v>187</v>
      </c>
      <c r="E115" s="218" t="s">
        <v>305</v>
      </c>
      <c r="F115" s="219" t="s">
        <v>306</v>
      </c>
      <c r="G115" s="220" t="s">
        <v>141</v>
      </c>
      <c r="H115" s="221">
        <v>14</v>
      </c>
      <c r="I115" s="222"/>
      <c r="J115" s="223">
        <f>ROUND(I115*H115,2)</f>
        <v>0</v>
      </c>
      <c r="K115" s="219" t="s">
        <v>190</v>
      </c>
      <c r="L115" s="46"/>
      <c r="M115" s="224" t="s">
        <v>19</v>
      </c>
      <c r="N115" s="225" t="s">
        <v>45</v>
      </c>
      <c r="O115" s="86"/>
      <c r="P115" s="226">
        <f>O115*H115</f>
        <v>0</v>
      </c>
      <c r="Q115" s="226">
        <v>5.0000000000000002E-05</v>
      </c>
      <c r="R115" s="226">
        <f>Q115*H115</f>
        <v>0.00069999999999999999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232</v>
      </c>
      <c r="AT115" s="228" t="s">
        <v>187</v>
      </c>
      <c r="AU115" s="228" t="s">
        <v>83</v>
      </c>
      <c r="AY115" s="19" t="s">
        <v>184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81</v>
      </c>
      <c r="BK115" s="229">
        <f>ROUND(I115*H115,2)</f>
        <v>0</v>
      </c>
      <c r="BL115" s="19" t="s">
        <v>232</v>
      </c>
      <c r="BM115" s="228" t="s">
        <v>307</v>
      </c>
    </row>
    <row r="116" s="2" customFormat="1">
      <c r="A116" s="40"/>
      <c r="B116" s="41"/>
      <c r="C116" s="42"/>
      <c r="D116" s="230" t="s">
        <v>192</v>
      </c>
      <c r="E116" s="42"/>
      <c r="F116" s="231" t="s">
        <v>308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192</v>
      </c>
      <c r="AU116" s="19" t="s">
        <v>83</v>
      </c>
    </row>
    <row r="117" s="14" customFormat="1">
      <c r="A117" s="14"/>
      <c r="B117" s="250"/>
      <c r="C117" s="251"/>
      <c r="D117" s="237" t="s">
        <v>194</v>
      </c>
      <c r="E117" s="252" t="s">
        <v>19</v>
      </c>
      <c r="F117" s="253" t="s">
        <v>309</v>
      </c>
      <c r="G117" s="251"/>
      <c r="H117" s="252" t="s">
        <v>19</v>
      </c>
      <c r="I117" s="254"/>
      <c r="J117" s="251"/>
      <c r="K117" s="251"/>
      <c r="L117" s="255"/>
      <c r="M117" s="256"/>
      <c r="N117" s="257"/>
      <c r="O117" s="257"/>
      <c r="P117" s="257"/>
      <c r="Q117" s="257"/>
      <c r="R117" s="257"/>
      <c r="S117" s="257"/>
      <c r="T117" s="25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9" t="s">
        <v>194</v>
      </c>
      <c r="AU117" s="259" t="s">
        <v>83</v>
      </c>
      <c r="AV117" s="14" t="s">
        <v>81</v>
      </c>
      <c r="AW117" s="14" t="s">
        <v>35</v>
      </c>
      <c r="AX117" s="14" t="s">
        <v>74</v>
      </c>
      <c r="AY117" s="259" t="s">
        <v>184</v>
      </c>
    </row>
    <row r="118" s="13" customFormat="1">
      <c r="A118" s="13"/>
      <c r="B118" s="235"/>
      <c r="C118" s="236"/>
      <c r="D118" s="237" t="s">
        <v>194</v>
      </c>
      <c r="E118" s="238" t="s">
        <v>19</v>
      </c>
      <c r="F118" s="239" t="s">
        <v>310</v>
      </c>
      <c r="G118" s="236"/>
      <c r="H118" s="240">
        <v>14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194</v>
      </c>
      <c r="AU118" s="246" t="s">
        <v>83</v>
      </c>
      <c r="AV118" s="13" t="s">
        <v>83</v>
      </c>
      <c r="AW118" s="13" t="s">
        <v>35</v>
      </c>
      <c r="AX118" s="13" t="s">
        <v>81</v>
      </c>
      <c r="AY118" s="246" t="s">
        <v>184</v>
      </c>
    </row>
    <row r="119" s="2" customFormat="1" ht="24.15" customHeight="1">
      <c r="A119" s="40"/>
      <c r="B119" s="41"/>
      <c r="C119" s="260" t="s">
        <v>228</v>
      </c>
      <c r="D119" s="260" t="s">
        <v>311</v>
      </c>
      <c r="E119" s="261" t="s">
        <v>312</v>
      </c>
      <c r="F119" s="262" t="s">
        <v>313</v>
      </c>
      <c r="G119" s="263" t="s">
        <v>141</v>
      </c>
      <c r="H119" s="264">
        <v>40.649999999999999</v>
      </c>
      <c r="I119" s="265"/>
      <c r="J119" s="266">
        <f>ROUND(I119*H119,2)</f>
        <v>0</v>
      </c>
      <c r="K119" s="262" t="s">
        <v>190</v>
      </c>
      <c r="L119" s="267"/>
      <c r="M119" s="268" t="s">
        <v>19</v>
      </c>
      <c r="N119" s="269" t="s">
        <v>45</v>
      </c>
      <c r="O119" s="86"/>
      <c r="P119" s="226">
        <f>O119*H119</f>
        <v>0</v>
      </c>
      <c r="Q119" s="226">
        <v>0.0025000000000000001</v>
      </c>
      <c r="R119" s="226">
        <f>Q119*H119</f>
        <v>0.10162499999999999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314</v>
      </c>
      <c r="AT119" s="228" t="s">
        <v>311</v>
      </c>
      <c r="AU119" s="228" t="s">
        <v>83</v>
      </c>
      <c r="AY119" s="19" t="s">
        <v>184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81</v>
      </c>
      <c r="BK119" s="229">
        <f>ROUND(I119*H119,2)</f>
        <v>0</v>
      </c>
      <c r="BL119" s="19" t="s">
        <v>232</v>
      </c>
      <c r="BM119" s="228" t="s">
        <v>315</v>
      </c>
    </row>
    <row r="120" s="14" customFormat="1">
      <c r="A120" s="14"/>
      <c r="B120" s="250"/>
      <c r="C120" s="251"/>
      <c r="D120" s="237" t="s">
        <v>194</v>
      </c>
      <c r="E120" s="252" t="s">
        <v>19</v>
      </c>
      <c r="F120" s="253" t="s">
        <v>309</v>
      </c>
      <c r="G120" s="251"/>
      <c r="H120" s="252" t="s">
        <v>19</v>
      </c>
      <c r="I120" s="254"/>
      <c r="J120" s="251"/>
      <c r="K120" s="251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194</v>
      </c>
      <c r="AU120" s="259" t="s">
        <v>83</v>
      </c>
      <c r="AV120" s="14" t="s">
        <v>81</v>
      </c>
      <c r="AW120" s="14" t="s">
        <v>35</v>
      </c>
      <c r="AX120" s="14" t="s">
        <v>74</v>
      </c>
      <c r="AY120" s="259" t="s">
        <v>184</v>
      </c>
    </row>
    <row r="121" s="13" customFormat="1">
      <c r="A121" s="13"/>
      <c r="B121" s="235"/>
      <c r="C121" s="236"/>
      <c r="D121" s="237" t="s">
        <v>194</v>
      </c>
      <c r="E121" s="238" t="s">
        <v>19</v>
      </c>
      <c r="F121" s="239" t="s">
        <v>316</v>
      </c>
      <c r="G121" s="236"/>
      <c r="H121" s="240">
        <v>19.25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194</v>
      </c>
      <c r="AU121" s="246" t="s">
        <v>83</v>
      </c>
      <c r="AV121" s="13" t="s">
        <v>83</v>
      </c>
      <c r="AW121" s="13" t="s">
        <v>35</v>
      </c>
      <c r="AX121" s="13" t="s">
        <v>74</v>
      </c>
      <c r="AY121" s="246" t="s">
        <v>184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535</v>
      </c>
      <c r="G122" s="236"/>
      <c r="H122" s="240">
        <v>21.399999999999999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74</v>
      </c>
      <c r="AY122" s="246" t="s">
        <v>184</v>
      </c>
    </row>
    <row r="123" s="15" customFormat="1">
      <c r="A123" s="15"/>
      <c r="B123" s="270"/>
      <c r="C123" s="271"/>
      <c r="D123" s="237" t="s">
        <v>194</v>
      </c>
      <c r="E123" s="272" t="s">
        <v>19</v>
      </c>
      <c r="F123" s="273" t="s">
        <v>318</v>
      </c>
      <c r="G123" s="271"/>
      <c r="H123" s="274">
        <v>40.649999999999999</v>
      </c>
      <c r="I123" s="275"/>
      <c r="J123" s="271"/>
      <c r="K123" s="271"/>
      <c r="L123" s="276"/>
      <c r="M123" s="277"/>
      <c r="N123" s="278"/>
      <c r="O123" s="278"/>
      <c r="P123" s="278"/>
      <c r="Q123" s="278"/>
      <c r="R123" s="278"/>
      <c r="S123" s="278"/>
      <c r="T123" s="27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0" t="s">
        <v>194</v>
      </c>
      <c r="AU123" s="280" t="s">
        <v>83</v>
      </c>
      <c r="AV123" s="15" t="s">
        <v>95</v>
      </c>
      <c r="AW123" s="15" t="s">
        <v>35</v>
      </c>
      <c r="AX123" s="15" t="s">
        <v>81</v>
      </c>
      <c r="AY123" s="280" t="s">
        <v>184</v>
      </c>
    </row>
    <row r="124" s="2" customFormat="1" ht="62.7" customHeight="1">
      <c r="A124" s="40"/>
      <c r="B124" s="41"/>
      <c r="C124" s="217" t="s">
        <v>235</v>
      </c>
      <c r="D124" s="217" t="s">
        <v>187</v>
      </c>
      <c r="E124" s="218" t="s">
        <v>319</v>
      </c>
      <c r="F124" s="219" t="s">
        <v>320</v>
      </c>
      <c r="G124" s="220" t="s">
        <v>141</v>
      </c>
      <c r="H124" s="221">
        <v>1.75</v>
      </c>
      <c r="I124" s="222"/>
      <c r="J124" s="223">
        <f>ROUND(I124*H124,2)</f>
        <v>0</v>
      </c>
      <c r="K124" s="219" t="s">
        <v>190</v>
      </c>
      <c r="L124" s="46"/>
      <c r="M124" s="224" t="s">
        <v>19</v>
      </c>
      <c r="N124" s="225" t="s">
        <v>45</v>
      </c>
      <c r="O124" s="86"/>
      <c r="P124" s="226">
        <f>O124*H124</f>
        <v>0</v>
      </c>
      <c r="Q124" s="226">
        <v>0.00010000000000000001</v>
      </c>
      <c r="R124" s="226">
        <f>Q124*H124</f>
        <v>0.000175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232</v>
      </c>
      <c r="AT124" s="228" t="s">
        <v>187</v>
      </c>
      <c r="AU124" s="228" t="s">
        <v>83</v>
      </c>
      <c r="AY124" s="19" t="s">
        <v>184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81</v>
      </c>
      <c r="BK124" s="229">
        <f>ROUND(I124*H124,2)</f>
        <v>0</v>
      </c>
      <c r="BL124" s="19" t="s">
        <v>232</v>
      </c>
      <c r="BM124" s="228" t="s">
        <v>321</v>
      </c>
    </row>
    <row r="125" s="2" customFormat="1">
      <c r="A125" s="40"/>
      <c r="B125" s="41"/>
      <c r="C125" s="42"/>
      <c r="D125" s="230" t="s">
        <v>192</v>
      </c>
      <c r="E125" s="42"/>
      <c r="F125" s="231" t="s">
        <v>322</v>
      </c>
      <c r="G125" s="42"/>
      <c r="H125" s="42"/>
      <c r="I125" s="232"/>
      <c r="J125" s="42"/>
      <c r="K125" s="42"/>
      <c r="L125" s="46"/>
      <c r="M125" s="233"/>
      <c r="N125" s="23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83</v>
      </c>
    </row>
    <row r="126" s="14" customFormat="1">
      <c r="A126" s="14"/>
      <c r="B126" s="250"/>
      <c r="C126" s="251"/>
      <c r="D126" s="237" t="s">
        <v>194</v>
      </c>
      <c r="E126" s="252" t="s">
        <v>19</v>
      </c>
      <c r="F126" s="253" t="s">
        <v>309</v>
      </c>
      <c r="G126" s="251"/>
      <c r="H126" s="252" t="s">
        <v>19</v>
      </c>
      <c r="I126" s="254"/>
      <c r="J126" s="251"/>
      <c r="K126" s="251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194</v>
      </c>
      <c r="AU126" s="259" t="s">
        <v>83</v>
      </c>
      <c r="AV126" s="14" t="s">
        <v>81</v>
      </c>
      <c r="AW126" s="14" t="s">
        <v>35</v>
      </c>
      <c r="AX126" s="14" t="s">
        <v>74</v>
      </c>
      <c r="AY126" s="259" t="s">
        <v>184</v>
      </c>
    </row>
    <row r="127" s="13" customFormat="1">
      <c r="A127" s="13"/>
      <c r="B127" s="235"/>
      <c r="C127" s="236"/>
      <c r="D127" s="237" t="s">
        <v>194</v>
      </c>
      <c r="E127" s="238" t="s">
        <v>19</v>
      </c>
      <c r="F127" s="239" t="s">
        <v>323</v>
      </c>
      <c r="G127" s="236"/>
      <c r="H127" s="240">
        <v>1.75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194</v>
      </c>
      <c r="AU127" s="246" t="s">
        <v>83</v>
      </c>
      <c r="AV127" s="13" t="s">
        <v>83</v>
      </c>
      <c r="AW127" s="13" t="s">
        <v>35</v>
      </c>
      <c r="AX127" s="13" t="s">
        <v>81</v>
      </c>
      <c r="AY127" s="246" t="s">
        <v>184</v>
      </c>
    </row>
    <row r="128" s="2" customFormat="1" ht="62.7" customHeight="1">
      <c r="A128" s="40"/>
      <c r="B128" s="41"/>
      <c r="C128" s="217" t="s">
        <v>185</v>
      </c>
      <c r="D128" s="217" t="s">
        <v>187</v>
      </c>
      <c r="E128" s="218" t="s">
        <v>324</v>
      </c>
      <c r="F128" s="219" t="s">
        <v>325</v>
      </c>
      <c r="G128" s="220" t="s">
        <v>141</v>
      </c>
      <c r="H128" s="221">
        <v>1.75</v>
      </c>
      <c r="I128" s="222"/>
      <c r="J128" s="223">
        <f>ROUND(I128*H128,2)</f>
        <v>0</v>
      </c>
      <c r="K128" s="219" t="s">
        <v>190</v>
      </c>
      <c r="L128" s="46"/>
      <c r="M128" s="224" t="s">
        <v>19</v>
      </c>
      <c r="N128" s="225" t="s">
        <v>45</v>
      </c>
      <c r="O128" s="86"/>
      <c r="P128" s="226">
        <f>O128*H128</f>
        <v>0</v>
      </c>
      <c r="Q128" s="226">
        <v>0.00014999999999999999</v>
      </c>
      <c r="R128" s="226">
        <f>Q128*H128</f>
        <v>0.00026249999999999998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232</v>
      </c>
      <c r="AT128" s="228" t="s">
        <v>187</v>
      </c>
      <c r="AU128" s="228" t="s">
        <v>83</v>
      </c>
      <c r="AY128" s="19" t="s">
        <v>184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81</v>
      </c>
      <c r="BK128" s="229">
        <f>ROUND(I128*H128,2)</f>
        <v>0</v>
      </c>
      <c r="BL128" s="19" t="s">
        <v>232</v>
      </c>
      <c r="BM128" s="228" t="s">
        <v>326</v>
      </c>
    </row>
    <row r="129" s="2" customFormat="1">
      <c r="A129" s="40"/>
      <c r="B129" s="41"/>
      <c r="C129" s="42"/>
      <c r="D129" s="230" t="s">
        <v>192</v>
      </c>
      <c r="E129" s="42"/>
      <c r="F129" s="231" t="s">
        <v>327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192</v>
      </c>
      <c r="AU129" s="19" t="s">
        <v>83</v>
      </c>
    </row>
    <row r="130" s="14" customFormat="1">
      <c r="A130" s="14"/>
      <c r="B130" s="250"/>
      <c r="C130" s="251"/>
      <c r="D130" s="237" t="s">
        <v>194</v>
      </c>
      <c r="E130" s="252" t="s">
        <v>19</v>
      </c>
      <c r="F130" s="253" t="s">
        <v>309</v>
      </c>
      <c r="G130" s="251"/>
      <c r="H130" s="252" t="s">
        <v>19</v>
      </c>
      <c r="I130" s="254"/>
      <c r="J130" s="251"/>
      <c r="K130" s="251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194</v>
      </c>
      <c r="AU130" s="259" t="s">
        <v>83</v>
      </c>
      <c r="AV130" s="14" t="s">
        <v>81</v>
      </c>
      <c r="AW130" s="14" t="s">
        <v>35</v>
      </c>
      <c r="AX130" s="14" t="s">
        <v>74</v>
      </c>
      <c r="AY130" s="259" t="s">
        <v>184</v>
      </c>
    </row>
    <row r="131" s="13" customFormat="1">
      <c r="A131" s="13"/>
      <c r="B131" s="235"/>
      <c r="C131" s="236"/>
      <c r="D131" s="237" t="s">
        <v>194</v>
      </c>
      <c r="E131" s="238" t="s">
        <v>19</v>
      </c>
      <c r="F131" s="239" t="s">
        <v>323</v>
      </c>
      <c r="G131" s="236"/>
      <c r="H131" s="240">
        <v>1.75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194</v>
      </c>
      <c r="AU131" s="246" t="s">
        <v>83</v>
      </c>
      <c r="AV131" s="13" t="s">
        <v>83</v>
      </c>
      <c r="AW131" s="13" t="s">
        <v>35</v>
      </c>
      <c r="AX131" s="13" t="s">
        <v>81</v>
      </c>
      <c r="AY131" s="246" t="s">
        <v>184</v>
      </c>
    </row>
    <row r="132" s="2" customFormat="1" ht="33" customHeight="1">
      <c r="A132" s="40"/>
      <c r="B132" s="41"/>
      <c r="C132" s="217" t="s">
        <v>251</v>
      </c>
      <c r="D132" s="217" t="s">
        <v>187</v>
      </c>
      <c r="E132" s="218" t="s">
        <v>328</v>
      </c>
      <c r="F132" s="219" t="s">
        <v>329</v>
      </c>
      <c r="G132" s="220" t="s">
        <v>141</v>
      </c>
      <c r="H132" s="221">
        <v>38.899999999999999</v>
      </c>
      <c r="I132" s="222"/>
      <c r="J132" s="223">
        <f>ROUND(I132*H132,2)</f>
        <v>0</v>
      </c>
      <c r="K132" s="219" t="s">
        <v>190</v>
      </c>
      <c r="L132" s="46"/>
      <c r="M132" s="224" t="s">
        <v>19</v>
      </c>
      <c r="N132" s="225" t="s">
        <v>45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232</v>
      </c>
      <c r="AT132" s="228" t="s">
        <v>187</v>
      </c>
      <c r="AU132" s="228" t="s">
        <v>83</v>
      </c>
      <c r="AY132" s="19" t="s">
        <v>184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81</v>
      </c>
      <c r="BK132" s="229">
        <f>ROUND(I132*H132,2)</f>
        <v>0</v>
      </c>
      <c r="BL132" s="19" t="s">
        <v>232</v>
      </c>
      <c r="BM132" s="228" t="s">
        <v>330</v>
      </c>
    </row>
    <row r="133" s="2" customFormat="1">
      <c r="A133" s="40"/>
      <c r="B133" s="41"/>
      <c r="C133" s="42"/>
      <c r="D133" s="230" t="s">
        <v>192</v>
      </c>
      <c r="E133" s="42"/>
      <c r="F133" s="231" t="s">
        <v>331</v>
      </c>
      <c r="G133" s="42"/>
      <c r="H133" s="42"/>
      <c r="I133" s="232"/>
      <c r="J133" s="42"/>
      <c r="K133" s="42"/>
      <c r="L133" s="46"/>
      <c r="M133" s="233"/>
      <c r="N133" s="23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192</v>
      </c>
      <c r="AU133" s="19" t="s">
        <v>83</v>
      </c>
    </row>
    <row r="134" s="13" customFormat="1">
      <c r="A134" s="13"/>
      <c r="B134" s="235"/>
      <c r="C134" s="236"/>
      <c r="D134" s="237" t="s">
        <v>194</v>
      </c>
      <c r="E134" s="238" t="s">
        <v>19</v>
      </c>
      <c r="F134" s="239" t="s">
        <v>275</v>
      </c>
      <c r="G134" s="236"/>
      <c r="H134" s="240">
        <v>17.5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194</v>
      </c>
      <c r="AU134" s="246" t="s">
        <v>83</v>
      </c>
      <c r="AV134" s="13" t="s">
        <v>83</v>
      </c>
      <c r="AW134" s="13" t="s">
        <v>35</v>
      </c>
      <c r="AX134" s="13" t="s">
        <v>74</v>
      </c>
      <c r="AY134" s="246" t="s">
        <v>184</v>
      </c>
    </row>
    <row r="135" s="13" customFormat="1">
      <c r="A135" s="13"/>
      <c r="B135" s="235"/>
      <c r="C135" s="236"/>
      <c r="D135" s="237" t="s">
        <v>194</v>
      </c>
      <c r="E135" s="238" t="s">
        <v>19</v>
      </c>
      <c r="F135" s="239" t="s">
        <v>536</v>
      </c>
      <c r="G135" s="236"/>
      <c r="H135" s="240">
        <v>21.399999999999999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194</v>
      </c>
      <c r="AU135" s="246" t="s">
        <v>83</v>
      </c>
      <c r="AV135" s="13" t="s">
        <v>83</v>
      </c>
      <c r="AW135" s="13" t="s">
        <v>35</v>
      </c>
      <c r="AX135" s="13" t="s">
        <v>74</v>
      </c>
      <c r="AY135" s="246" t="s">
        <v>184</v>
      </c>
    </row>
    <row r="136" s="15" customFormat="1">
      <c r="A136" s="15"/>
      <c r="B136" s="270"/>
      <c r="C136" s="271"/>
      <c r="D136" s="237" t="s">
        <v>194</v>
      </c>
      <c r="E136" s="272" t="s">
        <v>19</v>
      </c>
      <c r="F136" s="273" t="s">
        <v>318</v>
      </c>
      <c r="G136" s="271"/>
      <c r="H136" s="274">
        <v>38.899999999999999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0" t="s">
        <v>194</v>
      </c>
      <c r="AU136" s="280" t="s">
        <v>83</v>
      </c>
      <c r="AV136" s="15" t="s">
        <v>95</v>
      </c>
      <c r="AW136" s="15" t="s">
        <v>35</v>
      </c>
      <c r="AX136" s="15" t="s">
        <v>81</v>
      </c>
      <c r="AY136" s="280" t="s">
        <v>184</v>
      </c>
    </row>
    <row r="137" s="2" customFormat="1" ht="24.15" customHeight="1">
      <c r="A137" s="40"/>
      <c r="B137" s="41"/>
      <c r="C137" s="260" t="s">
        <v>257</v>
      </c>
      <c r="D137" s="260" t="s">
        <v>311</v>
      </c>
      <c r="E137" s="261" t="s">
        <v>332</v>
      </c>
      <c r="F137" s="262" t="s">
        <v>333</v>
      </c>
      <c r="G137" s="263" t="s">
        <v>141</v>
      </c>
      <c r="H137" s="264">
        <v>40.649999999999999</v>
      </c>
      <c r="I137" s="265"/>
      <c r="J137" s="266">
        <f>ROUND(I137*H137,2)</f>
        <v>0</v>
      </c>
      <c r="K137" s="262" t="s">
        <v>190</v>
      </c>
      <c r="L137" s="267"/>
      <c r="M137" s="268" t="s">
        <v>19</v>
      </c>
      <c r="N137" s="269" t="s">
        <v>45</v>
      </c>
      <c r="O137" s="86"/>
      <c r="P137" s="226">
        <f>O137*H137</f>
        <v>0</v>
      </c>
      <c r="Q137" s="226">
        <v>0.00025000000000000001</v>
      </c>
      <c r="R137" s="226">
        <f>Q137*H137</f>
        <v>0.0101625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314</v>
      </c>
      <c r="AT137" s="228" t="s">
        <v>311</v>
      </c>
      <c r="AU137" s="228" t="s">
        <v>83</v>
      </c>
      <c r="AY137" s="19" t="s">
        <v>184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81</v>
      </c>
      <c r="BK137" s="229">
        <f>ROUND(I137*H137,2)</f>
        <v>0</v>
      </c>
      <c r="BL137" s="19" t="s">
        <v>232</v>
      </c>
      <c r="BM137" s="228" t="s">
        <v>334</v>
      </c>
    </row>
    <row r="138" s="14" customFormat="1">
      <c r="A138" s="14"/>
      <c r="B138" s="250"/>
      <c r="C138" s="251"/>
      <c r="D138" s="237" t="s">
        <v>194</v>
      </c>
      <c r="E138" s="252" t="s">
        <v>19</v>
      </c>
      <c r="F138" s="253" t="s">
        <v>309</v>
      </c>
      <c r="G138" s="251"/>
      <c r="H138" s="252" t="s">
        <v>19</v>
      </c>
      <c r="I138" s="254"/>
      <c r="J138" s="251"/>
      <c r="K138" s="251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194</v>
      </c>
      <c r="AU138" s="259" t="s">
        <v>83</v>
      </c>
      <c r="AV138" s="14" t="s">
        <v>81</v>
      </c>
      <c r="AW138" s="14" t="s">
        <v>35</v>
      </c>
      <c r="AX138" s="14" t="s">
        <v>74</v>
      </c>
      <c r="AY138" s="259" t="s">
        <v>184</v>
      </c>
    </row>
    <row r="139" s="13" customFormat="1">
      <c r="A139" s="13"/>
      <c r="B139" s="235"/>
      <c r="C139" s="236"/>
      <c r="D139" s="237" t="s">
        <v>194</v>
      </c>
      <c r="E139" s="238" t="s">
        <v>19</v>
      </c>
      <c r="F139" s="239" t="s">
        <v>316</v>
      </c>
      <c r="G139" s="236"/>
      <c r="H139" s="240">
        <v>19.25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194</v>
      </c>
      <c r="AU139" s="246" t="s">
        <v>83</v>
      </c>
      <c r="AV139" s="13" t="s">
        <v>83</v>
      </c>
      <c r="AW139" s="13" t="s">
        <v>35</v>
      </c>
      <c r="AX139" s="13" t="s">
        <v>74</v>
      </c>
      <c r="AY139" s="246" t="s">
        <v>184</v>
      </c>
    </row>
    <row r="140" s="13" customFormat="1">
      <c r="A140" s="13"/>
      <c r="B140" s="235"/>
      <c r="C140" s="236"/>
      <c r="D140" s="237" t="s">
        <v>194</v>
      </c>
      <c r="E140" s="238" t="s">
        <v>19</v>
      </c>
      <c r="F140" s="239" t="s">
        <v>535</v>
      </c>
      <c r="G140" s="236"/>
      <c r="H140" s="240">
        <v>21.399999999999999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35</v>
      </c>
      <c r="AX140" s="13" t="s">
        <v>74</v>
      </c>
      <c r="AY140" s="246" t="s">
        <v>184</v>
      </c>
    </row>
    <row r="141" s="15" customFormat="1">
      <c r="A141" s="15"/>
      <c r="B141" s="270"/>
      <c r="C141" s="271"/>
      <c r="D141" s="237" t="s">
        <v>194</v>
      </c>
      <c r="E141" s="272" t="s">
        <v>19</v>
      </c>
      <c r="F141" s="273" t="s">
        <v>318</v>
      </c>
      <c r="G141" s="271"/>
      <c r="H141" s="274">
        <v>40.649999999999999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0" t="s">
        <v>194</v>
      </c>
      <c r="AU141" s="280" t="s">
        <v>83</v>
      </c>
      <c r="AV141" s="15" t="s">
        <v>95</v>
      </c>
      <c r="AW141" s="15" t="s">
        <v>35</v>
      </c>
      <c r="AX141" s="15" t="s">
        <v>81</v>
      </c>
      <c r="AY141" s="280" t="s">
        <v>184</v>
      </c>
    </row>
    <row r="142" s="2" customFormat="1" ht="33" customHeight="1">
      <c r="A142" s="40"/>
      <c r="B142" s="41"/>
      <c r="C142" s="217" t="s">
        <v>8</v>
      </c>
      <c r="D142" s="217" t="s">
        <v>187</v>
      </c>
      <c r="E142" s="218" t="s">
        <v>335</v>
      </c>
      <c r="F142" s="219" t="s">
        <v>336</v>
      </c>
      <c r="G142" s="220" t="s">
        <v>240</v>
      </c>
      <c r="H142" s="221">
        <v>4</v>
      </c>
      <c r="I142" s="222"/>
      <c r="J142" s="223">
        <f>ROUND(I142*H142,2)</f>
        <v>0</v>
      </c>
      <c r="K142" s="219" t="s">
        <v>190</v>
      </c>
      <c r="L142" s="46"/>
      <c r="M142" s="224" t="s">
        <v>19</v>
      </c>
      <c r="N142" s="225" t="s">
        <v>45</v>
      </c>
      <c r="O142" s="86"/>
      <c r="P142" s="226">
        <f>O142*H142</f>
        <v>0</v>
      </c>
      <c r="Q142" s="226">
        <v>0.00038000000000000002</v>
      </c>
      <c r="R142" s="226">
        <f>Q142*H142</f>
        <v>0.0015200000000000001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232</v>
      </c>
      <c r="AT142" s="228" t="s">
        <v>187</v>
      </c>
      <c r="AU142" s="228" t="s">
        <v>83</v>
      </c>
      <c r="AY142" s="19" t="s">
        <v>184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81</v>
      </c>
      <c r="BK142" s="229">
        <f>ROUND(I142*H142,2)</f>
        <v>0</v>
      </c>
      <c r="BL142" s="19" t="s">
        <v>232</v>
      </c>
      <c r="BM142" s="228" t="s">
        <v>337</v>
      </c>
    </row>
    <row r="143" s="2" customFormat="1">
      <c r="A143" s="40"/>
      <c r="B143" s="41"/>
      <c r="C143" s="42"/>
      <c r="D143" s="230" t="s">
        <v>192</v>
      </c>
      <c r="E143" s="42"/>
      <c r="F143" s="231" t="s">
        <v>338</v>
      </c>
      <c r="G143" s="42"/>
      <c r="H143" s="42"/>
      <c r="I143" s="232"/>
      <c r="J143" s="42"/>
      <c r="K143" s="42"/>
      <c r="L143" s="46"/>
      <c r="M143" s="233"/>
      <c r="N143" s="23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83</v>
      </c>
    </row>
    <row r="144" s="13" customFormat="1">
      <c r="A144" s="13"/>
      <c r="B144" s="235"/>
      <c r="C144" s="236"/>
      <c r="D144" s="237" t="s">
        <v>194</v>
      </c>
      <c r="E144" s="238" t="s">
        <v>19</v>
      </c>
      <c r="F144" s="239" t="s">
        <v>500</v>
      </c>
      <c r="G144" s="236"/>
      <c r="H144" s="240">
        <v>4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194</v>
      </c>
      <c r="AU144" s="246" t="s">
        <v>83</v>
      </c>
      <c r="AV144" s="13" t="s">
        <v>83</v>
      </c>
      <c r="AW144" s="13" t="s">
        <v>35</v>
      </c>
      <c r="AX144" s="13" t="s">
        <v>81</v>
      </c>
      <c r="AY144" s="246" t="s">
        <v>184</v>
      </c>
    </row>
    <row r="145" s="2" customFormat="1" ht="24.15" customHeight="1">
      <c r="A145" s="40"/>
      <c r="B145" s="41"/>
      <c r="C145" s="260" t="s">
        <v>270</v>
      </c>
      <c r="D145" s="260" t="s">
        <v>311</v>
      </c>
      <c r="E145" s="261" t="s">
        <v>342</v>
      </c>
      <c r="F145" s="262" t="s">
        <v>343</v>
      </c>
      <c r="G145" s="263" t="s">
        <v>141</v>
      </c>
      <c r="H145" s="264">
        <v>1.2</v>
      </c>
      <c r="I145" s="265"/>
      <c r="J145" s="266">
        <f>ROUND(I145*H145,2)</f>
        <v>0</v>
      </c>
      <c r="K145" s="262" t="s">
        <v>190</v>
      </c>
      <c r="L145" s="267"/>
      <c r="M145" s="268" t="s">
        <v>19</v>
      </c>
      <c r="N145" s="269" t="s">
        <v>45</v>
      </c>
      <c r="O145" s="86"/>
      <c r="P145" s="226">
        <f>O145*H145</f>
        <v>0</v>
      </c>
      <c r="Q145" s="226">
        <v>0.0023999999999999998</v>
      </c>
      <c r="R145" s="226">
        <f>Q145*H145</f>
        <v>0.0028799999999999997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314</v>
      </c>
      <c r="AT145" s="228" t="s">
        <v>311</v>
      </c>
      <c r="AU145" s="228" t="s">
        <v>83</v>
      </c>
      <c r="AY145" s="19" t="s">
        <v>184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81</v>
      </c>
      <c r="BK145" s="229">
        <f>ROUND(I145*H145,2)</f>
        <v>0</v>
      </c>
      <c r="BL145" s="19" t="s">
        <v>232</v>
      </c>
      <c r="BM145" s="228" t="s">
        <v>344</v>
      </c>
    </row>
    <row r="146" s="13" customFormat="1">
      <c r="A146" s="13"/>
      <c r="B146" s="235"/>
      <c r="C146" s="236"/>
      <c r="D146" s="237" t="s">
        <v>194</v>
      </c>
      <c r="E146" s="238" t="s">
        <v>19</v>
      </c>
      <c r="F146" s="239" t="s">
        <v>501</v>
      </c>
      <c r="G146" s="236"/>
      <c r="H146" s="240">
        <v>2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194</v>
      </c>
      <c r="AU146" s="246" t="s">
        <v>83</v>
      </c>
      <c r="AV146" s="13" t="s">
        <v>83</v>
      </c>
      <c r="AW146" s="13" t="s">
        <v>35</v>
      </c>
      <c r="AX146" s="13" t="s">
        <v>81</v>
      </c>
      <c r="AY146" s="246" t="s">
        <v>184</v>
      </c>
    </row>
    <row r="147" s="13" customFormat="1">
      <c r="A147" s="13"/>
      <c r="B147" s="235"/>
      <c r="C147" s="236"/>
      <c r="D147" s="237" t="s">
        <v>194</v>
      </c>
      <c r="E147" s="236"/>
      <c r="F147" s="239" t="s">
        <v>502</v>
      </c>
      <c r="G147" s="236"/>
      <c r="H147" s="240">
        <v>1.2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194</v>
      </c>
      <c r="AU147" s="246" t="s">
        <v>83</v>
      </c>
      <c r="AV147" s="13" t="s">
        <v>83</v>
      </c>
      <c r="AW147" s="13" t="s">
        <v>4</v>
      </c>
      <c r="AX147" s="13" t="s">
        <v>81</v>
      </c>
      <c r="AY147" s="246" t="s">
        <v>184</v>
      </c>
    </row>
    <row r="148" s="2" customFormat="1" ht="49.05" customHeight="1">
      <c r="A148" s="40"/>
      <c r="B148" s="41"/>
      <c r="C148" s="217" t="s">
        <v>352</v>
      </c>
      <c r="D148" s="217" t="s">
        <v>187</v>
      </c>
      <c r="E148" s="218" t="s">
        <v>348</v>
      </c>
      <c r="F148" s="219" t="s">
        <v>349</v>
      </c>
      <c r="G148" s="220" t="s">
        <v>206</v>
      </c>
      <c r="H148" s="221">
        <v>0.17100000000000001</v>
      </c>
      <c r="I148" s="222"/>
      <c r="J148" s="223">
        <f>ROUND(I148*H148,2)</f>
        <v>0</v>
      </c>
      <c r="K148" s="219" t="s">
        <v>190</v>
      </c>
      <c r="L148" s="46"/>
      <c r="M148" s="224" t="s">
        <v>19</v>
      </c>
      <c r="N148" s="225" t="s">
        <v>45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232</v>
      </c>
      <c r="AT148" s="228" t="s">
        <v>187</v>
      </c>
      <c r="AU148" s="228" t="s">
        <v>83</v>
      </c>
      <c r="AY148" s="19" t="s">
        <v>184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81</v>
      </c>
      <c r="BK148" s="229">
        <f>ROUND(I148*H148,2)</f>
        <v>0</v>
      </c>
      <c r="BL148" s="19" t="s">
        <v>232</v>
      </c>
      <c r="BM148" s="228" t="s">
        <v>350</v>
      </c>
    </row>
    <row r="149" s="2" customFormat="1">
      <c r="A149" s="40"/>
      <c r="B149" s="41"/>
      <c r="C149" s="42"/>
      <c r="D149" s="230" t="s">
        <v>192</v>
      </c>
      <c r="E149" s="42"/>
      <c r="F149" s="231" t="s">
        <v>351</v>
      </c>
      <c r="G149" s="42"/>
      <c r="H149" s="42"/>
      <c r="I149" s="232"/>
      <c r="J149" s="42"/>
      <c r="K149" s="42"/>
      <c r="L149" s="46"/>
      <c r="M149" s="233"/>
      <c r="N149" s="23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83</v>
      </c>
    </row>
    <row r="150" s="12" customFormat="1" ht="22.8" customHeight="1">
      <c r="A150" s="12"/>
      <c r="B150" s="201"/>
      <c r="C150" s="202"/>
      <c r="D150" s="203" t="s">
        <v>73</v>
      </c>
      <c r="E150" s="215" t="s">
        <v>226</v>
      </c>
      <c r="F150" s="215" t="s">
        <v>227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SUM(P151:P155)</f>
        <v>0</v>
      </c>
      <c r="Q150" s="209"/>
      <c r="R150" s="210">
        <f>SUM(R151:R155)</f>
        <v>0.0022499999999999998</v>
      </c>
      <c r="S150" s="209"/>
      <c r="T150" s="211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83</v>
      </c>
      <c r="AT150" s="213" t="s">
        <v>73</v>
      </c>
      <c r="AU150" s="213" t="s">
        <v>81</v>
      </c>
      <c r="AY150" s="212" t="s">
        <v>184</v>
      </c>
      <c r="BK150" s="214">
        <f>SUM(BK151:BK155)</f>
        <v>0</v>
      </c>
    </row>
    <row r="151" s="2" customFormat="1" ht="24.15" customHeight="1">
      <c r="A151" s="40"/>
      <c r="B151" s="41"/>
      <c r="C151" s="217" t="s">
        <v>357</v>
      </c>
      <c r="D151" s="217" t="s">
        <v>187</v>
      </c>
      <c r="E151" s="218" t="s">
        <v>353</v>
      </c>
      <c r="F151" s="219" t="s">
        <v>354</v>
      </c>
      <c r="G151" s="220" t="s">
        <v>231</v>
      </c>
      <c r="H151" s="221">
        <v>1</v>
      </c>
      <c r="I151" s="222"/>
      <c r="J151" s="223">
        <f>ROUND(I151*H151,2)</f>
        <v>0</v>
      </c>
      <c r="K151" s="219" t="s">
        <v>190</v>
      </c>
      <c r="L151" s="46"/>
      <c r="M151" s="224" t="s">
        <v>19</v>
      </c>
      <c r="N151" s="225" t="s">
        <v>45</v>
      </c>
      <c r="O151" s="86"/>
      <c r="P151" s="226">
        <f>O151*H151</f>
        <v>0</v>
      </c>
      <c r="Q151" s="226">
        <v>0.0022499999999999998</v>
      </c>
      <c r="R151" s="226">
        <f>Q151*H151</f>
        <v>0.0022499999999999998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232</v>
      </c>
      <c r="AT151" s="228" t="s">
        <v>187</v>
      </c>
      <c r="AU151" s="228" t="s">
        <v>83</v>
      </c>
      <c r="AY151" s="19" t="s">
        <v>184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81</v>
      </c>
      <c r="BK151" s="229">
        <f>ROUND(I151*H151,2)</f>
        <v>0</v>
      </c>
      <c r="BL151" s="19" t="s">
        <v>232</v>
      </c>
      <c r="BM151" s="228" t="s">
        <v>355</v>
      </c>
    </row>
    <row r="152" s="2" customFormat="1">
      <c r="A152" s="40"/>
      <c r="B152" s="41"/>
      <c r="C152" s="42"/>
      <c r="D152" s="230" t="s">
        <v>192</v>
      </c>
      <c r="E152" s="42"/>
      <c r="F152" s="231" t="s">
        <v>356</v>
      </c>
      <c r="G152" s="42"/>
      <c r="H152" s="42"/>
      <c r="I152" s="232"/>
      <c r="J152" s="42"/>
      <c r="K152" s="42"/>
      <c r="L152" s="46"/>
      <c r="M152" s="233"/>
      <c r="N152" s="23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83</v>
      </c>
    </row>
    <row r="153" s="13" customFormat="1">
      <c r="A153" s="13"/>
      <c r="B153" s="235"/>
      <c r="C153" s="236"/>
      <c r="D153" s="237" t="s">
        <v>194</v>
      </c>
      <c r="E153" s="238" t="s">
        <v>19</v>
      </c>
      <c r="F153" s="239" t="s">
        <v>81</v>
      </c>
      <c r="G153" s="236"/>
      <c r="H153" s="240">
        <v>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194</v>
      </c>
      <c r="AU153" s="246" t="s">
        <v>83</v>
      </c>
      <c r="AV153" s="13" t="s">
        <v>83</v>
      </c>
      <c r="AW153" s="13" t="s">
        <v>35</v>
      </c>
      <c r="AX153" s="13" t="s">
        <v>81</v>
      </c>
      <c r="AY153" s="246" t="s">
        <v>184</v>
      </c>
    </row>
    <row r="154" s="2" customFormat="1" ht="49.05" customHeight="1">
      <c r="A154" s="40"/>
      <c r="B154" s="41"/>
      <c r="C154" s="217" t="s">
        <v>232</v>
      </c>
      <c r="D154" s="217" t="s">
        <v>187</v>
      </c>
      <c r="E154" s="218" t="s">
        <v>358</v>
      </c>
      <c r="F154" s="219" t="s">
        <v>359</v>
      </c>
      <c r="G154" s="220" t="s">
        <v>206</v>
      </c>
      <c r="H154" s="221">
        <v>0.002</v>
      </c>
      <c r="I154" s="222"/>
      <c r="J154" s="223">
        <f>ROUND(I154*H154,2)</f>
        <v>0</v>
      </c>
      <c r="K154" s="219" t="s">
        <v>190</v>
      </c>
      <c r="L154" s="46"/>
      <c r="M154" s="224" t="s">
        <v>19</v>
      </c>
      <c r="N154" s="225" t="s">
        <v>45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232</v>
      </c>
      <c r="AT154" s="228" t="s">
        <v>187</v>
      </c>
      <c r="AU154" s="228" t="s">
        <v>83</v>
      </c>
      <c r="AY154" s="19" t="s">
        <v>184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81</v>
      </c>
      <c r="BK154" s="229">
        <f>ROUND(I154*H154,2)</f>
        <v>0</v>
      </c>
      <c r="BL154" s="19" t="s">
        <v>232</v>
      </c>
      <c r="BM154" s="228" t="s">
        <v>360</v>
      </c>
    </row>
    <row r="155" s="2" customFormat="1">
      <c r="A155" s="40"/>
      <c r="B155" s="41"/>
      <c r="C155" s="42"/>
      <c r="D155" s="230" t="s">
        <v>192</v>
      </c>
      <c r="E155" s="42"/>
      <c r="F155" s="231" t="s">
        <v>361</v>
      </c>
      <c r="G155" s="42"/>
      <c r="H155" s="42"/>
      <c r="I155" s="232"/>
      <c r="J155" s="42"/>
      <c r="K155" s="42"/>
      <c r="L155" s="46"/>
      <c r="M155" s="233"/>
      <c r="N155" s="23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192</v>
      </c>
      <c r="AU155" s="19" t="s">
        <v>83</v>
      </c>
    </row>
    <row r="156" s="12" customFormat="1" ht="22.8" customHeight="1">
      <c r="A156" s="12"/>
      <c r="B156" s="201"/>
      <c r="C156" s="202"/>
      <c r="D156" s="203" t="s">
        <v>73</v>
      </c>
      <c r="E156" s="215" t="s">
        <v>403</v>
      </c>
      <c r="F156" s="215" t="s">
        <v>404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SUM(P157:P161)</f>
        <v>0</v>
      </c>
      <c r="Q156" s="209"/>
      <c r="R156" s="210">
        <f>SUM(R157:R161)</f>
        <v>0.080409599999999998</v>
      </c>
      <c r="S156" s="209"/>
      <c r="T156" s="211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83</v>
      </c>
      <c r="AT156" s="213" t="s">
        <v>73</v>
      </c>
      <c r="AU156" s="213" t="s">
        <v>81</v>
      </c>
      <c r="AY156" s="212" t="s">
        <v>184</v>
      </c>
      <c r="BK156" s="214">
        <f>SUM(BK157:BK161)</f>
        <v>0</v>
      </c>
    </row>
    <row r="157" s="2" customFormat="1" ht="49.05" customHeight="1">
      <c r="A157" s="40"/>
      <c r="B157" s="41"/>
      <c r="C157" s="217" t="s">
        <v>366</v>
      </c>
      <c r="D157" s="217" t="s">
        <v>187</v>
      </c>
      <c r="E157" s="218" t="s">
        <v>406</v>
      </c>
      <c r="F157" s="219" t="s">
        <v>407</v>
      </c>
      <c r="G157" s="220" t="s">
        <v>141</v>
      </c>
      <c r="H157" s="221">
        <v>5.7599999999999998</v>
      </c>
      <c r="I157" s="222"/>
      <c r="J157" s="223">
        <f>ROUND(I157*H157,2)</f>
        <v>0</v>
      </c>
      <c r="K157" s="219" t="s">
        <v>408</v>
      </c>
      <c r="L157" s="46"/>
      <c r="M157" s="224" t="s">
        <v>19</v>
      </c>
      <c r="N157" s="225" t="s">
        <v>45</v>
      </c>
      <c r="O157" s="86"/>
      <c r="P157" s="226">
        <f>O157*H157</f>
        <v>0</v>
      </c>
      <c r="Q157" s="226">
        <v>0.01396</v>
      </c>
      <c r="R157" s="226">
        <f>Q157*H157</f>
        <v>0.080409599999999998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232</v>
      </c>
      <c r="AT157" s="228" t="s">
        <v>187</v>
      </c>
      <c r="AU157" s="228" t="s">
        <v>83</v>
      </c>
      <c r="AY157" s="19" t="s">
        <v>184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81</v>
      </c>
      <c r="BK157" s="229">
        <f>ROUND(I157*H157,2)</f>
        <v>0</v>
      </c>
      <c r="BL157" s="19" t="s">
        <v>232</v>
      </c>
      <c r="BM157" s="228" t="s">
        <v>409</v>
      </c>
    </row>
    <row r="158" s="2" customFormat="1">
      <c r="A158" s="40"/>
      <c r="B158" s="41"/>
      <c r="C158" s="42"/>
      <c r="D158" s="230" t="s">
        <v>192</v>
      </c>
      <c r="E158" s="42"/>
      <c r="F158" s="231" t="s">
        <v>410</v>
      </c>
      <c r="G158" s="42"/>
      <c r="H158" s="42"/>
      <c r="I158" s="232"/>
      <c r="J158" s="42"/>
      <c r="K158" s="42"/>
      <c r="L158" s="46"/>
      <c r="M158" s="233"/>
      <c r="N158" s="23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192</v>
      </c>
      <c r="AU158" s="19" t="s">
        <v>83</v>
      </c>
    </row>
    <row r="159" s="13" customFormat="1">
      <c r="A159" s="13"/>
      <c r="B159" s="235"/>
      <c r="C159" s="236"/>
      <c r="D159" s="237" t="s">
        <v>194</v>
      </c>
      <c r="E159" s="238" t="s">
        <v>19</v>
      </c>
      <c r="F159" s="239" t="s">
        <v>537</v>
      </c>
      <c r="G159" s="236"/>
      <c r="H159" s="240">
        <v>5.7599999999999998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194</v>
      </c>
      <c r="AU159" s="246" t="s">
        <v>83</v>
      </c>
      <c r="AV159" s="13" t="s">
        <v>83</v>
      </c>
      <c r="AW159" s="13" t="s">
        <v>35</v>
      </c>
      <c r="AX159" s="13" t="s">
        <v>81</v>
      </c>
      <c r="AY159" s="246" t="s">
        <v>184</v>
      </c>
    </row>
    <row r="160" s="2" customFormat="1" ht="49.05" customHeight="1">
      <c r="A160" s="40"/>
      <c r="B160" s="41"/>
      <c r="C160" s="217" t="s">
        <v>372</v>
      </c>
      <c r="D160" s="217" t="s">
        <v>187</v>
      </c>
      <c r="E160" s="218" t="s">
        <v>413</v>
      </c>
      <c r="F160" s="219" t="s">
        <v>414</v>
      </c>
      <c r="G160" s="220" t="s">
        <v>206</v>
      </c>
      <c r="H160" s="221">
        <v>0.080000000000000002</v>
      </c>
      <c r="I160" s="222"/>
      <c r="J160" s="223">
        <f>ROUND(I160*H160,2)</f>
        <v>0</v>
      </c>
      <c r="K160" s="219" t="s">
        <v>190</v>
      </c>
      <c r="L160" s="46"/>
      <c r="M160" s="224" t="s">
        <v>19</v>
      </c>
      <c r="N160" s="225" t="s">
        <v>45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232</v>
      </c>
      <c r="AT160" s="228" t="s">
        <v>187</v>
      </c>
      <c r="AU160" s="228" t="s">
        <v>83</v>
      </c>
      <c r="AY160" s="19" t="s">
        <v>184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81</v>
      </c>
      <c r="BK160" s="229">
        <f>ROUND(I160*H160,2)</f>
        <v>0</v>
      </c>
      <c r="BL160" s="19" t="s">
        <v>232</v>
      </c>
      <c r="BM160" s="228" t="s">
        <v>415</v>
      </c>
    </row>
    <row r="161" s="2" customFormat="1">
      <c r="A161" s="40"/>
      <c r="B161" s="41"/>
      <c r="C161" s="42"/>
      <c r="D161" s="230" t="s">
        <v>192</v>
      </c>
      <c r="E161" s="42"/>
      <c r="F161" s="231" t="s">
        <v>416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192</v>
      </c>
      <c r="AU161" s="19" t="s">
        <v>83</v>
      </c>
    </row>
    <row r="162" s="12" customFormat="1" ht="22.8" customHeight="1">
      <c r="A162" s="12"/>
      <c r="B162" s="201"/>
      <c r="C162" s="202"/>
      <c r="D162" s="203" t="s">
        <v>73</v>
      </c>
      <c r="E162" s="215" t="s">
        <v>255</v>
      </c>
      <c r="F162" s="215" t="s">
        <v>256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SUM(P163:P167)</f>
        <v>0</v>
      </c>
      <c r="Q162" s="209"/>
      <c r="R162" s="210">
        <f>SUM(R163:R167)</f>
        <v>0.063072000000000003</v>
      </c>
      <c r="S162" s="209"/>
      <c r="T162" s="211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83</v>
      </c>
      <c r="AT162" s="213" t="s">
        <v>73</v>
      </c>
      <c r="AU162" s="213" t="s">
        <v>81</v>
      </c>
      <c r="AY162" s="212" t="s">
        <v>184</v>
      </c>
      <c r="BK162" s="214">
        <f>SUM(BK163:BK167)</f>
        <v>0</v>
      </c>
    </row>
    <row r="163" s="2" customFormat="1" ht="37.8" customHeight="1">
      <c r="A163" s="40"/>
      <c r="B163" s="41"/>
      <c r="C163" s="217" t="s">
        <v>377</v>
      </c>
      <c r="D163" s="217" t="s">
        <v>187</v>
      </c>
      <c r="E163" s="218" t="s">
        <v>504</v>
      </c>
      <c r="F163" s="219" t="s">
        <v>505</v>
      </c>
      <c r="G163" s="220" t="s">
        <v>240</v>
      </c>
      <c r="H163" s="221">
        <v>14.4</v>
      </c>
      <c r="I163" s="222"/>
      <c r="J163" s="223">
        <f>ROUND(I163*H163,2)</f>
        <v>0</v>
      </c>
      <c r="K163" s="219" t="s">
        <v>190</v>
      </c>
      <c r="L163" s="46"/>
      <c r="M163" s="224" t="s">
        <v>19</v>
      </c>
      <c r="N163" s="225" t="s">
        <v>45</v>
      </c>
      <c r="O163" s="86"/>
      <c r="P163" s="226">
        <f>O163*H163</f>
        <v>0</v>
      </c>
      <c r="Q163" s="226">
        <v>0.0043800000000000002</v>
      </c>
      <c r="R163" s="226">
        <f>Q163*H163</f>
        <v>0.063072000000000003</v>
      </c>
      <c r="S163" s="226">
        <v>0</v>
      </c>
      <c r="T163" s="22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232</v>
      </c>
      <c r="AT163" s="228" t="s">
        <v>187</v>
      </c>
      <c r="AU163" s="228" t="s">
        <v>83</v>
      </c>
      <c r="AY163" s="19" t="s">
        <v>184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81</v>
      </c>
      <c r="BK163" s="229">
        <f>ROUND(I163*H163,2)</f>
        <v>0</v>
      </c>
      <c r="BL163" s="19" t="s">
        <v>232</v>
      </c>
      <c r="BM163" s="228" t="s">
        <v>420</v>
      </c>
    </row>
    <row r="164" s="2" customFormat="1">
      <c r="A164" s="40"/>
      <c r="B164" s="41"/>
      <c r="C164" s="42"/>
      <c r="D164" s="230" t="s">
        <v>192</v>
      </c>
      <c r="E164" s="42"/>
      <c r="F164" s="231" t="s">
        <v>506</v>
      </c>
      <c r="G164" s="42"/>
      <c r="H164" s="42"/>
      <c r="I164" s="232"/>
      <c r="J164" s="42"/>
      <c r="K164" s="42"/>
      <c r="L164" s="46"/>
      <c r="M164" s="233"/>
      <c r="N164" s="23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192</v>
      </c>
      <c r="AU164" s="19" t="s">
        <v>83</v>
      </c>
    </row>
    <row r="165" s="13" customFormat="1">
      <c r="A165" s="13"/>
      <c r="B165" s="235"/>
      <c r="C165" s="236"/>
      <c r="D165" s="237" t="s">
        <v>194</v>
      </c>
      <c r="E165" s="238" t="s">
        <v>19</v>
      </c>
      <c r="F165" s="239" t="s">
        <v>538</v>
      </c>
      <c r="G165" s="236"/>
      <c r="H165" s="240">
        <v>14.4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194</v>
      </c>
      <c r="AU165" s="246" t="s">
        <v>83</v>
      </c>
      <c r="AV165" s="13" t="s">
        <v>83</v>
      </c>
      <c r="AW165" s="13" t="s">
        <v>35</v>
      </c>
      <c r="AX165" s="13" t="s">
        <v>81</v>
      </c>
      <c r="AY165" s="246" t="s">
        <v>184</v>
      </c>
    </row>
    <row r="166" s="2" customFormat="1" ht="49.05" customHeight="1">
      <c r="A166" s="40"/>
      <c r="B166" s="41"/>
      <c r="C166" s="217" t="s">
        <v>383</v>
      </c>
      <c r="D166" s="217" t="s">
        <v>187</v>
      </c>
      <c r="E166" s="218" t="s">
        <v>430</v>
      </c>
      <c r="F166" s="219" t="s">
        <v>431</v>
      </c>
      <c r="G166" s="220" t="s">
        <v>206</v>
      </c>
      <c r="H166" s="221">
        <v>0.063</v>
      </c>
      <c r="I166" s="222"/>
      <c r="J166" s="223">
        <f>ROUND(I166*H166,2)</f>
        <v>0</v>
      </c>
      <c r="K166" s="219" t="s">
        <v>190</v>
      </c>
      <c r="L166" s="46"/>
      <c r="M166" s="224" t="s">
        <v>19</v>
      </c>
      <c r="N166" s="225" t="s">
        <v>45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232</v>
      </c>
      <c r="AT166" s="228" t="s">
        <v>187</v>
      </c>
      <c r="AU166" s="228" t="s">
        <v>83</v>
      </c>
      <c r="AY166" s="19" t="s">
        <v>184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81</v>
      </c>
      <c r="BK166" s="229">
        <f>ROUND(I166*H166,2)</f>
        <v>0</v>
      </c>
      <c r="BL166" s="19" t="s">
        <v>232</v>
      </c>
      <c r="BM166" s="228" t="s">
        <v>432</v>
      </c>
    </row>
    <row r="167" s="2" customFormat="1">
      <c r="A167" s="40"/>
      <c r="B167" s="41"/>
      <c r="C167" s="42"/>
      <c r="D167" s="230" t="s">
        <v>192</v>
      </c>
      <c r="E167" s="42"/>
      <c r="F167" s="231" t="s">
        <v>433</v>
      </c>
      <c r="G167" s="42"/>
      <c r="H167" s="42"/>
      <c r="I167" s="232"/>
      <c r="J167" s="42"/>
      <c r="K167" s="42"/>
      <c r="L167" s="46"/>
      <c r="M167" s="233"/>
      <c r="N167" s="23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83</v>
      </c>
    </row>
    <row r="168" s="12" customFormat="1" ht="22.8" customHeight="1">
      <c r="A168" s="12"/>
      <c r="B168" s="201"/>
      <c r="C168" s="202"/>
      <c r="D168" s="203" t="s">
        <v>73</v>
      </c>
      <c r="E168" s="215" t="s">
        <v>447</v>
      </c>
      <c r="F168" s="215" t="s">
        <v>448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SUM(P169:P177)</f>
        <v>0</v>
      </c>
      <c r="Q168" s="209"/>
      <c r="R168" s="210">
        <f>SUM(R169:R177)</f>
        <v>0.00064463999999999993</v>
      </c>
      <c r="S168" s="209"/>
      <c r="T168" s="211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83</v>
      </c>
      <c r="AT168" s="213" t="s">
        <v>73</v>
      </c>
      <c r="AU168" s="213" t="s">
        <v>81</v>
      </c>
      <c r="AY168" s="212" t="s">
        <v>184</v>
      </c>
      <c r="BK168" s="214">
        <f>SUM(BK169:BK177)</f>
        <v>0</v>
      </c>
    </row>
    <row r="169" s="2" customFormat="1" ht="37.8" customHeight="1">
      <c r="A169" s="40"/>
      <c r="B169" s="41"/>
      <c r="C169" s="217" t="s">
        <v>7</v>
      </c>
      <c r="D169" s="217" t="s">
        <v>187</v>
      </c>
      <c r="E169" s="218" t="s">
        <v>450</v>
      </c>
      <c r="F169" s="219" t="s">
        <v>451</v>
      </c>
      <c r="G169" s="220" t="s">
        <v>141</v>
      </c>
      <c r="H169" s="221">
        <v>1.8959999999999999</v>
      </c>
      <c r="I169" s="222"/>
      <c r="J169" s="223">
        <f>ROUND(I169*H169,2)</f>
        <v>0</v>
      </c>
      <c r="K169" s="219" t="s">
        <v>190</v>
      </c>
      <c r="L169" s="46"/>
      <c r="M169" s="224" t="s">
        <v>19</v>
      </c>
      <c r="N169" s="225" t="s">
        <v>45</v>
      </c>
      <c r="O169" s="86"/>
      <c r="P169" s="226">
        <f>O169*H169</f>
        <v>0</v>
      </c>
      <c r="Q169" s="226">
        <v>8.0000000000000007E-05</v>
      </c>
      <c r="R169" s="226">
        <f>Q169*H169</f>
        <v>0.00015168000000000001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232</v>
      </c>
      <c r="AT169" s="228" t="s">
        <v>187</v>
      </c>
      <c r="AU169" s="228" t="s">
        <v>83</v>
      </c>
      <c r="AY169" s="19" t="s">
        <v>184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81</v>
      </c>
      <c r="BK169" s="229">
        <f>ROUND(I169*H169,2)</f>
        <v>0</v>
      </c>
      <c r="BL169" s="19" t="s">
        <v>232</v>
      </c>
      <c r="BM169" s="228" t="s">
        <v>452</v>
      </c>
    </row>
    <row r="170" s="2" customFormat="1">
      <c r="A170" s="40"/>
      <c r="B170" s="41"/>
      <c r="C170" s="42"/>
      <c r="D170" s="230" t="s">
        <v>192</v>
      </c>
      <c r="E170" s="42"/>
      <c r="F170" s="231" t="s">
        <v>453</v>
      </c>
      <c r="G170" s="42"/>
      <c r="H170" s="42"/>
      <c r="I170" s="232"/>
      <c r="J170" s="42"/>
      <c r="K170" s="42"/>
      <c r="L170" s="46"/>
      <c r="M170" s="233"/>
      <c r="N170" s="23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83</v>
      </c>
    </row>
    <row r="171" s="13" customFormat="1">
      <c r="A171" s="13"/>
      <c r="B171" s="235"/>
      <c r="C171" s="236"/>
      <c r="D171" s="237" t="s">
        <v>194</v>
      </c>
      <c r="E171" s="238" t="s">
        <v>19</v>
      </c>
      <c r="F171" s="239" t="s">
        <v>525</v>
      </c>
      <c r="G171" s="236"/>
      <c r="H171" s="240">
        <v>1.8959999999999999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194</v>
      </c>
      <c r="AU171" s="246" t="s">
        <v>83</v>
      </c>
      <c r="AV171" s="13" t="s">
        <v>83</v>
      </c>
      <c r="AW171" s="13" t="s">
        <v>35</v>
      </c>
      <c r="AX171" s="13" t="s">
        <v>81</v>
      </c>
      <c r="AY171" s="246" t="s">
        <v>184</v>
      </c>
    </row>
    <row r="172" s="2" customFormat="1" ht="24.15" customHeight="1">
      <c r="A172" s="40"/>
      <c r="B172" s="41"/>
      <c r="C172" s="217" t="s">
        <v>391</v>
      </c>
      <c r="D172" s="217" t="s">
        <v>187</v>
      </c>
      <c r="E172" s="218" t="s">
        <v>456</v>
      </c>
      <c r="F172" s="219" t="s">
        <v>457</v>
      </c>
      <c r="G172" s="220" t="s">
        <v>141</v>
      </c>
      <c r="H172" s="221">
        <v>1.8959999999999999</v>
      </c>
      <c r="I172" s="222"/>
      <c r="J172" s="223">
        <f>ROUND(I172*H172,2)</f>
        <v>0</v>
      </c>
      <c r="K172" s="219" t="s">
        <v>190</v>
      </c>
      <c r="L172" s="46"/>
      <c r="M172" s="224" t="s">
        <v>19</v>
      </c>
      <c r="N172" s="225" t="s">
        <v>45</v>
      </c>
      <c r="O172" s="86"/>
      <c r="P172" s="226">
        <f>O172*H172</f>
        <v>0</v>
      </c>
      <c r="Q172" s="226">
        <v>0.00013999999999999999</v>
      </c>
      <c r="R172" s="226">
        <f>Q172*H172</f>
        <v>0.00026543999999999998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232</v>
      </c>
      <c r="AT172" s="228" t="s">
        <v>187</v>
      </c>
      <c r="AU172" s="228" t="s">
        <v>83</v>
      </c>
      <c r="AY172" s="19" t="s">
        <v>184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81</v>
      </c>
      <c r="BK172" s="229">
        <f>ROUND(I172*H172,2)</f>
        <v>0</v>
      </c>
      <c r="BL172" s="19" t="s">
        <v>232</v>
      </c>
      <c r="BM172" s="228" t="s">
        <v>458</v>
      </c>
    </row>
    <row r="173" s="2" customFormat="1">
      <c r="A173" s="40"/>
      <c r="B173" s="41"/>
      <c r="C173" s="42"/>
      <c r="D173" s="230" t="s">
        <v>192</v>
      </c>
      <c r="E173" s="42"/>
      <c r="F173" s="231" t="s">
        <v>459</v>
      </c>
      <c r="G173" s="42"/>
      <c r="H173" s="42"/>
      <c r="I173" s="232"/>
      <c r="J173" s="42"/>
      <c r="K173" s="42"/>
      <c r="L173" s="46"/>
      <c r="M173" s="233"/>
      <c r="N173" s="23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83</v>
      </c>
    </row>
    <row r="174" s="13" customFormat="1">
      <c r="A174" s="13"/>
      <c r="B174" s="235"/>
      <c r="C174" s="236"/>
      <c r="D174" s="237" t="s">
        <v>194</v>
      </c>
      <c r="E174" s="238" t="s">
        <v>19</v>
      </c>
      <c r="F174" s="239" t="s">
        <v>525</v>
      </c>
      <c r="G174" s="236"/>
      <c r="H174" s="240">
        <v>1.8959999999999999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194</v>
      </c>
      <c r="AU174" s="246" t="s">
        <v>83</v>
      </c>
      <c r="AV174" s="13" t="s">
        <v>83</v>
      </c>
      <c r="AW174" s="13" t="s">
        <v>35</v>
      </c>
      <c r="AX174" s="13" t="s">
        <v>81</v>
      </c>
      <c r="AY174" s="246" t="s">
        <v>184</v>
      </c>
    </row>
    <row r="175" s="2" customFormat="1" ht="24.15" customHeight="1">
      <c r="A175" s="40"/>
      <c r="B175" s="41"/>
      <c r="C175" s="217" t="s">
        <v>395</v>
      </c>
      <c r="D175" s="217" t="s">
        <v>187</v>
      </c>
      <c r="E175" s="218" t="s">
        <v>461</v>
      </c>
      <c r="F175" s="219" t="s">
        <v>462</v>
      </c>
      <c r="G175" s="220" t="s">
        <v>141</v>
      </c>
      <c r="H175" s="221">
        <v>1.8959999999999999</v>
      </c>
      <c r="I175" s="222"/>
      <c r="J175" s="223">
        <f>ROUND(I175*H175,2)</f>
        <v>0</v>
      </c>
      <c r="K175" s="219" t="s">
        <v>190</v>
      </c>
      <c r="L175" s="46"/>
      <c r="M175" s="224" t="s">
        <v>19</v>
      </c>
      <c r="N175" s="225" t="s">
        <v>45</v>
      </c>
      <c r="O175" s="86"/>
      <c r="P175" s="226">
        <f>O175*H175</f>
        <v>0</v>
      </c>
      <c r="Q175" s="226">
        <v>0.00012</v>
      </c>
      <c r="R175" s="226">
        <f>Q175*H175</f>
        <v>0.00022751999999999999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232</v>
      </c>
      <c r="AT175" s="228" t="s">
        <v>187</v>
      </c>
      <c r="AU175" s="228" t="s">
        <v>83</v>
      </c>
      <c r="AY175" s="19" t="s">
        <v>184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81</v>
      </c>
      <c r="BK175" s="229">
        <f>ROUND(I175*H175,2)</f>
        <v>0</v>
      </c>
      <c r="BL175" s="19" t="s">
        <v>232</v>
      </c>
      <c r="BM175" s="228" t="s">
        <v>463</v>
      </c>
    </row>
    <row r="176" s="2" customFormat="1">
      <c r="A176" s="40"/>
      <c r="B176" s="41"/>
      <c r="C176" s="42"/>
      <c r="D176" s="230" t="s">
        <v>192</v>
      </c>
      <c r="E176" s="42"/>
      <c r="F176" s="231" t="s">
        <v>464</v>
      </c>
      <c r="G176" s="42"/>
      <c r="H176" s="42"/>
      <c r="I176" s="232"/>
      <c r="J176" s="42"/>
      <c r="K176" s="42"/>
      <c r="L176" s="46"/>
      <c r="M176" s="233"/>
      <c r="N176" s="23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83</v>
      </c>
    </row>
    <row r="177" s="13" customFormat="1">
      <c r="A177" s="13"/>
      <c r="B177" s="235"/>
      <c r="C177" s="236"/>
      <c r="D177" s="237" t="s">
        <v>194</v>
      </c>
      <c r="E177" s="238" t="s">
        <v>19</v>
      </c>
      <c r="F177" s="239" t="s">
        <v>525</v>
      </c>
      <c r="G177" s="236"/>
      <c r="H177" s="240">
        <v>1.8959999999999999</v>
      </c>
      <c r="I177" s="241"/>
      <c r="J177" s="236"/>
      <c r="K177" s="236"/>
      <c r="L177" s="242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194</v>
      </c>
      <c r="AU177" s="246" t="s">
        <v>83</v>
      </c>
      <c r="AV177" s="13" t="s">
        <v>83</v>
      </c>
      <c r="AW177" s="13" t="s">
        <v>35</v>
      </c>
      <c r="AX177" s="13" t="s">
        <v>81</v>
      </c>
      <c r="AY177" s="246" t="s">
        <v>184</v>
      </c>
    </row>
    <row r="178" s="2" customFormat="1" ht="6.96" customHeight="1">
      <c r="A178" s="40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46"/>
      <c r="M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</sheetData>
  <sheetProtection sheet="1" autoFilter="0" formatColumns="0" formatRows="0" objects="1" scenarios="1" spinCount="100000" saltValue="8/wOWv0JozwMIfYDie2yfBKqs4JZWtBWoVCVWZRviJn6w08tJqawTSYJR+RX+uLuWMv0iMAp0/O5P2hfmYuO7Q==" hashValue="xwPGk2Sh3rtFk01aSpXv0nl4xlzsrgXjwzYTIdli+95p6Aey0ZLJdjnSzp85JGJklvnJnvHI+zqA59SWoA23cA==" algorithmName="SHA-512" password="CC35"/>
  <autoFilter ref="C96:K17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2362301"/>
    <hyperlink ref="F104" r:id="rId2" display="https://podminky.urs.cz/item/CS_URS_2024_02/712363352"/>
    <hyperlink ref="F107" r:id="rId3" display="https://podminky.urs.cz/item/CS_URS_2024_02/712363353"/>
    <hyperlink ref="F110" r:id="rId4" display="https://podminky.urs.cz/item/CS_URS_2024_02/712363366"/>
    <hyperlink ref="F113" r:id="rId5" display="https://podminky.urs.cz/item/CS_URS_2024_02/712363373"/>
    <hyperlink ref="F116" r:id="rId6" display="https://podminky.urs.cz/item/CS_URS_2024_02/712363404"/>
    <hyperlink ref="F125" r:id="rId7" display="https://podminky.urs.cz/item/CS_URS_2024_02/712363405"/>
    <hyperlink ref="F129" r:id="rId8" display="https://podminky.urs.cz/item/CS_URS_2024_02/712363406"/>
    <hyperlink ref="F133" r:id="rId9" display="https://podminky.urs.cz/item/CS_URS_2024_02/712391171"/>
    <hyperlink ref="F143" r:id="rId10" display="https://podminky.urs.cz/item/CS_URS_2024_02/712964703"/>
    <hyperlink ref="F149" r:id="rId11" display="https://podminky.urs.cz/item/CS_URS_2024_02/998712103"/>
    <hyperlink ref="F152" r:id="rId12" display="https://podminky.urs.cz/item/CS_URS_2024_02/721233113"/>
    <hyperlink ref="F155" r:id="rId13" display="https://podminky.urs.cz/item/CS_URS_2024_02/998721103"/>
    <hyperlink ref="F158" r:id="rId14" display="https://podminky.urs.cz/item/CS_URS_2024_01/762361312"/>
    <hyperlink ref="F161" r:id="rId15" display="https://podminky.urs.cz/item/CS_URS_2024_02/998762103"/>
    <hyperlink ref="F164" r:id="rId16" display="https://podminky.urs.cz/item/CS_URS_2024_02/764214606"/>
    <hyperlink ref="F167" r:id="rId17" display="https://podminky.urs.cz/item/CS_URS_2024_02/998764103"/>
    <hyperlink ref="F170" r:id="rId18" display="https://podminky.urs.cz/item/CS_URS_2024_02/783301311"/>
    <hyperlink ref="F173" r:id="rId19" display="https://podminky.urs.cz/item/CS_URS_2024_02/783314101"/>
    <hyperlink ref="F176" r:id="rId20" display="https://podminky.urs.cz/item/CS_URS_2024_02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  <c r="AZ2" s="141" t="s">
        <v>139</v>
      </c>
      <c r="BA2" s="141" t="s">
        <v>539</v>
      </c>
      <c r="BB2" s="141" t="s">
        <v>141</v>
      </c>
      <c r="BC2" s="141" t="s">
        <v>540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541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ROUND((SUM(BE98:BE126)),  2)</f>
        <v>0</v>
      </c>
      <c r="G37" s="40"/>
      <c r="H37" s="40"/>
      <c r="I37" s="161">
        <v>0.20999999999999999</v>
      </c>
      <c r="J37" s="160">
        <f>ROUND(((SUM(BE98:BE126))*I37),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ROUND((SUM(BF98:BF126)),  2)</f>
        <v>0</v>
      </c>
      <c r="G38" s="40"/>
      <c r="H38" s="40"/>
      <c r="I38" s="161">
        <v>0.12</v>
      </c>
      <c r="J38" s="160">
        <f>ROUND(((SUM(BF98:BF126))*I38),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ROUND((SUM(BG98:BG126)),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ROUND((SUM(BH98:BH126)),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ROUND((SUM(BI98:BI126)),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541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J100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J114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J115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165</v>
      </c>
      <c r="E73" s="187"/>
      <c r="F73" s="187"/>
      <c r="G73" s="187"/>
      <c r="H73" s="187"/>
      <c r="I73" s="187"/>
      <c r="J73" s="188">
        <f>J119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167</v>
      </c>
      <c r="E74" s="187"/>
      <c r="F74" s="187"/>
      <c r="G74" s="187"/>
      <c r="H74" s="187"/>
      <c r="I74" s="187"/>
      <c r="J74" s="188">
        <f>J123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169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3" t="str">
        <f>E7</f>
        <v>Rekonstrukce střechy budovy F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3" t="s">
        <v>151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152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4" t="s">
        <v>541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154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D.1.1a - Architektonicko-stavební řešení - Bourací práce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Masarykova nemocnice Ústí nad Labem</v>
      </c>
      <c r="G92" s="42"/>
      <c r="H92" s="42"/>
      <c r="I92" s="34" t="s">
        <v>23</v>
      </c>
      <c r="J92" s="74" t="str">
        <f>IF(J16="","",J16)</f>
        <v>14. 10. 2024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Krajská zdravotní a.s.</v>
      </c>
      <c r="G94" s="42"/>
      <c r="H94" s="42"/>
      <c r="I94" s="34" t="s">
        <v>33</v>
      </c>
      <c r="J94" s="38" t="str">
        <f>E25</f>
        <v xml:space="preserve"> 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36</v>
      </c>
      <c r="J95" s="38" t="str">
        <f>E28</f>
        <v>Milan Křehla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0"/>
      <c r="B97" s="191"/>
      <c r="C97" s="192" t="s">
        <v>170</v>
      </c>
      <c r="D97" s="193" t="s">
        <v>59</v>
      </c>
      <c r="E97" s="193" t="s">
        <v>55</v>
      </c>
      <c r="F97" s="193" t="s">
        <v>56</v>
      </c>
      <c r="G97" s="193" t="s">
        <v>171</v>
      </c>
      <c r="H97" s="193" t="s">
        <v>172</v>
      </c>
      <c r="I97" s="193" t="s">
        <v>173</v>
      </c>
      <c r="J97" s="193" t="s">
        <v>158</v>
      </c>
      <c r="K97" s="194" t="s">
        <v>174</v>
      </c>
      <c r="L97" s="195"/>
      <c r="M97" s="94" t="s">
        <v>19</v>
      </c>
      <c r="N97" s="95" t="s">
        <v>44</v>
      </c>
      <c r="O97" s="95" t="s">
        <v>175</v>
      </c>
      <c r="P97" s="95" t="s">
        <v>176</v>
      </c>
      <c r="Q97" s="95" t="s">
        <v>177</v>
      </c>
      <c r="R97" s="95" t="s">
        <v>178</v>
      </c>
      <c r="S97" s="95" t="s">
        <v>179</v>
      </c>
      <c r="T97" s="96" t="s">
        <v>180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0"/>
      <c r="B98" s="41"/>
      <c r="C98" s="101" t="s">
        <v>181</v>
      </c>
      <c r="D98" s="42"/>
      <c r="E98" s="42"/>
      <c r="F98" s="42"/>
      <c r="G98" s="42"/>
      <c r="H98" s="42"/>
      <c r="I98" s="42"/>
      <c r="J98" s="196">
        <f>BK98</f>
        <v>0</v>
      </c>
      <c r="K98" s="42"/>
      <c r="L98" s="46"/>
      <c r="M98" s="97"/>
      <c r="N98" s="197"/>
      <c r="O98" s="98"/>
      <c r="P98" s="198">
        <f>P99+P114</f>
        <v>0</v>
      </c>
      <c r="Q98" s="98"/>
      <c r="R98" s="198">
        <f>R99+R114</f>
        <v>0</v>
      </c>
      <c r="S98" s="98"/>
      <c r="T98" s="199">
        <f>T99+T114</f>
        <v>0.10150000000000001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159</v>
      </c>
      <c r="BK98" s="200">
        <f>BK99+BK114</f>
        <v>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182</v>
      </c>
      <c r="F99" s="204" t="s">
        <v>183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P100+P104</f>
        <v>0</v>
      </c>
      <c r="Q99" s="209"/>
      <c r="R99" s="210">
        <f>R100+R104</f>
        <v>0</v>
      </c>
      <c r="S99" s="209"/>
      <c r="T99" s="211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74</v>
      </c>
      <c r="AY99" s="212" t="s">
        <v>184</v>
      </c>
      <c r="BK99" s="214">
        <f>BK100+BK104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185</v>
      </c>
      <c r="F100" s="215" t="s">
        <v>186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SUM(P101:P103)</f>
        <v>0</v>
      </c>
      <c r="Q100" s="209"/>
      <c r="R100" s="210">
        <f>SUM(R101:R103)</f>
        <v>0</v>
      </c>
      <c r="S100" s="209"/>
      <c r="T100" s="21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81</v>
      </c>
      <c r="AT100" s="213" t="s">
        <v>73</v>
      </c>
      <c r="AU100" s="213" t="s">
        <v>81</v>
      </c>
      <c r="AY100" s="212" t="s">
        <v>184</v>
      </c>
      <c r="BK100" s="214">
        <f>SUM(BK101:BK103)</f>
        <v>0</v>
      </c>
    </row>
    <row r="101" s="2" customFormat="1" ht="37.8" customHeight="1">
      <c r="A101" s="40"/>
      <c r="B101" s="41"/>
      <c r="C101" s="217" t="s">
        <v>81</v>
      </c>
      <c r="D101" s="217" t="s">
        <v>187</v>
      </c>
      <c r="E101" s="218" t="s">
        <v>188</v>
      </c>
      <c r="F101" s="219" t="s">
        <v>189</v>
      </c>
      <c r="G101" s="220" t="s">
        <v>141</v>
      </c>
      <c r="H101" s="221">
        <v>47</v>
      </c>
      <c r="I101" s="222"/>
      <c r="J101" s="223">
        <f>ROUND(I101*H101,2)</f>
        <v>0</v>
      </c>
      <c r="K101" s="219" t="s">
        <v>190</v>
      </c>
      <c r="L101" s="46"/>
      <c r="M101" s="224" t="s">
        <v>19</v>
      </c>
      <c r="N101" s="225" t="s">
        <v>45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95</v>
      </c>
      <c r="AT101" s="228" t="s">
        <v>187</v>
      </c>
      <c r="AU101" s="228" t="s">
        <v>83</v>
      </c>
      <c r="AY101" s="19" t="s">
        <v>184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81</v>
      </c>
      <c r="BK101" s="229">
        <f>ROUND(I101*H101,2)</f>
        <v>0</v>
      </c>
      <c r="BL101" s="19" t="s">
        <v>95</v>
      </c>
      <c r="BM101" s="228" t="s">
        <v>191</v>
      </c>
    </row>
    <row r="102" s="2" customFormat="1">
      <c r="A102" s="40"/>
      <c r="B102" s="41"/>
      <c r="C102" s="42"/>
      <c r="D102" s="230" t="s">
        <v>192</v>
      </c>
      <c r="E102" s="42"/>
      <c r="F102" s="231" t="s">
        <v>193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83</v>
      </c>
    </row>
    <row r="103" s="13" customFormat="1">
      <c r="A103" s="13"/>
      <c r="B103" s="235"/>
      <c r="C103" s="236"/>
      <c r="D103" s="237" t="s">
        <v>194</v>
      </c>
      <c r="E103" s="238" t="s">
        <v>19</v>
      </c>
      <c r="F103" s="239" t="s">
        <v>139</v>
      </c>
      <c r="G103" s="236"/>
      <c r="H103" s="240">
        <v>47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194</v>
      </c>
      <c r="AU103" s="246" t="s">
        <v>83</v>
      </c>
      <c r="AV103" s="13" t="s">
        <v>83</v>
      </c>
      <c r="AW103" s="13" t="s">
        <v>35</v>
      </c>
      <c r="AX103" s="13" t="s">
        <v>81</v>
      </c>
      <c r="AY103" s="246" t="s">
        <v>184</v>
      </c>
    </row>
    <row r="104" s="12" customFormat="1" ht="22.8" customHeight="1">
      <c r="A104" s="12"/>
      <c r="B104" s="201"/>
      <c r="C104" s="202"/>
      <c r="D104" s="203" t="s">
        <v>73</v>
      </c>
      <c r="E104" s="215" t="s">
        <v>202</v>
      </c>
      <c r="F104" s="215" t="s">
        <v>203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SUM(P105:P113)</f>
        <v>0</v>
      </c>
      <c r="Q104" s="209"/>
      <c r="R104" s="210">
        <f>SUM(R105:R113)</f>
        <v>0</v>
      </c>
      <c r="S104" s="209"/>
      <c r="T104" s="211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81</v>
      </c>
      <c r="AT104" s="213" t="s">
        <v>73</v>
      </c>
      <c r="AU104" s="213" t="s">
        <v>81</v>
      </c>
      <c r="AY104" s="212" t="s">
        <v>184</v>
      </c>
      <c r="BK104" s="214">
        <f>SUM(BK105:BK113)</f>
        <v>0</v>
      </c>
    </row>
    <row r="105" s="2" customFormat="1" ht="37.8" customHeight="1">
      <c r="A105" s="40"/>
      <c r="B105" s="41"/>
      <c r="C105" s="217" t="s">
        <v>83</v>
      </c>
      <c r="D105" s="217" t="s">
        <v>187</v>
      </c>
      <c r="E105" s="218" t="s">
        <v>204</v>
      </c>
      <c r="F105" s="219" t="s">
        <v>205</v>
      </c>
      <c r="G105" s="220" t="s">
        <v>206</v>
      </c>
      <c r="H105" s="221">
        <v>0.10199999999999999</v>
      </c>
      <c r="I105" s="222"/>
      <c r="J105" s="223">
        <f>ROUND(I105*H105,2)</f>
        <v>0</v>
      </c>
      <c r="K105" s="219" t="s">
        <v>190</v>
      </c>
      <c r="L105" s="46"/>
      <c r="M105" s="224" t="s">
        <v>19</v>
      </c>
      <c r="N105" s="225" t="s">
        <v>45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95</v>
      </c>
      <c r="AT105" s="228" t="s">
        <v>187</v>
      </c>
      <c r="AU105" s="228" t="s">
        <v>83</v>
      </c>
      <c r="AY105" s="19" t="s">
        <v>184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81</v>
      </c>
      <c r="BK105" s="229">
        <f>ROUND(I105*H105,2)</f>
        <v>0</v>
      </c>
      <c r="BL105" s="19" t="s">
        <v>95</v>
      </c>
      <c r="BM105" s="228" t="s">
        <v>207</v>
      </c>
    </row>
    <row r="106" s="2" customFormat="1">
      <c r="A106" s="40"/>
      <c r="B106" s="41"/>
      <c r="C106" s="42"/>
      <c r="D106" s="230" t="s">
        <v>192</v>
      </c>
      <c r="E106" s="42"/>
      <c r="F106" s="231" t="s">
        <v>208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83</v>
      </c>
    </row>
    <row r="107" s="2" customFormat="1" ht="33" customHeight="1">
      <c r="A107" s="40"/>
      <c r="B107" s="41"/>
      <c r="C107" s="217" t="s">
        <v>90</v>
      </c>
      <c r="D107" s="217" t="s">
        <v>187</v>
      </c>
      <c r="E107" s="218" t="s">
        <v>209</v>
      </c>
      <c r="F107" s="219" t="s">
        <v>210</v>
      </c>
      <c r="G107" s="220" t="s">
        <v>206</v>
      </c>
      <c r="H107" s="221">
        <v>0.10199999999999999</v>
      </c>
      <c r="I107" s="222"/>
      <c r="J107" s="223">
        <f>ROUND(I107*H107,2)</f>
        <v>0</v>
      </c>
      <c r="K107" s="219" t="s">
        <v>190</v>
      </c>
      <c r="L107" s="46"/>
      <c r="M107" s="224" t="s">
        <v>19</v>
      </c>
      <c r="N107" s="225" t="s">
        <v>45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95</v>
      </c>
      <c r="AT107" s="228" t="s">
        <v>187</v>
      </c>
      <c r="AU107" s="228" t="s">
        <v>83</v>
      </c>
      <c r="AY107" s="19" t="s">
        <v>184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81</v>
      </c>
      <c r="BK107" s="229">
        <f>ROUND(I107*H107,2)</f>
        <v>0</v>
      </c>
      <c r="BL107" s="19" t="s">
        <v>95</v>
      </c>
      <c r="BM107" s="228" t="s">
        <v>211</v>
      </c>
    </row>
    <row r="108" s="2" customFormat="1">
      <c r="A108" s="40"/>
      <c r="B108" s="41"/>
      <c r="C108" s="42"/>
      <c r="D108" s="230" t="s">
        <v>192</v>
      </c>
      <c r="E108" s="42"/>
      <c r="F108" s="231" t="s">
        <v>212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83</v>
      </c>
    </row>
    <row r="109" s="2" customFormat="1" ht="44.25" customHeight="1">
      <c r="A109" s="40"/>
      <c r="B109" s="41"/>
      <c r="C109" s="217" t="s">
        <v>95</v>
      </c>
      <c r="D109" s="217" t="s">
        <v>187</v>
      </c>
      <c r="E109" s="218" t="s">
        <v>214</v>
      </c>
      <c r="F109" s="219" t="s">
        <v>215</v>
      </c>
      <c r="G109" s="220" t="s">
        <v>206</v>
      </c>
      <c r="H109" s="221">
        <v>0.51000000000000001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95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95</v>
      </c>
      <c r="BM109" s="228" t="s">
        <v>216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217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3" customFormat="1">
      <c r="A111" s="13"/>
      <c r="B111" s="235"/>
      <c r="C111" s="236"/>
      <c r="D111" s="237" t="s">
        <v>194</v>
      </c>
      <c r="E111" s="236"/>
      <c r="F111" s="239" t="s">
        <v>542</v>
      </c>
      <c r="G111" s="236"/>
      <c r="H111" s="240">
        <v>0.51000000000000001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194</v>
      </c>
      <c r="AU111" s="246" t="s">
        <v>83</v>
      </c>
      <c r="AV111" s="13" t="s">
        <v>83</v>
      </c>
      <c r="AW111" s="13" t="s">
        <v>4</v>
      </c>
      <c r="AX111" s="13" t="s">
        <v>81</v>
      </c>
      <c r="AY111" s="246" t="s">
        <v>184</v>
      </c>
    </row>
    <row r="112" s="2" customFormat="1" ht="44.25" customHeight="1">
      <c r="A112" s="40"/>
      <c r="B112" s="41"/>
      <c r="C112" s="217" t="s">
        <v>213</v>
      </c>
      <c r="D112" s="217" t="s">
        <v>187</v>
      </c>
      <c r="E112" s="218" t="s">
        <v>220</v>
      </c>
      <c r="F112" s="219" t="s">
        <v>221</v>
      </c>
      <c r="G112" s="220" t="s">
        <v>206</v>
      </c>
      <c r="H112" s="221">
        <v>0.10199999999999999</v>
      </c>
      <c r="I112" s="222"/>
      <c r="J112" s="223">
        <f>ROUND(I112*H112,2)</f>
        <v>0</v>
      </c>
      <c r="K112" s="219" t="s">
        <v>190</v>
      </c>
      <c r="L112" s="46"/>
      <c r="M112" s="224" t="s">
        <v>19</v>
      </c>
      <c r="N112" s="225" t="s">
        <v>45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95</v>
      </c>
      <c r="AT112" s="228" t="s">
        <v>187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95</v>
      </c>
      <c r="BM112" s="228" t="s">
        <v>222</v>
      </c>
    </row>
    <row r="113" s="2" customFormat="1">
      <c r="A113" s="40"/>
      <c r="B113" s="41"/>
      <c r="C113" s="42"/>
      <c r="D113" s="230" t="s">
        <v>192</v>
      </c>
      <c r="E113" s="42"/>
      <c r="F113" s="231" t="s">
        <v>223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83</v>
      </c>
    </row>
    <row r="114" s="12" customFormat="1" ht="25.92" customHeight="1">
      <c r="A114" s="12"/>
      <c r="B114" s="201"/>
      <c r="C114" s="202"/>
      <c r="D114" s="203" t="s">
        <v>73</v>
      </c>
      <c r="E114" s="204" t="s">
        <v>224</v>
      </c>
      <c r="F114" s="204" t="s">
        <v>225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P115+P119+P123</f>
        <v>0</v>
      </c>
      <c r="Q114" s="209"/>
      <c r="R114" s="210">
        <f>R115+R119+R123</f>
        <v>0</v>
      </c>
      <c r="S114" s="209"/>
      <c r="T114" s="211">
        <f>T115+T119+T123</f>
        <v>0.10150000000000001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83</v>
      </c>
      <c r="AT114" s="213" t="s">
        <v>73</v>
      </c>
      <c r="AU114" s="213" t="s">
        <v>74</v>
      </c>
      <c r="AY114" s="212" t="s">
        <v>184</v>
      </c>
      <c r="BK114" s="214">
        <f>BK115+BK119+BK123</f>
        <v>0</v>
      </c>
    </row>
    <row r="115" s="12" customFormat="1" ht="22.8" customHeight="1">
      <c r="A115" s="12"/>
      <c r="B115" s="201"/>
      <c r="C115" s="202"/>
      <c r="D115" s="203" t="s">
        <v>73</v>
      </c>
      <c r="E115" s="215" t="s">
        <v>226</v>
      </c>
      <c r="F115" s="215" t="s">
        <v>227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SUM(P116:P118)</f>
        <v>0</v>
      </c>
      <c r="Q115" s="209"/>
      <c r="R115" s="210">
        <f>SUM(R116:R118)</f>
        <v>0</v>
      </c>
      <c r="S115" s="209"/>
      <c r="T115" s="211">
        <f>SUM(T116:T118)</f>
        <v>0.02307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83</v>
      </c>
      <c r="AT115" s="213" t="s">
        <v>73</v>
      </c>
      <c r="AU115" s="213" t="s">
        <v>81</v>
      </c>
      <c r="AY115" s="212" t="s">
        <v>184</v>
      </c>
      <c r="BK115" s="214">
        <f>SUM(BK116:BK118)</f>
        <v>0</v>
      </c>
    </row>
    <row r="116" s="2" customFormat="1" ht="24.15" customHeight="1">
      <c r="A116" s="40"/>
      <c r="B116" s="41"/>
      <c r="C116" s="217" t="s">
        <v>219</v>
      </c>
      <c r="D116" s="217" t="s">
        <v>187</v>
      </c>
      <c r="E116" s="218" t="s">
        <v>229</v>
      </c>
      <c r="F116" s="219" t="s">
        <v>230</v>
      </c>
      <c r="G116" s="220" t="s">
        <v>231</v>
      </c>
      <c r="H116" s="221">
        <v>1</v>
      </c>
      <c r="I116" s="222"/>
      <c r="J116" s="223">
        <f>ROUND(I116*H116,2)</f>
        <v>0</v>
      </c>
      <c r="K116" s="219" t="s">
        <v>190</v>
      </c>
      <c r="L116" s="46"/>
      <c r="M116" s="224" t="s">
        <v>19</v>
      </c>
      <c r="N116" s="225" t="s">
        <v>45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0.02307</v>
      </c>
      <c r="T116" s="227">
        <f>S116*H116</f>
        <v>0.02307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232</v>
      </c>
      <c r="AT116" s="228" t="s">
        <v>187</v>
      </c>
      <c r="AU116" s="228" t="s">
        <v>83</v>
      </c>
      <c r="AY116" s="19" t="s">
        <v>184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81</v>
      </c>
      <c r="BK116" s="229">
        <f>ROUND(I116*H116,2)</f>
        <v>0</v>
      </c>
      <c r="BL116" s="19" t="s">
        <v>232</v>
      </c>
      <c r="BM116" s="228" t="s">
        <v>233</v>
      </c>
    </row>
    <row r="117" s="2" customFormat="1">
      <c r="A117" s="40"/>
      <c r="B117" s="41"/>
      <c r="C117" s="42"/>
      <c r="D117" s="230" t="s">
        <v>192</v>
      </c>
      <c r="E117" s="42"/>
      <c r="F117" s="231" t="s">
        <v>234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83</v>
      </c>
    </row>
    <row r="118" s="13" customFormat="1">
      <c r="A118" s="13"/>
      <c r="B118" s="235"/>
      <c r="C118" s="236"/>
      <c r="D118" s="237" t="s">
        <v>194</v>
      </c>
      <c r="E118" s="238" t="s">
        <v>19</v>
      </c>
      <c r="F118" s="239" t="s">
        <v>81</v>
      </c>
      <c r="G118" s="236"/>
      <c r="H118" s="240">
        <v>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194</v>
      </c>
      <c r="AU118" s="246" t="s">
        <v>83</v>
      </c>
      <c r="AV118" s="13" t="s">
        <v>83</v>
      </c>
      <c r="AW118" s="13" t="s">
        <v>35</v>
      </c>
      <c r="AX118" s="13" t="s">
        <v>81</v>
      </c>
      <c r="AY118" s="246" t="s">
        <v>184</v>
      </c>
    </row>
    <row r="119" s="12" customFormat="1" ht="22.8" customHeight="1">
      <c r="A119" s="12"/>
      <c r="B119" s="201"/>
      <c r="C119" s="202"/>
      <c r="D119" s="203" t="s">
        <v>73</v>
      </c>
      <c r="E119" s="215" t="s">
        <v>236</v>
      </c>
      <c r="F119" s="215" t="s">
        <v>237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SUM(P120:P122)</f>
        <v>0</v>
      </c>
      <c r="Q119" s="209"/>
      <c r="R119" s="210">
        <f>SUM(R120:R122)</f>
        <v>0</v>
      </c>
      <c r="S119" s="209"/>
      <c r="T119" s="211">
        <f>SUM(T120:T122)</f>
        <v>0.019220000000000001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83</v>
      </c>
      <c r="AT119" s="213" t="s">
        <v>73</v>
      </c>
      <c r="AU119" s="213" t="s">
        <v>81</v>
      </c>
      <c r="AY119" s="212" t="s">
        <v>184</v>
      </c>
      <c r="BK119" s="214">
        <f>SUM(BK120:BK122)</f>
        <v>0</v>
      </c>
    </row>
    <row r="120" s="2" customFormat="1" ht="37.8" customHeight="1">
      <c r="A120" s="40"/>
      <c r="B120" s="41"/>
      <c r="C120" s="217" t="s">
        <v>228</v>
      </c>
      <c r="D120" s="217" t="s">
        <v>187</v>
      </c>
      <c r="E120" s="218" t="s">
        <v>238</v>
      </c>
      <c r="F120" s="219" t="s">
        <v>239</v>
      </c>
      <c r="G120" s="220" t="s">
        <v>240</v>
      </c>
      <c r="H120" s="221">
        <v>31</v>
      </c>
      <c r="I120" s="222"/>
      <c r="J120" s="223">
        <f>ROUND(I120*H120,2)</f>
        <v>0</v>
      </c>
      <c r="K120" s="219" t="s">
        <v>190</v>
      </c>
      <c r="L120" s="46"/>
      <c r="M120" s="224" t="s">
        <v>19</v>
      </c>
      <c r="N120" s="225" t="s">
        <v>45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0.00062</v>
      </c>
      <c r="T120" s="227">
        <f>S120*H120</f>
        <v>0.019220000000000001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232</v>
      </c>
      <c r="AT120" s="228" t="s">
        <v>187</v>
      </c>
      <c r="AU120" s="228" t="s">
        <v>83</v>
      </c>
      <c r="AY120" s="19" t="s">
        <v>184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81</v>
      </c>
      <c r="BK120" s="229">
        <f>ROUND(I120*H120,2)</f>
        <v>0</v>
      </c>
      <c r="BL120" s="19" t="s">
        <v>232</v>
      </c>
      <c r="BM120" s="228" t="s">
        <v>241</v>
      </c>
    </row>
    <row r="121" s="2" customFormat="1">
      <c r="A121" s="40"/>
      <c r="B121" s="41"/>
      <c r="C121" s="42"/>
      <c r="D121" s="230" t="s">
        <v>192</v>
      </c>
      <c r="E121" s="42"/>
      <c r="F121" s="231" t="s">
        <v>242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83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543</v>
      </c>
      <c r="G122" s="236"/>
      <c r="H122" s="240">
        <v>31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81</v>
      </c>
      <c r="AY122" s="246" t="s">
        <v>184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255</v>
      </c>
      <c r="F123" s="215" t="s">
        <v>256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SUM(P124:P126)</f>
        <v>0</v>
      </c>
      <c r="Q123" s="209"/>
      <c r="R123" s="210">
        <f>SUM(R124:R126)</f>
        <v>0</v>
      </c>
      <c r="S123" s="209"/>
      <c r="T123" s="211">
        <f>SUM(T124:T126)</f>
        <v>0.059209999999999999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83</v>
      </c>
      <c r="AT123" s="213" t="s">
        <v>73</v>
      </c>
      <c r="AU123" s="213" t="s">
        <v>81</v>
      </c>
      <c r="AY123" s="212" t="s">
        <v>184</v>
      </c>
      <c r="BK123" s="214">
        <f>SUM(BK124:BK126)</f>
        <v>0</v>
      </c>
    </row>
    <row r="124" s="2" customFormat="1" ht="24.15" customHeight="1">
      <c r="A124" s="40"/>
      <c r="B124" s="41"/>
      <c r="C124" s="217" t="s">
        <v>235</v>
      </c>
      <c r="D124" s="217" t="s">
        <v>187</v>
      </c>
      <c r="E124" s="218" t="s">
        <v>258</v>
      </c>
      <c r="F124" s="219" t="s">
        <v>259</v>
      </c>
      <c r="G124" s="220" t="s">
        <v>240</v>
      </c>
      <c r="H124" s="221">
        <v>31</v>
      </c>
      <c r="I124" s="222"/>
      <c r="J124" s="223">
        <f>ROUND(I124*H124,2)</f>
        <v>0</v>
      </c>
      <c r="K124" s="219" t="s">
        <v>190</v>
      </c>
      <c r="L124" s="46"/>
      <c r="M124" s="224" t="s">
        <v>19</v>
      </c>
      <c r="N124" s="225" t="s">
        <v>45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0.00191</v>
      </c>
      <c r="T124" s="227">
        <f>S124*H124</f>
        <v>0.059209999999999999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232</v>
      </c>
      <c r="AT124" s="228" t="s">
        <v>187</v>
      </c>
      <c r="AU124" s="228" t="s">
        <v>83</v>
      </c>
      <c r="AY124" s="19" t="s">
        <v>184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81</v>
      </c>
      <c r="BK124" s="229">
        <f>ROUND(I124*H124,2)</f>
        <v>0</v>
      </c>
      <c r="BL124" s="19" t="s">
        <v>232</v>
      </c>
      <c r="BM124" s="228" t="s">
        <v>260</v>
      </c>
    </row>
    <row r="125" s="2" customFormat="1">
      <c r="A125" s="40"/>
      <c r="B125" s="41"/>
      <c r="C125" s="42"/>
      <c r="D125" s="230" t="s">
        <v>192</v>
      </c>
      <c r="E125" s="42"/>
      <c r="F125" s="231" t="s">
        <v>261</v>
      </c>
      <c r="G125" s="42"/>
      <c r="H125" s="42"/>
      <c r="I125" s="232"/>
      <c r="J125" s="42"/>
      <c r="K125" s="42"/>
      <c r="L125" s="46"/>
      <c r="M125" s="233"/>
      <c r="N125" s="23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83</v>
      </c>
    </row>
    <row r="126" s="13" customFormat="1">
      <c r="A126" s="13"/>
      <c r="B126" s="235"/>
      <c r="C126" s="236"/>
      <c r="D126" s="237" t="s">
        <v>194</v>
      </c>
      <c r="E126" s="238" t="s">
        <v>19</v>
      </c>
      <c r="F126" s="239" t="s">
        <v>543</v>
      </c>
      <c r="G126" s="236"/>
      <c r="H126" s="240">
        <v>31</v>
      </c>
      <c r="I126" s="241"/>
      <c r="J126" s="236"/>
      <c r="K126" s="236"/>
      <c r="L126" s="242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194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184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9RW5joFlg+2cvmrSpyTYbJDb+/WaSiBKwFTQLHhrhwKDOwtV0WglClQfvboFMvxuqFpl41qOGvPWjv27fWiZZA==" hashValue="XcEHVkbtroYMxdpF0SHhT8tmC9D11foYv40maR+3PKio7P9GRmfy0fr3o2Ge6+6WJEDt1UFpCsgkJwtVDfsGMA==" algorithmName="SHA-512" password="CC35"/>
  <autoFilter ref="C97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2/952902501"/>
    <hyperlink ref="F106" r:id="rId2" display="https://podminky.urs.cz/item/CS_URS_2024_02/997013211"/>
    <hyperlink ref="F108" r:id="rId3" display="https://podminky.urs.cz/item/CS_URS_2024_02/997013501"/>
    <hyperlink ref="F110" r:id="rId4" display="https://podminky.urs.cz/item/CS_URS_2024_02/997013509"/>
    <hyperlink ref="F113" r:id="rId5" display="https://podminky.urs.cz/item/CS_URS_2024_02/997013631"/>
    <hyperlink ref="F117" r:id="rId6" display="https://podminky.urs.cz/item/CS_URS_2024_02/721210824"/>
    <hyperlink ref="F121" r:id="rId7" display="https://podminky.urs.cz/item/CS_URS_2024_02/741421823"/>
    <hyperlink ref="F125" r:id="rId8" display="https://podminky.urs.cz/item/CS_URS_2024_02/7640028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  <c r="AZ2" s="141" t="s">
        <v>275</v>
      </c>
      <c r="BA2" s="141" t="s">
        <v>276</v>
      </c>
      <c r="BB2" s="141" t="s">
        <v>141</v>
      </c>
      <c r="BC2" s="141" t="s">
        <v>540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541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ROUND((SUM(BE97:BE179)),  2)</f>
        <v>0</v>
      </c>
      <c r="G37" s="40"/>
      <c r="H37" s="40"/>
      <c r="I37" s="161">
        <v>0.20999999999999999</v>
      </c>
      <c r="J37" s="160">
        <f>ROUND(((SUM(BE97:BE179))*I37),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ROUND((SUM(BF97:BF179)),  2)</f>
        <v>0</v>
      </c>
      <c r="G38" s="40"/>
      <c r="H38" s="40"/>
      <c r="I38" s="161">
        <v>0.12</v>
      </c>
      <c r="J38" s="160">
        <f>ROUND(((SUM(BF97:BF179))*I38),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ROUND((SUM(BG97:BG179)),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ROUND((SUM(BH97:BH179)),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ROUND((SUM(BI97:BI179)),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541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J144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165</v>
      </c>
      <c r="E71" s="187"/>
      <c r="F71" s="187"/>
      <c r="G71" s="187"/>
      <c r="H71" s="187"/>
      <c r="I71" s="187"/>
      <c r="J71" s="188">
        <f>J150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280</v>
      </c>
      <c r="E72" s="187"/>
      <c r="F72" s="187"/>
      <c r="G72" s="187"/>
      <c r="H72" s="187"/>
      <c r="I72" s="187"/>
      <c r="J72" s="188">
        <f>J168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167</v>
      </c>
      <c r="E73" s="187"/>
      <c r="F73" s="187"/>
      <c r="G73" s="187"/>
      <c r="H73" s="187"/>
      <c r="I73" s="187"/>
      <c r="J73" s="188">
        <f>J174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střechy budovy F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151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541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D.1.1b - Architektonicko-stavební řešení - Stavební úpravy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Masarykova nemocnice Ústí nad Labem</v>
      </c>
      <c r="G91" s="42"/>
      <c r="H91" s="42"/>
      <c r="I91" s="34" t="s">
        <v>23</v>
      </c>
      <c r="J91" s="74" t="str">
        <f>IF(J16="","",J16)</f>
        <v>14. 10. 2024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Krajská zdravotní a.s.</v>
      </c>
      <c r="G93" s="42"/>
      <c r="H93" s="42"/>
      <c r="I93" s="34" t="s">
        <v>33</v>
      </c>
      <c r="J93" s="38" t="str">
        <f>E25</f>
        <v xml:space="preserve"> 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Milan Křehla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170</v>
      </c>
      <c r="D96" s="193" t="s">
        <v>59</v>
      </c>
      <c r="E96" s="193" t="s">
        <v>55</v>
      </c>
      <c r="F96" s="193" t="s">
        <v>56</v>
      </c>
      <c r="G96" s="193" t="s">
        <v>171</v>
      </c>
      <c r="H96" s="193" t="s">
        <v>172</v>
      </c>
      <c r="I96" s="193" t="s">
        <v>173</v>
      </c>
      <c r="J96" s="193" t="s">
        <v>158</v>
      </c>
      <c r="K96" s="194" t="s">
        <v>174</v>
      </c>
      <c r="L96" s="195"/>
      <c r="M96" s="94" t="s">
        <v>19</v>
      </c>
      <c r="N96" s="95" t="s">
        <v>44</v>
      </c>
      <c r="O96" s="95" t="s">
        <v>175</v>
      </c>
      <c r="P96" s="95" t="s">
        <v>176</v>
      </c>
      <c r="Q96" s="95" t="s">
        <v>177</v>
      </c>
      <c r="R96" s="95" t="s">
        <v>178</v>
      </c>
      <c r="S96" s="95" t="s">
        <v>179</v>
      </c>
      <c r="T96" s="96" t="s">
        <v>180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181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0.49474699999999999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159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73</v>
      </c>
      <c r="E98" s="204" t="s">
        <v>224</v>
      </c>
      <c r="F98" s="204" t="s">
        <v>225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P99+P144+P150+P168+P174</f>
        <v>0</v>
      </c>
      <c r="Q98" s="209"/>
      <c r="R98" s="210">
        <f>R99+R144+R150+R168+R174</f>
        <v>0.49474699999999999</v>
      </c>
      <c r="S98" s="209"/>
      <c r="T98" s="211">
        <f>T99+T144+T150+T168+T174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83</v>
      </c>
      <c r="AT98" s="213" t="s">
        <v>73</v>
      </c>
      <c r="AU98" s="213" t="s">
        <v>74</v>
      </c>
      <c r="AY98" s="212" t="s">
        <v>184</v>
      </c>
      <c r="BK98" s="214">
        <f>BK99+BK144+BK150+BK168+BK174</f>
        <v>0</v>
      </c>
    </row>
    <row r="99" s="12" customFormat="1" ht="22.8" customHeight="1">
      <c r="A99" s="12"/>
      <c r="B99" s="201"/>
      <c r="C99" s="202"/>
      <c r="D99" s="203" t="s">
        <v>73</v>
      </c>
      <c r="E99" s="215" t="s">
        <v>283</v>
      </c>
      <c r="F99" s="215" t="s">
        <v>284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SUM(P100:P143)</f>
        <v>0</v>
      </c>
      <c r="Q99" s="209"/>
      <c r="R99" s="210">
        <f>SUM(R100:R143)</f>
        <v>0.23733899999999997</v>
      </c>
      <c r="S99" s="209"/>
      <c r="T99" s="211">
        <f>SUM(T100:T143)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83</v>
      </c>
      <c r="AT99" s="213" t="s">
        <v>73</v>
      </c>
      <c r="AU99" s="213" t="s">
        <v>81</v>
      </c>
      <c r="AY99" s="212" t="s">
        <v>184</v>
      </c>
      <c r="BK99" s="214">
        <f>SUM(BK100:BK143)</f>
        <v>0</v>
      </c>
    </row>
    <row r="100" s="2" customFormat="1" ht="49.05" customHeight="1">
      <c r="A100" s="40"/>
      <c r="B100" s="41"/>
      <c r="C100" s="217" t="s">
        <v>81</v>
      </c>
      <c r="D100" s="217" t="s">
        <v>187</v>
      </c>
      <c r="E100" s="218" t="s">
        <v>285</v>
      </c>
      <c r="F100" s="219" t="s">
        <v>286</v>
      </c>
      <c r="G100" s="220" t="s">
        <v>141</v>
      </c>
      <c r="H100" s="221">
        <v>13.9</v>
      </c>
      <c r="I100" s="222"/>
      <c r="J100" s="223">
        <f>ROUND(I100*H100,2)</f>
        <v>0</v>
      </c>
      <c r="K100" s="219" t="s">
        <v>190</v>
      </c>
      <c r="L100" s="46"/>
      <c r="M100" s="224" t="s">
        <v>19</v>
      </c>
      <c r="N100" s="225" t="s">
        <v>45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232</v>
      </c>
      <c r="AT100" s="228" t="s">
        <v>187</v>
      </c>
      <c r="AU100" s="228" t="s">
        <v>83</v>
      </c>
      <c r="AY100" s="19" t="s">
        <v>184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81</v>
      </c>
      <c r="BK100" s="229">
        <f>ROUND(I100*H100,2)</f>
        <v>0</v>
      </c>
      <c r="BL100" s="19" t="s">
        <v>232</v>
      </c>
      <c r="BM100" s="228" t="s">
        <v>287</v>
      </c>
    </row>
    <row r="101" s="2" customFormat="1">
      <c r="A101" s="40"/>
      <c r="B101" s="41"/>
      <c r="C101" s="42"/>
      <c r="D101" s="230" t="s">
        <v>192</v>
      </c>
      <c r="E101" s="42"/>
      <c r="F101" s="231" t="s">
        <v>288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83</v>
      </c>
    </row>
    <row r="102" s="13" customFormat="1">
      <c r="A102" s="13"/>
      <c r="B102" s="235"/>
      <c r="C102" s="236"/>
      <c r="D102" s="237" t="s">
        <v>194</v>
      </c>
      <c r="E102" s="238" t="s">
        <v>19</v>
      </c>
      <c r="F102" s="239" t="s">
        <v>544</v>
      </c>
      <c r="G102" s="236"/>
      <c r="H102" s="240">
        <v>13.9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194</v>
      </c>
      <c r="AU102" s="246" t="s">
        <v>83</v>
      </c>
      <c r="AV102" s="13" t="s">
        <v>83</v>
      </c>
      <c r="AW102" s="13" t="s">
        <v>35</v>
      </c>
      <c r="AX102" s="13" t="s">
        <v>81</v>
      </c>
      <c r="AY102" s="246" t="s">
        <v>184</v>
      </c>
    </row>
    <row r="103" s="2" customFormat="1" ht="37.8" customHeight="1">
      <c r="A103" s="40"/>
      <c r="B103" s="41"/>
      <c r="C103" s="217" t="s">
        <v>83</v>
      </c>
      <c r="D103" s="217" t="s">
        <v>187</v>
      </c>
      <c r="E103" s="218" t="s">
        <v>290</v>
      </c>
      <c r="F103" s="219" t="s">
        <v>291</v>
      </c>
      <c r="G103" s="220" t="s">
        <v>240</v>
      </c>
      <c r="H103" s="221">
        <v>27.800000000000001</v>
      </c>
      <c r="I103" s="222"/>
      <c r="J103" s="223">
        <f>ROUND(I103*H103,2)</f>
        <v>0</v>
      </c>
      <c r="K103" s="219" t="s">
        <v>190</v>
      </c>
      <c r="L103" s="46"/>
      <c r="M103" s="224" t="s">
        <v>19</v>
      </c>
      <c r="N103" s="225" t="s">
        <v>45</v>
      </c>
      <c r="O103" s="86"/>
      <c r="P103" s="226">
        <f>O103*H103</f>
        <v>0</v>
      </c>
      <c r="Q103" s="226">
        <v>0.00115</v>
      </c>
      <c r="R103" s="226">
        <f>Q103*H103</f>
        <v>0.031969999999999998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232</v>
      </c>
      <c r="AT103" s="228" t="s">
        <v>187</v>
      </c>
      <c r="AU103" s="228" t="s">
        <v>83</v>
      </c>
      <c r="AY103" s="19" t="s">
        <v>184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81</v>
      </c>
      <c r="BK103" s="229">
        <f>ROUND(I103*H103,2)</f>
        <v>0</v>
      </c>
      <c r="BL103" s="19" t="s">
        <v>232</v>
      </c>
      <c r="BM103" s="228" t="s">
        <v>292</v>
      </c>
    </row>
    <row r="104" s="2" customFormat="1">
      <c r="A104" s="40"/>
      <c r="B104" s="41"/>
      <c r="C104" s="42"/>
      <c r="D104" s="230" t="s">
        <v>192</v>
      </c>
      <c r="E104" s="42"/>
      <c r="F104" s="231" t="s">
        <v>293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83</v>
      </c>
    </row>
    <row r="105" s="13" customFormat="1">
      <c r="A105" s="13"/>
      <c r="B105" s="235"/>
      <c r="C105" s="236"/>
      <c r="D105" s="237" t="s">
        <v>194</v>
      </c>
      <c r="E105" s="238" t="s">
        <v>19</v>
      </c>
      <c r="F105" s="239" t="s">
        <v>545</v>
      </c>
      <c r="G105" s="236"/>
      <c r="H105" s="240">
        <v>27.800000000000001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194</v>
      </c>
      <c r="AU105" s="246" t="s">
        <v>83</v>
      </c>
      <c r="AV105" s="13" t="s">
        <v>83</v>
      </c>
      <c r="AW105" s="13" t="s">
        <v>35</v>
      </c>
      <c r="AX105" s="13" t="s">
        <v>81</v>
      </c>
      <c r="AY105" s="246" t="s">
        <v>184</v>
      </c>
    </row>
    <row r="106" s="2" customFormat="1" ht="37.8" customHeight="1">
      <c r="A106" s="40"/>
      <c r="B106" s="41"/>
      <c r="C106" s="217" t="s">
        <v>90</v>
      </c>
      <c r="D106" s="217" t="s">
        <v>187</v>
      </c>
      <c r="E106" s="218" t="s">
        <v>295</v>
      </c>
      <c r="F106" s="219" t="s">
        <v>296</v>
      </c>
      <c r="G106" s="220" t="s">
        <v>240</v>
      </c>
      <c r="H106" s="221">
        <v>27.800000000000001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0.00063000000000000003</v>
      </c>
      <c r="R106" s="226">
        <f>Q106*H106</f>
        <v>0.017514000000000002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232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232</v>
      </c>
      <c r="BM106" s="228" t="s">
        <v>297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298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13" customFormat="1">
      <c r="A108" s="13"/>
      <c r="B108" s="235"/>
      <c r="C108" s="236"/>
      <c r="D108" s="237" t="s">
        <v>194</v>
      </c>
      <c r="E108" s="238" t="s">
        <v>19</v>
      </c>
      <c r="F108" s="239" t="s">
        <v>545</v>
      </c>
      <c r="G108" s="236"/>
      <c r="H108" s="240">
        <v>27.800000000000001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194</v>
      </c>
      <c r="AU108" s="246" t="s">
        <v>83</v>
      </c>
      <c r="AV108" s="13" t="s">
        <v>83</v>
      </c>
      <c r="AW108" s="13" t="s">
        <v>35</v>
      </c>
      <c r="AX108" s="13" t="s">
        <v>81</v>
      </c>
      <c r="AY108" s="246" t="s">
        <v>184</v>
      </c>
    </row>
    <row r="109" s="2" customFormat="1" ht="62.7" customHeight="1">
      <c r="A109" s="40"/>
      <c r="B109" s="41"/>
      <c r="C109" s="217" t="s">
        <v>95</v>
      </c>
      <c r="D109" s="217" t="s">
        <v>187</v>
      </c>
      <c r="E109" s="218" t="s">
        <v>305</v>
      </c>
      <c r="F109" s="219" t="s">
        <v>306</v>
      </c>
      <c r="G109" s="220" t="s">
        <v>141</v>
      </c>
      <c r="H109" s="221">
        <v>37.600000000000001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5.0000000000000002E-05</v>
      </c>
      <c r="R109" s="226">
        <f>Q109*H109</f>
        <v>0.0018800000000000002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232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232</v>
      </c>
      <c r="BM109" s="228" t="s">
        <v>307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308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4" customFormat="1">
      <c r="A111" s="14"/>
      <c r="B111" s="250"/>
      <c r="C111" s="251"/>
      <c r="D111" s="237" t="s">
        <v>194</v>
      </c>
      <c r="E111" s="252" t="s">
        <v>19</v>
      </c>
      <c r="F111" s="253" t="s">
        <v>309</v>
      </c>
      <c r="G111" s="251"/>
      <c r="H111" s="252" t="s">
        <v>19</v>
      </c>
      <c r="I111" s="254"/>
      <c r="J111" s="251"/>
      <c r="K111" s="251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194</v>
      </c>
      <c r="AU111" s="259" t="s">
        <v>83</v>
      </c>
      <c r="AV111" s="14" t="s">
        <v>81</v>
      </c>
      <c r="AW111" s="14" t="s">
        <v>35</v>
      </c>
      <c r="AX111" s="14" t="s">
        <v>74</v>
      </c>
      <c r="AY111" s="259" t="s">
        <v>184</v>
      </c>
    </row>
    <row r="112" s="13" customFormat="1">
      <c r="A112" s="13"/>
      <c r="B112" s="235"/>
      <c r="C112" s="236"/>
      <c r="D112" s="237" t="s">
        <v>194</v>
      </c>
      <c r="E112" s="238" t="s">
        <v>19</v>
      </c>
      <c r="F112" s="239" t="s">
        <v>310</v>
      </c>
      <c r="G112" s="236"/>
      <c r="H112" s="240">
        <v>37.600000000000001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194</v>
      </c>
      <c r="AU112" s="246" t="s">
        <v>83</v>
      </c>
      <c r="AV112" s="13" t="s">
        <v>83</v>
      </c>
      <c r="AW112" s="13" t="s">
        <v>35</v>
      </c>
      <c r="AX112" s="13" t="s">
        <v>81</v>
      </c>
      <c r="AY112" s="246" t="s">
        <v>184</v>
      </c>
    </row>
    <row r="113" s="2" customFormat="1" ht="24.15" customHeight="1">
      <c r="A113" s="40"/>
      <c r="B113" s="41"/>
      <c r="C113" s="260" t="s">
        <v>213</v>
      </c>
      <c r="D113" s="260" t="s">
        <v>311</v>
      </c>
      <c r="E113" s="261" t="s">
        <v>312</v>
      </c>
      <c r="F113" s="262" t="s">
        <v>313</v>
      </c>
      <c r="G113" s="263" t="s">
        <v>141</v>
      </c>
      <c r="H113" s="264">
        <v>65.599999999999994</v>
      </c>
      <c r="I113" s="265"/>
      <c r="J113" s="266">
        <f>ROUND(I113*H113,2)</f>
        <v>0</v>
      </c>
      <c r="K113" s="262" t="s">
        <v>190</v>
      </c>
      <c r="L113" s="267"/>
      <c r="M113" s="268" t="s">
        <v>19</v>
      </c>
      <c r="N113" s="269" t="s">
        <v>45</v>
      </c>
      <c r="O113" s="86"/>
      <c r="P113" s="226">
        <f>O113*H113</f>
        <v>0</v>
      </c>
      <c r="Q113" s="226">
        <v>0.0025000000000000001</v>
      </c>
      <c r="R113" s="226">
        <f>Q113*H113</f>
        <v>0.16399999999999998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314</v>
      </c>
      <c r="AT113" s="228" t="s">
        <v>311</v>
      </c>
      <c r="AU113" s="228" t="s">
        <v>83</v>
      </c>
      <c r="AY113" s="19" t="s">
        <v>184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81</v>
      </c>
      <c r="BK113" s="229">
        <f>ROUND(I113*H113,2)</f>
        <v>0</v>
      </c>
      <c r="BL113" s="19" t="s">
        <v>232</v>
      </c>
      <c r="BM113" s="228" t="s">
        <v>315</v>
      </c>
    </row>
    <row r="114" s="14" customFormat="1">
      <c r="A114" s="14"/>
      <c r="B114" s="250"/>
      <c r="C114" s="251"/>
      <c r="D114" s="237" t="s">
        <v>194</v>
      </c>
      <c r="E114" s="252" t="s">
        <v>19</v>
      </c>
      <c r="F114" s="253" t="s">
        <v>309</v>
      </c>
      <c r="G114" s="251"/>
      <c r="H114" s="252" t="s">
        <v>19</v>
      </c>
      <c r="I114" s="254"/>
      <c r="J114" s="251"/>
      <c r="K114" s="251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194</v>
      </c>
      <c r="AU114" s="259" t="s">
        <v>83</v>
      </c>
      <c r="AV114" s="14" t="s">
        <v>81</v>
      </c>
      <c r="AW114" s="14" t="s">
        <v>35</v>
      </c>
      <c r="AX114" s="14" t="s">
        <v>74</v>
      </c>
      <c r="AY114" s="259" t="s">
        <v>184</v>
      </c>
    </row>
    <row r="115" s="13" customFormat="1">
      <c r="A115" s="13"/>
      <c r="B115" s="235"/>
      <c r="C115" s="236"/>
      <c r="D115" s="237" t="s">
        <v>194</v>
      </c>
      <c r="E115" s="238" t="s">
        <v>19</v>
      </c>
      <c r="F115" s="239" t="s">
        <v>316</v>
      </c>
      <c r="G115" s="236"/>
      <c r="H115" s="240">
        <v>51.700000000000003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194</v>
      </c>
      <c r="AU115" s="246" t="s">
        <v>83</v>
      </c>
      <c r="AV115" s="13" t="s">
        <v>83</v>
      </c>
      <c r="AW115" s="13" t="s">
        <v>35</v>
      </c>
      <c r="AX115" s="13" t="s">
        <v>74</v>
      </c>
      <c r="AY115" s="246" t="s">
        <v>184</v>
      </c>
    </row>
    <row r="116" s="13" customFormat="1">
      <c r="A116" s="13"/>
      <c r="B116" s="235"/>
      <c r="C116" s="236"/>
      <c r="D116" s="237" t="s">
        <v>194</v>
      </c>
      <c r="E116" s="238" t="s">
        <v>19</v>
      </c>
      <c r="F116" s="239" t="s">
        <v>546</v>
      </c>
      <c r="G116" s="236"/>
      <c r="H116" s="240">
        <v>13.9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194</v>
      </c>
      <c r="AU116" s="246" t="s">
        <v>83</v>
      </c>
      <c r="AV116" s="13" t="s">
        <v>83</v>
      </c>
      <c r="AW116" s="13" t="s">
        <v>35</v>
      </c>
      <c r="AX116" s="13" t="s">
        <v>74</v>
      </c>
      <c r="AY116" s="246" t="s">
        <v>184</v>
      </c>
    </row>
    <row r="117" s="15" customFormat="1">
      <c r="A117" s="15"/>
      <c r="B117" s="270"/>
      <c r="C117" s="271"/>
      <c r="D117" s="237" t="s">
        <v>194</v>
      </c>
      <c r="E117" s="272" t="s">
        <v>19</v>
      </c>
      <c r="F117" s="273" t="s">
        <v>318</v>
      </c>
      <c r="G117" s="271"/>
      <c r="H117" s="274">
        <v>65.599999999999994</v>
      </c>
      <c r="I117" s="275"/>
      <c r="J117" s="271"/>
      <c r="K117" s="271"/>
      <c r="L117" s="276"/>
      <c r="M117" s="277"/>
      <c r="N117" s="278"/>
      <c r="O117" s="278"/>
      <c r="P117" s="278"/>
      <c r="Q117" s="278"/>
      <c r="R117" s="278"/>
      <c r="S117" s="278"/>
      <c r="T117" s="27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0" t="s">
        <v>194</v>
      </c>
      <c r="AU117" s="280" t="s">
        <v>83</v>
      </c>
      <c r="AV117" s="15" t="s">
        <v>95</v>
      </c>
      <c r="AW117" s="15" t="s">
        <v>35</v>
      </c>
      <c r="AX117" s="15" t="s">
        <v>81</v>
      </c>
      <c r="AY117" s="280" t="s">
        <v>184</v>
      </c>
    </row>
    <row r="118" s="2" customFormat="1" ht="62.7" customHeight="1">
      <c r="A118" s="40"/>
      <c r="B118" s="41"/>
      <c r="C118" s="217" t="s">
        <v>219</v>
      </c>
      <c r="D118" s="217" t="s">
        <v>187</v>
      </c>
      <c r="E118" s="218" t="s">
        <v>319</v>
      </c>
      <c r="F118" s="219" t="s">
        <v>320</v>
      </c>
      <c r="G118" s="220" t="s">
        <v>141</v>
      </c>
      <c r="H118" s="221">
        <v>4.7000000000000002</v>
      </c>
      <c r="I118" s="222"/>
      <c r="J118" s="223">
        <f>ROUND(I118*H118,2)</f>
        <v>0</v>
      </c>
      <c r="K118" s="219" t="s">
        <v>190</v>
      </c>
      <c r="L118" s="46"/>
      <c r="M118" s="224" t="s">
        <v>19</v>
      </c>
      <c r="N118" s="225" t="s">
        <v>45</v>
      </c>
      <c r="O118" s="86"/>
      <c r="P118" s="226">
        <f>O118*H118</f>
        <v>0</v>
      </c>
      <c r="Q118" s="226">
        <v>0.00010000000000000001</v>
      </c>
      <c r="R118" s="226">
        <f>Q118*H118</f>
        <v>0.00047000000000000004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232</v>
      </c>
      <c r="AT118" s="228" t="s">
        <v>187</v>
      </c>
      <c r="AU118" s="228" t="s">
        <v>83</v>
      </c>
      <c r="AY118" s="19" t="s">
        <v>184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81</v>
      </c>
      <c r="BK118" s="229">
        <f>ROUND(I118*H118,2)</f>
        <v>0</v>
      </c>
      <c r="BL118" s="19" t="s">
        <v>232</v>
      </c>
      <c r="BM118" s="228" t="s">
        <v>321</v>
      </c>
    </row>
    <row r="119" s="2" customFormat="1">
      <c r="A119" s="40"/>
      <c r="B119" s="41"/>
      <c r="C119" s="42"/>
      <c r="D119" s="230" t="s">
        <v>192</v>
      </c>
      <c r="E119" s="42"/>
      <c r="F119" s="231" t="s">
        <v>322</v>
      </c>
      <c r="G119" s="42"/>
      <c r="H119" s="42"/>
      <c r="I119" s="232"/>
      <c r="J119" s="42"/>
      <c r="K119" s="42"/>
      <c r="L119" s="46"/>
      <c r="M119" s="233"/>
      <c r="N119" s="23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83</v>
      </c>
    </row>
    <row r="120" s="14" customFormat="1">
      <c r="A120" s="14"/>
      <c r="B120" s="250"/>
      <c r="C120" s="251"/>
      <c r="D120" s="237" t="s">
        <v>194</v>
      </c>
      <c r="E120" s="252" t="s">
        <v>19</v>
      </c>
      <c r="F120" s="253" t="s">
        <v>309</v>
      </c>
      <c r="G120" s="251"/>
      <c r="H120" s="252" t="s">
        <v>19</v>
      </c>
      <c r="I120" s="254"/>
      <c r="J120" s="251"/>
      <c r="K120" s="251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194</v>
      </c>
      <c r="AU120" s="259" t="s">
        <v>83</v>
      </c>
      <c r="AV120" s="14" t="s">
        <v>81</v>
      </c>
      <c r="AW120" s="14" t="s">
        <v>35</v>
      </c>
      <c r="AX120" s="14" t="s">
        <v>74</v>
      </c>
      <c r="AY120" s="259" t="s">
        <v>184</v>
      </c>
    </row>
    <row r="121" s="13" customFormat="1">
      <c r="A121" s="13"/>
      <c r="B121" s="235"/>
      <c r="C121" s="236"/>
      <c r="D121" s="237" t="s">
        <v>194</v>
      </c>
      <c r="E121" s="238" t="s">
        <v>19</v>
      </c>
      <c r="F121" s="239" t="s">
        <v>323</v>
      </c>
      <c r="G121" s="236"/>
      <c r="H121" s="240">
        <v>4.7000000000000002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194</v>
      </c>
      <c r="AU121" s="246" t="s">
        <v>83</v>
      </c>
      <c r="AV121" s="13" t="s">
        <v>83</v>
      </c>
      <c r="AW121" s="13" t="s">
        <v>35</v>
      </c>
      <c r="AX121" s="13" t="s">
        <v>81</v>
      </c>
      <c r="AY121" s="246" t="s">
        <v>184</v>
      </c>
    </row>
    <row r="122" s="2" customFormat="1" ht="62.7" customHeight="1">
      <c r="A122" s="40"/>
      <c r="B122" s="41"/>
      <c r="C122" s="217" t="s">
        <v>228</v>
      </c>
      <c r="D122" s="217" t="s">
        <v>187</v>
      </c>
      <c r="E122" s="218" t="s">
        <v>324</v>
      </c>
      <c r="F122" s="219" t="s">
        <v>325</v>
      </c>
      <c r="G122" s="220" t="s">
        <v>141</v>
      </c>
      <c r="H122" s="221">
        <v>4.7000000000000002</v>
      </c>
      <c r="I122" s="222"/>
      <c r="J122" s="223">
        <f>ROUND(I122*H122,2)</f>
        <v>0</v>
      </c>
      <c r="K122" s="219" t="s">
        <v>190</v>
      </c>
      <c r="L122" s="46"/>
      <c r="M122" s="224" t="s">
        <v>19</v>
      </c>
      <c r="N122" s="225" t="s">
        <v>45</v>
      </c>
      <c r="O122" s="86"/>
      <c r="P122" s="226">
        <f>O122*H122</f>
        <v>0</v>
      </c>
      <c r="Q122" s="226">
        <v>0.00014999999999999999</v>
      </c>
      <c r="R122" s="226">
        <f>Q122*H122</f>
        <v>0.00070500000000000001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232</v>
      </c>
      <c r="AT122" s="228" t="s">
        <v>187</v>
      </c>
      <c r="AU122" s="228" t="s">
        <v>83</v>
      </c>
      <c r="AY122" s="19" t="s">
        <v>184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81</v>
      </c>
      <c r="BK122" s="229">
        <f>ROUND(I122*H122,2)</f>
        <v>0</v>
      </c>
      <c r="BL122" s="19" t="s">
        <v>232</v>
      </c>
      <c r="BM122" s="228" t="s">
        <v>326</v>
      </c>
    </row>
    <row r="123" s="2" customFormat="1">
      <c r="A123" s="40"/>
      <c r="B123" s="41"/>
      <c r="C123" s="42"/>
      <c r="D123" s="230" t="s">
        <v>192</v>
      </c>
      <c r="E123" s="42"/>
      <c r="F123" s="231" t="s">
        <v>327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83</v>
      </c>
    </row>
    <row r="124" s="14" customFormat="1">
      <c r="A124" s="14"/>
      <c r="B124" s="250"/>
      <c r="C124" s="251"/>
      <c r="D124" s="237" t="s">
        <v>194</v>
      </c>
      <c r="E124" s="252" t="s">
        <v>19</v>
      </c>
      <c r="F124" s="253" t="s">
        <v>309</v>
      </c>
      <c r="G124" s="251"/>
      <c r="H124" s="252" t="s">
        <v>19</v>
      </c>
      <c r="I124" s="254"/>
      <c r="J124" s="251"/>
      <c r="K124" s="251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194</v>
      </c>
      <c r="AU124" s="259" t="s">
        <v>83</v>
      </c>
      <c r="AV124" s="14" t="s">
        <v>81</v>
      </c>
      <c r="AW124" s="14" t="s">
        <v>35</v>
      </c>
      <c r="AX124" s="14" t="s">
        <v>74</v>
      </c>
      <c r="AY124" s="259" t="s">
        <v>184</v>
      </c>
    </row>
    <row r="125" s="13" customFormat="1">
      <c r="A125" s="13"/>
      <c r="B125" s="235"/>
      <c r="C125" s="236"/>
      <c r="D125" s="237" t="s">
        <v>194</v>
      </c>
      <c r="E125" s="238" t="s">
        <v>19</v>
      </c>
      <c r="F125" s="239" t="s">
        <v>323</v>
      </c>
      <c r="G125" s="236"/>
      <c r="H125" s="240">
        <v>4.7000000000000002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194</v>
      </c>
      <c r="AU125" s="246" t="s">
        <v>83</v>
      </c>
      <c r="AV125" s="13" t="s">
        <v>83</v>
      </c>
      <c r="AW125" s="13" t="s">
        <v>35</v>
      </c>
      <c r="AX125" s="13" t="s">
        <v>81</v>
      </c>
      <c r="AY125" s="246" t="s">
        <v>184</v>
      </c>
    </row>
    <row r="126" s="2" customFormat="1" ht="33" customHeight="1">
      <c r="A126" s="40"/>
      <c r="B126" s="41"/>
      <c r="C126" s="217" t="s">
        <v>235</v>
      </c>
      <c r="D126" s="217" t="s">
        <v>187</v>
      </c>
      <c r="E126" s="218" t="s">
        <v>328</v>
      </c>
      <c r="F126" s="219" t="s">
        <v>329</v>
      </c>
      <c r="G126" s="220" t="s">
        <v>141</v>
      </c>
      <c r="H126" s="221">
        <v>60.899999999999999</v>
      </c>
      <c r="I126" s="222"/>
      <c r="J126" s="223">
        <f>ROUND(I126*H126,2)</f>
        <v>0</v>
      </c>
      <c r="K126" s="219" t="s">
        <v>190</v>
      </c>
      <c r="L126" s="46"/>
      <c r="M126" s="224" t="s">
        <v>19</v>
      </c>
      <c r="N126" s="225" t="s">
        <v>45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232</v>
      </c>
      <c r="AT126" s="228" t="s">
        <v>187</v>
      </c>
      <c r="AU126" s="228" t="s">
        <v>83</v>
      </c>
      <c r="AY126" s="19" t="s">
        <v>184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81</v>
      </c>
      <c r="BK126" s="229">
        <f>ROUND(I126*H126,2)</f>
        <v>0</v>
      </c>
      <c r="BL126" s="19" t="s">
        <v>232</v>
      </c>
      <c r="BM126" s="228" t="s">
        <v>330</v>
      </c>
    </row>
    <row r="127" s="2" customFormat="1">
      <c r="A127" s="40"/>
      <c r="B127" s="41"/>
      <c r="C127" s="42"/>
      <c r="D127" s="230" t="s">
        <v>192</v>
      </c>
      <c r="E127" s="42"/>
      <c r="F127" s="231" t="s">
        <v>331</v>
      </c>
      <c r="G127" s="42"/>
      <c r="H127" s="42"/>
      <c r="I127" s="232"/>
      <c r="J127" s="42"/>
      <c r="K127" s="42"/>
      <c r="L127" s="46"/>
      <c r="M127" s="233"/>
      <c r="N127" s="23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83</v>
      </c>
    </row>
    <row r="128" s="13" customFormat="1">
      <c r="A128" s="13"/>
      <c r="B128" s="235"/>
      <c r="C128" s="236"/>
      <c r="D128" s="237" t="s">
        <v>194</v>
      </c>
      <c r="E128" s="238" t="s">
        <v>19</v>
      </c>
      <c r="F128" s="239" t="s">
        <v>275</v>
      </c>
      <c r="G128" s="236"/>
      <c r="H128" s="240">
        <v>47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194</v>
      </c>
      <c r="AU128" s="246" t="s">
        <v>83</v>
      </c>
      <c r="AV128" s="13" t="s">
        <v>83</v>
      </c>
      <c r="AW128" s="13" t="s">
        <v>35</v>
      </c>
      <c r="AX128" s="13" t="s">
        <v>74</v>
      </c>
      <c r="AY128" s="246" t="s">
        <v>184</v>
      </c>
    </row>
    <row r="129" s="13" customFormat="1">
      <c r="A129" s="13"/>
      <c r="B129" s="235"/>
      <c r="C129" s="236"/>
      <c r="D129" s="237" t="s">
        <v>194</v>
      </c>
      <c r="E129" s="238" t="s">
        <v>19</v>
      </c>
      <c r="F129" s="239" t="s">
        <v>546</v>
      </c>
      <c r="G129" s="236"/>
      <c r="H129" s="240">
        <v>13.9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194</v>
      </c>
      <c r="AU129" s="246" t="s">
        <v>83</v>
      </c>
      <c r="AV129" s="13" t="s">
        <v>83</v>
      </c>
      <c r="AW129" s="13" t="s">
        <v>35</v>
      </c>
      <c r="AX129" s="13" t="s">
        <v>74</v>
      </c>
      <c r="AY129" s="246" t="s">
        <v>184</v>
      </c>
    </row>
    <row r="130" s="15" customFormat="1">
      <c r="A130" s="15"/>
      <c r="B130" s="270"/>
      <c r="C130" s="271"/>
      <c r="D130" s="237" t="s">
        <v>194</v>
      </c>
      <c r="E130" s="272" t="s">
        <v>19</v>
      </c>
      <c r="F130" s="273" t="s">
        <v>318</v>
      </c>
      <c r="G130" s="271"/>
      <c r="H130" s="274">
        <v>60.899999999999999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0" t="s">
        <v>194</v>
      </c>
      <c r="AU130" s="280" t="s">
        <v>83</v>
      </c>
      <c r="AV130" s="15" t="s">
        <v>95</v>
      </c>
      <c r="AW130" s="15" t="s">
        <v>35</v>
      </c>
      <c r="AX130" s="15" t="s">
        <v>81</v>
      </c>
      <c r="AY130" s="280" t="s">
        <v>184</v>
      </c>
    </row>
    <row r="131" s="2" customFormat="1" ht="24.15" customHeight="1">
      <c r="A131" s="40"/>
      <c r="B131" s="41"/>
      <c r="C131" s="260" t="s">
        <v>185</v>
      </c>
      <c r="D131" s="260" t="s">
        <v>311</v>
      </c>
      <c r="E131" s="261" t="s">
        <v>332</v>
      </c>
      <c r="F131" s="262" t="s">
        <v>333</v>
      </c>
      <c r="G131" s="263" t="s">
        <v>141</v>
      </c>
      <c r="H131" s="264">
        <v>65.599999999999994</v>
      </c>
      <c r="I131" s="265"/>
      <c r="J131" s="266">
        <f>ROUND(I131*H131,2)</f>
        <v>0</v>
      </c>
      <c r="K131" s="262" t="s">
        <v>190</v>
      </c>
      <c r="L131" s="267"/>
      <c r="M131" s="268" t="s">
        <v>19</v>
      </c>
      <c r="N131" s="269" t="s">
        <v>45</v>
      </c>
      <c r="O131" s="86"/>
      <c r="P131" s="226">
        <f>O131*H131</f>
        <v>0</v>
      </c>
      <c r="Q131" s="226">
        <v>0.00025000000000000001</v>
      </c>
      <c r="R131" s="226">
        <f>Q131*H131</f>
        <v>0.016399999999999998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314</v>
      </c>
      <c r="AT131" s="228" t="s">
        <v>311</v>
      </c>
      <c r="AU131" s="228" t="s">
        <v>83</v>
      </c>
      <c r="AY131" s="19" t="s">
        <v>184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81</v>
      </c>
      <c r="BK131" s="229">
        <f>ROUND(I131*H131,2)</f>
        <v>0</v>
      </c>
      <c r="BL131" s="19" t="s">
        <v>232</v>
      </c>
      <c r="BM131" s="228" t="s">
        <v>334</v>
      </c>
    </row>
    <row r="132" s="14" customFormat="1">
      <c r="A132" s="14"/>
      <c r="B132" s="250"/>
      <c r="C132" s="251"/>
      <c r="D132" s="237" t="s">
        <v>194</v>
      </c>
      <c r="E132" s="252" t="s">
        <v>19</v>
      </c>
      <c r="F132" s="253" t="s">
        <v>309</v>
      </c>
      <c r="G132" s="251"/>
      <c r="H132" s="252" t="s">
        <v>19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194</v>
      </c>
      <c r="AU132" s="259" t="s">
        <v>83</v>
      </c>
      <c r="AV132" s="14" t="s">
        <v>81</v>
      </c>
      <c r="AW132" s="14" t="s">
        <v>35</v>
      </c>
      <c r="AX132" s="14" t="s">
        <v>74</v>
      </c>
      <c r="AY132" s="259" t="s">
        <v>184</v>
      </c>
    </row>
    <row r="133" s="13" customFormat="1">
      <c r="A133" s="13"/>
      <c r="B133" s="235"/>
      <c r="C133" s="236"/>
      <c r="D133" s="237" t="s">
        <v>194</v>
      </c>
      <c r="E133" s="238" t="s">
        <v>19</v>
      </c>
      <c r="F133" s="239" t="s">
        <v>316</v>
      </c>
      <c r="G133" s="236"/>
      <c r="H133" s="240">
        <v>51.700000000000003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194</v>
      </c>
      <c r="AU133" s="246" t="s">
        <v>83</v>
      </c>
      <c r="AV133" s="13" t="s">
        <v>83</v>
      </c>
      <c r="AW133" s="13" t="s">
        <v>35</v>
      </c>
      <c r="AX133" s="13" t="s">
        <v>74</v>
      </c>
      <c r="AY133" s="246" t="s">
        <v>184</v>
      </c>
    </row>
    <row r="134" s="13" customFormat="1">
      <c r="A134" s="13"/>
      <c r="B134" s="235"/>
      <c r="C134" s="236"/>
      <c r="D134" s="237" t="s">
        <v>194</v>
      </c>
      <c r="E134" s="238" t="s">
        <v>19</v>
      </c>
      <c r="F134" s="239" t="s">
        <v>546</v>
      </c>
      <c r="G134" s="236"/>
      <c r="H134" s="240">
        <v>13.9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194</v>
      </c>
      <c r="AU134" s="246" t="s">
        <v>83</v>
      </c>
      <c r="AV134" s="13" t="s">
        <v>83</v>
      </c>
      <c r="AW134" s="13" t="s">
        <v>35</v>
      </c>
      <c r="AX134" s="13" t="s">
        <v>74</v>
      </c>
      <c r="AY134" s="246" t="s">
        <v>184</v>
      </c>
    </row>
    <row r="135" s="15" customFormat="1">
      <c r="A135" s="15"/>
      <c r="B135" s="270"/>
      <c r="C135" s="271"/>
      <c r="D135" s="237" t="s">
        <v>194</v>
      </c>
      <c r="E135" s="272" t="s">
        <v>19</v>
      </c>
      <c r="F135" s="273" t="s">
        <v>318</v>
      </c>
      <c r="G135" s="271"/>
      <c r="H135" s="274">
        <v>65.599999999999994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194</v>
      </c>
      <c r="AU135" s="280" t="s">
        <v>83</v>
      </c>
      <c r="AV135" s="15" t="s">
        <v>95</v>
      </c>
      <c r="AW135" s="15" t="s">
        <v>35</v>
      </c>
      <c r="AX135" s="15" t="s">
        <v>81</v>
      </c>
      <c r="AY135" s="280" t="s">
        <v>184</v>
      </c>
    </row>
    <row r="136" s="2" customFormat="1" ht="33" customHeight="1">
      <c r="A136" s="40"/>
      <c r="B136" s="41"/>
      <c r="C136" s="217" t="s">
        <v>251</v>
      </c>
      <c r="D136" s="217" t="s">
        <v>187</v>
      </c>
      <c r="E136" s="218" t="s">
        <v>335</v>
      </c>
      <c r="F136" s="219" t="s">
        <v>336</v>
      </c>
      <c r="G136" s="220" t="s">
        <v>240</v>
      </c>
      <c r="H136" s="221">
        <v>4</v>
      </c>
      <c r="I136" s="222"/>
      <c r="J136" s="223">
        <f>ROUND(I136*H136,2)</f>
        <v>0</v>
      </c>
      <c r="K136" s="219" t="s">
        <v>190</v>
      </c>
      <c r="L136" s="46"/>
      <c r="M136" s="224" t="s">
        <v>19</v>
      </c>
      <c r="N136" s="225" t="s">
        <v>45</v>
      </c>
      <c r="O136" s="86"/>
      <c r="P136" s="226">
        <f>O136*H136</f>
        <v>0</v>
      </c>
      <c r="Q136" s="226">
        <v>0.00038000000000000002</v>
      </c>
      <c r="R136" s="226">
        <f>Q136*H136</f>
        <v>0.0015200000000000001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232</v>
      </c>
      <c r="AT136" s="228" t="s">
        <v>187</v>
      </c>
      <c r="AU136" s="228" t="s">
        <v>83</v>
      </c>
      <c r="AY136" s="19" t="s">
        <v>184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81</v>
      </c>
      <c r="BK136" s="229">
        <f>ROUND(I136*H136,2)</f>
        <v>0</v>
      </c>
      <c r="BL136" s="19" t="s">
        <v>232</v>
      </c>
      <c r="BM136" s="228" t="s">
        <v>337</v>
      </c>
    </row>
    <row r="137" s="2" customFormat="1">
      <c r="A137" s="40"/>
      <c r="B137" s="41"/>
      <c r="C137" s="42"/>
      <c r="D137" s="230" t="s">
        <v>192</v>
      </c>
      <c r="E137" s="42"/>
      <c r="F137" s="231" t="s">
        <v>338</v>
      </c>
      <c r="G137" s="42"/>
      <c r="H137" s="42"/>
      <c r="I137" s="232"/>
      <c r="J137" s="42"/>
      <c r="K137" s="42"/>
      <c r="L137" s="46"/>
      <c r="M137" s="233"/>
      <c r="N137" s="23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83</v>
      </c>
    </row>
    <row r="138" s="13" customFormat="1">
      <c r="A138" s="13"/>
      <c r="B138" s="235"/>
      <c r="C138" s="236"/>
      <c r="D138" s="237" t="s">
        <v>194</v>
      </c>
      <c r="E138" s="238" t="s">
        <v>19</v>
      </c>
      <c r="F138" s="239" t="s">
        <v>500</v>
      </c>
      <c r="G138" s="236"/>
      <c r="H138" s="240">
        <v>4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194</v>
      </c>
      <c r="AU138" s="246" t="s">
        <v>83</v>
      </c>
      <c r="AV138" s="13" t="s">
        <v>83</v>
      </c>
      <c r="AW138" s="13" t="s">
        <v>35</v>
      </c>
      <c r="AX138" s="13" t="s">
        <v>81</v>
      </c>
      <c r="AY138" s="246" t="s">
        <v>184</v>
      </c>
    </row>
    <row r="139" s="2" customFormat="1" ht="24.15" customHeight="1">
      <c r="A139" s="40"/>
      <c r="B139" s="41"/>
      <c r="C139" s="260" t="s">
        <v>257</v>
      </c>
      <c r="D139" s="260" t="s">
        <v>311</v>
      </c>
      <c r="E139" s="261" t="s">
        <v>342</v>
      </c>
      <c r="F139" s="262" t="s">
        <v>343</v>
      </c>
      <c r="G139" s="263" t="s">
        <v>141</v>
      </c>
      <c r="H139" s="264">
        <v>1.2</v>
      </c>
      <c r="I139" s="265"/>
      <c r="J139" s="266">
        <f>ROUND(I139*H139,2)</f>
        <v>0</v>
      </c>
      <c r="K139" s="262" t="s">
        <v>190</v>
      </c>
      <c r="L139" s="267"/>
      <c r="M139" s="268" t="s">
        <v>19</v>
      </c>
      <c r="N139" s="269" t="s">
        <v>45</v>
      </c>
      <c r="O139" s="86"/>
      <c r="P139" s="226">
        <f>O139*H139</f>
        <v>0</v>
      </c>
      <c r="Q139" s="226">
        <v>0.0023999999999999998</v>
      </c>
      <c r="R139" s="226">
        <f>Q139*H139</f>
        <v>0.0028799999999999997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314</v>
      </c>
      <c r="AT139" s="228" t="s">
        <v>311</v>
      </c>
      <c r="AU139" s="228" t="s">
        <v>83</v>
      </c>
      <c r="AY139" s="19" t="s">
        <v>184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81</v>
      </c>
      <c r="BK139" s="229">
        <f>ROUND(I139*H139,2)</f>
        <v>0</v>
      </c>
      <c r="BL139" s="19" t="s">
        <v>232</v>
      </c>
      <c r="BM139" s="228" t="s">
        <v>344</v>
      </c>
    </row>
    <row r="140" s="13" customFormat="1">
      <c r="A140" s="13"/>
      <c r="B140" s="235"/>
      <c r="C140" s="236"/>
      <c r="D140" s="237" t="s">
        <v>194</v>
      </c>
      <c r="E140" s="238" t="s">
        <v>19</v>
      </c>
      <c r="F140" s="239" t="s">
        <v>501</v>
      </c>
      <c r="G140" s="236"/>
      <c r="H140" s="240">
        <v>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35</v>
      </c>
      <c r="AX140" s="13" t="s">
        <v>81</v>
      </c>
      <c r="AY140" s="246" t="s">
        <v>184</v>
      </c>
    </row>
    <row r="141" s="13" customFormat="1">
      <c r="A141" s="13"/>
      <c r="B141" s="235"/>
      <c r="C141" s="236"/>
      <c r="D141" s="237" t="s">
        <v>194</v>
      </c>
      <c r="E141" s="236"/>
      <c r="F141" s="239" t="s">
        <v>502</v>
      </c>
      <c r="G141" s="236"/>
      <c r="H141" s="240">
        <v>1.2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194</v>
      </c>
      <c r="AU141" s="246" t="s">
        <v>83</v>
      </c>
      <c r="AV141" s="13" t="s">
        <v>83</v>
      </c>
      <c r="AW141" s="13" t="s">
        <v>4</v>
      </c>
      <c r="AX141" s="13" t="s">
        <v>81</v>
      </c>
      <c r="AY141" s="246" t="s">
        <v>184</v>
      </c>
    </row>
    <row r="142" s="2" customFormat="1" ht="49.05" customHeight="1">
      <c r="A142" s="40"/>
      <c r="B142" s="41"/>
      <c r="C142" s="217" t="s">
        <v>8</v>
      </c>
      <c r="D142" s="217" t="s">
        <v>187</v>
      </c>
      <c r="E142" s="218" t="s">
        <v>348</v>
      </c>
      <c r="F142" s="219" t="s">
        <v>349</v>
      </c>
      <c r="G142" s="220" t="s">
        <v>206</v>
      </c>
      <c r="H142" s="221">
        <v>0.23699999999999999</v>
      </c>
      <c r="I142" s="222"/>
      <c r="J142" s="223">
        <f>ROUND(I142*H142,2)</f>
        <v>0</v>
      </c>
      <c r="K142" s="219" t="s">
        <v>190</v>
      </c>
      <c r="L142" s="46"/>
      <c r="M142" s="224" t="s">
        <v>19</v>
      </c>
      <c r="N142" s="225" t="s">
        <v>45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232</v>
      </c>
      <c r="AT142" s="228" t="s">
        <v>187</v>
      </c>
      <c r="AU142" s="228" t="s">
        <v>83</v>
      </c>
      <c r="AY142" s="19" t="s">
        <v>184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81</v>
      </c>
      <c r="BK142" s="229">
        <f>ROUND(I142*H142,2)</f>
        <v>0</v>
      </c>
      <c r="BL142" s="19" t="s">
        <v>232</v>
      </c>
      <c r="BM142" s="228" t="s">
        <v>350</v>
      </c>
    </row>
    <row r="143" s="2" customFormat="1">
      <c r="A143" s="40"/>
      <c r="B143" s="41"/>
      <c r="C143" s="42"/>
      <c r="D143" s="230" t="s">
        <v>192</v>
      </c>
      <c r="E143" s="42"/>
      <c r="F143" s="231" t="s">
        <v>351</v>
      </c>
      <c r="G143" s="42"/>
      <c r="H143" s="42"/>
      <c r="I143" s="232"/>
      <c r="J143" s="42"/>
      <c r="K143" s="42"/>
      <c r="L143" s="46"/>
      <c r="M143" s="233"/>
      <c r="N143" s="23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83</v>
      </c>
    </row>
    <row r="144" s="12" customFormat="1" ht="22.8" customHeight="1">
      <c r="A144" s="12"/>
      <c r="B144" s="201"/>
      <c r="C144" s="202"/>
      <c r="D144" s="203" t="s">
        <v>73</v>
      </c>
      <c r="E144" s="215" t="s">
        <v>226</v>
      </c>
      <c r="F144" s="215" t="s">
        <v>227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SUM(P145:P149)</f>
        <v>0</v>
      </c>
      <c r="Q144" s="209"/>
      <c r="R144" s="210">
        <f>SUM(R145:R149)</f>
        <v>0.0022499999999999998</v>
      </c>
      <c r="S144" s="209"/>
      <c r="T144" s="211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83</v>
      </c>
      <c r="AT144" s="213" t="s">
        <v>73</v>
      </c>
      <c r="AU144" s="213" t="s">
        <v>81</v>
      </c>
      <c r="AY144" s="212" t="s">
        <v>184</v>
      </c>
      <c r="BK144" s="214">
        <f>SUM(BK145:BK149)</f>
        <v>0</v>
      </c>
    </row>
    <row r="145" s="2" customFormat="1" ht="24.15" customHeight="1">
      <c r="A145" s="40"/>
      <c r="B145" s="41"/>
      <c r="C145" s="217" t="s">
        <v>270</v>
      </c>
      <c r="D145" s="217" t="s">
        <v>187</v>
      </c>
      <c r="E145" s="218" t="s">
        <v>353</v>
      </c>
      <c r="F145" s="219" t="s">
        <v>354</v>
      </c>
      <c r="G145" s="220" t="s">
        <v>231</v>
      </c>
      <c r="H145" s="221">
        <v>1</v>
      </c>
      <c r="I145" s="222"/>
      <c r="J145" s="223">
        <f>ROUND(I145*H145,2)</f>
        <v>0</v>
      </c>
      <c r="K145" s="219" t="s">
        <v>190</v>
      </c>
      <c r="L145" s="46"/>
      <c r="M145" s="224" t="s">
        <v>19</v>
      </c>
      <c r="N145" s="225" t="s">
        <v>45</v>
      </c>
      <c r="O145" s="86"/>
      <c r="P145" s="226">
        <f>O145*H145</f>
        <v>0</v>
      </c>
      <c r="Q145" s="226">
        <v>0.0022499999999999998</v>
      </c>
      <c r="R145" s="226">
        <f>Q145*H145</f>
        <v>0.0022499999999999998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232</v>
      </c>
      <c r="AT145" s="228" t="s">
        <v>187</v>
      </c>
      <c r="AU145" s="228" t="s">
        <v>83</v>
      </c>
      <c r="AY145" s="19" t="s">
        <v>184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81</v>
      </c>
      <c r="BK145" s="229">
        <f>ROUND(I145*H145,2)</f>
        <v>0</v>
      </c>
      <c r="BL145" s="19" t="s">
        <v>232</v>
      </c>
      <c r="BM145" s="228" t="s">
        <v>355</v>
      </c>
    </row>
    <row r="146" s="2" customFormat="1">
      <c r="A146" s="40"/>
      <c r="B146" s="41"/>
      <c r="C146" s="42"/>
      <c r="D146" s="230" t="s">
        <v>192</v>
      </c>
      <c r="E146" s="42"/>
      <c r="F146" s="231" t="s">
        <v>356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83</v>
      </c>
    </row>
    <row r="147" s="13" customFormat="1">
      <c r="A147" s="13"/>
      <c r="B147" s="235"/>
      <c r="C147" s="236"/>
      <c r="D147" s="237" t="s">
        <v>194</v>
      </c>
      <c r="E147" s="238" t="s">
        <v>19</v>
      </c>
      <c r="F147" s="239" t="s">
        <v>81</v>
      </c>
      <c r="G147" s="236"/>
      <c r="H147" s="240">
        <v>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194</v>
      </c>
      <c r="AU147" s="246" t="s">
        <v>83</v>
      </c>
      <c r="AV147" s="13" t="s">
        <v>83</v>
      </c>
      <c r="AW147" s="13" t="s">
        <v>35</v>
      </c>
      <c r="AX147" s="13" t="s">
        <v>81</v>
      </c>
      <c r="AY147" s="246" t="s">
        <v>184</v>
      </c>
    </row>
    <row r="148" s="2" customFormat="1" ht="49.05" customHeight="1">
      <c r="A148" s="40"/>
      <c r="B148" s="41"/>
      <c r="C148" s="217" t="s">
        <v>352</v>
      </c>
      <c r="D148" s="217" t="s">
        <v>187</v>
      </c>
      <c r="E148" s="218" t="s">
        <v>358</v>
      </c>
      <c r="F148" s="219" t="s">
        <v>359</v>
      </c>
      <c r="G148" s="220" t="s">
        <v>206</v>
      </c>
      <c r="H148" s="221">
        <v>0.002</v>
      </c>
      <c r="I148" s="222"/>
      <c r="J148" s="223">
        <f>ROUND(I148*H148,2)</f>
        <v>0</v>
      </c>
      <c r="K148" s="219" t="s">
        <v>190</v>
      </c>
      <c r="L148" s="46"/>
      <c r="M148" s="224" t="s">
        <v>19</v>
      </c>
      <c r="N148" s="225" t="s">
        <v>45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232</v>
      </c>
      <c r="AT148" s="228" t="s">
        <v>187</v>
      </c>
      <c r="AU148" s="228" t="s">
        <v>83</v>
      </c>
      <c r="AY148" s="19" t="s">
        <v>184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81</v>
      </c>
      <c r="BK148" s="229">
        <f>ROUND(I148*H148,2)</f>
        <v>0</v>
      </c>
      <c r="BL148" s="19" t="s">
        <v>232</v>
      </c>
      <c r="BM148" s="228" t="s">
        <v>360</v>
      </c>
    </row>
    <row r="149" s="2" customFormat="1">
      <c r="A149" s="40"/>
      <c r="B149" s="41"/>
      <c r="C149" s="42"/>
      <c r="D149" s="230" t="s">
        <v>192</v>
      </c>
      <c r="E149" s="42"/>
      <c r="F149" s="231" t="s">
        <v>361</v>
      </c>
      <c r="G149" s="42"/>
      <c r="H149" s="42"/>
      <c r="I149" s="232"/>
      <c r="J149" s="42"/>
      <c r="K149" s="42"/>
      <c r="L149" s="46"/>
      <c r="M149" s="233"/>
      <c r="N149" s="23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83</v>
      </c>
    </row>
    <row r="150" s="12" customFormat="1" ht="22.8" customHeight="1">
      <c r="A150" s="12"/>
      <c r="B150" s="201"/>
      <c r="C150" s="202"/>
      <c r="D150" s="203" t="s">
        <v>73</v>
      </c>
      <c r="E150" s="215" t="s">
        <v>236</v>
      </c>
      <c r="F150" s="215" t="s">
        <v>237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SUM(P151:P167)</f>
        <v>0</v>
      </c>
      <c r="Q150" s="209"/>
      <c r="R150" s="210">
        <f>SUM(R151:R167)</f>
        <v>0.016520000000000003</v>
      </c>
      <c r="S150" s="209"/>
      <c r="T150" s="211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83</v>
      </c>
      <c r="AT150" s="213" t="s">
        <v>73</v>
      </c>
      <c r="AU150" s="213" t="s">
        <v>81</v>
      </c>
      <c r="AY150" s="212" t="s">
        <v>184</v>
      </c>
      <c r="BK150" s="214">
        <f>SUM(BK151:BK167)</f>
        <v>0</v>
      </c>
    </row>
    <row r="151" s="2" customFormat="1" ht="24.15" customHeight="1">
      <c r="A151" s="40"/>
      <c r="B151" s="41"/>
      <c r="C151" s="217" t="s">
        <v>357</v>
      </c>
      <c r="D151" s="217" t="s">
        <v>187</v>
      </c>
      <c r="E151" s="218" t="s">
        <v>362</v>
      </c>
      <c r="F151" s="219" t="s">
        <v>363</v>
      </c>
      <c r="G151" s="220" t="s">
        <v>240</v>
      </c>
      <c r="H151" s="221">
        <v>31</v>
      </c>
      <c r="I151" s="222"/>
      <c r="J151" s="223">
        <f>ROUND(I151*H151,2)</f>
        <v>0</v>
      </c>
      <c r="K151" s="219" t="s">
        <v>190</v>
      </c>
      <c r="L151" s="46"/>
      <c r="M151" s="224" t="s">
        <v>19</v>
      </c>
      <c r="N151" s="225" t="s">
        <v>45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232</v>
      </c>
      <c r="AT151" s="228" t="s">
        <v>187</v>
      </c>
      <c r="AU151" s="228" t="s">
        <v>83</v>
      </c>
      <c r="AY151" s="19" t="s">
        <v>184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81</v>
      </c>
      <c r="BK151" s="229">
        <f>ROUND(I151*H151,2)</f>
        <v>0</v>
      </c>
      <c r="BL151" s="19" t="s">
        <v>232</v>
      </c>
      <c r="BM151" s="228" t="s">
        <v>364</v>
      </c>
    </row>
    <row r="152" s="2" customFormat="1">
      <c r="A152" s="40"/>
      <c r="B152" s="41"/>
      <c r="C152" s="42"/>
      <c r="D152" s="230" t="s">
        <v>192</v>
      </c>
      <c r="E152" s="42"/>
      <c r="F152" s="231" t="s">
        <v>365</v>
      </c>
      <c r="G152" s="42"/>
      <c r="H152" s="42"/>
      <c r="I152" s="232"/>
      <c r="J152" s="42"/>
      <c r="K152" s="42"/>
      <c r="L152" s="46"/>
      <c r="M152" s="233"/>
      <c r="N152" s="23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83</v>
      </c>
    </row>
    <row r="153" s="13" customFormat="1">
      <c r="A153" s="13"/>
      <c r="B153" s="235"/>
      <c r="C153" s="236"/>
      <c r="D153" s="237" t="s">
        <v>194</v>
      </c>
      <c r="E153" s="238" t="s">
        <v>19</v>
      </c>
      <c r="F153" s="239" t="s">
        <v>543</v>
      </c>
      <c r="G153" s="236"/>
      <c r="H153" s="240">
        <v>31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194</v>
      </c>
      <c r="AU153" s="246" t="s">
        <v>83</v>
      </c>
      <c r="AV153" s="13" t="s">
        <v>83</v>
      </c>
      <c r="AW153" s="13" t="s">
        <v>35</v>
      </c>
      <c r="AX153" s="13" t="s">
        <v>81</v>
      </c>
      <c r="AY153" s="246" t="s">
        <v>184</v>
      </c>
    </row>
    <row r="154" s="2" customFormat="1" ht="16.5" customHeight="1">
      <c r="A154" s="40"/>
      <c r="B154" s="41"/>
      <c r="C154" s="260" t="s">
        <v>232</v>
      </c>
      <c r="D154" s="260" t="s">
        <v>311</v>
      </c>
      <c r="E154" s="261" t="s">
        <v>367</v>
      </c>
      <c r="F154" s="262" t="s">
        <v>368</v>
      </c>
      <c r="G154" s="263" t="s">
        <v>369</v>
      </c>
      <c r="H154" s="264">
        <v>12.4</v>
      </c>
      <c r="I154" s="265"/>
      <c r="J154" s="266">
        <f>ROUND(I154*H154,2)</f>
        <v>0</v>
      </c>
      <c r="K154" s="262" t="s">
        <v>190</v>
      </c>
      <c r="L154" s="267"/>
      <c r="M154" s="268" t="s">
        <v>19</v>
      </c>
      <c r="N154" s="269" t="s">
        <v>45</v>
      </c>
      <c r="O154" s="86"/>
      <c r="P154" s="226">
        <f>O154*H154</f>
        <v>0</v>
      </c>
      <c r="Q154" s="226">
        <v>0.001</v>
      </c>
      <c r="R154" s="226">
        <f>Q154*H154</f>
        <v>0.012400000000000001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314</v>
      </c>
      <c r="AT154" s="228" t="s">
        <v>311</v>
      </c>
      <c r="AU154" s="228" t="s">
        <v>83</v>
      </c>
      <c r="AY154" s="19" t="s">
        <v>184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81</v>
      </c>
      <c r="BK154" s="229">
        <f>ROUND(I154*H154,2)</f>
        <v>0</v>
      </c>
      <c r="BL154" s="19" t="s">
        <v>232</v>
      </c>
      <c r="BM154" s="228" t="s">
        <v>370</v>
      </c>
    </row>
    <row r="155" s="13" customFormat="1">
      <c r="A155" s="13"/>
      <c r="B155" s="235"/>
      <c r="C155" s="236"/>
      <c r="D155" s="237" t="s">
        <v>194</v>
      </c>
      <c r="E155" s="238" t="s">
        <v>19</v>
      </c>
      <c r="F155" s="239" t="s">
        <v>547</v>
      </c>
      <c r="G155" s="236"/>
      <c r="H155" s="240">
        <v>12.4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194</v>
      </c>
      <c r="AU155" s="246" t="s">
        <v>83</v>
      </c>
      <c r="AV155" s="13" t="s">
        <v>83</v>
      </c>
      <c r="AW155" s="13" t="s">
        <v>35</v>
      </c>
      <c r="AX155" s="13" t="s">
        <v>81</v>
      </c>
      <c r="AY155" s="246" t="s">
        <v>184</v>
      </c>
    </row>
    <row r="156" s="2" customFormat="1" ht="21.75" customHeight="1">
      <c r="A156" s="40"/>
      <c r="B156" s="41"/>
      <c r="C156" s="217" t="s">
        <v>366</v>
      </c>
      <c r="D156" s="217" t="s">
        <v>187</v>
      </c>
      <c r="E156" s="218" t="s">
        <v>378</v>
      </c>
      <c r="F156" s="219" t="s">
        <v>379</v>
      </c>
      <c r="G156" s="220" t="s">
        <v>231</v>
      </c>
      <c r="H156" s="221">
        <v>4</v>
      </c>
      <c r="I156" s="222"/>
      <c r="J156" s="223">
        <f>ROUND(I156*H156,2)</f>
        <v>0</v>
      </c>
      <c r="K156" s="219" t="s">
        <v>190</v>
      </c>
      <c r="L156" s="46"/>
      <c r="M156" s="224" t="s">
        <v>19</v>
      </c>
      <c r="N156" s="225" t="s">
        <v>45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232</v>
      </c>
      <c r="AT156" s="228" t="s">
        <v>187</v>
      </c>
      <c r="AU156" s="228" t="s">
        <v>83</v>
      </c>
      <c r="AY156" s="19" t="s">
        <v>184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81</v>
      </c>
      <c r="BK156" s="229">
        <f>ROUND(I156*H156,2)</f>
        <v>0</v>
      </c>
      <c r="BL156" s="19" t="s">
        <v>232</v>
      </c>
      <c r="BM156" s="228" t="s">
        <v>380</v>
      </c>
    </row>
    <row r="157" s="2" customFormat="1">
      <c r="A157" s="40"/>
      <c r="B157" s="41"/>
      <c r="C157" s="42"/>
      <c r="D157" s="230" t="s">
        <v>192</v>
      </c>
      <c r="E157" s="42"/>
      <c r="F157" s="231" t="s">
        <v>381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83</v>
      </c>
    </row>
    <row r="158" s="13" customFormat="1">
      <c r="A158" s="13"/>
      <c r="B158" s="235"/>
      <c r="C158" s="236"/>
      <c r="D158" s="237" t="s">
        <v>194</v>
      </c>
      <c r="E158" s="238" t="s">
        <v>19</v>
      </c>
      <c r="F158" s="239" t="s">
        <v>548</v>
      </c>
      <c r="G158" s="236"/>
      <c r="H158" s="240">
        <v>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194</v>
      </c>
      <c r="AU158" s="246" t="s">
        <v>83</v>
      </c>
      <c r="AV158" s="13" t="s">
        <v>83</v>
      </c>
      <c r="AW158" s="13" t="s">
        <v>35</v>
      </c>
      <c r="AX158" s="13" t="s">
        <v>81</v>
      </c>
      <c r="AY158" s="246" t="s">
        <v>184</v>
      </c>
    </row>
    <row r="159" s="2" customFormat="1" ht="16.5" customHeight="1">
      <c r="A159" s="40"/>
      <c r="B159" s="41"/>
      <c r="C159" s="260" t="s">
        <v>372</v>
      </c>
      <c r="D159" s="260" t="s">
        <v>311</v>
      </c>
      <c r="E159" s="261" t="s">
        <v>384</v>
      </c>
      <c r="F159" s="262" t="s">
        <v>385</v>
      </c>
      <c r="G159" s="263" t="s">
        <v>231</v>
      </c>
      <c r="H159" s="264">
        <v>4</v>
      </c>
      <c r="I159" s="265"/>
      <c r="J159" s="266">
        <f>ROUND(I159*H159,2)</f>
        <v>0</v>
      </c>
      <c r="K159" s="262" t="s">
        <v>190</v>
      </c>
      <c r="L159" s="267"/>
      <c r="M159" s="268" t="s">
        <v>19</v>
      </c>
      <c r="N159" s="269" t="s">
        <v>45</v>
      </c>
      <c r="O159" s="86"/>
      <c r="P159" s="226">
        <f>O159*H159</f>
        <v>0</v>
      </c>
      <c r="Q159" s="226">
        <v>0.00023000000000000001</v>
      </c>
      <c r="R159" s="226">
        <f>Q159*H159</f>
        <v>0.00092000000000000003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314</v>
      </c>
      <c r="AT159" s="228" t="s">
        <v>311</v>
      </c>
      <c r="AU159" s="228" t="s">
        <v>83</v>
      </c>
      <c r="AY159" s="19" t="s">
        <v>184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81</v>
      </c>
      <c r="BK159" s="229">
        <f>ROUND(I159*H159,2)</f>
        <v>0</v>
      </c>
      <c r="BL159" s="19" t="s">
        <v>232</v>
      </c>
      <c r="BM159" s="228" t="s">
        <v>386</v>
      </c>
    </row>
    <row r="160" s="13" customFormat="1">
      <c r="A160" s="13"/>
      <c r="B160" s="235"/>
      <c r="C160" s="236"/>
      <c r="D160" s="237" t="s">
        <v>194</v>
      </c>
      <c r="E160" s="238" t="s">
        <v>19</v>
      </c>
      <c r="F160" s="239" t="s">
        <v>548</v>
      </c>
      <c r="G160" s="236"/>
      <c r="H160" s="240">
        <v>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194</v>
      </c>
      <c r="AU160" s="246" t="s">
        <v>83</v>
      </c>
      <c r="AV160" s="13" t="s">
        <v>83</v>
      </c>
      <c r="AW160" s="13" t="s">
        <v>35</v>
      </c>
      <c r="AX160" s="13" t="s">
        <v>81</v>
      </c>
      <c r="AY160" s="246" t="s">
        <v>184</v>
      </c>
    </row>
    <row r="161" s="2" customFormat="1" ht="21.75" customHeight="1">
      <c r="A161" s="40"/>
      <c r="B161" s="41"/>
      <c r="C161" s="217" t="s">
        <v>377</v>
      </c>
      <c r="D161" s="217" t="s">
        <v>187</v>
      </c>
      <c r="E161" s="218" t="s">
        <v>387</v>
      </c>
      <c r="F161" s="219" t="s">
        <v>388</v>
      </c>
      <c r="G161" s="220" t="s">
        <v>231</v>
      </c>
      <c r="H161" s="221">
        <v>20</v>
      </c>
      <c r="I161" s="222"/>
      <c r="J161" s="223">
        <f>ROUND(I161*H161,2)</f>
        <v>0</v>
      </c>
      <c r="K161" s="219" t="s">
        <v>190</v>
      </c>
      <c r="L161" s="46"/>
      <c r="M161" s="224" t="s">
        <v>19</v>
      </c>
      <c r="N161" s="225" t="s">
        <v>45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232</v>
      </c>
      <c r="AT161" s="228" t="s">
        <v>187</v>
      </c>
      <c r="AU161" s="228" t="s">
        <v>83</v>
      </c>
      <c r="AY161" s="19" t="s">
        <v>184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81</v>
      </c>
      <c r="BK161" s="229">
        <f>ROUND(I161*H161,2)</f>
        <v>0</v>
      </c>
      <c r="BL161" s="19" t="s">
        <v>232</v>
      </c>
      <c r="BM161" s="228" t="s">
        <v>389</v>
      </c>
    </row>
    <row r="162" s="2" customFormat="1">
      <c r="A162" s="40"/>
      <c r="B162" s="41"/>
      <c r="C162" s="42"/>
      <c r="D162" s="230" t="s">
        <v>192</v>
      </c>
      <c r="E162" s="42"/>
      <c r="F162" s="231" t="s">
        <v>390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192</v>
      </c>
      <c r="AU162" s="19" t="s">
        <v>83</v>
      </c>
    </row>
    <row r="163" s="13" customFormat="1">
      <c r="A163" s="13"/>
      <c r="B163" s="235"/>
      <c r="C163" s="236"/>
      <c r="D163" s="237" t="s">
        <v>194</v>
      </c>
      <c r="E163" s="238" t="s">
        <v>19</v>
      </c>
      <c r="F163" s="239" t="s">
        <v>549</v>
      </c>
      <c r="G163" s="236"/>
      <c r="H163" s="240">
        <v>20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194</v>
      </c>
      <c r="AU163" s="246" t="s">
        <v>83</v>
      </c>
      <c r="AV163" s="13" t="s">
        <v>83</v>
      </c>
      <c r="AW163" s="13" t="s">
        <v>35</v>
      </c>
      <c r="AX163" s="13" t="s">
        <v>81</v>
      </c>
      <c r="AY163" s="246" t="s">
        <v>184</v>
      </c>
    </row>
    <row r="164" s="2" customFormat="1" ht="16.5" customHeight="1">
      <c r="A164" s="40"/>
      <c r="B164" s="41"/>
      <c r="C164" s="260" t="s">
        <v>383</v>
      </c>
      <c r="D164" s="260" t="s">
        <v>311</v>
      </c>
      <c r="E164" s="261" t="s">
        <v>392</v>
      </c>
      <c r="F164" s="262" t="s">
        <v>393</v>
      </c>
      <c r="G164" s="263" t="s">
        <v>231</v>
      </c>
      <c r="H164" s="264">
        <v>20</v>
      </c>
      <c r="I164" s="265"/>
      <c r="J164" s="266">
        <f>ROUND(I164*H164,2)</f>
        <v>0</v>
      </c>
      <c r="K164" s="262" t="s">
        <v>190</v>
      </c>
      <c r="L164" s="267"/>
      <c r="M164" s="268" t="s">
        <v>19</v>
      </c>
      <c r="N164" s="269" t="s">
        <v>45</v>
      </c>
      <c r="O164" s="86"/>
      <c r="P164" s="226">
        <f>O164*H164</f>
        <v>0</v>
      </c>
      <c r="Q164" s="226">
        <v>0.00016000000000000001</v>
      </c>
      <c r="R164" s="226">
        <f>Q164*H164</f>
        <v>0.0032000000000000002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314</v>
      </c>
      <c r="AT164" s="228" t="s">
        <v>311</v>
      </c>
      <c r="AU164" s="228" t="s">
        <v>83</v>
      </c>
      <c r="AY164" s="19" t="s">
        <v>184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81</v>
      </c>
      <c r="BK164" s="229">
        <f>ROUND(I164*H164,2)</f>
        <v>0</v>
      </c>
      <c r="BL164" s="19" t="s">
        <v>232</v>
      </c>
      <c r="BM164" s="228" t="s">
        <v>394</v>
      </c>
    </row>
    <row r="165" s="13" customFormat="1">
      <c r="A165" s="13"/>
      <c r="B165" s="235"/>
      <c r="C165" s="236"/>
      <c r="D165" s="237" t="s">
        <v>194</v>
      </c>
      <c r="E165" s="238" t="s">
        <v>19</v>
      </c>
      <c r="F165" s="239" t="s">
        <v>549</v>
      </c>
      <c r="G165" s="236"/>
      <c r="H165" s="240">
        <v>20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194</v>
      </c>
      <c r="AU165" s="246" t="s">
        <v>83</v>
      </c>
      <c r="AV165" s="13" t="s">
        <v>83</v>
      </c>
      <c r="AW165" s="13" t="s">
        <v>35</v>
      </c>
      <c r="AX165" s="13" t="s">
        <v>81</v>
      </c>
      <c r="AY165" s="246" t="s">
        <v>184</v>
      </c>
    </row>
    <row r="166" s="2" customFormat="1" ht="49.05" customHeight="1">
      <c r="A166" s="40"/>
      <c r="B166" s="41"/>
      <c r="C166" s="217" t="s">
        <v>7</v>
      </c>
      <c r="D166" s="217" t="s">
        <v>187</v>
      </c>
      <c r="E166" s="218" t="s">
        <v>396</v>
      </c>
      <c r="F166" s="219" t="s">
        <v>397</v>
      </c>
      <c r="G166" s="220" t="s">
        <v>206</v>
      </c>
      <c r="H166" s="221">
        <v>0.017000000000000001</v>
      </c>
      <c r="I166" s="222"/>
      <c r="J166" s="223">
        <f>ROUND(I166*H166,2)</f>
        <v>0</v>
      </c>
      <c r="K166" s="219" t="s">
        <v>190</v>
      </c>
      <c r="L166" s="46"/>
      <c r="M166" s="224" t="s">
        <v>19</v>
      </c>
      <c r="N166" s="225" t="s">
        <v>45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232</v>
      </c>
      <c r="AT166" s="228" t="s">
        <v>187</v>
      </c>
      <c r="AU166" s="228" t="s">
        <v>83</v>
      </c>
      <c r="AY166" s="19" t="s">
        <v>184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81</v>
      </c>
      <c r="BK166" s="229">
        <f>ROUND(I166*H166,2)</f>
        <v>0</v>
      </c>
      <c r="BL166" s="19" t="s">
        <v>232</v>
      </c>
      <c r="BM166" s="228" t="s">
        <v>398</v>
      </c>
    </row>
    <row r="167" s="2" customFormat="1">
      <c r="A167" s="40"/>
      <c r="B167" s="41"/>
      <c r="C167" s="42"/>
      <c r="D167" s="230" t="s">
        <v>192</v>
      </c>
      <c r="E167" s="42"/>
      <c r="F167" s="231" t="s">
        <v>399</v>
      </c>
      <c r="G167" s="42"/>
      <c r="H167" s="42"/>
      <c r="I167" s="232"/>
      <c r="J167" s="42"/>
      <c r="K167" s="42"/>
      <c r="L167" s="46"/>
      <c r="M167" s="233"/>
      <c r="N167" s="23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83</v>
      </c>
    </row>
    <row r="168" s="12" customFormat="1" ht="22.8" customHeight="1">
      <c r="A168" s="12"/>
      <c r="B168" s="201"/>
      <c r="C168" s="202"/>
      <c r="D168" s="203" t="s">
        <v>73</v>
      </c>
      <c r="E168" s="215" t="s">
        <v>403</v>
      </c>
      <c r="F168" s="215" t="s">
        <v>404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SUM(P169:P173)</f>
        <v>0</v>
      </c>
      <c r="Q168" s="209"/>
      <c r="R168" s="210">
        <f>SUM(R169:R173)</f>
        <v>0.129828</v>
      </c>
      <c r="S168" s="209"/>
      <c r="T168" s="21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83</v>
      </c>
      <c r="AT168" s="213" t="s">
        <v>73</v>
      </c>
      <c r="AU168" s="213" t="s">
        <v>81</v>
      </c>
      <c r="AY168" s="212" t="s">
        <v>184</v>
      </c>
      <c r="BK168" s="214">
        <f>SUM(BK169:BK173)</f>
        <v>0</v>
      </c>
    </row>
    <row r="169" s="2" customFormat="1" ht="49.05" customHeight="1">
      <c r="A169" s="40"/>
      <c r="B169" s="41"/>
      <c r="C169" s="217" t="s">
        <v>391</v>
      </c>
      <c r="D169" s="217" t="s">
        <v>187</v>
      </c>
      <c r="E169" s="218" t="s">
        <v>406</v>
      </c>
      <c r="F169" s="219" t="s">
        <v>407</v>
      </c>
      <c r="G169" s="220" t="s">
        <v>141</v>
      </c>
      <c r="H169" s="221">
        <v>9.3000000000000007</v>
      </c>
      <c r="I169" s="222"/>
      <c r="J169" s="223">
        <f>ROUND(I169*H169,2)</f>
        <v>0</v>
      </c>
      <c r="K169" s="219" t="s">
        <v>408</v>
      </c>
      <c r="L169" s="46"/>
      <c r="M169" s="224" t="s">
        <v>19</v>
      </c>
      <c r="N169" s="225" t="s">
        <v>45</v>
      </c>
      <c r="O169" s="86"/>
      <c r="P169" s="226">
        <f>O169*H169</f>
        <v>0</v>
      </c>
      <c r="Q169" s="226">
        <v>0.01396</v>
      </c>
      <c r="R169" s="226">
        <f>Q169*H169</f>
        <v>0.129828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232</v>
      </c>
      <c r="AT169" s="228" t="s">
        <v>187</v>
      </c>
      <c r="AU169" s="228" t="s">
        <v>83</v>
      </c>
      <c r="AY169" s="19" t="s">
        <v>184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81</v>
      </c>
      <c r="BK169" s="229">
        <f>ROUND(I169*H169,2)</f>
        <v>0</v>
      </c>
      <c r="BL169" s="19" t="s">
        <v>232</v>
      </c>
      <c r="BM169" s="228" t="s">
        <v>409</v>
      </c>
    </row>
    <row r="170" s="2" customFormat="1">
      <c r="A170" s="40"/>
      <c r="B170" s="41"/>
      <c r="C170" s="42"/>
      <c r="D170" s="230" t="s">
        <v>192</v>
      </c>
      <c r="E170" s="42"/>
      <c r="F170" s="231" t="s">
        <v>410</v>
      </c>
      <c r="G170" s="42"/>
      <c r="H170" s="42"/>
      <c r="I170" s="232"/>
      <c r="J170" s="42"/>
      <c r="K170" s="42"/>
      <c r="L170" s="46"/>
      <c r="M170" s="233"/>
      <c r="N170" s="23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83</v>
      </c>
    </row>
    <row r="171" s="13" customFormat="1">
      <c r="A171" s="13"/>
      <c r="B171" s="235"/>
      <c r="C171" s="236"/>
      <c r="D171" s="237" t="s">
        <v>194</v>
      </c>
      <c r="E171" s="238" t="s">
        <v>19</v>
      </c>
      <c r="F171" s="239" t="s">
        <v>550</v>
      </c>
      <c r="G171" s="236"/>
      <c r="H171" s="240">
        <v>9.3000000000000007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194</v>
      </c>
      <c r="AU171" s="246" t="s">
        <v>83</v>
      </c>
      <c r="AV171" s="13" t="s">
        <v>83</v>
      </c>
      <c r="AW171" s="13" t="s">
        <v>35</v>
      </c>
      <c r="AX171" s="13" t="s">
        <v>81</v>
      </c>
      <c r="AY171" s="246" t="s">
        <v>184</v>
      </c>
    </row>
    <row r="172" s="2" customFormat="1" ht="49.05" customHeight="1">
      <c r="A172" s="40"/>
      <c r="B172" s="41"/>
      <c r="C172" s="217" t="s">
        <v>395</v>
      </c>
      <c r="D172" s="217" t="s">
        <v>187</v>
      </c>
      <c r="E172" s="218" t="s">
        <v>413</v>
      </c>
      <c r="F172" s="219" t="s">
        <v>414</v>
      </c>
      <c r="G172" s="220" t="s">
        <v>206</v>
      </c>
      <c r="H172" s="221">
        <v>0.13</v>
      </c>
      <c r="I172" s="222"/>
      <c r="J172" s="223">
        <f>ROUND(I172*H172,2)</f>
        <v>0</v>
      </c>
      <c r="K172" s="219" t="s">
        <v>190</v>
      </c>
      <c r="L172" s="46"/>
      <c r="M172" s="224" t="s">
        <v>19</v>
      </c>
      <c r="N172" s="225" t="s">
        <v>45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232</v>
      </c>
      <c r="AT172" s="228" t="s">
        <v>187</v>
      </c>
      <c r="AU172" s="228" t="s">
        <v>83</v>
      </c>
      <c r="AY172" s="19" t="s">
        <v>184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81</v>
      </c>
      <c r="BK172" s="229">
        <f>ROUND(I172*H172,2)</f>
        <v>0</v>
      </c>
      <c r="BL172" s="19" t="s">
        <v>232</v>
      </c>
      <c r="BM172" s="228" t="s">
        <v>415</v>
      </c>
    </row>
    <row r="173" s="2" customFormat="1">
      <c r="A173" s="40"/>
      <c r="B173" s="41"/>
      <c r="C173" s="42"/>
      <c r="D173" s="230" t="s">
        <v>192</v>
      </c>
      <c r="E173" s="42"/>
      <c r="F173" s="231" t="s">
        <v>416</v>
      </c>
      <c r="G173" s="42"/>
      <c r="H173" s="42"/>
      <c r="I173" s="232"/>
      <c r="J173" s="42"/>
      <c r="K173" s="42"/>
      <c r="L173" s="46"/>
      <c r="M173" s="233"/>
      <c r="N173" s="23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83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255</v>
      </c>
      <c r="F174" s="215" t="s">
        <v>256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SUM(P175:P179)</f>
        <v>0</v>
      </c>
      <c r="Q174" s="209"/>
      <c r="R174" s="210">
        <f>SUM(R175:R179)</f>
        <v>0.10881</v>
      </c>
      <c r="S174" s="209"/>
      <c r="T174" s="211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83</v>
      </c>
      <c r="AT174" s="213" t="s">
        <v>73</v>
      </c>
      <c r="AU174" s="213" t="s">
        <v>81</v>
      </c>
      <c r="AY174" s="212" t="s">
        <v>184</v>
      </c>
      <c r="BK174" s="214">
        <f>SUM(BK175:BK179)</f>
        <v>0</v>
      </c>
    </row>
    <row r="175" s="2" customFormat="1" ht="37.8" customHeight="1">
      <c r="A175" s="40"/>
      <c r="B175" s="41"/>
      <c r="C175" s="217" t="s">
        <v>400</v>
      </c>
      <c r="D175" s="217" t="s">
        <v>187</v>
      </c>
      <c r="E175" s="218" t="s">
        <v>551</v>
      </c>
      <c r="F175" s="219" t="s">
        <v>552</v>
      </c>
      <c r="G175" s="220" t="s">
        <v>240</v>
      </c>
      <c r="H175" s="221">
        <v>31</v>
      </c>
      <c r="I175" s="222"/>
      <c r="J175" s="223">
        <f>ROUND(I175*H175,2)</f>
        <v>0</v>
      </c>
      <c r="K175" s="219" t="s">
        <v>190</v>
      </c>
      <c r="L175" s="46"/>
      <c r="M175" s="224" t="s">
        <v>19</v>
      </c>
      <c r="N175" s="225" t="s">
        <v>45</v>
      </c>
      <c r="O175" s="86"/>
      <c r="P175" s="226">
        <f>O175*H175</f>
        <v>0</v>
      </c>
      <c r="Q175" s="226">
        <v>0.0035100000000000001</v>
      </c>
      <c r="R175" s="226">
        <f>Q175*H175</f>
        <v>0.10881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232</v>
      </c>
      <c r="AT175" s="228" t="s">
        <v>187</v>
      </c>
      <c r="AU175" s="228" t="s">
        <v>83</v>
      </c>
      <c r="AY175" s="19" t="s">
        <v>184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81</v>
      </c>
      <c r="BK175" s="229">
        <f>ROUND(I175*H175,2)</f>
        <v>0</v>
      </c>
      <c r="BL175" s="19" t="s">
        <v>232</v>
      </c>
      <c r="BM175" s="228" t="s">
        <v>420</v>
      </c>
    </row>
    <row r="176" s="2" customFormat="1">
      <c r="A176" s="40"/>
      <c r="B176" s="41"/>
      <c r="C176" s="42"/>
      <c r="D176" s="230" t="s">
        <v>192</v>
      </c>
      <c r="E176" s="42"/>
      <c r="F176" s="231" t="s">
        <v>553</v>
      </c>
      <c r="G176" s="42"/>
      <c r="H176" s="42"/>
      <c r="I176" s="232"/>
      <c r="J176" s="42"/>
      <c r="K176" s="42"/>
      <c r="L176" s="46"/>
      <c r="M176" s="233"/>
      <c r="N176" s="23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83</v>
      </c>
    </row>
    <row r="177" s="13" customFormat="1">
      <c r="A177" s="13"/>
      <c r="B177" s="235"/>
      <c r="C177" s="236"/>
      <c r="D177" s="237" t="s">
        <v>194</v>
      </c>
      <c r="E177" s="238" t="s">
        <v>19</v>
      </c>
      <c r="F177" s="239" t="s">
        <v>543</v>
      </c>
      <c r="G177" s="236"/>
      <c r="H177" s="240">
        <v>31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194</v>
      </c>
      <c r="AU177" s="246" t="s">
        <v>83</v>
      </c>
      <c r="AV177" s="13" t="s">
        <v>83</v>
      </c>
      <c r="AW177" s="13" t="s">
        <v>35</v>
      </c>
      <c r="AX177" s="13" t="s">
        <v>81</v>
      </c>
      <c r="AY177" s="246" t="s">
        <v>184</v>
      </c>
    </row>
    <row r="178" s="2" customFormat="1" ht="49.05" customHeight="1">
      <c r="A178" s="40"/>
      <c r="B178" s="41"/>
      <c r="C178" s="217" t="s">
        <v>405</v>
      </c>
      <c r="D178" s="217" t="s">
        <v>187</v>
      </c>
      <c r="E178" s="218" t="s">
        <v>430</v>
      </c>
      <c r="F178" s="219" t="s">
        <v>431</v>
      </c>
      <c r="G178" s="220" t="s">
        <v>206</v>
      </c>
      <c r="H178" s="221">
        <v>0.109</v>
      </c>
      <c r="I178" s="222"/>
      <c r="J178" s="223">
        <f>ROUND(I178*H178,2)</f>
        <v>0</v>
      </c>
      <c r="K178" s="219" t="s">
        <v>190</v>
      </c>
      <c r="L178" s="46"/>
      <c r="M178" s="224" t="s">
        <v>19</v>
      </c>
      <c r="N178" s="225" t="s">
        <v>45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232</v>
      </c>
      <c r="AT178" s="228" t="s">
        <v>187</v>
      </c>
      <c r="AU178" s="228" t="s">
        <v>83</v>
      </c>
      <c r="AY178" s="19" t="s">
        <v>184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81</v>
      </c>
      <c r="BK178" s="229">
        <f>ROUND(I178*H178,2)</f>
        <v>0</v>
      </c>
      <c r="BL178" s="19" t="s">
        <v>232</v>
      </c>
      <c r="BM178" s="228" t="s">
        <v>432</v>
      </c>
    </row>
    <row r="179" s="2" customFormat="1">
      <c r="A179" s="40"/>
      <c r="B179" s="41"/>
      <c r="C179" s="42"/>
      <c r="D179" s="230" t="s">
        <v>192</v>
      </c>
      <c r="E179" s="42"/>
      <c r="F179" s="231" t="s">
        <v>433</v>
      </c>
      <c r="G179" s="42"/>
      <c r="H179" s="42"/>
      <c r="I179" s="232"/>
      <c r="J179" s="42"/>
      <c r="K179" s="42"/>
      <c r="L179" s="46"/>
      <c r="M179" s="281"/>
      <c r="N179" s="282"/>
      <c r="O179" s="283"/>
      <c r="P179" s="283"/>
      <c r="Q179" s="283"/>
      <c r="R179" s="283"/>
      <c r="S179" s="283"/>
      <c r="T179" s="28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83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R39YO3e+QLAfTNMsuB5/nZuHxCzpJiOnd4s2SWFERL7tQcUXlEbv8T46mFur0pLiw8Ave9bcOUoqrUAci+4wtg==" hashValue="6Gt/A1hYaoVxvKJA3vP10aENNDLYOR+9px32mmcxOtqW7NHm0YsHiQA05rOzKsGp27tsH91hLuxSPZJ/hq3Mgg==" algorithmName="SHA-512" password="CC35"/>
  <autoFilter ref="C96:K17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2362301"/>
    <hyperlink ref="F104" r:id="rId2" display="https://podminky.urs.cz/item/CS_URS_2024_02/712363352"/>
    <hyperlink ref="F107" r:id="rId3" display="https://podminky.urs.cz/item/CS_URS_2024_02/712363353"/>
    <hyperlink ref="F110" r:id="rId4" display="https://podminky.urs.cz/item/CS_URS_2024_02/712363404"/>
    <hyperlink ref="F119" r:id="rId5" display="https://podminky.urs.cz/item/CS_URS_2024_02/712363405"/>
    <hyperlink ref="F123" r:id="rId6" display="https://podminky.urs.cz/item/CS_URS_2024_02/712363406"/>
    <hyperlink ref="F127" r:id="rId7" display="https://podminky.urs.cz/item/CS_URS_2024_02/712391171"/>
    <hyperlink ref="F137" r:id="rId8" display="https://podminky.urs.cz/item/CS_URS_2024_02/712964703"/>
    <hyperlink ref="F143" r:id="rId9" display="https://podminky.urs.cz/item/CS_URS_2024_02/998712103"/>
    <hyperlink ref="F146" r:id="rId10" display="https://podminky.urs.cz/item/CS_URS_2024_02/721233113"/>
    <hyperlink ref="F149" r:id="rId11" display="https://podminky.urs.cz/item/CS_URS_2024_02/998721103"/>
    <hyperlink ref="F152" r:id="rId12" display="https://podminky.urs.cz/item/CS_URS_2024_02/741420001"/>
    <hyperlink ref="F157" r:id="rId13" display="https://podminky.urs.cz/item/CS_URS_2024_02/741420021"/>
    <hyperlink ref="F162" r:id="rId14" display="https://podminky.urs.cz/item/CS_URS_2024_02/741420024"/>
    <hyperlink ref="F167" r:id="rId15" display="https://podminky.urs.cz/item/CS_URS_2024_02/998741103"/>
    <hyperlink ref="F170" r:id="rId16" display="https://podminky.urs.cz/item/CS_URS_2024_01/762361312"/>
    <hyperlink ref="F173" r:id="rId17" display="https://podminky.urs.cz/item/CS_URS_2024_02/998762103"/>
    <hyperlink ref="F176" r:id="rId18" display="https://podminky.urs.cz/item/CS_URS_2024_02/764214605"/>
    <hyperlink ref="F179" r:id="rId19" display="https://podminky.urs.cz/item/CS_URS_2024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  <c r="AZ2" s="141" t="s">
        <v>139</v>
      </c>
      <c r="BA2" s="141" t="s">
        <v>539</v>
      </c>
      <c r="BB2" s="141" t="s">
        <v>141</v>
      </c>
      <c r="BC2" s="141" t="s">
        <v>554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555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ROUND((SUM(BE98:BE126)),  2)</f>
        <v>0</v>
      </c>
      <c r="G37" s="40"/>
      <c r="H37" s="40"/>
      <c r="I37" s="161">
        <v>0.20999999999999999</v>
      </c>
      <c r="J37" s="160">
        <f>ROUND(((SUM(BE98:BE126))*I37),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ROUND((SUM(BF98:BF126)),  2)</f>
        <v>0</v>
      </c>
      <c r="G38" s="40"/>
      <c r="H38" s="40"/>
      <c r="I38" s="161">
        <v>0.12</v>
      </c>
      <c r="J38" s="160">
        <f>ROUND(((SUM(BF98:BF126))*I38),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ROUND((SUM(BG98:BG126)),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ROUND((SUM(BH98:BH126)),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ROUND((SUM(BI98:BI126)),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555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D.1.1a - Architektonicko-stavební řešení - Bourací práce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160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161</v>
      </c>
      <c r="E69" s="187"/>
      <c r="F69" s="187"/>
      <c r="G69" s="187"/>
      <c r="H69" s="187"/>
      <c r="I69" s="187"/>
      <c r="J69" s="188">
        <f>J100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162</v>
      </c>
      <c r="E70" s="187"/>
      <c r="F70" s="187"/>
      <c r="G70" s="187"/>
      <c r="H70" s="187"/>
      <c r="I70" s="187"/>
      <c r="J70" s="188">
        <f>J104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163</v>
      </c>
      <c r="E71" s="182"/>
      <c r="F71" s="182"/>
      <c r="G71" s="182"/>
      <c r="H71" s="182"/>
      <c r="I71" s="182"/>
      <c r="J71" s="183">
        <f>J114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6"/>
      <c r="D72" s="186" t="s">
        <v>164</v>
      </c>
      <c r="E72" s="187"/>
      <c r="F72" s="187"/>
      <c r="G72" s="187"/>
      <c r="H72" s="187"/>
      <c r="I72" s="187"/>
      <c r="J72" s="188">
        <f>J115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165</v>
      </c>
      <c r="E73" s="187"/>
      <c r="F73" s="187"/>
      <c r="G73" s="187"/>
      <c r="H73" s="187"/>
      <c r="I73" s="187"/>
      <c r="J73" s="188">
        <f>J119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167</v>
      </c>
      <c r="E74" s="187"/>
      <c r="F74" s="187"/>
      <c r="G74" s="187"/>
      <c r="H74" s="187"/>
      <c r="I74" s="187"/>
      <c r="J74" s="188">
        <f>J123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169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3" t="str">
        <f>E7</f>
        <v>Rekonstrukce střechy budovy F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3" t="s">
        <v>151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152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4" t="s">
        <v>555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154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D.1.1a - Architektonicko-stavební řešení - Bourací práce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Masarykova nemocnice Ústí nad Labem</v>
      </c>
      <c r="G92" s="42"/>
      <c r="H92" s="42"/>
      <c r="I92" s="34" t="s">
        <v>23</v>
      </c>
      <c r="J92" s="74" t="str">
        <f>IF(J16="","",J16)</f>
        <v>14. 10. 2024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Krajská zdravotní a.s.</v>
      </c>
      <c r="G94" s="42"/>
      <c r="H94" s="42"/>
      <c r="I94" s="34" t="s">
        <v>33</v>
      </c>
      <c r="J94" s="38" t="str">
        <f>E25</f>
        <v xml:space="preserve"> 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36</v>
      </c>
      <c r="J95" s="38" t="str">
        <f>E28</f>
        <v>Milan Křehla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0"/>
      <c r="B97" s="191"/>
      <c r="C97" s="192" t="s">
        <v>170</v>
      </c>
      <c r="D97" s="193" t="s">
        <v>59</v>
      </c>
      <c r="E97" s="193" t="s">
        <v>55</v>
      </c>
      <c r="F97" s="193" t="s">
        <v>56</v>
      </c>
      <c r="G97" s="193" t="s">
        <v>171</v>
      </c>
      <c r="H97" s="193" t="s">
        <v>172</v>
      </c>
      <c r="I97" s="193" t="s">
        <v>173</v>
      </c>
      <c r="J97" s="193" t="s">
        <v>158</v>
      </c>
      <c r="K97" s="194" t="s">
        <v>174</v>
      </c>
      <c r="L97" s="195"/>
      <c r="M97" s="94" t="s">
        <v>19</v>
      </c>
      <c r="N97" s="95" t="s">
        <v>44</v>
      </c>
      <c r="O97" s="95" t="s">
        <v>175</v>
      </c>
      <c r="P97" s="95" t="s">
        <v>176</v>
      </c>
      <c r="Q97" s="95" t="s">
        <v>177</v>
      </c>
      <c r="R97" s="95" t="s">
        <v>178</v>
      </c>
      <c r="S97" s="95" t="s">
        <v>179</v>
      </c>
      <c r="T97" s="96" t="s">
        <v>180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0"/>
      <c r="B98" s="41"/>
      <c r="C98" s="101" t="s">
        <v>181</v>
      </c>
      <c r="D98" s="42"/>
      <c r="E98" s="42"/>
      <c r="F98" s="42"/>
      <c r="G98" s="42"/>
      <c r="H98" s="42"/>
      <c r="I98" s="42"/>
      <c r="J98" s="196">
        <f>BK98</f>
        <v>0</v>
      </c>
      <c r="K98" s="42"/>
      <c r="L98" s="46"/>
      <c r="M98" s="97"/>
      <c r="N98" s="197"/>
      <c r="O98" s="98"/>
      <c r="P98" s="198">
        <f>P99+P114</f>
        <v>0</v>
      </c>
      <c r="Q98" s="98"/>
      <c r="R98" s="198">
        <f>R99+R114</f>
        <v>0</v>
      </c>
      <c r="S98" s="98"/>
      <c r="T98" s="199">
        <f>T99+T114</f>
        <v>0.10403000000000001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159</v>
      </c>
      <c r="BK98" s="200">
        <f>BK99+BK114</f>
        <v>0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182</v>
      </c>
      <c r="F99" s="204" t="s">
        <v>183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P100+P104</f>
        <v>0</v>
      </c>
      <c r="Q99" s="209"/>
      <c r="R99" s="210">
        <f>R100+R104</f>
        <v>0</v>
      </c>
      <c r="S99" s="209"/>
      <c r="T99" s="211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81</v>
      </c>
      <c r="AT99" s="213" t="s">
        <v>73</v>
      </c>
      <c r="AU99" s="213" t="s">
        <v>74</v>
      </c>
      <c r="AY99" s="212" t="s">
        <v>184</v>
      </c>
      <c r="BK99" s="214">
        <f>BK100+BK104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185</v>
      </c>
      <c r="F100" s="215" t="s">
        <v>186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SUM(P101:P103)</f>
        <v>0</v>
      </c>
      <c r="Q100" s="209"/>
      <c r="R100" s="210">
        <f>SUM(R101:R103)</f>
        <v>0</v>
      </c>
      <c r="S100" s="209"/>
      <c r="T100" s="21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81</v>
      </c>
      <c r="AT100" s="213" t="s">
        <v>73</v>
      </c>
      <c r="AU100" s="213" t="s">
        <v>81</v>
      </c>
      <c r="AY100" s="212" t="s">
        <v>184</v>
      </c>
      <c r="BK100" s="214">
        <f>SUM(BK101:BK103)</f>
        <v>0</v>
      </c>
    </row>
    <row r="101" s="2" customFormat="1" ht="37.8" customHeight="1">
      <c r="A101" s="40"/>
      <c r="B101" s="41"/>
      <c r="C101" s="217" t="s">
        <v>81</v>
      </c>
      <c r="D101" s="217" t="s">
        <v>187</v>
      </c>
      <c r="E101" s="218" t="s">
        <v>188</v>
      </c>
      <c r="F101" s="219" t="s">
        <v>189</v>
      </c>
      <c r="G101" s="220" t="s">
        <v>141</v>
      </c>
      <c r="H101" s="221">
        <v>50.5</v>
      </c>
      <c r="I101" s="222"/>
      <c r="J101" s="223">
        <f>ROUND(I101*H101,2)</f>
        <v>0</v>
      </c>
      <c r="K101" s="219" t="s">
        <v>190</v>
      </c>
      <c r="L101" s="46"/>
      <c r="M101" s="224" t="s">
        <v>19</v>
      </c>
      <c r="N101" s="225" t="s">
        <v>45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95</v>
      </c>
      <c r="AT101" s="228" t="s">
        <v>187</v>
      </c>
      <c r="AU101" s="228" t="s">
        <v>83</v>
      </c>
      <c r="AY101" s="19" t="s">
        <v>184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81</v>
      </c>
      <c r="BK101" s="229">
        <f>ROUND(I101*H101,2)</f>
        <v>0</v>
      </c>
      <c r="BL101" s="19" t="s">
        <v>95</v>
      </c>
      <c r="BM101" s="228" t="s">
        <v>191</v>
      </c>
    </row>
    <row r="102" s="2" customFormat="1">
      <c r="A102" s="40"/>
      <c r="B102" s="41"/>
      <c r="C102" s="42"/>
      <c r="D102" s="230" t="s">
        <v>192</v>
      </c>
      <c r="E102" s="42"/>
      <c r="F102" s="231" t="s">
        <v>193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192</v>
      </c>
      <c r="AU102" s="19" t="s">
        <v>83</v>
      </c>
    </row>
    <row r="103" s="13" customFormat="1">
      <c r="A103" s="13"/>
      <c r="B103" s="235"/>
      <c r="C103" s="236"/>
      <c r="D103" s="237" t="s">
        <v>194</v>
      </c>
      <c r="E103" s="238" t="s">
        <v>19</v>
      </c>
      <c r="F103" s="239" t="s">
        <v>139</v>
      </c>
      <c r="G103" s="236"/>
      <c r="H103" s="240">
        <v>50.5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194</v>
      </c>
      <c r="AU103" s="246" t="s">
        <v>83</v>
      </c>
      <c r="AV103" s="13" t="s">
        <v>83</v>
      </c>
      <c r="AW103" s="13" t="s">
        <v>35</v>
      </c>
      <c r="AX103" s="13" t="s">
        <v>81</v>
      </c>
      <c r="AY103" s="246" t="s">
        <v>184</v>
      </c>
    </row>
    <row r="104" s="12" customFormat="1" ht="22.8" customHeight="1">
      <c r="A104" s="12"/>
      <c r="B104" s="201"/>
      <c r="C104" s="202"/>
      <c r="D104" s="203" t="s">
        <v>73</v>
      </c>
      <c r="E104" s="215" t="s">
        <v>202</v>
      </c>
      <c r="F104" s="215" t="s">
        <v>203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SUM(P105:P113)</f>
        <v>0</v>
      </c>
      <c r="Q104" s="209"/>
      <c r="R104" s="210">
        <f>SUM(R105:R113)</f>
        <v>0</v>
      </c>
      <c r="S104" s="209"/>
      <c r="T104" s="211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81</v>
      </c>
      <c r="AT104" s="213" t="s">
        <v>73</v>
      </c>
      <c r="AU104" s="213" t="s">
        <v>81</v>
      </c>
      <c r="AY104" s="212" t="s">
        <v>184</v>
      </c>
      <c r="BK104" s="214">
        <f>SUM(BK105:BK113)</f>
        <v>0</v>
      </c>
    </row>
    <row r="105" s="2" customFormat="1" ht="37.8" customHeight="1">
      <c r="A105" s="40"/>
      <c r="B105" s="41"/>
      <c r="C105" s="217" t="s">
        <v>83</v>
      </c>
      <c r="D105" s="217" t="s">
        <v>187</v>
      </c>
      <c r="E105" s="218" t="s">
        <v>204</v>
      </c>
      <c r="F105" s="219" t="s">
        <v>205</v>
      </c>
      <c r="G105" s="220" t="s">
        <v>206</v>
      </c>
      <c r="H105" s="221">
        <v>0.104</v>
      </c>
      <c r="I105" s="222"/>
      <c r="J105" s="223">
        <f>ROUND(I105*H105,2)</f>
        <v>0</v>
      </c>
      <c r="K105" s="219" t="s">
        <v>190</v>
      </c>
      <c r="L105" s="46"/>
      <c r="M105" s="224" t="s">
        <v>19</v>
      </c>
      <c r="N105" s="225" t="s">
        <v>45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95</v>
      </c>
      <c r="AT105" s="228" t="s">
        <v>187</v>
      </c>
      <c r="AU105" s="228" t="s">
        <v>83</v>
      </c>
      <c r="AY105" s="19" t="s">
        <v>184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81</v>
      </c>
      <c r="BK105" s="229">
        <f>ROUND(I105*H105,2)</f>
        <v>0</v>
      </c>
      <c r="BL105" s="19" t="s">
        <v>95</v>
      </c>
      <c r="BM105" s="228" t="s">
        <v>207</v>
      </c>
    </row>
    <row r="106" s="2" customFormat="1">
      <c r="A106" s="40"/>
      <c r="B106" s="41"/>
      <c r="C106" s="42"/>
      <c r="D106" s="230" t="s">
        <v>192</v>
      </c>
      <c r="E106" s="42"/>
      <c r="F106" s="231" t="s">
        <v>208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192</v>
      </c>
      <c r="AU106" s="19" t="s">
        <v>83</v>
      </c>
    </row>
    <row r="107" s="2" customFormat="1" ht="33" customHeight="1">
      <c r="A107" s="40"/>
      <c r="B107" s="41"/>
      <c r="C107" s="217" t="s">
        <v>90</v>
      </c>
      <c r="D107" s="217" t="s">
        <v>187</v>
      </c>
      <c r="E107" s="218" t="s">
        <v>209</v>
      </c>
      <c r="F107" s="219" t="s">
        <v>210</v>
      </c>
      <c r="G107" s="220" t="s">
        <v>206</v>
      </c>
      <c r="H107" s="221">
        <v>0.104</v>
      </c>
      <c r="I107" s="222"/>
      <c r="J107" s="223">
        <f>ROUND(I107*H107,2)</f>
        <v>0</v>
      </c>
      <c r="K107" s="219" t="s">
        <v>190</v>
      </c>
      <c r="L107" s="46"/>
      <c r="M107" s="224" t="s">
        <v>19</v>
      </c>
      <c r="N107" s="225" t="s">
        <v>45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95</v>
      </c>
      <c r="AT107" s="228" t="s">
        <v>187</v>
      </c>
      <c r="AU107" s="228" t="s">
        <v>83</v>
      </c>
      <c r="AY107" s="19" t="s">
        <v>184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81</v>
      </c>
      <c r="BK107" s="229">
        <f>ROUND(I107*H107,2)</f>
        <v>0</v>
      </c>
      <c r="BL107" s="19" t="s">
        <v>95</v>
      </c>
      <c r="BM107" s="228" t="s">
        <v>211</v>
      </c>
    </row>
    <row r="108" s="2" customFormat="1">
      <c r="A108" s="40"/>
      <c r="B108" s="41"/>
      <c r="C108" s="42"/>
      <c r="D108" s="230" t="s">
        <v>192</v>
      </c>
      <c r="E108" s="42"/>
      <c r="F108" s="231" t="s">
        <v>212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192</v>
      </c>
      <c r="AU108" s="19" t="s">
        <v>83</v>
      </c>
    </row>
    <row r="109" s="2" customFormat="1" ht="44.25" customHeight="1">
      <c r="A109" s="40"/>
      <c r="B109" s="41"/>
      <c r="C109" s="217" t="s">
        <v>95</v>
      </c>
      <c r="D109" s="217" t="s">
        <v>187</v>
      </c>
      <c r="E109" s="218" t="s">
        <v>214</v>
      </c>
      <c r="F109" s="219" t="s">
        <v>215</v>
      </c>
      <c r="G109" s="220" t="s">
        <v>206</v>
      </c>
      <c r="H109" s="221">
        <v>0.52000000000000002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95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95</v>
      </c>
      <c r="BM109" s="228" t="s">
        <v>216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217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3" customFormat="1">
      <c r="A111" s="13"/>
      <c r="B111" s="235"/>
      <c r="C111" s="236"/>
      <c r="D111" s="237" t="s">
        <v>194</v>
      </c>
      <c r="E111" s="236"/>
      <c r="F111" s="239" t="s">
        <v>556</v>
      </c>
      <c r="G111" s="236"/>
      <c r="H111" s="240">
        <v>0.52000000000000002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194</v>
      </c>
      <c r="AU111" s="246" t="s">
        <v>83</v>
      </c>
      <c r="AV111" s="13" t="s">
        <v>83</v>
      </c>
      <c r="AW111" s="13" t="s">
        <v>4</v>
      </c>
      <c r="AX111" s="13" t="s">
        <v>81</v>
      </c>
      <c r="AY111" s="246" t="s">
        <v>184</v>
      </c>
    </row>
    <row r="112" s="2" customFormat="1" ht="44.25" customHeight="1">
      <c r="A112" s="40"/>
      <c r="B112" s="41"/>
      <c r="C112" s="217" t="s">
        <v>213</v>
      </c>
      <c r="D112" s="217" t="s">
        <v>187</v>
      </c>
      <c r="E112" s="218" t="s">
        <v>220</v>
      </c>
      <c r="F112" s="219" t="s">
        <v>221</v>
      </c>
      <c r="G112" s="220" t="s">
        <v>206</v>
      </c>
      <c r="H112" s="221">
        <v>0.104</v>
      </c>
      <c r="I112" s="222"/>
      <c r="J112" s="223">
        <f>ROUND(I112*H112,2)</f>
        <v>0</v>
      </c>
      <c r="K112" s="219" t="s">
        <v>190</v>
      </c>
      <c r="L112" s="46"/>
      <c r="M112" s="224" t="s">
        <v>19</v>
      </c>
      <c r="N112" s="225" t="s">
        <v>45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95</v>
      </c>
      <c r="AT112" s="228" t="s">
        <v>187</v>
      </c>
      <c r="AU112" s="228" t="s">
        <v>83</v>
      </c>
      <c r="AY112" s="19" t="s">
        <v>184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81</v>
      </c>
      <c r="BK112" s="229">
        <f>ROUND(I112*H112,2)</f>
        <v>0</v>
      </c>
      <c r="BL112" s="19" t="s">
        <v>95</v>
      </c>
      <c r="BM112" s="228" t="s">
        <v>222</v>
      </c>
    </row>
    <row r="113" s="2" customFormat="1">
      <c r="A113" s="40"/>
      <c r="B113" s="41"/>
      <c r="C113" s="42"/>
      <c r="D113" s="230" t="s">
        <v>192</v>
      </c>
      <c r="E113" s="42"/>
      <c r="F113" s="231" t="s">
        <v>223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192</v>
      </c>
      <c r="AU113" s="19" t="s">
        <v>83</v>
      </c>
    </row>
    <row r="114" s="12" customFormat="1" ht="25.92" customHeight="1">
      <c r="A114" s="12"/>
      <c r="B114" s="201"/>
      <c r="C114" s="202"/>
      <c r="D114" s="203" t="s">
        <v>73</v>
      </c>
      <c r="E114" s="204" t="s">
        <v>224</v>
      </c>
      <c r="F114" s="204" t="s">
        <v>225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P115+P119+P123</f>
        <v>0</v>
      </c>
      <c r="Q114" s="209"/>
      <c r="R114" s="210">
        <f>R115+R119+R123</f>
        <v>0</v>
      </c>
      <c r="S114" s="209"/>
      <c r="T114" s="211">
        <f>T115+T119+T123</f>
        <v>0.10403000000000001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83</v>
      </c>
      <c r="AT114" s="213" t="s">
        <v>73</v>
      </c>
      <c r="AU114" s="213" t="s">
        <v>74</v>
      </c>
      <c r="AY114" s="212" t="s">
        <v>184</v>
      </c>
      <c r="BK114" s="214">
        <f>BK115+BK119+BK123</f>
        <v>0</v>
      </c>
    </row>
    <row r="115" s="12" customFormat="1" ht="22.8" customHeight="1">
      <c r="A115" s="12"/>
      <c r="B115" s="201"/>
      <c r="C115" s="202"/>
      <c r="D115" s="203" t="s">
        <v>73</v>
      </c>
      <c r="E115" s="215" t="s">
        <v>226</v>
      </c>
      <c r="F115" s="215" t="s">
        <v>227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SUM(P116:P118)</f>
        <v>0</v>
      </c>
      <c r="Q115" s="209"/>
      <c r="R115" s="210">
        <f>SUM(R116:R118)</f>
        <v>0</v>
      </c>
      <c r="S115" s="209"/>
      <c r="T115" s="211">
        <f>SUM(T116:T118)</f>
        <v>0.02307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83</v>
      </c>
      <c r="AT115" s="213" t="s">
        <v>73</v>
      </c>
      <c r="AU115" s="213" t="s">
        <v>81</v>
      </c>
      <c r="AY115" s="212" t="s">
        <v>184</v>
      </c>
      <c r="BK115" s="214">
        <f>SUM(BK116:BK118)</f>
        <v>0</v>
      </c>
    </row>
    <row r="116" s="2" customFormat="1" ht="24.15" customHeight="1">
      <c r="A116" s="40"/>
      <c r="B116" s="41"/>
      <c r="C116" s="217" t="s">
        <v>219</v>
      </c>
      <c r="D116" s="217" t="s">
        <v>187</v>
      </c>
      <c r="E116" s="218" t="s">
        <v>229</v>
      </c>
      <c r="F116" s="219" t="s">
        <v>230</v>
      </c>
      <c r="G116" s="220" t="s">
        <v>231</v>
      </c>
      <c r="H116" s="221">
        <v>1</v>
      </c>
      <c r="I116" s="222"/>
      <c r="J116" s="223">
        <f>ROUND(I116*H116,2)</f>
        <v>0</v>
      </c>
      <c r="K116" s="219" t="s">
        <v>190</v>
      </c>
      <c r="L116" s="46"/>
      <c r="M116" s="224" t="s">
        <v>19</v>
      </c>
      <c r="N116" s="225" t="s">
        <v>45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0.02307</v>
      </c>
      <c r="T116" s="227">
        <f>S116*H116</f>
        <v>0.02307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232</v>
      </c>
      <c r="AT116" s="228" t="s">
        <v>187</v>
      </c>
      <c r="AU116" s="228" t="s">
        <v>83</v>
      </c>
      <c r="AY116" s="19" t="s">
        <v>184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81</v>
      </c>
      <c r="BK116" s="229">
        <f>ROUND(I116*H116,2)</f>
        <v>0</v>
      </c>
      <c r="BL116" s="19" t="s">
        <v>232</v>
      </c>
      <c r="BM116" s="228" t="s">
        <v>233</v>
      </c>
    </row>
    <row r="117" s="2" customFormat="1">
      <c r="A117" s="40"/>
      <c r="B117" s="41"/>
      <c r="C117" s="42"/>
      <c r="D117" s="230" t="s">
        <v>192</v>
      </c>
      <c r="E117" s="42"/>
      <c r="F117" s="231" t="s">
        <v>234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192</v>
      </c>
      <c r="AU117" s="19" t="s">
        <v>83</v>
      </c>
    </row>
    <row r="118" s="13" customFormat="1">
      <c r="A118" s="13"/>
      <c r="B118" s="235"/>
      <c r="C118" s="236"/>
      <c r="D118" s="237" t="s">
        <v>194</v>
      </c>
      <c r="E118" s="238" t="s">
        <v>19</v>
      </c>
      <c r="F118" s="239" t="s">
        <v>81</v>
      </c>
      <c r="G118" s="236"/>
      <c r="H118" s="240">
        <v>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194</v>
      </c>
      <c r="AU118" s="246" t="s">
        <v>83</v>
      </c>
      <c r="AV118" s="13" t="s">
        <v>83</v>
      </c>
      <c r="AW118" s="13" t="s">
        <v>35</v>
      </c>
      <c r="AX118" s="13" t="s">
        <v>81</v>
      </c>
      <c r="AY118" s="246" t="s">
        <v>184</v>
      </c>
    </row>
    <row r="119" s="12" customFormat="1" ht="22.8" customHeight="1">
      <c r="A119" s="12"/>
      <c r="B119" s="201"/>
      <c r="C119" s="202"/>
      <c r="D119" s="203" t="s">
        <v>73</v>
      </c>
      <c r="E119" s="215" t="s">
        <v>236</v>
      </c>
      <c r="F119" s="215" t="s">
        <v>237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SUM(P120:P122)</f>
        <v>0</v>
      </c>
      <c r="Q119" s="209"/>
      <c r="R119" s="210">
        <f>SUM(R120:R122)</f>
        <v>0</v>
      </c>
      <c r="S119" s="209"/>
      <c r="T119" s="211">
        <f>SUM(T120:T122)</f>
        <v>0.01984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83</v>
      </c>
      <c r="AT119" s="213" t="s">
        <v>73</v>
      </c>
      <c r="AU119" s="213" t="s">
        <v>81</v>
      </c>
      <c r="AY119" s="212" t="s">
        <v>184</v>
      </c>
      <c r="BK119" s="214">
        <f>SUM(BK120:BK122)</f>
        <v>0</v>
      </c>
    </row>
    <row r="120" s="2" customFormat="1" ht="37.8" customHeight="1">
      <c r="A120" s="40"/>
      <c r="B120" s="41"/>
      <c r="C120" s="217" t="s">
        <v>228</v>
      </c>
      <c r="D120" s="217" t="s">
        <v>187</v>
      </c>
      <c r="E120" s="218" t="s">
        <v>238</v>
      </c>
      <c r="F120" s="219" t="s">
        <v>239</v>
      </c>
      <c r="G120" s="220" t="s">
        <v>240</v>
      </c>
      <c r="H120" s="221">
        <v>32</v>
      </c>
      <c r="I120" s="222"/>
      <c r="J120" s="223">
        <f>ROUND(I120*H120,2)</f>
        <v>0</v>
      </c>
      <c r="K120" s="219" t="s">
        <v>190</v>
      </c>
      <c r="L120" s="46"/>
      <c r="M120" s="224" t="s">
        <v>19</v>
      </c>
      <c r="N120" s="225" t="s">
        <v>45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0.00062</v>
      </c>
      <c r="T120" s="227">
        <f>S120*H120</f>
        <v>0.01984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232</v>
      </c>
      <c r="AT120" s="228" t="s">
        <v>187</v>
      </c>
      <c r="AU120" s="228" t="s">
        <v>83</v>
      </c>
      <c r="AY120" s="19" t="s">
        <v>184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81</v>
      </c>
      <c r="BK120" s="229">
        <f>ROUND(I120*H120,2)</f>
        <v>0</v>
      </c>
      <c r="BL120" s="19" t="s">
        <v>232</v>
      </c>
      <c r="BM120" s="228" t="s">
        <v>241</v>
      </c>
    </row>
    <row r="121" s="2" customFormat="1">
      <c r="A121" s="40"/>
      <c r="B121" s="41"/>
      <c r="C121" s="42"/>
      <c r="D121" s="230" t="s">
        <v>192</v>
      </c>
      <c r="E121" s="42"/>
      <c r="F121" s="231" t="s">
        <v>242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192</v>
      </c>
      <c r="AU121" s="19" t="s">
        <v>83</v>
      </c>
    </row>
    <row r="122" s="13" customFormat="1">
      <c r="A122" s="13"/>
      <c r="B122" s="235"/>
      <c r="C122" s="236"/>
      <c r="D122" s="237" t="s">
        <v>194</v>
      </c>
      <c r="E122" s="238" t="s">
        <v>19</v>
      </c>
      <c r="F122" s="239" t="s">
        <v>557</v>
      </c>
      <c r="G122" s="236"/>
      <c r="H122" s="240">
        <v>32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194</v>
      </c>
      <c r="AU122" s="246" t="s">
        <v>83</v>
      </c>
      <c r="AV122" s="13" t="s">
        <v>83</v>
      </c>
      <c r="AW122" s="13" t="s">
        <v>35</v>
      </c>
      <c r="AX122" s="13" t="s">
        <v>81</v>
      </c>
      <c r="AY122" s="246" t="s">
        <v>184</v>
      </c>
    </row>
    <row r="123" s="12" customFormat="1" ht="22.8" customHeight="1">
      <c r="A123" s="12"/>
      <c r="B123" s="201"/>
      <c r="C123" s="202"/>
      <c r="D123" s="203" t="s">
        <v>73</v>
      </c>
      <c r="E123" s="215" t="s">
        <v>255</v>
      </c>
      <c r="F123" s="215" t="s">
        <v>256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SUM(P124:P126)</f>
        <v>0</v>
      </c>
      <c r="Q123" s="209"/>
      <c r="R123" s="210">
        <f>SUM(R124:R126)</f>
        <v>0</v>
      </c>
      <c r="S123" s="209"/>
      <c r="T123" s="211">
        <f>SUM(T124:T126)</f>
        <v>0.061120000000000001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83</v>
      </c>
      <c r="AT123" s="213" t="s">
        <v>73</v>
      </c>
      <c r="AU123" s="213" t="s">
        <v>81</v>
      </c>
      <c r="AY123" s="212" t="s">
        <v>184</v>
      </c>
      <c r="BK123" s="214">
        <f>SUM(BK124:BK126)</f>
        <v>0</v>
      </c>
    </row>
    <row r="124" s="2" customFormat="1" ht="24.15" customHeight="1">
      <c r="A124" s="40"/>
      <c r="B124" s="41"/>
      <c r="C124" s="217" t="s">
        <v>235</v>
      </c>
      <c r="D124" s="217" t="s">
        <v>187</v>
      </c>
      <c r="E124" s="218" t="s">
        <v>258</v>
      </c>
      <c r="F124" s="219" t="s">
        <v>259</v>
      </c>
      <c r="G124" s="220" t="s">
        <v>240</v>
      </c>
      <c r="H124" s="221">
        <v>32</v>
      </c>
      <c r="I124" s="222"/>
      <c r="J124" s="223">
        <f>ROUND(I124*H124,2)</f>
        <v>0</v>
      </c>
      <c r="K124" s="219" t="s">
        <v>190</v>
      </c>
      <c r="L124" s="46"/>
      <c r="M124" s="224" t="s">
        <v>19</v>
      </c>
      <c r="N124" s="225" t="s">
        <v>45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0.00191</v>
      </c>
      <c r="T124" s="227">
        <f>S124*H124</f>
        <v>0.061120000000000001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232</v>
      </c>
      <c r="AT124" s="228" t="s">
        <v>187</v>
      </c>
      <c r="AU124" s="228" t="s">
        <v>83</v>
      </c>
      <c r="AY124" s="19" t="s">
        <v>184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81</v>
      </c>
      <c r="BK124" s="229">
        <f>ROUND(I124*H124,2)</f>
        <v>0</v>
      </c>
      <c r="BL124" s="19" t="s">
        <v>232</v>
      </c>
      <c r="BM124" s="228" t="s">
        <v>260</v>
      </c>
    </row>
    <row r="125" s="2" customFormat="1">
      <c r="A125" s="40"/>
      <c r="B125" s="41"/>
      <c r="C125" s="42"/>
      <c r="D125" s="230" t="s">
        <v>192</v>
      </c>
      <c r="E125" s="42"/>
      <c r="F125" s="231" t="s">
        <v>261</v>
      </c>
      <c r="G125" s="42"/>
      <c r="H125" s="42"/>
      <c r="I125" s="232"/>
      <c r="J125" s="42"/>
      <c r="K125" s="42"/>
      <c r="L125" s="46"/>
      <c r="M125" s="233"/>
      <c r="N125" s="23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192</v>
      </c>
      <c r="AU125" s="19" t="s">
        <v>83</v>
      </c>
    </row>
    <row r="126" s="13" customFormat="1">
      <c r="A126" s="13"/>
      <c r="B126" s="235"/>
      <c r="C126" s="236"/>
      <c r="D126" s="237" t="s">
        <v>194</v>
      </c>
      <c r="E126" s="238" t="s">
        <v>19</v>
      </c>
      <c r="F126" s="239" t="s">
        <v>557</v>
      </c>
      <c r="G126" s="236"/>
      <c r="H126" s="240">
        <v>32</v>
      </c>
      <c r="I126" s="241"/>
      <c r="J126" s="236"/>
      <c r="K126" s="236"/>
      <c r="L126" s="242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194</v>
      </c>
      <c r="AU126" s="246" t="s">
        <v>83</v>
      </c>
      <c r="AV126" s="13" t="s">
        <v>83</v>
      </c>
      <c r="AW126" s="13" t="s">
        <v>35</v>
      </c>
      <c r="AX126" s="13" t="s">
        <v>81</v>
      </c>
      <c r="AY126" s="246" t="s">
        <v>184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RJWQzTWMWTNT1XV0Dq7XaDuRmYZxH0f7VmRcHs0R1G0eOeLuMRPBZ9oj1dBRzdStFzUYx0AVhTN4XWR8hEjECQ==" hashValue="hxKqYPszEdgZvAwp2/5muckd6eo0wisv7dMFyejAwDf6tlXs83gGj1H5bR0iZX+boiqDrlxeD6SV06h1A3QBGA==" algorithmName="SHA-512" password="CC35"/>
  <autoFilter ref="C97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4_02/952902501"/>
    <hyperlink ref="F106" r:id="rId2" display="https://podminky.urs.cz/item/CS_URS_2024_02/997013211"/>
    <hyperlink ref="F108" r:id="rId3" display="https://podminky.urs.cz/item/CS_URS_2024_02/997013501"/>
    <hyperlink ref="F110" r:id="rId4" display="https://podminky.urs.cz/item/CS_URS_2024_02/997013509"/>
    <hyperlink ref="F113" r:id="rId5" display="https://podminky.urs.cz/item/CS_URS_2024_02/997013631"/>
    <hyperlink ref="F117" r:id="rId6" display="https://podminky.urs.cz/item/CS_URS_2024_02/721210824"/>
    <hyperlink ref="F121" r:id="rId7" display="https://podminky.urs.cz/item/CS_URS_2024_02/741421823"/>
    <hyperlink ref="F125" r:id="rId8" display="https://podminky.urs.cz/item/CS_URS_2024_02/7640028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  <c r="AZ2" s="141" t="s">
        <v>275</v>
      </c>
      <c r="BA2" s="141" t="s">
        <v>276</v>
      </c>
      <c r="BB2" s="141" t="s">
        <v>141</v>
      </c>
      <c r="BC2" s="141" t="s">
        <v>554</v>
      </c>
      <c r="BD2" s="141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>
      <c r="B8" s="22"/>
      <c r="D8" s="146" t="s">
        <v>150</v>
      </c>
      <c r="L8" s="22"/>
    </row>
    <row r="9" s="1" customFormat="1" ht="16.5" customHeight="1">
      <c r="B9" s="22"/>
      <c r="E9" s="147" t="s">
        <v>151</v>
      </c>
      <c r="F9" s="1"/>
      <c r="G9" s="1"/>
      <c r="H9" s="1"/>
      <c r="L9" s="22"/>
    </row>
    <row r="10" s="1" customFormat="1" ht="12" customHeight="1">
      <c r="B10" s="22"/>
      <c r="D10" s="146" t="s">
        <v>152</v>
      </c>
      <c r="L10" s="22"/>
    </row>
    <row r="11" s="2" customFormat="1" ht="16.5" customHeight="1">
      <c r="A11" s="40"/>
      <c r="B11" s="46"/>
      <c r="C11" s="40"/>
      <c r="D11" s="40"/>
      <c r="E11" s="148" t="s">
        <v>555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154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14. 10. 2024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36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40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42</v>
      </c>
      <c r="G36" s="40"/>
      <c r="H36" s="40"/>
      <c r="I36" s="159" t="s">
        <v>41</v>
      </c>
      <c r="J36" s="159" t="s">
        <v>43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44</v>
      </c>
      <c r="E37" s="146" t="s">
        <v>45</v>
      </c>
      <c r="F37" s="160">
        <f>ROUND((SUM(BE97:BE179)),  2)</f>
        <v>0</v>
      </c>
      <c r="G37" s="40"/>
      <c r="H37" s="40"/>
      <c r="I37" s="161">
        <v>0.20999999999999999</v>
      </c>
      <c r="J37" s="160">
        <f>ROUND(((SUM(BE97:BE179))*I37),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46</v>
      </c>
      <c r="F38" s="160">
        <f>ROUND((SUM(BF97:BF179)),  2)</f>
        <v>0</v>
      </c>
      <c r="G38" s="40"/>
      <c r="H38" s="40"/>
      <c r="I38" s="161">
        <v>0.12</v>
      </c>
      <c r="J38" s="160">
        <f>ROUND(((SUM(BF97:BF179))*I38),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0">
        <f>ROUND((SUM(BG97:BG179)),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48</v>
      </c>
      <c r="F40" s="160">
        <f>ROUND((SUM(BH97:BH179)),  2)</f>
        <v>0</v>
      </c>
      <c r="G40" s="40"/>
      <c r="H40" s="40"/>
      <c r="I40" s="161">
        <v>0.12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49</v>
      </c>
      <c r="F41" s="160">
        <f>ROUND((SUM(BI97:BI179)),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Rekonstrukce střechy budovy F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151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555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154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D.1.1b - Architektonicko-stavební řešení - Stavební úpravy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Masarykova nemocnice Ústí nad Labem</v>
      </c>
      <c r="G60" s="42"/>
      <c r="H60" s="42"/>
      <c r="I60" s="34" t="s">
        <v>23</v>
      </c>
      <c r="J60" s="74" t="str">
        <f>IF(J16="","",J16)</f>
        <v>14. 10. 2024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Krajská zdravotní a.s.</v>
      </c>
      <c r="G62" s="42"/>
      <c r="H62" s="42"/>
      <c r="I62" s="34" t="s">
        <v>33</v>
      </c>
      <c r="J62" s="38" t="str">
        <f>E25</f>
        <v xml:space="preserve"> 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Milan Křehla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157</v>
      </c>
      <c r="D65" s="176"/>
      <c r="E65" s="176"/>
      <c r="F65" s="176"/>
      <c r="G65" s="176"/>
      <c r="H65" s="176"/>
      <c r="I65" s="176"/>
      <c r="J65" s="177" t="s">
        <v>158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72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9"/>
      <c r="C68" s="180"/>
      <c r="D68" s="181" t="s">
        <v>163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279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164</v>
      </c>
      <c r="E70" s="187"/>
      <c r="F70" s="187"/>
      <c r="G70" s="187"/>
      <c r="H70" s="187"/>
      <c r="I70" s="187"/>
      <c r="J70" s="188">
        <f>J144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165</v>
      </c>
      <c r="E71" s="187"/>
      <c r="F71" s="187"/>
      <c r="G71" s="187"/>
      <c r="H71" s="187"/>
      <c r="I71" s="187"/>
      <c r="J71" s="188">
        <f>J150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280</v>
      </c>
      <c r="E72" s="187"/>
      <c r="F72" s="187"/>
      <c r="G72" s="187"/>
      <c r="H72" s="187"/>
      <c r="I72" s="187"/>
      <c r="J72" s="188">
        <f>J168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167</v>
      </c>
      <c r="E73" s="187"/>
      <c r="F73" s="187"/>
      <c r="G73" s="187"/>
      <c r="H73" s="187"/>
      <c r="I73" s="187"/>
      <c r="J73" s="188">
        <f>J174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Rekonstrukce střechy budovy F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151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152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555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154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D.1.1b - Architektonicko-stavební řešení - Stavební úpravy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Masarykova nemocnice Ústí nad Labem</v>
      </c>
      <c r="G91" s="42"/>
      <c r="H91" s="42"/>
      <c r="I91" s="34" t="s">
        <v>23</v>
      </c>
      <c r="J91" s="74" t="str">
        <f>IF(J16="","",J16)</f>
        <v>14. 10. 2024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Krajská zdravotní a.s.</v>
      </c>
      <c r="G93" s="42"/>
      <c r="H93" s="42"/>
      <c r="I93" s="34" t="s">
        <v>33</v>
      </c>
      <c r="J93" s="38" t="str">
        <f>E25</f>
        <v xml:space="preserve"> 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Milan Křehla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170</v>
      </c>
      <c r="D96" s="193" t="s">
        <v>59</v>
      </c>
      <c r="E96" s="193" t="s">
        <v>55</v>
      </c>
      <c r="F96" s="193" t="s">
        <v>56</v>
      </c>
      <c r="G96" s="193" t="s">
        <v>171</v>
      </c>
      <c r="H96" s="193" t="s">
        <v>172</v>
      </c>
      <c r="I96" s="193" t="s">
        <v>173</v>
      </c>
      <c r="J96" s="193" t="s">
        <v>158</v>
      </c>
      <c r="K96" s="194" t="s">
        <v>174</v>
      </c>
      <c r="L96" s="195"/>
      <c r="M96" s="94" t="s">
        <v>19</v>
      </c>
      <c r="N96" s="95" t="s">
        <v>44</v>
      </c>
      <c r="O96" s="95" t="s">
        <v>175</v>
      </c>
      <c r="P96" s="95" t="s">
        <v>176</v>
      </c>
      <c r="Q96" s="95" t="s">
        <v>177</v>
      </c>
      <c r="R96" s="95" t="s">
        <v>178</v>
      </c>
      <c r="S96" s="95" t="s">
        <v>179</v>
      </c>
      <c r="T96" s="96" t="s">
        <v>180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181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0.51681499999999991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159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73</v>
      </c>
      <c r="E98" s="204" t="s">
        <v>224</v>
      </c>
      <c r="F98" s="204" t="s">
        <v>225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P99+P144+P150+P168+P174</f>
        <v>0</v>
      </c>
      <c r="Q98" s="209"/>
      <c r="R98" s="210">
        <f>R99+R144+R150+R168+R174</f>
        <v>0.51681499999999991</v>
      </c>
      <c r="S98" s="209"/>
      <c r="T98" s="211">
        <f>T99+T144+T150+T168+T174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83</v>
      </c>
      <c r="AT98" s="213" t="s">
        <v>73</v>
      </c>
      <c r="AU98" s="213" t="s">
        <v>74</v>
      </c>
      <c r="AY98" s="212" t="s">
        <v>184</v>
      </c>
      <c r="BK98" s="214">
        <f>BK99+BK144+BK150+BK168+BK174</f>
        <v>0</v>
      </c>
    </row>
    <row r="99" s="12" customFormat="1" ht="22.8" customHeight="1">
      <c r="A99" s="12"/>
      <c r="B99" s="201"/>
      <c r="C99" s="202"/>
      <c r="D99" s="203" t="s">
        <v>73</v>
      </c>
      <c r="E99" s="215" t="s">
        <v>283</v>
      </c>
      <c r="F99" s="215" t="s">
        <v>284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SUM(P100:P143)</f>
        <v>0</v>
      </c>
      <c r="Q99" s="209"/>
      <c r="R99" s="210">
        <f>SUM(R100:R143)</f>
        <v>0.251309</v>
      </c>
      <c r="S99" s="209"/>
      <c r="T99" s="211">
        <f>SUM(T100:T143)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83</v>
      </c>
      <c r="AT99" s="213" t="s">
        <v>73</v>
      </c>
      <c r="AU99" s="213" t="s">
        <v>81</v>
      </c>
      <c r="AY99" s="212" t="s">
        <v>184</v>
      </c>
      <c r="BK99" s="214">
        <f>SUM(BK100:BK143)</f>
        <v>0</v>
      </c>
    </row>
    <row r="100" s="2" customFormat="1" ht="49.05" customHeight="1">
      <c r="A100" s="40"/>
      <c r="B100" s="41"/>
      <c r="C100" s="217" t="s">
        <v>81</v>
      </c>
      <c r="D100" s="217" t="s">
        <v>187</v>
      </c>
      <c r="E100" s="218" t="s">
        <v>285</v>
      </c>
      <c r="F100" s="219" t="s">
        <v>286</v>
      </c>
      <c r="G100" s="220" t="s">
        <v>141</v>
      </c>
      <c r="H100" s="221">
        <v>14.4</v>
      </c>
      <c r="I100" s="222"/>
      <c r="J100" s="223">
        <f>ROUND(I100*H100,2)</f>
        <v>0</v>
      </c>
      <c r="K100" s="219" t="s">
        <v>190</v>
      </c>
      <c r="L100" s="46"/>
      <c r="M100" s="224" t="s">
        <v>19</v>
      </c>
      <c r="N100" s="225" t="s">
        <v>45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232</v>
      </c>
      <c r="AT100" s="228" t="s">
        <v>187</v>
      </c>
      <c r="AU100" s="228" t="s">
        <v>83</v>
      </c>
      <c r="AY100" s="19" t="s">
        <v>184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81</v>
      </c>
      <c r="BK100" s="229">
        <f>ROUND(I100*H100,2)</f>
        <v>0</v>
      </c>
      <c r="BL100" s="19" t="s">
        <v>232</v>
      </c>
      <c r="BM100" s="228" t="s">
        <v>287</v>
      </c>
    </row>
    <row r="101" s="2" customFormat="1">
      <c r="A101" s="40"/>
      <c r="B101" s="41"/>
      <c r="C101" s="42"/>
      <c r="D101" s="230" t="s">
        <v>192</v>
      </c>
      <c r="E101" s="42"/>
      <c r="F101" s="231" t="s">
        <v>288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192</v>
      </c>
      <c r="AU101" s="19" t="s">
        <v>83</v>
      </c>
    </row>
    <row r="102" s="13" customFormat="1">
      <c r="A102" s="13"/>
      <c r="B102" s="235"/>
      <c r="C102" s="236"/>
      <c r="D102" s="237" t="s">
        <v>194</v>
      </c>
      <c r="E102" s="238" t="s">
        <v>19</v>
      </c>
      <c r="F102" s="239" t="s">
        <v>558</v>
      </c>
      <c r="G102" s="236"/>
      <c r="H102" s="240">
        <v>14.4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194</v>
      </c>
      <c r="AU102" s="246" t="s">
        <v>83</v>
      </c>
      <c r="AV102" s="13" t="s">
        <v>83</v>
      </c>
      <c r="AW102" s="13" t="s">
        <v>35</v>
      </c>
      <c r="AX102" s="13" t="s">
        <v>81</v>
      </c>
      <c r="AY102" s="246" t="s">
        <v>184</v>
      </c>
    </row>
    <row r="103" s="2" customFormat="1" ht="37.8" customHeight="1">
      <c r="A103" s="40"/>
      <c r="B103" s="41"/>
      <c r="C103" s="217" t="s">
        <v>83</v>
      </c>
      <c r="D103" s="217" t="s">
        <v>187</v>
      </c>
      <c r="E103" s="218" t="s">
        <v>290</v>
      </c>
      <c r="F103" s="219" t="s">
        <v>291</v>
      </c>
      <c r="G103" s="220" t="s">
        <v>240</v>
      </c>
      <c r="H103" s="221">
        <v>28.800000000000001</v>
      </c>
      <c r="I103" s="222"/>
      <c r="J103" s="223">
        <f>ROUND(I103*H103,2)</f>
        <v>0</v>
      </c>
      <c r="K103" s="219" t="s">
        <v>190</v>
      </c>
      <c r="L103" s="46"/>
      <c r="M103" s="224" t="s">
        <v>19</v>
      </c>
      <c r="N103" s="225" t="s">
        <v>45</v>
      </c>
      <c r="O103" s="86"/>
      <c r="P103" s="226">
        <f>O103*H103</f>
        <v>0</v>
      </c>
      <c r="Q103" s="226">
        <v>0.00115</v>
      </c>
      <c r="R103" s="226">
        <f>Q103*H103</f>
        <v>0.033120000000000004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232</v>
      </c>
      <c r="AT103" s="228" t="s">
        <v>187</v>
      </c>
      <c r="AU103" s="228" t="s">
        <v>83</v>
      </c>
      <c r="AY103" s="19" t="s">
        <v>184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81</v>
      </c>
      <c r="BK103" s="229">
        <f>ROUND(I103*H103,2)</f>
        <v>0</v>
      </c>
      <c r="BL103" s="19" t="s">
        <v>232</v>
      </c>
      <c r="BM103" s="228" t="s">
        <v>292</v>
      </c>
    </row>
    <row r="104" s="2" customFormat="1">
      <c r="A104" s="40"/>
      <c r="B104" s="41"/>
      <c r="C104" s="42"/>
      <c r="D104" s="230" t="s">
        <v>192</v>
      </c>
      <c r="E104" s="42"/>
      <c r="F104" s="231" t="s">
        <v>293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192</v>
      </c>
      <c r="AU104" s="19" t="s">
        <v>83</v>
      </c>
    </row>
    <row r="105" s="13" customFormat="1">
      <c r="A105" s="13"/>
      <c r="B105" s="235"/>
      <c r="C105" s="236"/>
      <c r="D105" s="237" t="s">
        <v>194</v>
      </c>
      <c r="E105" s="238" t="s">
        <v>19</v>
      </c>
      <c r="F105" s="239" t="s">
        <v>559</v>
      </c>
      <c r="G105" s="236"/>
      <c r="H105" s="240">
        <v>28.800000000000001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194</v>
      </c>
      <c r="AU105" s="246" t="s">
        <v>83</v>
      </c>
      <c r="AV105" s="13" t="s">
        <v>83</v>
      </c>
      <c r="AW105" s="13" t="s">
        <v>35</v>
      </c>
      <c r="AX105" s="13" t="s">
        <v>81</v>
      </c>
      <c r="AY105" s="246" t="s">
        <v>184</v>
      </c>
    </row>
    <row r="106" s="2" customFormat="1" ht="37.8" customHeight="1">
      <c r="A106" s="40"/>
      <c r="B106" s="41"/>
      <c r="C106" s="217" t="s">
        <v>90</v>
      </c>
      <c r="D106" s="217" t="s">
        <v>187</v>
      </c>
      <c r="E106" s="218" t="s">
        <v>295</v>
      </c>
      <c r="F106" s="219" t="s">
        <v>296</v>
      </c>
      <c r="G106" s="220" t="s">
        <v>240</v>
      </c>
      <c r="H106" s="221">
        <v>28.800000000000001</v>
      </c>
      <c r="I106" s="222"/>
      <c r="J106" s="223">
        <f>ROUND(I106*H106,2)</f>
        <v>0</v>
      </c>
      <c r="K106" s="219" t="s">
        <v>190</v>
      </c>
      <c r="L106" s="46"/>
      <c r="M106" s="224" t="s">
        <v>19</v>
      </c>
      <c r="N106" s="225" t="s">
        <v>45</v>
      </c>
      <c r="O106" s="86"/>
      <c r="P106" s="226">
        <f>O106*H106</f>
        <v>0</v>
      </c>
      <c r="Q106" s="226">
        <v>0.00063000000000000003</v>
      </c>
      <c r="R106" s="226">
        <f>Q106*H106</f>
        <v>0.018144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232</v>
      </c>
      <c r="AT106" s="228" t="s">
        <v>187</v>
      </c>
      <c r="AU106" s="228" t="s">
        <v>83</v>
      </c>
      <c r="AY106" s="19" t="s">
        <v>184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81</v>
      </c>
      <c r="BK106" s="229">
        <f>ROUND(I106*H106,2)</f>
        <v>0</v>
      </c>
      <c r="BL106" s="19" t="s">
        <v>232</v>
      </c>
      <c r="BM106" s="228" t="s">
        <v>297</v>
      </c>
    </row>
    <row r="107" s="2" customFormat="1">
      <c r="A107" s="40"/>
      <c r="B107" s="41"/>
      <c r="C107" s="42"/>
      <c r="D107" s="230" t="s">
        <v>192</v>
      </c>
      <c r="E107" s="42"/>
      <c r="F107" s="231" t="s">
        <v>298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192</v>
      </c>
      <c r="AU107" s="19" t="s">
        <v>83</v>
      </c>
    </row>
    <row r="108" s="13" customFormat="1">
      <c r="A108" s="13"/>
      <c r="B108" s="235"/>
      <c r="C108" s="236"/>
      <c r="D108" s="237" t="s">
        <v>194</v>
      </c>
      <c r="E108" s="238" t="s">
        <v>19</v>
      </c>
      <c r="F108" s="239" t="s">
        <v>559</v>
      </c>
      <c r="G108" s="236"/>
      <c r="H108" s="240">
        <v>28.800000000000001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194</v>
      </c>
      <c r="AU108" s="246" t="s">
        <v>83</v>
      </c>
      <c r="AV108" s="13" t="s">
        <v>83</v>
      </c>
      <c r="AW108" s="13" t="s">
        <v>35</v>
      </c>
      <c r="AX108" s="13" t="s">
        <v>81</v>
      </c>
      <c r="AY108" s="246" t="s">
        <v>184</v>
      </c>
    </row>
    <row r="109" s="2" customFormat="1" ht="62.7" customHeight="1">
      <c r="A109" s="40"/>
      <c r="B109" s="41"/>
      <c r="C109" s="217" t="s">
        <v>95</v>
      </c>
      <c r="D109" s="217" t="s">
        <v>187</v>
      </c>
      <c r="E109" s="218" t="s">
        <v>305</v>
      </c>
      <c r="F109" s="219" t="s">
        <v>306</v>
      </c>
      <c r="G109" s="220" t="s">
        <v>141</v>
      </c>
      <c r="H109" s="221">
        <v>40.399999999999999</v>
      </c>
      <c r="I109" s="222"/>
      <c r="J109" s="223">
        <f>ROUND(I109*H109,2)</f>
        <v>0</v>
      </c>
      <c r="K109" s="219" t="s">
        <v>190</v>
      </c>
      <c r="L109" s="46"/>
      <c r="M109" s="224" t="s">
        <v>19</v>
      </c>
      <c r="N109" s="225" t="s">
        <v>45</v>
      </c>
      <c r="O109" s="86"/>
      <c r="P109" s="226">
        <f>O109*H109</f>
        <v>0</v>
      </c>
      <c r="Q109" s="226">
        <v>5.0000000000000002E-05</v>
      </c>
      <c r="R109" s="226">
        <f>Q109*H109</f>
        <v>0.0020200000000000001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232</v>
      </c>
      <c r="AT109" s="228" t="s">
        <v>187</v>
      </c>
      <c r="AU109" s="228" t="s">
        <v>83</v>
      </c>
      <c r="AY109" s="19" t="s">
        <v>184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81</v>
      </c>
      <c r="BK109" s="229">
        <f>ROUND(I109*H109,2)</f>
        <v>0</v>
      </c>
      <c r="BL109" s="19" t="s">
        <v>232</v>
      </c>
      <c r="BM109" s="228" t="s">
        <v>307</v>
      </c>
    </row>
    <row r="110" s="2" customFormat="1">
      <c r="A110" s="40"/>
      <c r="B110" s="41"/>
      <c r="C110" s="42"/>
      <c r="D110" s="230" t="s">
        <v>192</v>
      </c>
      <c r="E110" s="42"/>
      <c r="F110" s="231" t="s">
        <v>308</v>
      </c>
      <c r="G110" s="42"/>
      <c r="H110" s="42"/>
      <c r="I110" s="232"/>
      <c r="J110" s="42"/>
      <c r="K110" s="42"/>
      <c r="L110" s="46"/>
      <c r="M110" s="233"/>
      <c r="N110" s="23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192</v>
      </c>
      <c r="AU110" s="19" t="s">
        <v>83</v>
      </c>
    </row>
    <row r="111" s="14" customFormat="1">
      <c r="A111" s="14"/>
      <c r="B111" s="250"/>
      <c r="C111" s="251"/>
      <c r="D111" s="237" t="s">
        <v>194</v>
      </c>
      <c r="E111" s="252" t="s">
        <v>19</v>
      </c>
      <c r="F111" s="253" t="s">
        <v>309</v>
      </c>
      <c r="G111" s="251"/>
      <c r="H111" s="252" t="s">
        <v>19</v>
      </c>
      <c r="I111" s="254"/>
      <c r="J111" s="251"/>
      <c r="K111" s="251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194</v>
      </c>
      <c r="AU111" s="259" t="s">
        <v>83</v>
      </c>
      <c r="AV111" s="14" t="s">
        <v>81</v>
      </c>
      <c r="AW111" s="14" t="s">
        <v>35</v>
      </c>
      <c r="AX111" s="14" t="s">
        <v>74</v>
      </c>
      <c r="AY111" s="259" t="s">
        <v>184</v>
      </c>
    </row>
    <row r="112" s="13" customFormat="1">
      <c r="A112" s="13"/>
      <c r="B112" s="235"/>
      <c r="C112" s="236"/>
      <c r="D112" s="237" t="s">
        <v>194</v>
      </c>
      <c r="E112" s="238" t="s">
        <v>19</v>
      </c>
      <c r="F112" s="239" t="s">
        <v>310</v>
      </c>
      <c r="G112" s="236"/>
      <c r="H112" s="240">
        <v>40.399999999999999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194</v>
      </c>
      <c r="AU112" s="246" t="s">
        <v>83</v>
      </c>
      <c r="AV112" s="13" t="s">
        <v>83</v>
      </c>
      <c r="AW112" s="13" t="s">
        <v>35</v>
      </c>
      <c r="AX112" s="13" t="s">
        <v>81</v>
      </c>
      <c r="AY112" s="246" t="s">
        <v>184</v>
      </c>
    </row>
    <row r="113" s="2" customFormat="1" ht="24.15" customHeight="1">
      <c r="A113" s="40"/>
      <c r="B113" s="41"/>
      <c r="C113" s="260" t="s">
        <v>213</v>
      </c>
      <c r="D113" s="260" t="s">
        <v>311</v>
      </c>
      <c r="E113" s="261" t="s">
        <v>312</v>
      </c>
      <c r="F113" s="262" t="s">
        <v>313</v>
      </c>
      <c r="G113" s="263" t="s">
        <v>141</v>
      </c>
      <c r="H113" s="264">
        <v>69.950000000000003</v>
      </c>
      <c r="I113" s="265"/>
      <c r="J113" s="266">
        <f>ROUND(I113*H113,2)</f>
        <v>0</v>
      </c>
      <c r="K113" s="262" t="s">
        <v>190</v>
      </c>
      <c r="L113" s="267"/>
      <c r="M113" s="268" t="s">
        <v>19</v>
      </c>
      <c r="N113" s="269" t="s">
        <v>45</v>
      </c>
      <c r="O113" s="86"/>
      <c r="P113" s="226">
        <f>O113*H113</f>
        <v>0</v>
      </c>
      <c r="Q113" s="226">
        <v>0.0025000000000000001</v>
      </c>
      <c r="R113" s="226">
        <f>Q113*H113</f>
        <v>0.174875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314</v>
      </c>
      <c r="AT113" s="228" t="s">
        <v>311</v>
      </c>
      <c r="AU113" s="228" t="s">
        <v>83</v>
      </c>
      <c r="AY113" s="19" t="s">
        <v>184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81</v>
      </c>
      <c r="BK113" s="229">
        <f>ROUND(I113*H113,2)</f>
        <v>0</v>
      </c>
      <c r="BL113" s="19" t="s">
        <v>232</v>
      </c>
      <c r="BM113" s="228" t="s">
        <v>315</v>
      </c>
    </row>
    <row r="114" s="14" customFormat="1">
      <c r="A114" s="14"/>
      <c r="B114" s="250"/>
      <c r="C114" s="251"/>
      <c r="D114" s="237" t="s">
        <v>194</v>
      </c>
      <c r="E114" s="252" t="s">
        <v>19</v>
      </c>
      <c r="F114" s="253" t="s">
        <v>309</v>
      </c>
      <c r="G114" s="251"/>
      <c r="H114" s="252" t="s">
        <v>19</v>
      </c>
      <c r="I114" s="254"/>
      <c r="J114" s="251"/>
      <c r="K114" s="251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194</v>
      </c>
      <c r="AU114" s="259" t="s">
        <v>83</v>
      </c>
      <c r="AV114" s="14" t="s">
        <v>81</v>
      </c>
      <c r="AW114" s="14" t="s">
        <v>35</v>
      </c>
      <c r="AX114" s="14" t="s">
        <v>74</v>
      </c>
      <c r="AY114" s="259" t="s">
        <v>184</v>
      </c>
    </row>
    <row r="115" s="13" customFormat="1">
      <c r="A115" s="13"/>
      <c r="B115" s="235"/>
      <c r="C115" s="236"/>
      <c r="D115" s="237" t="s">
        <v>194</v>
      </c>
      <c r="E115" s="238" t="s">
        <v>19</v>
      </c>
      <c r="F115" s="239" t="s">
        <v>316</v>
      </c>
      <c r="G115" s="236"/>
      <c r="H115" s="240">
        <v>55.549999999999997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194</v>
      </c>
      <c r="AU115" s="246" t="s">
        <v>83</v>
      </c>
      <c r="AV115" s="13" t="s">
        <v>83</v>
      </c>
      <c r="AW115" s="13" t="s">
        <v>35</v>
      </c>
      <c r="AX115" s="13" t="s">
        <v>74</v>
      </c>
      <c r="AY115" s="246" t="s">
        <v>184</v>
      </c>
    </row>
    <row r="116" s="13" customFormat="1">
      <c r="A116" s="13"/>
      <c r="B116" s="235"/>
      <c r="C116" s="236"/>
      <c r="D116" s="237" t="s">
        <v>194</v>
      </c>
      <c r="E116" s="238" t="s">
        <v>19</v>
      </c>
      <c r="F116" s="239" t="s">
        <v>560</v>
      </c>
      <c r="G116" s="236"/>
      <c r="H116" s="240">
        <v>14.4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194</v>
      </c>
      <c r="AU116" s="246" t="s">
        <v>83</v>
      </c>
      <c r="AV116" s="13" t="s">
        <v>83</v>
      </c>
      <c r="AW116" s="13" t="s">
        <v>35</v>
      </c>
      <c r="AX116" s="13" t="s">
        <v>74</v>
      </c>
      <c r="AY116" s="246" t="s">
        <v>184</v>
      </c>
    </row>
    <row r="117" s="15" customFormat="1">
      <c r="A117" s="15"/>
      <c r="B117" s="270"/>
      <c r="C117" s="271"/>
      <c r="D117" s="237" t="s">
        <v>194</v>
      </c>
      <c r="E117" s="272" t="s">
        <v>19</v>
      </c>
      <c r="F117" s="273" t="s">
        <v>318</v>
      </c>
      <c r="G117" s="271"/>
      <c r="H117" s="274">
        <v>69.950000000000003</v>
      </c>
      <c r="I117" s="275"/>
      <c r="J117" s="271"/>
      <c r="K117" s="271"/>
      <c r="L117" s="276"/>
      <c r="M117" s="277"/>
      <c r="N117" s="278"/>
      <c r="O117" s="278"/>
      <c r="P117" s="278"/>
      <c r="Q117" s="278"/>
      <c r="R117" s="278"/>
      <c r="S117" s="278"/>
      <c r="T117" s="27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0" t="s">
        <v>194</v>
      </c>
      <c r="AU117" s="280" t="s">
        <v>83</v>
      </c>
      <c r="AV117" s="15" t="s">
        <v>95</v>
      </c>
      <c r="AW117" s="15" t="s">
        <v>35</v>
      </c>
      <c r="AX117" s="15" t="s">
        <v>81</v>
      </c>
      <c r="AY117" s="280" t="s">
        <v>184</v>
      </c>
    </row>
    <row r="118" s="2" customFormat="1" ht="62.7" customHeight="1">
      <c r="A118" s="40"/>
      <c r="B118" s="41"/>
      <c r="C118" s="217" t="s">
        <v>219</v>
      </c>
      <c r="D118" s="217" t="s">
        <v>187</v>
      </c>
      <c r="E118" s="218" t="s">
        <v>319</v>
      </c>
      <c r="F118" s="219" t="s">
        <v>320</v>
      </c>
      <c r="G118" s="220" t="s">
        <v>141</v>
      </c>
      <c r="H118" s="221">
        <v>5.0499999999999998</v>
      </c>
      <c r="I118" s="222"/>
      <c r="J118" s="223">
        <f>ROUND(I118*H118,2)</f>
        <v>0</v>
      </c>
      <c r="K118" s="219" t="s">
        <v>190</v>
      </c>
      <c r="L118" s="46"/>
      <c r="M118" s="224" t="s">
        <v>19</v>
      </c>
      <c r="N118" s="225" t="s">
        <v>45</v>
      </c>
      <c r="O118" s="86"/>
      <c r="P118" s="226">
        <f>O118*H118</f>
        <v>0</v>
      </c>
      <c r="Q118" s="226">
        <v>0.00010000000000000001</v>
      </c>
      <c r="R118" s="226">
        <f>Q118*H118</f>
        <v>0.00050500000000000002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232</v>
      </c>
      <c r="AT118" s="228" t="s">
        <v>187</v>
      </c>
      <c r="AU118" s="228" t="s">
        <v>83</v>
      </c>
      <c r="AY118" s="19" t="s">
        <v>184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81</v>
      </c>
      <c r="BK118" s="229">
        <f>ROUND(I118*H118,2)</f>
        <v>0</v>
      </c>
      <c r="BL118" s="19" t="s">
        <v>232</v>
      </c>
      <c r="BM118" s="228" t="s">
        <v>321</v>
      </c>
    </row>
    <row r="119" s="2" customFormat="1">
      <c r="A119" s="40"/>
      <c r="B119" s="41"/>
      <c r="C119" s="42"/>
      <c r="D119" s="230" t="s">
        <v>192</v>
      </c>
      <c r="E119" s="42"/>
      <c r="F119" s="231" t="s">
        <v>322</v>
      </c>
      <c r="G119" s="42"/>
      <c r="H119" s="42"/>
      <c r="I119" s="232"/>
      <c r="J119" s="42"/>
      <c r="K119" s="42"/>
      <c r="L119" s="46"/>
      <c r="M119" s="233"/>
      <c r="N119" s="23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192</v>
      </c>
      <c r="AU119" s="19" t="s">
        <v>83</v>
      </c>
    </row>
    <row r="120" s="14" customFormat="1">
      <c r="A120" s="14"/>
      <c r="B120" s="250"/>
      <c r="C120" s="251"/>
      <c r="D120" s="237" t="s">
        <v>194</v>
      </c>
      <c r="E120" s="252" t="s">
        <v>19</v>
      </c>
      <c r="F120" s="253" t="s">
        <v>309</v>
      </c>
      <c r="G120" s="251"/>
      <c r="H120" s="252" t="s">
        <v>19</v>
      </c>
      <c r="I120" s="254"/>
      <c r="J120" s="251"/>
      <c r="K120" s="251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194</v>
      </c>
      <c r="AU120" s="259" t="s">
        <v>83</v>
      </c>
      <c r="AV120" s="14" t="s">
        <v>81</v>
      </c>
      <c r="AW120" s="14" t="s">
        <v>35</v>
      </c>
      <c r="AX120" s="14" t="s">
        <v>74</v>
      </c>
      <c r="AY120" s="259" t="s">
        <v>184</v>
      </c>
    </row>
    <row r="121" s="13" customFormat="1">
      <c r="A121" s="13"/>
      <c r="B121" s="235"/>
      <c r="C121" s="236"/>
      <c r="D121" s="237" t="s">
        <v>194</v>
      </c>
      <c r="E121" s="238" t="s">
        <v>19</v>
      </c>
      <c r="F121" s="239" t="s">
        <v>323</v>
      </c>
      <c r="G121" s="236"/>
      <c r="H121" s="240">
        <v>5.0499999999999998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194</v>
      </c>
      <c r="AU121" s="246" t="s">
        <v>83</v>
      </c>
      <c r="AV121" s="13" t="s">
        <v>83</v>
      </c>
      <c r="AW121" s="13" t="s">
        <v>35</v>
      </c>
      <c r="AX121" s="13" t="s">
        <v>81</v>
      </c>
      <c r="AY121" s="246" t="s">
        <v>184</v>
      </c>
    </row>
    <row r="122" s="2" customFormat="1" ht="62.7" customHeight="1">
      <c r="A122" s="40"/>
      <c r="B122" s="41"/>
      <c r="C122" s="217" t="s">
        <v>228</v>
      </c>
      <c r="D122" s="217" t="s">
        <v>187</v>
      </c>
      <c r="E122" s="218" t="s">
        <v>324</v>
      </c>
      <c r="F122" s="219" t="s">
        <v>325</v>
      </c>
      <c r="G122" s="220" t="s">
        <v>141</v>
      </c>
      <c r="H122" s="221">
        <v>5.0499999999999998</v>
      </c>
      <c r="I122" s="222"/>
      <c r="J122" s="223">
        <f>ROUND(I122*H122,2)</f>
        <v>0</v>
      </c>
      <c r="K122" s="219" t="s">
        <v>190</v>
      </c>
      <c r="L122" s="46"/>
      <c r="M122" s="224" t="s">
        <v>19</v>
      </c>
      <c r="N122" s="225" t="s">
        <v>45</v>
      </c>
      <c r="O122" s="86"/>
      <c r="P122" s="226">
        <f>O122*H122</f>
        <v>0</v>
      </c>
      <c r="Q122" s="226">
        <v>0.00014999999999999999</v>
      </c>
      <c r="R122" s="226">
        <f>Q122*H122</f>
        <v>0.00075749999999999993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232</v>
      </c>
      <c r="AT122" s="228" t="s">
        <v>187</v>
      </c>
      <c r="AU122" s="228" t="s">
        <v>83</v>
      </c>
      <c r="AY122" s="19" t="s">
        <v>184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81</v>
      </c>
      <c r="BK122" s="229">
        <f>ROUND(I122*H122,2)</f>
        <v>0</v>
      </c>
      <c r="BL122" s="19" t="s">
        <v>232</v>
      </c>
      <c r="BM122" s="228" t="s">
        <v>326</v>
      </c>
    </row>
    <row r="123" s="2" customFormat="1">
      <c r="A123" s="40"/>
      <c r="B123" s="41"/>
      <c r="C123" s="42"/>
      <c r="D123" s="230" t="s">
        <v>192</v>
      </c>
      <c r="E123" s="42"/>
      <c r="F123" s="231" t="s">
        <v>327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192</v>
      </c>
      <c r="AU123" s="19" t="s">
        <v>83</v>
      </c>
    </row>
    <row r="124" s="14" customFormat="1">
      <c r="A124" s="14"/>
      <c r="B124" s="250"/>
      <c r="C124" s="251"/>
      <c r="D124" s="237" t="s">
        <v>194</v>
      </c>
      <c r="E124" s="252" t="s">
        <v>19</v>
      </c>
      <c r="F124" s="253" t="s">
        <v>309</v>
      </c>
      <c r="G124" s="251"/>
      <c r="H124" s="252" t="s">
        <v>19</v>
      </c>
      <c r="I124" s="254"/>
      <c r="J124" s="251"/>
      <c r="K124" s="251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194</v>
      </c>
      <c r="AU124" s="259" t="s">
        <v>83</v>
      </c>
      <c r="AV124" s="14" t="s">
        <v>81</v>
      </c>
      <c r="AW124" s="14" t="s">
        <v>35</v>
      </c>
      <c r="AX124" s="14" t="s">
        <v>74</v>
      </c>
      <c r="AY124" s="259" t="s">
        <v>184</v>
      </c>
    </row>
    <row r="125" s="13" customFormat="1">
      <c r="A125" s="13"/>
      <c r="B125" s="235"/>
      <c r="C125" s="236"/>
      <c r="D125" s="237" t="s">
        <v>194</v>
      </c>
      <c r="E125" s="238" t="s">
        <v>19</v>
      </c>
      <c r="F125" s="239" t="s">
        <v>323</v>
      </c>
      <c r="G125" s="236"/>
      <c r="H125" s="240">
        <v>5.0499999999999998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194</v>
      </c>
      <c r="AU125" s="246" t="s">
        <v>83</v>
      </c>
      <c r="AV125" s="13" t="s">
        <v>83</v>
      </c>
      <c r="AW125" s="13" t="s">
        <v>35</v>
      </c>
      <c r="AX125" s="13" t="s">
        <v>81</v>
      </c>
      <c r="AY125" s="246" t="s">
        <v>184</v>
      </c>
    </row>
    <row r="126" s="2" customFormat="1" ht="33" customHeight="1">
      <c r="A126" s="40"/>
      <c r="B126" s="41"/>
      <c r="C126" s="217" t="s">
        <v>235</v>
      </c>
      <c r="D126" s="217" t="s">
        <v>187</v>
      </c>
      <c r="E126" s="218" t="s">
        <v>328</v>
      </c>
      <c r="F126" s="219" t="s">
        <v>329</v>
      </c>
      <c r="G126" s="220" t="s">
        <v>141</v>
      </c>
      <c r="H126" s="221">
        <v>64.900000000000006</v>
      </c>
      <c r="I126" s="222"/>
      <c r="J126" s="223">
        <f>ROUND(I126*H126,2)</f>
        <v>0</v>
      </c>
      <c r="K126" s="219" t="s">
        <v>190</v>
      </c>
      <c r="L126" s="46"/>
      <c r="M126" s="224" t="s">
        <v>19</v>
      </c>
      <c r="N126" s="225" t="s">
        <v>45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232</v>
      </c>
      <c r="AT126" s="228" t="s">
        <v>187</v>
      </c>
      <c r="AU126" s="228" t="s">
        <v>83</v>
      </c>
      <c r="AY126" s="19" t="s">
        <v>184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81</v>
      </c>
      <c r="BK126" s="229">
        <f>ROUND(I126*H126,2)</f>
        <v>0</v>
      </c>
      <c r="BL126" s="19" t="s">
        <v>232</v>
      </c>
      <c r="BM126" s="228" t="s">
        <v>330</v>
      </c>
    </row>
    <row r="127" s="2" customFormat="1">
      <c r="A127" s="40"/>
      <c r="B127" s="41"/>
      <c r="C127" s="42"/>
      <c r="D127" s="230" t="s">
        <v>192</v>
      </c>
      <c r="E127" s="42"/>
      <c r="F127" s="231" t="s">
        <v>331</v>
      </c>
      <c r="G127" s="42"/>
      <c r="H127" s="42"/>
      <c r="I127" s="232"/>
      <c r="J127" s="42"/>
      <c r="K127" s="42"/>
      <c r="L127" s="46"/>
      <c r="M127" s="233"/>
      <c r="N127" s="23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192</v>
      </c>
      <c r="AU127" s="19" t="s">
        <v>83</v>
      </c>
    </row>
    <row r="128" s="13" customFormat="1">
      <c r="A128" s="13"/>
      <c r="B128" s="235"/>
      <c r="C128" s="236"/>
      <c r="D128" s="237" t="s">
        <v>194</v>
      </c>
      <c r="E128" s="238" t="s">
        <v>19</v>
      </c>
      <c r="F128" s="239" t="s">
        <v>275</v>
      </c>
      <c r="G128" s="236"/>
      <c r="H128" s="240">
        <v>50.5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194</v>
      </c>
      <c r="AU128" s="246" t="s">
        <v>83</v>
      </c>
      <c r="AV128" s="13" t="s">
        <v>83</v>
      </c>
      <c r="AW128" s="13" t="s">
        <v>35</v>
      </c>
      <c r="AX128" s="13" t="s">
        <v>74</v>
      </c>
      <c r="AY128" s="246" t="s">
        <v>184</v>
      </c>
    </row>
    <row r="129" s="13" customFormat="1">
      <c r="A129" s="13"/>
      <c r="B129" s="235"/>
      <c r="C129" s="236"/>
      <c r="D129" s="237" t="s">
        <v>194</v>
      </c>
      <c r="E129" s="238" t="s">
        <v>19</v>
      </c>
      <c r="F129" s="239" t="s">
        <v>560</v>
      </c>
      <c r="G129" s="236"/>
      <c r="H129" s="240">
        <v>14.4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194</v>
      </c>
      <c r="AU129" s="246" t="s">
        <v>83</v>
      </c>
      <c r="AV129" s="13" t="s">
        <v>83</v>
      </c>
      <c r="AW129" s="13" t="s">
        <v>35</v>
      </c>
      <c r="AX129" s="13" t="s">
        <v>74</v>
      </c>
      <c r="AY129" s="246" t="s">
        <v>184</v>
      </c>
    </row>
    <row r="130" s="15" customFormat="1">
      <c r="A130" s="15"/>
      <c r="B130" s="270"/>
      <c r="C130" s="271"/>
      <c r="D130" s="237" t="s">
        <v>194</v>
      </c>
      <c r="E130" s="272" t="s">
        <v>19</v>
      </c>
      <c r="F130" s="273" t="s">
        <v>318</v>
      </c>
      <c r="G130" s="271"/>
      <c r="H130" s="274">
        <v>64.900000000000006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0" t="s">
        <v>194</v>
      </c>
      <c r="AU130" s="280" t="s">
        <v>83</v>
      </c>
      <c r="AV130" s="15" t="s">
        <v>95</v>
      </c>
      <c r="AW130" s="15" t="s">
        <v>35</v>
      </c>
      <c r="AX130" s="15" t="s">
        <v>81</v>
      </c>
      <c r="AY130" s="280" t="s">
        <v>184</v>
      </c>
    </row>
    <row r="131" s="2" customFormat="1" ht="24.15" customHeight="1">
      <c r="A131" s="40"/>
      <c r="B131" s="41"/>
      <c r="C131" s="260" t="s">
        <v>185</v>
      </c>
      <c r="D131" s="260" t="s">
        <v>311</v>
      </c>
      <c r="E131" s="261" t="s">
        <v>332</v>
      </c>
      <c r="F131" s="262" t="s">
        <v>333</v>
      </c>
      <c r="G131" s="263" t="s">
        <v>141</v>
      </c>
      <c r="H131" s="264">
        <v>69.950000000000003</v>
      </c>
      <c r="I131" s="265"/>
      <c r="J131" s="266">
        <f>ROUND(I131*H131,2)</f>
        <v>0</v>
      </c>
      <c r="K131" s="262" t="s">
        <v>190</v>
      </c>
      <c r="L131" s="267"/>
      <c r="M131" s="268" t="s">
        <v>19</v>
      </c>
      <c r="N131" s="269" t="s">
        <v>45</v>
      </c>
      <c r="O131" s="86"/>
      <c r="P131" s="226">
        <f>O131*H131</f>
        <v>0</v>
      </c>
      <c r="Q131" s="226">
        <v>0.00025000000000000001</v>
      </c>
      <c r="R131" s="226">
        <f>Q131*H131</f>
        <v>0.0174875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314</v>
      </c>
      <c r="AT131" s="228" t="s">
        <v>311</v>
      </c>
      <c r="AU131" s="228" t="s">
        <v>83</v>
      </c>
      <c r="AY131" s="19" t="s">
        <v>184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81</v>
      </c>
      <c r="BK131" s="229">
        <f>ROUND(I131*H131,2)</f>
        <v>0</v>
      </c>
      <c r="BL131" s="19" t="s">
        <v>232</v>
      </c>
      <c r="BM131" s="228" t="s">
        <v>334</v>
      </c>
    </row>
    <row r="132" s="14" customFormat="1">
      <c r="A132" s="14"/>
      <c r="B132" s="250"/>
      <c r="C132" s="251"/>
      <c r="D132" s="237" t="s">
        <v>194</v>
      </c>
      <c r="E132" s="252" t="s">
        <v>19</v>
      </c>
      <c r="F132" s="253" t="s">
        <v>309</v>
      </c>
      <c r="G132" s="251"/>
      <c r="H132" s="252" t="s">
        <v>19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194</v>
      </c>
      <c r="AU132" s="259" t="s">
        <v>83</v>
      </c>
      <c r="AV132" s="14" t="s">
        <v>81</v>
      </c>
      <c r="AW132" s="14" t="s">
        <v>35</v>
      </c>
      <c r="AX132" s="14" t="s">
        <v>74</v>
      </c>
      <c r="AY132" s="259" t="s">
        <v>184</v>
      </c>
    </row>
    <row r="133" s="13" customFormat="1">
      <c r="A133" s="13"/>
      <c r="B133" s="235"/>
      <c r="C133" s="236"/>
      <c r="D133" s="237" t="s">
        <v>194</v>
      </c>
      <c r="E133" s="238" t="s">
        <v>19</v>
      </c>
      <c r="F133" s="239" t="s">
        <v>316</v>
      </c>
      <c r="G133" s="236"/>
      <c r="H133" s="240">
        <v>55.549999999999997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194</v>
      </c>
      <c r="AU133" s="246" t="s">
        <v>83</v>
      </c>
      <c r="AV133" s="13" t="s">
        <v>83</v>
      </c>
      <c r="AW133" s="13" t="s">
        <v>35</v>
      </c>
      <c r="AX133" s="13" t="s">
        <v>74</v>
      </c>
      <c r="AY133" s="246" t="s">
        <v>184</v>
      </c>
    </row>
    <row r="134" s="13" customFormat="1">
      <c r="A134" s="13"/>
      <c r="B134" s="235"/>
      <c r="C134" s="236"/>
      <c r="D134" s="237" t="s">
        <v>194</v>
      </c>
      <c r="E134" s="238" t="s">
        <v>19</v>
      </c>
      <c r="F134" s="239" t="s">
        <v>560</v>
      </c>
      <c r="G134" s="236"/>
      <c r="H134" s="240">
        <v>14.4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194</v>
      </c>
      <c r="AU134" s="246" t="s">
        <v>83</v>
      </c>
      <c r="AV134" s="13" t="s">
        <v>83</v>
      </c>
      <c r="AW134" s="13" t="s">
        <v>35</v>
      </c>
      <c r="AX134" s="13" t="s">
        <v>74</v>
      </c>
      <c r="AY134" s="246" t="s">
        <v>184</v>
      </c>
    </row>
    <row r="135" s="15" customFormat="1">
      <c r="A135" s="15"/>
      <c r="B135" s="270"/>
      <c r="C135" s="271"/>
      <c r="D135" s="237" t="s">
        <v>194</v>
      </c>
      <c r="E135" s="272" t="s">
        <v>19</v>
      </c>
      <c r="F135" s="273" t="s">
        <v>318</v>
      </c>
      <c r="G135" s="271"/>
      <c r="H135" s="274">
        <v>69.950000000000003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194</v>
      </c>
      <c r="AU135" s="280" t="s">
        <v>83</v>
      </c>
      <c r="AV135" s="15" t="s">
        <v>95</v>
      </c>
      <c r="AW135" s="15" t="s">
        <v>35</v>
      </c>
      <c r="AX135" s="15" t="s">
        <v>81</v>
      </c>
      <c r="AY135" s="280" t="s">
        <v>184</v>
      </c>
    </row>
    <row r="136" s="2" customFormat="1" ht="33" customHeight="1">
      <c r="A136" s="40"/>
      <c r="B136" s="41"/>
      <c r="C136" s="217" t="s">
        <v>251</v>
      </c>
      <c r="D136" s="217" t="s">
        <v>187</v>
      </c>
      <c r="E136" s="218" t="s">
        <v>335</v>
      </c>
      <c r="F136" s="219" t="s">
        <v>336</v>
      </c>
      <c r="G136" s="220" t="s">
        <v>240</v>
      </c>
      <c r="H136" s="221">
        <v>4</v>
      </c>
      <c r="I136" s="222"/>
      <c r="J136" s="223">
        <f>ROUND(I136*H136,2)</f>
        <v>0</v>
      </c>
      <c r="K136" s="219" t="s">
        <v>190</v>
      </c>
      <c r="L136" s="46"/>
      <c r="M136" s="224" t="s">
        <v>19</v>
      </c>
      <c r="N136" s="225" t="s">
        <v>45</v>
      </c>
      <c r="O136" s="86"/>
      <c r="P136" s="226">
        <f>O136*H136</f>
        <v>0</v>
      </c>
      <c r="Q136" s="226">
        <v>0.00038000000000000002</v>
      </c>
      <c r="R136" s="226">
        <f>Q136*H136</f>
        <v>0.0015200000000000001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232</v>
      </c>
      <c r="AT136" s="228" t="s">
        <v>187</v>
      </c>
      <c r="AU136" s="228" t="s">
        <v>83</v>
      </c>
      <c r="AY136" s="19" t="s">
        <v>184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81</v>
      </c>
      <c r="BK136" s="229">
        <f>ROUND(I136*H136,2)</f>
        <v>0</v>
      </c>
      <c r="BL136" s="19" t="s">
        <v>232</v>
      </c>
      <c r="BM136" s="228" t="s">
        <v>337</v>
      </c>
    </row>
    <row r="137" s="2" customFormat="1">
      <c r="A137" s="40"/>
      <c r="B137" s="41"/>
      <c r="C137" s="42"/>
      <c r="D137" s="230" t="s">
        <v>192</v>
      </c>
      <c r="E137" s="42"/>
      <c r="F137" s="231" t="s">
        <v>338</v>
      </c>
      <c r="G137" s="42"/>
      <c r="H137" s="42"/>
      <c r="I137" s="232"/>
      <c r="J137" s="42"/>
      <c r="K137" s="42"/>
      <c r="L137" s="46"/>
      <c r="M137" s="233"/>
      <c r="N137" s="23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192</v>
      </c>
      <c r="AU137" s="19" t="s">
        <v>83</v>
      </c>
    </row>
    <row r="138" s="13" customFormat="1">
      <c r="A138" s="13"/>
      <c r="B138" s="235"/>
      <c r="C138" s="236"/>
      <c r="D138" s="237" t="s">
        <v>194</v>
      </c>
      <c r="E138" s="238" t="s">
        <v>19</v>
      </c>
      <c r="F138" s="239" t="s">
        <v>500</v>
      </c>
      <c r="G138" s="236"/>
      <c r="H138" s="240">
        <v>4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194</v>
      </c>
      <c r="AU138" s="246" t="s">
        <v>83</v>
      </c>
      <c r="AV138" s="13" t="s">
        <v>83</v>
      </c>
      <c r="AW138" s="13" t="s">
        <v>35</v>
      </c>
      <c r="AX138" s="13" t="s">
        <v>81</v>
      </c>
      <c r="AY138" s="246" t="s">
        <v>184</v>
      </c>
    </row>
    <row r="139" s="2" customFormat="1" ht="24.15" customHeight="1">
      <c r="A139" s="40"/>
      <c r="B139" s="41"/>
      <c r="C139" s="260" t="s">
        <v>257</v>
      </c>
      <c r="D139" s="260" t="s">
        <v>311</v>
      </c>
      <c r="E139" s="261" t="s">
        <v>342</v>
      </c>
      <c r="F139" s="262" t="s">
        <v>343</v>
      </c>
      <c r="G139" s="263" t="s">
        <v>141</v>
      </c>
      <c r="H139" s="264">
        <v>1.2</v>
      </c>
      <c r="I139" s="265"/>
      <c r="J139" s="266">
        <f>ROUND(I139*H139,2)</f>
        <v>0</v>
      </c>
      <c r="K139" s="262" t="s">
        <v>190</v>
      </c>
      <c r="L139" s="267"/>
      <c r="M139" s="268" t="s">
        <v>19</v>
      </c>
      <c r="N139" s="269" t="s">
        <v>45</v>
      </c>
      <c r="O139" s="86"/>
      <c r="P139" s="226">
        <f>O139*H139</f>
        <v>0</v>
      </c>
      <c r="Q139" s="226">
        <v>0.0023999999999999998</v>
      </c>
      <c r="R139" s="226">
        <f>Q139*H139</f>
        <v>0.0028799999999999997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314</v>
      </c>
      <c r="AT139" s="228" t="s">
        <v>311</v>
      </c>
      <c r="AU139" s="228" t="s">
        <v>83</v>
      </c>
      <c r="AY139" s="19" t="s">
        <v>184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81</v>
      </c>
      <c r="BK139" s="229">
        <f>ROUND(I139*H139,2)</f>
        <v>0</v>
      </c>
      <c r="BL139" s="19" t="s">
        <v>232</v>
      </c>
      <c r="BM139" s="228" t="s">
        <v>344</v>
      </c>
    </row>
    <row r="140" s="13" customFormat="1">
      <c r="A140" s="13"/>
      <c r="B140" s="235"/>
      <c r="C140" s="236"/>
      <c r="D140" s="237" t="s">
        <v>194</v>
      </c>
      <c r="E140" s="238" t="s">
        <v>19</v>
      </c>
      <c r="F140" s="239" t="s">
        <v>501</v>
      </c>
      <c r="G140" s="236"/>
      <c r="H140" s="240">
        <v>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194</v>
      </c>
      <c r="AU140" s="246" t="s">
        <v>83</v>
      </c>
      <c r="AV140" s="13" t="s">
        <v>83</v>
      </c>
      <c r="AW140" s="13" t="s">
        <v>35</v>
      </c>
      <c r="AX140" s="13" t="s">
        <v>81</v>
      </c>
      <c r="AY140" s="246" t="s">
        <v>184</v>
      </c>
    </row>
    <row r="141" s="13" customFormat="1">
      <c r="A141" s="13"/>
      <c r="B141" s="235"/>
      <c r="C141" s="236"/>
      <c r="D141" s="237" t="s">
        <v>194</v>
      </c>
      <c r="E141" s="236"/>
      <c r="F141" s="239" t="s">
        <v>502</v>
      </c>
      <c r="G141" s="236"/>
      <c r="H141" s="240">
        <v>1.2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194</v>
      </c>
      <c r="AU141" s="246" t="s">
        <v>83</v>
      </c>
      <c r="AV141" s="13" t="s">
        <v>83</v>
      </c>
      <c r="AW141" s="13" t="s">
        <v>4</v>
      </c>
      <c r="AX141" s="13" t="s">
        <v>81</v>
      </c>
      <c r="AY141" s="246" t="s">
        <v>184</v>
      </c>
    </row>
    <row r="142" s="2" customFormat="1" ht="49.05" customHeight="1">
      <c r="A142" s="40"/>
      <c r="B142" s="41"/>
      <c r="C142" s="217" t="s">
        <v>8</v>
      </c>
      <c r="D142" s="217" t="s">
        <v>187</v>
      </c>
      <c r="E142" s="218" t="s">
        <v>348</v>
      </c>
      <c r="F142" s="219" t="s">
        <v>349</v>
      </c>
      <c r="G142" s="220" t="s">
        <v>206</v>
      </c>
      <c r="H142" s="221">
        <v>0.251</v>
      </c>
      <c r="I142" s="222"/>
      <c r="J142" s="223">
        <f>ROUND(I142*H142,2)</f>
        <v>0</v>
      </c>
      <c r="K142" s="219" t="s">
        <v>190</v>
      </c>
      <c r="L142" s="46"/>
      <c r="M142" s="224" t="s">
        <v>19</v>
      </c>
      <c r="N142" s="225" t="s">
        <v>45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232</v>
      </c>
      <c r="AT142" s="228" t="s">
        <v>187</v>
      </c>
      <c r="AU142" s="228" t="s">
        <v>83</v>
      </c>
      <c r="AY142" s="19" t="s">
        <v>184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81</v>
      </c>
      <c r="BK142" s="229">
        <f>ROUND(I142*H142,2)</f>
        <v>0</v>
      </c>
      <c r="BL142" s="19" t="s">
        <v>232</v>
      </c>
      <c r="BM142" s="228" t="s">
        <v>350</v>
      </c>
    </row>
    <row r="143" s="2" customFormat="1">
      <c r="A143" s="40"/>
      <c r="B143" s="41"/>
      <c r="C143" s="42"/>
      <c r="D143" s="230" t="s">
        <v>192</v>
      </c>
      <c r="E143" s="42"/>
      <c r="F143" s="231" t="s">
        <v>351</v>
      </c>
      <c r="G143" s="42"/>
      <c r="H143" s="42"/>
      <c r="I143" s="232"/>
      <c r="J143" s="42"/>
      <c r="K143" s="42"/>
      <c r="L143" s="46"/>
      <c r="M143" s="233"/>
      <c r="N143" s="23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192</v>
      </c>
      <c r="AU143" s="19" t="s">
        <v>83</v>
      </c>
    </row>
    <row r="144" s="12" customFormat="1" ht="22.8" customHeight="1">
      <c r="A144" s="12"/>
      <c r="B144" s="201"/>
      <c r="C144" s="202"/>
      <c r="D144" s="203" t="s">
        <v>73</v>
      </c>
      <c r="E144" s="215" t="s">
        <v>226</v>
      </c>
      <c r="F144" s="215" t="s">
        <v>227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SUM(P145:P149)</f>
        <v>0</v>
      </c>
      <c r="Q144" s="209"/>
      <c r="R144" s="210">
        <f>SUM(R145:R149)</f>
        <v>0.0022499999999999998</v>
      </c>
      <c r="S144" s="209"/>
      <c r="T144" s="211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83</v>
      </c>
      <c r="AT144" s="213" t="s">
        <v>73</v>
      </c>
      <c r="AU144" s="213" t="s">
        <v>81</v>
      </c>
      <c r="AY144" s="212" t="s">
        <v>184</v>
      </c>
      <c r="BK144" s="214">
        <f>SUM(BK145:BK149)</f>
        <v>0</v>
      </c>
    </row>
    <row r="145" s="2" customFormat="1" ht="24.15" customHeight="1">
      <c r="A145" s="40"/>
      <c r="B145" s="41"/>
      <c r="C145" s="217" t="s">
        <v>270</v>
      </c>
      <c r="D145" s="217" t="s">
        <v>187</v>
      </c>
      <c r="E145" s="218" t="s">
        <v>353</v>
      </c>
      <c r="F145" s="219" t="s">
        <v>354</v>
      </c>
      <c r="G145" s="220" t="s">
        <v>231</v>
      </c>
      <c r="H145" s="221">
        <v>1</v>
      </c>
      <c r="I145" s="222"/>
      <c r="J145" s="223">
        <f>ROUND(I145*H145,2)</f>
        <v>0</v>
      </c>
      <c r="K145" s="219" t="s">
        <v>190</v>
      </c>
      <c r="L145" s="46"/>
      <c r="M145" s="224" t="s">
        <v>19</v>
      </c>
      <c r="N145" s="225" t="s">
        <v>45</v>
      </c>
      <c r="O145" s="86"/>
      <c r="P145" s="226">
        <f>O145*H145</f>
        <v>0</v>
      </c>
      <c r="Q145" s="226">
        <v>0.0022499999999999998</v>
      </c>
      <c r="R145" s="226">
        <f>Q145*H145</f>
        <v>0.0022499999999999998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232</v>
      </c>
      <c r="AT145" s="228" t="s">
        <v>187</v>
      </c>
      <c r="AU145" s="228" t="s">
        <v>83</v>
      </c>
      <c r="AY145" s="19" t="s">
        <v>184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81</v>
      </c>
      <c r="BK145" s="229">
        <f>ROUND(I145*H145,2)</f>
        <v>0</v>
      </c>
      <c r="BL145" s="19" t="s">
        <v>232</v>
      </c>
      <c r="BM145" s="228" t="s">
        <v>355</v>
      </c>
    </row>
    <row r="146" s="2" customFormat="1">
      <c r="A146" s="40"/>
      <c r="B146" s="41"/>
      <c r="C146" s="42"/>
      <c r="D146" s="230" t="s">
        <v>192</v>
      </c>
      <c r="E146" s="42"/>
      <c r="F146" s="231" t="s">
        <v>356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192</v>
      </c>
      <c r="AU146" s="19" t="s">
        <v>83</v>
      </c>
    </row>
    <row r="147" s="13" customFormat="1">
      <c r="A147" s="13"/>
      <c r="B147" s="235"/>
      <c r="C147" s="236"/>
      <c r="D147" s="237" t="s">
        <v>194</v>
      </c>
      <c r="E147" s="238" t="s">
        <v>19</v>
      </c>
      <c r="F147" s="239" t="s">
        <v>81</v>
      </c>
      <c r="G147" s="236"/>
      <c r="H147" s="240">
        <v>1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194</v>
      </c>
      <c r="AU147" s="246" t="s">
        <v>83</v>
      </c>
      <c r="AV147" s="13" t="s">
        <v>83</v>
      </c>
      <c r="AW147" s="13" t="s">
        <v>35</v>
      </c>
      <c r="AX147" s="13" t="s">
        <v>81</v>
      </c>
      <c r="AY147" s="246" t="s">
        <v>184</v>
      </c>
    </row>
    <row r="148" s="2" customFormat="1" ht="49.05" customHeight="1">
      <c r="A148" s="40"/>
      <c r="B148" s="41"/>
      <c r="C148" s="217" t="s">
        <v>352</v>
      </c>
      <c r="D148" s="217" t="s">
        <v>187</v>
      </c>
      <c r="E148" s="218" t="s">
        <v>358</v>
      </c>
      <c r="F148" s="219" t="s">
        <v>359</v>
      </c>
      <c r="G148" s="220" t="s">
        <v>206</v>
      </c>
      <c r="H148" s="221">
        <v>0.002</v>
      </c>
      <c r="I148" s="222"/>
      <c r="J148" s="223">
        <f>ROUND(I148*H148,2)</f>
        <v>0</v>
      </c>
      <c r="K148" s="219" t="s">
        <v>190</v>
      </c>
      <c r="L148" s="46"/>
      <c r="M148" s="224" t="s">
        <v>19</v>
      </c>
      <c r="N148" s="225" t="s">
        <v>45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232</v>
      </c>
      <c r="AT148" s="228" t="s">
        <v>187</v>
      </c>
      <c r="AU148" s="228" t="s">
        <v>83</v>
      </c>
      <c r="AY148" s="19" t="s">
        <v>184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81</v>
      </c>
      <c r="BK148" s="229">
        <f>ROUND(I148*H148,2)</f>
        <v>0</v>
      </c>
      <c r="BL148" s="19" t="s">
        <v>232</v>
      </c>
      <c r="BM148" s="228" t="s">
        <v>360</v>
      </c>
    </row>
    <row r="149" s="2" customFormat="1">
      <c r="A149" s="40"/>
      <c r="B149" s="41"/>
      <c r="C149" s="42"/>
      <c r="D149" s="230" t="s">
        <v>192</v>
      </c>
      <c r="E149" s="42"/>
      <c r="F149" s="231" t="s">
        <v>361</v>
      </c>
      <c r="G149" s="42"/>
      <c r="H149" s="42"/>
      <c r="I149" s="232"/>
      <c r="J149" s="42"/>
      <c r="K149" s="42"/>
      <c r="L149" s="46"/>
      <c r="M149" s="233"/>
      <c r="N149" s="23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192</v>
      </c>
      <c r="AU149" s="19" t="s">
        <v>83</v>
      </c>
    </row>
    <row r="150" s="12" customFormat="1" ht="22.8" customHeight="1">
      <c r="A150" s="12"/>
      <c r="B150" s="201"/>
      <c r="C150" s="202"/>
      <c r="D150" s="203" t="s">
        <v>73</v>
      </c>
      <c r="E150" s="215" t="s">
        <v>236</v>
      </c>
      <c r="F150" s="215" t="s">
        <v>237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SUM(P151:P167)</f>
        <v>0</v>
      </c>
      <c r="Q150" s="209"/>
      <c r="R150" s="210">
        <f>SUM(R151:R167)</f>
        <v>0.016920000000000001</v>
      </c>
      <c r="S150" s="209"/>
      <c r="T150" s="211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83</v>
      </c>
      <c r="AT150" s="213" t="s">
        <v>73</v>
      </c>
      <c r="AU150" s="213" t="s">
        <v>81</v>
      </c>
      <c r="AY150" s="212" t="s">
        <v>184</v>
      </c>
      <c r="BK150" s="214">
        <f>SUM(BK151:BK167)</f>
        <v>0</v>
      </c>
    </row>
    <row r="151" s="2" customFormat="1" ht="24.15" customHeight="1">
      <c r="A151" s="40"/>
      <c r="B151" s="41"/>
      <c r="C151" s="217" t="s">
        <v>357</v>
      </c>
      <c r="D151" s="217" t="s">
        <v>187</v>
      </c>
      <c r="E151" s="218" t="s">
        <v>362</v>
      </c>
      <c r="F151" s="219" t="s">
        <v>363</v>
      </c>
      <c r="G151" s="220" t="s">
        <v>240</v>
      </c>
      <c r="H151" s="221">
        <v>32</v>
      </c>
      <c r="I151" s="222"/>
      <c r="J151" s="223">
        <f>ROUND(I151*H151,2)</f>
        <v>0</v>
      </c>
      <c r="K151" s="219" t="s">
        <v>190</v>
      </c>
      <c r="L151" s="46"/>
      <c r="M151" s="224" t="s">
        <v>19</v>
      </c>
      <c r="N151" s="225" t="s">
        <v>45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232</v>
      </c>
      <c r="AT151" s="228" t="s">
        <v>187</v>
      </c>
      <c r="AU151" s="228" t="s">
        <v>83</v>
      </c>
      <c r="AY151" s="19" t="s">
        <v>184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81</v>
      </c>
      <c r="BK151" s="229">
        <f>ROUND(I151*H151,2)</f>
        <v>0</v>
      </c>
      <c r="BL151" s="19" t="s">
        <v>232</v>
      </c>
      <c r="BM151" s="228" t="s">
        <v>364</v>
      </c>
    </row>
    <row r="152" s="2" customFormat="1">
      <c r="A152" s="40"/>
      <c r="B152" s="41"/>
      <c r="C152" s="42"/>
      <c r="D152" s="230" t="s">
        <v>192</v>
      </c>
      <c r="E152" s="42"/>
      <c r="F152" s="231" t="s">
        <v>365</v>
      </c>
      <c r="G152" s="42"/>
      <c r="H152" s="42"/>
      <c r="I152" s="232"/>
      <c r="J152" s="42"/>
      <c r="K152" s="42"/>
      <c r="L152" s="46"/>
      <c r="M152" s="233"/>
      <c r="N152" s="23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192</v>
      </c>
      <c r="AU152" s="19" t="s">
        <v>83</v>
      </c>
    </row>
    <row r="153" s="13" customFormat="1">
      <c r="A153" s="13"/>
      <c r="B153" s="235"/>
      <c r="C153" s="236"/>
      <c r="D153" s="237" t="s">
        <v>194</v>
      </c>
      <c r="E153" s="238" t="s">
        <v>19</v>
      </c>
      <c r="F153" s="239" t="s">
        <v>557</v>
      </c>
      <c r="G153" s="236"/>
      <c r="H153" s="240">
        <v>32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194</v>
      </c>
      <c r="AU153" s="246" t="s">
        <v>83</v>
      </c>
      <c r="AV153" s="13" t="s">
        <v>83</v>
      </c>
      <c r="AW153" s="13" t="s">
        <v>35</v>
      </c>
      <c r="AX153" s="13" t="s">
        <v>81</v>
      </c>
      <c r="AY153" s="246" t="s">
        <v>184</v>
      </c>
    </row>
    <row r="154" s="2" customFormat="1" ht="16.5" customHeight="1">
      <c r="A154" s="40"/>
      <c r="B154" s="41"/>
      <c r="C154" s="260" t="s">
        <v>232</v>
      </c>
      <c r="D154" s="260" t="s">
        <v>311</v>
      </c>
      <c r="E154" s="261" t="s">
        <v>367</v>
      </c>
      <c r="F154" s="262" t="s">
        <v>368</v>
      </c>
      <c r="G154" s="263" t="s">
        <v>369</v>
      </c>
      <c r="H154" s="264">
        <v>12.800000000000001</v>
      </c>
      <c r="I154" s="265"/>
      <c r="J154" s="266">
        <f>ROUND(I154*H154,2)</f>
        <v>0</v>
      </c>
      <c r="K154" s="262" t="s">
        <v>190</v>
      </c>
      <c r="L154" s="267"/>
      <c r="M154" s="268" t="s">
        <v>19</v>
      </c>
      <c r="N154" s="269" t="s">
        <v>45</v>
      </c>
      <c r="O154" s="86"/>
      <c r="P154" s="226">
        <f>O154*H154</f>
        <v>0</v>
      </c>
      <c r="Q154" s="226">
        <v>0.001</v>
      </c>
      <c r="R154" s="226">
        <f>Q154*H154</f>
        <v>0.012800000000000001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314</v>
      </c>
      <c r="AT154" s="228" t="s">
        <v>311</v>
      </c>
      <c r="AU154" s="228" t="s">
        <v>83</v>
      </c>
      <c r="AY154" s="19" t="s">
        <v>184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81</v>
      </c>
      <c r="BK154" s="229">
        <f>ROUND(I154*H154,2)</f>
        <v>0</v>
      </c>
      <c r="BL154" s="19" t="s">
        <v>232</v>
      </c>
      <c r="BM154" s="228" t="s">
        <v>370</v>
      </c>
    </row>
    <row r="155" s="13" customFormat="1">
      <c r="A155" s="13"/>
      <c r="B155" s="235"/>
      <c r="C155" s="236"/>
      <c r="D155" s="237" t="s">
        <v>194</v>
      </c>
      <c r="E155" s="238" t="s">
        <v>19</v>
      </c>
      <c r="F155" s="239" t="s">
        <v>561</v>
      </c>
      <c r="G155" s="236"/>
      <c r="H155" s="240">
        <v>12.800000000000001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194</v>
      </c>
      <c r="AU155" s="246" t="s">
        <v>83</v>
      </c>
      <c r="AV155" s="13" t="s">
        <v>83</v>
      </c>
      <c r="AW155" s="13" t="s">
        <v>35</v>
      </c>
      <c r="AX155" s="13" t="s">
        <v>81</v>
      </c>
      <c r="AY155" s="246" t="s">
        <v>184</v>
      </c>
    </row>
    <row r="156" s="2" customFormat="1" ht="21.75" customHeight="1">
      <c r="A156" s="40"/>
      <c r="B156" s="41"/>
      <c r="C156" s="217" t="s">
        <v>366</v>
      </c>
      <c r="D156" s="217" t="s">
        <v>187</v>
      </c>
      <c r="E156" s="218" t="s">
        <v>378</v>
      </c>
      <c r="F156" s="219" t="s">
        <v>379</v>
      </c>
      <c r="G156" s="220" t="s">
        <v>231</v>
      </c>
      <c r="H156" s="221">
        <v>4</v>
      </c>
      <c r="I156" s="222"/>
      <c r="J156" s="223">
        <f>ROUND(I156*H156,2)</f>
        <v>0</v>
      </c>
      <c r="K156" s="219" t="s">
        <v>190</v>
      </c>
      <c r="L156" s="46"/>
      <c r="M156" s="224" t="s">
        <v>19</v>
      </c>
      <c r="N156" s="225" t="s">
        <v>45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232</v>
      </c>
      <c r="AT156" s="228" t="s">
        <v>187</v>
      </c>
      <c r="AU156" s="228" t="s">
        <v>83</v>
      </c>
      <c r="AY156" s="19" t="s">
        <v>184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81</v>
      </c>
      <c r="BK156" s="229">
        <f>ROUND(I156*H156,2)</f>
        <v>0</v>
      </c>
      <c r="BL156" s="19" t="s">
        <v>232</v>
      </c>
      <c r="BM156" s="228" t="s">
        <v>380</v>
      </c>
    </row>
    <row r="157" s="2" customFormat="1">
      <c r="A157" s="40"/>
      <c r="B157" s="41"/>
      <c r="C157" s="42"/>
      <c r="D157" s="230" t="s">
        <v>192</v>
      </c>
      <c r="E157" s="42"/>
      <c r="F157" s="231" t="s">
        <v>381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192</v>
      </c>
      <c r="AU157" s="19" t="s">
        <v>83</v>
      </c>
    </row>
    <row r="158" s="13" customFormat="1">
      <c r="A158" s="13"/>
      <c r="B158" s="235"/>
      <c r="C158" s="236"/>
      <c r="D158" s="237" t="s">
        <v>194</v>
      </c>
      <c r="E158" s="238" t="s">
        <v>19</v>
      </c>
      <c r="F158" s="239" t="s">
        <v>548</v>
      </c>
      <c r="G158" s="236"/>
      <c r="H158" s="240">
        <v>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194</v>
      </c>
      <c r="AU158" s="246" t="s">
        <v>83</v>
      </c>
      <c r="AV158" s="13" t="s">
        <v>83</v>
      </c>
      <c r="AW158" s="13" t="s">
        <v>35</v>
      </c>
      <c r="AX158" s="13" t="s">
        <v>81</v>
      </c>
      <c r="AY158" s="246" t="s">
        <v>184</v>
      </c>
    </row>
    <row r="159" s="2" customFormat="1" ht="16.5" customHeight="1">
      <c r="A159" s="40"/>
      <c r="B159" s="41"/>
      <c r="C159" s="260" t="s">
        <v>372</v>
      </c>
      <c r="D159" s="260" t="s">
        <v>311</v>
      </c>
      <c r="E159" s="261" t="s">
        <v>384</v>
      </c>
      <c r="F159" s="262" t="s">
        <v>385</v>
      </c>
      <c r="G159" s="263" t="s">
        <v>231</v>
      </c>
      <c r="H159" s="264">
        <v>4</v>
      </c>
      <c r="I159" s="265"/>
      <c r="J159" s="266">
        <f>ROUND(I159*H159,2)</f>
        <v>0</v>
      </c>
      <c r="K159" s="262" t="s">
        <v>190</v>
      </c>
      <c r="L159" s="267"/>
      <c r="M159" s="268" t="s">
        <v>19</v>
      </c>
      <c r="N159" s="269" t="s">
        <v>45</v>
      </c>
      <c r="O159" s="86"/>
      <c r="P159" s="226">
        <f>O159*H159</f>
        <v>0</v>
      </c>
      <c r="Q159" s="226">
        <v>0.00023000000000000001</v>
      </c>
      <c r="R159" s="226">
        <f>Q159*H159</f>
        <v>0.00092000000000000003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314</v>
      </c>
      <c r="AT159" s="228" t="s">
        <v>311</v>
      </c>
      <c r="AU159" s="228" t="s">
        <v>83</v>
      </c>
      <c r="AY159" s="19" t="s">
        <v>184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81</v>
      </c>
      <c r="BK159" s="229">
        <f>ROUND(I159*H159,2)</f>
        <v>0</v>
      </c>
      <c r="BL159" s="19" t="s">
        <v>232</v>
      </c>
      <c r="BM159" s="228" t="s">
        <v>386</v>
      </c>
    </row>
    <row r="160" s="13" customFormat="1">
      <c r="A160" s="13"/>
      <c r="B160" s="235"/>
      <c r="C160" s="236"/>
      <c r="D160" s="237" t="s">
        <v>194</v>
      </c>
      <c r="E160" s="238" t="s">
        <v>19</v>
      </c>
      <c r="F160" s="239" t="s">
        <v>548</v>
      </c>
      <c r="G160" s="236"/>
      <c r="H160" s="240">
        <v>4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194</v>
      </c>
      <c r="AU160" s="246" t="s">
        <v>83</v>
      </c>
      <c r="AV160" s="13" t="s">
        <v>83</v>
      </c>
      <c r="AW160" s="13" t="s">
        <v>35</v>
      </c>
      <c r="AX160" s="13" t="s">
        <v>81</v>
      </c>
      <c r="AY160" s="246" t="s">
        <v>184</v>
      </c>
    </row>
    <row r="161" s="2" customFormat="1" ht="21.75" customHeight="1">
      <c r="A161" s="40"/>
      <c r="B161" s="41"/>
      <c r="C161" s="217" t="s">
        <v>377</v>
      </c>
      <c r="D161" s="217" t="s">
        <v>187</v>
      </c>
      <c r="E161" s="218" t="s">
        <v>387</v>
      </c>
      <c r="F161" s="219" t="s">
        <v>388</v>
      </c>
      <c r="G161" s="220" t="s">
        <v>231</v>
      </c>
      <c r="H161" s="221">
        <v>20</v>
      </c>
      <c r="I161" s="222"/>
      <c r="J161" s="223">
        <f>ROUND(I161*H161,2)</f>
        <v>0</v>
      </c>
      <c r="K161" s="219" t="s">
        <v>190</v>
      </c>
      <c r="L161" s="46"/>
      <c r="M161" s="224" t="s">
        <v>19</v>
      </c>
      <c r="N161" s="225" t="s">
        <v>45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232</v>
      </c>
      <c r="AT161" s="228" t="s">
        <v>187</v>
      </c>
      <c r="AU161" s="228" t="s">
        <v>83</v>
      </c>
      <c r="AY161" s="19" t="s">
        <v>184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81</v>
      </c>
      <c r="BK161" s="229">
        <f>ROUND(I161*H161,2)</f>
        <v>0</v>
      </c>
      <c r="BL161" s="19" t="s">
        <v>232</v>
      </c>
      <c r="BM161" s="228" t="s">
        <v>389</v>
      </c>
    </row>
    <row r="162" s="2" customFormat="1">
      <c r="A162" s="40"/>
      <c r="B162" s="41"/>
      <c r="C162" s="42"/>
      <c r="D162" s="230" t="s">
        <v>192</v>
      </c>
      <c r="E162" s="42"/>
      <c r="F162" s="231" t="s">
        <v>390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192</v>
      </c>
      <c r="AU162" s="19" t="s">
        <v>83</v>
      </c>
    </row>
    <row r="163" s="13" customFormat="1">
      <c r="A163" s="13"/>
      <c r="B163" s="235"/>
      <c r="C163" s="236"/>
      <c r="D163" s="237" t="s">
        <v>194</v>
      </c>
      <c r="E163" s="238" t="s">
        <v>19</v>
      </c>
      <c r="F163" s="239" t="s">
        <v>549</v>
      </c>
      <c r="G163" s="236"/>
      <c r="H163" s="240">
        <v>20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194</v>
      </c>
      <c r="AU163" s="246" t="s">
        <v>83</v>
      </c>
      <c r="AV163" s="13" t="s">
        <v>83</v>
      </c>
      <c r="AW163" s="13" t="s">
        <v>35</v>
      </c>
      <c r="AX163" s="13" t="s">
        <v>81</v>
      </c>
      <c r="AY163" s="246" t="s">
        <v>184</v>
      </c>
    </row>
    <row r="164" s="2" customFormat="1" ht="16.5" customHeight="1">
      <c r="A164" s="40"/>
      <c r="B164" s="41"/>
      <c r="C164" s="260" t="s">
        <v>383</v>
      </c>
      <c r="D164" s="260" t="s">
        <v>311</v>
      </c>
      <c r="E164" s="261" t="s">
        <v>392</v>
      </c>
      <c r="F164" s="262" t="s">
        <v>393</v>
      </c>
      <c r="G164" s="263" t="s">
        <v>231</v>
      </c>
      <c r="H164" s="264">
        <v>20</v>
      </c>
      <c r="I164" s="265"/>
      <c r="J164" s="266">
        <f>ROUND(I164*H164,2)</f>
        <v>0</v>
      </c>
      <c r="K164" s="262" t="s">
        <v>190</v>
      </c>
      <c r="L164" s="267"/>
      <c r="M164" s="268" t="s">
        <v>19</v>
      </c>
      <c r="N164" s="269" t="s">
        <v>45</v>
      </c>
      <c r="O164" s="86"/>
      <c r="P164" s="226">
        <f>O164*H164</f>
        <v>0</v>
      </c>
      <c r="Q164" s="226">
        <v>0.00016000000000000001</v>
      </c>
      <c r="R164" s="226">
        <f>Q164*H164</f>
        <v>0.0032000000000000002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314</v>
      </c>
      <c r="AT164" s="228" t="s">
        <v>311</v>
      </c>
      <c r="AU164" s="228" t="s">
        <v>83</v>
      </c>
      <c r="AY164" s="19" t="s">
        <v>184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81</v>
      </c>
      <c r="BK164" s="229">
        <f>ROUND(I164*H164,2)</f>
        <v>0</v>
      </c>
      <c r="BL164" s="19" t="s">
        <v>232</v>
      </c>
      <c r="BM164" s="228" t="s">
        <v>394</v>
      </c>
    </row>
    <row r="165" s="13" customFormat="1">
      <c r="A165" s="13"/>
      <c r="B165" s="235"/>
      <c r="C165" s="236"/>
      <c r="D165" s="237" t="s">
        <v>194</v>
      </c>
      <c r="E165" s="238" t="s">
        <v>19</v>
      </c>
      <c r="F165" s="239" t="s">
        <v>549</v>
      </c>
      <c r="G165" s="236"/>
      <c r="H165" s="240">
        <v>20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194</v>
      </c>
      <c r="AU165" s="246" t="s">
        <v>83</v>
      </c>
      <c r="AV165" s="13" t="s">
        <v>83</v>
      </c>
      <c r="AW165" s="13" t="s">
        <v>35</v>
      </c>
      <c r="AX165" s="13" t="s">
        <v>81</v>
      </c>
      <c r="AY165" s="246" t="s">
        <v>184</v>
      </c>
    </row>
    <row r="166" s="2" customFormat="1" ht="49.05" customHeight="1">
      <c r="A166" s="40"/>
      <c r="B166" s="41"/>
      <c r="C166" s="217" t="s">
        <v>7</v>
      </c>
      <c r="D166" s="217" t="s">
        <v>187</v>
      </c>
      <c r="E166" s="218" t="s">
        <v>396</v>
      </c>
      <c r="F166" s="219" t="s">
        <v>397</v>
      </c>
      <c r="G166" s="220" t="s">
        <v>206</v>
      </c>
      <c r="H166" s="221">
        <v>0.017000000000000001</v>
      </c>
      <c r="I166" s="222"/>
      <c r="J166" s="223">
        <f>ROUND(I166*H166,2)</f>
        <v>0</v>
      </c>
      <c r="K166" s="219" t="s">
        <v>190</v>
      </c>
      <c r="L166" s="46"/>
      <c r="M166" s="224" t="s">
        <v>19</v>
      </c>
      <c r="N166" s="225" t="s">
        <v>45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232</v>
      </c>
      <c r="AT166" s="228" t="s">
        <v>187</v>
      </c>
      <c r="AU166" s="228" t="s">
        <v>83</v>
      </c>
      <c r="AY166" s="19" t="s">
        <v>184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81</v>
      </c>
      <c r="BK166" s="229">
        <f>ROUND(I166*H166,2)</f>
        <v>0</v>
      </c>
      <c r="BL166" s="19" t="s">
        <v>232</v>
      </c>
      <c r="BM166" s="228" t="s">
        <v>398</v>
      </c>
    </row>
    <row r="167" s="2" customFormat="1">
      <c r="A167" s="40"/>
      <c r="B167" s="41"/>
      <c r="C167" s="42"/>
      <c r="D167" s="230" t="s">
        <v>192</v>
      </c>
      <c r="E167" s="42"/>
      <c r="F167" s="231" t="s">
        <v>399</v>
      </c>
      <c r="G167" s="42"/>
      <c r="H167" s="42"/>
      <c r="I167" s="232"/>
      <c r="J167" s="42"/>
      <c r="K167" s="42"/>
      <c r="L167" s="46"/>
      <c r="M167" s="233"/>
      <c r="N167" s="23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192</v>
      </c>
      <c r="AU167" s="19" t="s">
        <v>83</v>
      </c>
    </row>
    <row r="168" s="12" customFormat="1" ht="22.8" customHeight="1">
      <c r="A168" s="12"/>
      <c r="B168" s="201"/>
      <c r="C168" s="202"/>
      <c r="D168" s="203" t="s">
        <v>73</v>
      </c>
      <c r="E168" s="215" t="s">
        <v>403</v>
      </c>
      <c r="F168" s="215" t="s">
        <v>404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SUM(P169:P173)</f>
        <v>0</v>
      </c>
      <c r="Q168" s="209"/>
      <c r="R168" s="210">
        <f>SUM(R169:R173)</f>
        <v>0.134016</v>
      </c>
      <c r="S168" s="209"/>
      <c r="T168" s="21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83</v>
      </c>
      <c r="AT168" s="213" t="s">
        <v>73</v>
      </c>
      <c r="AU168" s="213" t="s">
        <v>81</v>
      </c>
      <c r="AY168" s="212" t="s">
        <v>184</v>
      </c>
      <c r="BK168" s="214">
        <f>SUM(BK169:BK173)</f>
        <v>0</v>
      </c>
    </row>
    <row r="169" s="2" customFormat="1" ht="49.05" customHeight="1">
      <c r="A169" s="40"/>
      <c r="B169" s="41"/>
      <c r="C169" s="217" t="s">
        <v>391</v>
      </c>
      <c r="D169" s="217" t="s">
        <v>187</v>
      </c>
      <c r="E169" s="218" t="s">
        <v>406</v>
      </c>
      <c r="F169" s="219" t="s">
        <v>407</v>
      </c>
      <c r="G169" s="220" t="s">
        <v>141</v>
      </c>
      <c r="H169" s="221">
        <v>9.5999999999999996</v>
      </c>
      <c r="I169" s="222"/>
      <c r="J169" s="223">
        <f>ROUND(I169*H169,2)</f>
        <v>0</v>
      </c>
      <c r="K169" s="219" t="s">
        <v>408</v>
      </c>
      <c r="L169" s="46"/>
      <c r="M169" s="224" t="s">
        <v>19</v>
      </c>
      <c r="N169" s="225" t="s">
        <v>45</v>
      </c>
      <c r="O169" s="86"/>
      <c r="P169" s="226">
        <f>O169*H169</f>
        <v>0</v>
      </c>
      <c r="Q169" s="226">
        <v>0.01396</v>
      </c>
      <c r="R169" s="226">
        <f>Q169*H169</f>
        <v>0.134016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232</v>
      </c>
      <c r="AT169" s="228" t="s">
        <v>187</v>
      </c>
      <c r="AU169" s="228" t="s">
        <v>83</v>
      </c>
      <c r="AY169" s="19" t="s">
        <v>184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81</v>
      </c>
      <c r="BK169" s="229">
        <f>ROUND(I169*H169,2)</f>
        <v>0</v>
      </c>
      <c r="BL169" s="19" t="s">
        <v>232</v>
      </c>
      <c r="BM169" s="228" t="s">
        <v>409</v>
      </c>
    </row>
    <row r="170" s="2" customFormat="1">
      <c r="A170" s="40"/>
      <c r="B170" s="41"/>
      <c r="C170" s="42"/>
      <c r="D170" s="230" t="s">
        <v>192</v>
      </c>
      <c r="E170" s="42"/>
      <c r="F170" s="231" t="s">
        <v>410</v>
      </c>
      <c r="G170" s="42"/>
      <c r="H170" s="42"/>
      <c r="I170" s="232"/>
      <c r="J170" s="42"/>
      <c r="K170" s="42"/>
      <c r="L170" s="46"/>
      <c r="M170" s="233"/>
      <c r="N170" s="23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192</v>
      </c>
      <c r="AU170" s="19" t="s">
        <v>83</v>
      </c>
    </row>
    <row r="171" s="13" customFormat="1">
      <c r="A171" s="13"/>
      <c r="B171" s="235"/>
      <c r="C171" s="236"/>
      <c r="D171" s="237" t="s">
        <v>194</v>
      </c>
      <c r="E171" s="238" t="s">
        <v>19</v>
      </c>
      <c r="F171" s="239" t="s">
        <v>562</v>
      </c>
      <c r="G171" s="236"/>
      <c r="H171" s="240">
        <v>9.5999999999999996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194</v>
      </c>
      <c r="AU171" s="246" t="s">
        <v>83</v>
      </c>
      <c r="AV171" s="13" t="s">
        <v>83</v>
      </c>
      <c r="AW171" s="13" t="s">
        <v>35</v>
      </c>
      <c r="AX171" s="13" t="s">
        <v>81</v>
      </c>
      <c r="AY171" s="246" t="s">
        <v>184</v>
      </c>
    </row>
    <row r="172" s="2" customFormat="1" ht="49.05" customHeight="1">
      <c r="A172" s="40"/>
      <c r="B172" s="41"/>
      <c r="C172" s="217" t="s">
        <v>395</v>
      </c>
      <c r="D172" s="217" t="s">
        <v>187</v>
      </c>
      <c r="E172" s="218" t="s">
        <v>413</v>
      </c>
      <c r="F172" s="219" t="s">
        <v>414</v>
      </c>
      <c r="G172" s="220" t="s">
        <v>206</v>
      </c>
      <c r="H172" s="221">
        <v>0.13400000000000001</v>
      </c>
      <c r="I172" s="222"/>
      <c r="J172" s="223">
        <f>ROUND(I172*H172,2)</f>
        <v>0</v>
      </c>
      <c r="K172" s="219" t="s">
        <v>190</v>
      </c>
      <c r="L172" s="46"/>
      <c r="M172" s="224" t="s">
        <v>19</v>
      </c>
      <c r="N172" s="225" t="s">
        <v>45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232</v>
      </c>
      <c r="AT172" s="228" t="s">
        <v>187</v>
      </c>
      <c r="AU172" s="228" t="s">
        <v>83</v>
      </c>
      <c r="AY172" s="19" t="s">
        <v>184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81</v>
      </c>
      <c r="BK172" s="229">
        <f>ROUND(I172*H172,2)</f>
        <v>0</v>
      </c>
      <c r="BL172" s="19" t="s">
        <v>232</v>
      </c>
      <c r="BM172" s="228" t="s">
        <v>415</v>
      </c>
    </row>
    <row r="173" s="2" customFormat="1">
      <c r="A173" s="40"/>
      <c r="B173" s="41"/>
      <c r="C173" s="42"/>
      <c r="D173" s="230" t="s">
        <v>192</v>
      </c>
      <c r="E173" s="42"/>
      <c r="F173" s="231" t="s">
        <v>416</v>
      </c>
      <c r="G173" s="42"/>
      <c r="H173" s="42"/>
      <c r="I173" s="232"/>
      <c r="J173" s="42"/>
      <c r="K173" s="42"/>
      <c r="L173" s="46"/>
      <c r="M173" s="233"/>
      <c r="N173" s="23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192</v>
      </c>
      <c r="AU173" s="19" t="s">
        <v>83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255</v>
      </c>
      <c r="F174" s="215" t="s">
        <v>256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SUM(P175:P179)</f>
        <v>0</v>
      </c>
      <c r="Q174" s="209"/>
      <c r="R174" s="210">
        <f>SUM(R175:R179)</f>
        <v>0.11232</v>
      </c>
      <c r="S174" s="209"/>
      <c r="T174" s="211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83</v>
      </c>
      <c r="AT174" s="213" t="s">
        <v>73</v>
      </c>
      <c r="AU174" s="213" t="s">
        <v>81</v>
      </c>
      <c r="AY174" s="212" t="s">
        <v>184</v>
      </c>
      <c r="BK174" s="214">
        <f>SUM(BK175:BK179)</f>
        <v>0</v>
      </c>
    </row>
    <row r="175" s="2" customFormat="1" ht="37.8" customHeight="1">
      <c r="A175" s="40"/>
      <c r="B175" s="41"/>
      <c r="C175" s="217" t="s">
        <v>400</v>
      </c>
      <c r="D175" s="217" t="s">
        <v>187</v>
      </c>
      <c r="E175" s="218" t="s">
        <v>551</v>
      </c>
      <c r="F175" s="219" t="s">
        <v>552</v>
      </c>
      <c r="G175" s="220" t="s">
        <v>240</v>
      </c>
      <c r="H175" s="221">
        <v>32</v>
      </c>
      <c r="I175" s="222"/>
      <c r="J175" s="223">
        <f>ROUND(I175*H175,2)</f>
        <v>0</v>
      </c>
      <c r="K175" s="219" t="s">
        <v>190</v>
      </c>
      <c r="L175" s="46"/>
      <c r="M175" s="224" t="s">
        <v>19</v>
      </c>
      <c r="N175" s="225" t="s">
        <v>45</v>
      </c>
      <c r="O175" s="86"/>
      <c r="P175" s="226">
        <f>O175*H175</f>
        <v>0</v>
      </c>
      <c r="Q175" s="226">
        <v>0.0035100000000000001</v>
      </c>
      <c r="R175" s="226">
        <f>Q175*H175</f>
        <v>0.11232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232</v>
      </c>
      <c r="AT175" s="228" t="s">
        <v>187</v>
      </c>
      <c r="AU175" s="228" t="s">
        <v>83</v>
      </c>
      <c r="AY175" s="19" t="s">
        <v>184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81</v>
      </c>
      <c r="BK175" s="229">
        <f>ROUND(I175*H175,2)</f>
        <v>0</v>
      </c>
      <c r="BL175" s="19" t="s">
        <v>232</v>
      </c>
      <c r="BM175" s="228" t="s">
        <v>420</v>
      </c>
    </row>
    <row r="176" s="2" customFormat="1">
      <c r="A176" s="40"/>
      <c r="B176" s="41"/>
      <c r="C176" s="42"/>
      <c r="D176" s="230" t="s">
        <v>192</v>
      </c>
      <c r="E176" s="42"/>
      <c r="F176" s="231" t="s">
        <v>553</v>
      </c>
      <c r="G176" s="42"/>
      <c r="H176" s="42"/>
      <c r="I176" s="232"/>
      <c r="J176" s="42"/>
      <c r="K176" s="42"/>
      <c r="L176" s="46"/>
      <c r="M176" s="233"/>
      <c r="N176" s="23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192</v>
      </c>
      <c r="AU176" s="19" t="s">
        <v>83</v>
      </c>
    </row>
    <row r="177" s="13" customFormat="1">
      <c r="A177" s="13"/>
      <c r="B177" s="235"/>
      <c r="C177" s="236"/>
      <c r="D177" s="237" t="s">
        <v>194</v>
      </c>
      <c r="E177" s="238" t="s">
        <v>19</v>
      </c>
      <c r="F177" s="239" t="s">
        <v>557</v>
      </c>
      <c r="G177" s="236"/>
      <c r="H177" s="240">
        <v>32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194</v>
      </c>
      <c r="AU177" s="246" t="s">
        <v>83</v>
      </c>
      <c r="AV177" s="13" t="s">
        <v>83</v>
      </c>
      <c r="AW177" s="13" t="s">
        <v>35</v>
      </c>
      <c r="AX177" s="13" t="s">
        <v>81</v>
      </c>
      <c r="AY177" s="246" t="s">
        <v>184</v>
      </c>
    </row>
    <row r="178" s="2" customFormat="1" ht="49.05" customHeight="1">
      <c r="A178" s="40"/>
      <c r="B178" s="41"/>
      <c r="C178" s="217" t="s">
        <v>405</v>
      </c>
      <c r="D178" s="217" t="s">
        <v>187</v>
      </c>
      <c r="E178" s="218" t="s">
        <v>430</v>
      </c>
      <c r="F178" s="219" t="s">
        <v>431</v>
      </c>
      <c r="G178" s="220" t="s">
        <v>206</v>
      </c>
      <c r="H178" s="221">
        <v>0.112</v>
      </c>
      <c r="I178" s="222"/>
      <c r="J178" s="223">
        <f>ROUND(I178*H178,2)</f>
        <v>0</v>
      </c>
      <c r="K178" s="219" t="s">
        <v>190</v>
      </c>
      <c r="L178" s="46"/>
      <c r="M178" s="224" t="s">
        <v>19</v>
      </c>
      <c r="N178" s="225" t="s">
        <v>45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232</v>
      </c>
      <c r="AT178" s="228" t="s">
        <v>187</v>
      </c>
      <c r="AU178" s="228" t="s">
        <v>83</v>
      </c>
      <c r="AY178" s="19" t="s">
        <v>184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81</v>
      </c>
      <c r="BK178" s="229">
        <f>ROUND(I178*H178,2)</f>
        <v>0</v>
      </c>
      <c r="BL178" s="19" t="s">
        <v>232</v>
      </c>
      <c r="BM178" s="228" t="s">
        <v>432</v>
      </c>
    </row>
    <row r="179" s="2" customFormat="1">
      <c r="A179" s="40"/>
      <c r="B179" s="41"/>
      <c r="C179" s="42"/>
      <c r="D179" s="230" t="s">
        <v>192</v>
      </c>
      <c r="E179" s="42"/>
      <c r="F179" s="231" t="s">
        <v>433</v>
      </c>
      <c r="G179" s="42"/>
      <c r="H179" s="42"/>
      <c r="I179" s="232"/>
      <c r="J179" s="42"/>
      <c r="K179" s="42"/>
      <c r="L179" s="46"/>
      <c r="M179" s="281"/>
      <c r="N179" s="282"/>
      <c r="O179" s="283"/>
      <c r="P179" s="283"/>
      <c r="Q179" s="283"/>
      <c r="R179" s="283"/>
      <c r="S179" s="283"/>
      <c r="T179" s="28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192</v>
      </c>
      <c r="AU179" s="19" t="s">
        <v>83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HqnqOKCNWHeW1w+wTn2XZyGzHsJv/2H4G0hCjQLR99vSn63HXoJpU7HW/UMFdj1kWFhTM6BHNqG8LIVeukz8Jg==" hashValue="7/LILQfU9nV1bH4kRnSmff3Ch46VxSkoeZjZDi/9D9w6HXiD0T5FuBSWrd8lXS171EZ9OkAQPZtfLLzbrQYMew==" algorithmName="SHA-512" password="CC35"/>
  <autoFilter ref="C96:K17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2362301"/>
    <hyperlink ref="F104" r:id="rId2" display="https://podminky.urs.cz/item/CS_URS_2024_02/712363352"/>
    <hyperlink ref="F107" r:id="rId3" display="https://podminky.urs.cz/item/CS_URS_2024_02/712363353"/>
    <hyperlink ref="F110" r:id="rId4" display="https://podminky.urs.cz/item/CS_URS_2024_02/712363404"/>
    <hyperlink ref="F119" r:id="rId5" display="https://podminky.urs.cz/item/CS_URS_2024_02/712363405"/>
    <hyperlink ref="F123" r:id="rId6" display="https://podminky.urs.cz/item/CS_URS_2024_02/712363406"/>
    <hyperlink ref="F127" r:id="rId7" display="https://podminky.urs.cz/item/CS_URS_2024_02/712391171"/>
    <hyperlink ref="F137" r:id="rId8" display="https://podminky.urs.cz/item/CS_URS_2024_02/712964703"/>
    <hyperlink ref="F143" r:id="rId9" display="https://podminky.urs.cz/item/CS_URS_2024_02/998712103"/>
    <hyperlink ref="F146" r:id="rId10" display="https://podminky.urs.cz/item/CS_URS_2024_02/721233113"/>
    <hyperlink ref="F149" r:id="rId11" display="https://podminky.urs.cz/item/CS_URS_2024_02/998721103"/>
    <hyperlink ref="F152" r:id="rId12" display="https://podminky.urs.cz/item/CS_URS_2024_02/741420001"/>
    <hyperlink ref="F157" r:id="rId13" display="https://podminky.urs.cz/item/CS_URS_2024_02/741420021"/>
    <hyperlink ref="F162" r:id="rId14" display="https://podminky.urs.cz/item/CS_URS_2024_02/741420024"/>
    <hyperlink ref="F167" r:id="rId15" display="https://podminky.urs.cz/item/CS_URS_2024_02/998741103"/>
    <hyperlink ref="F170" r:id="rId16" display="https://podminky.urs.cz/item/CS_URS_2024_01/762361312"/>
    <hyperlink ref="F173" r:id="rId17" display="https://podminky.urs.cz/item/CS_URS_2024_02/998762103"/>
    <hyperlink ref="F176" r:id="rId18" display="https://podminky.urs.cz/item/CS_URS_2024_02/764214605"/>
    <hyperlink ref="F179" r:id="rId19" display="https://podminky.urs.cz/item/CS_URS_2024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83</v>
      </c>
    </row>
    <row r="4" s="1" customFormat="1" ht="24.96" customHeight="1">
      <c r="B4" s="22"/>
      <c r="D4" s="144" t="s">
        <v>146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Rekonstrukce střechy budovy F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150</v>
      </c>
      <c r="E8" s="40"/>
      <c r="F8" s="40"/>
      <c r="G8" s="40"/>
      <c r="H8" s="40"/>
      <c r="I8" s="40"/>
      <c r="J8" s="40"/>
      <c r="K8" s="40"/>
      <c r="L8" s="14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0" t="s">
        <v>563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1" t="str">
        <f>'Rekapitulace stavby'!AN8</f>
        <v>14. 10. 2024</v>
      </c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27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6" t="s">
        <v>29</v>
      </c>
      <c r="J15" s="135" t="s">
        <v>30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31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29</v>
      </c>
      <c r="J18" s="35" t="str">
        <f>'Rekapitulace stavby'!AN14</f>
        <v>Vyplň údaj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33</v>
      </c>
      <c r="E20" s="40"/>
      <c r="F20" s="40"/>
      <c r="G20" s="40"/>
      <c r="H20" s="40"/>
      <c r="I20" s="146" t="s">
        <v>26</v>
      </c>
      <c r="J20" s="135" t="str">
        <f>IF('Rekapitulace stavby'!AN16="","",'Rekapitulace stavby'!AN16)</f>
        <v/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6" t="s">
        <v>29</v>
      </c>
      <c r="J21" s="135" t="str">
        <f>IF('Rekapitulace stavby'!AN17="","",'Rekapitulace stavby'!AN17)</f>
        <v/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36</v>
      </c>
      <c r="E23" s="40"/>
      <c r="F23" s="40"/>
      <c r="G23" s="40"/>
      <c r="H23" s="40"/>
      <c r="I23" s="146" t="s">
        <v>26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6" t="s">
        <v>29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38</v>
      </c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40</v>
      </c>
      <c r="E30" s="40"/>
      <c r="F30" s="40"/>
      <c r="G30" s="40"/>
      <c r="H30" s="40"/>
      <c r="I30" s="40"/>
      <c r="J30" s="158">
        <f>ROUND(J84, 2)</f>
        <v>0</v>
      </c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42</v>
      </c>
      <c r="G32" s="40"/>
      <c r="H32" s="40"/>
      <c r="I32" s="159" t="s">
        <v>41</v>
      </c>
      <c r="J32" s="159" t="s">
        <v>43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46" t="s">
        <v>45</v>
      </c>
      <c r="F33" s="160">
        <f>ROUND((SUM(BE84:BE97)),  2)</f>
        <v>0</v>
      </c>
      <c r="G33" s="40"/>
      <c r="H33" s="40"/>
      <c r="I33" s="161">
        <v>0.20999999999999999</v>
      </c>
      <c r="J33" s="160">
        <f>ROUND(((SUM(BE84:BE97))*I33),  2)</f>
        <v>0</v>
      </c>
      <c r="K33" s="40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46</v>
      </c>
      <c r="F34" s="160">
        <f>ROUND((SUM(BF84:BF97)),  2)</f>
        <v>0</v>
      </c>
      <c r="G34" s="40"/>
      <c r="H34" s="40"/>
      <c r="I34" s="161">
        <v>0.12</v>
      </c>
      <c r="J34" s="160">
        <f>ROUND(((SUM(BF84:BF97))*I34), 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47</v>
      </c>
      <c r="F35" s="160">
        <f>ROUND((SUM(BG84:BG97)),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48</v>
      </c>
      <c r="F36" s="160">
        <f>ROUND((SUM(BH84:BH97)),  2)</f>
        <v>0</v>
      </c>
      <c r="G36" s="40"/>
      <c r="H36" s="40"/>
      <c r="I36" s="161">
        <v>0.12</v>
      </c>
      <c r="J36" s="160">
        <f>0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49</v>
      </c>
      <c r="F37" s="160">
        <f>ROUND((SUM(BI84:BI97)),  2)</f>
        <v>0</v>
      </c>
      <c r="G37" s="40"/>
      <c r="H37" s="40"/>
      <c r="I37" s="161">
        <v>0</v>
      </c>
      <c r="J37" s="160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Rekonstrukce střechy budovy F</v>
      </c>
      <c r="F48" s="34"/>
      <c r="G48" s="34"/>
      <c r="H48" s="34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150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 Ústí nad Labem</v>
      </c>
      <c r="G52" s="42"/>
      <c r="H52" s="42"/>
      <c r="I52" s="34" t="s">
        <v>23</v>
      </c>
      <c r="J52" s="74" t="str">
        <f>IF(J12="","",J12)</f>
        <v>14. 10. 2024</v>
      </c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157</v>
      </c>
      <c r="D57" s="176"/>
      <c r="E57" s="176"/>
      <c r="F57" s="176"/>
      <c r="G57" s="176"/>
      <c r="H57" s="176"/>
      <c r="I57" s="176"/>
      <c r="J57" s="177" t="s">
        <v>158</v>
      </c>
      <c r="K57" s="176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9"/>
      <c r="C60" s="180"/>
      <c r="D60" s="181" t="s">
        <v>564</v>
      </c>
      <c r="E60" s="182"/>
      <c r="F60" s="182"/>
      <c r="G60" s="182"/>
      <c r="H60" s="182"/>
      <c r="I60" s="182"/>
      <c r="J60" s="183">
        <f>J85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6"/>
      <c r="D61" s="186" t="s">
        <v>565</v>
      </c>
      <c r="E61" s="187"/>
      <c r="F61" s="187"/>
      <c r="G61" s="187"/>
      <c r="H61" s="187"/>
      <c r="I61" s="187"/>
      <c r="J61" s="188">
        <f>J86</f>
        <v>0</v>
      </c>
      <c r="K61" s="126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6"/>
      <c r="D62" s="186" t="s">
        <v>566</v>
      </c>
      <c r="E62" s="187"/>
      <c r="F62" s="187"/>
      <c r="G62" s="187"/>
      <c r="H62" s="187"/>
      <c r="I62" s="187"/>
      <c r="J62" s="188">
        <f>J89</f>
        <v>0</v>
      </c>
      <c r="K62" s="126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6"/>
      <c r="D63" s="186" t="s">
        <v>567</v>
      </c>
      <c r="E63" s="187"/>
      <c r="F63" s="187"/>
      <c r="G63" s="187"/>
      <c r="H63" s="187"/>
      <c r="I63" s="187"/>
      <c r="J63" s="188">
        <f>J92</f>
        <v>0</v>
      </c>
      <c r="K63" s="126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26"/>
      <c r="D64" s="186" t="s">
        <v>568</v>
      </c>
      <c r="E64" s="187"/>
      <c r="F64" s="187"/>
      <c r="G64" s="187"/>
      <c r="H64" s="187"/>
      <c r="I64" s="187"/>
      <c r="J64" s="188">
        <f>J95</f>
        <v>0</v>
      </c>
      <c r="K64" s="126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169</v>
      </c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3" t="str">
        <f>E7</f>
        <v>Rekonstrukce střechy budovy F</v>
      </c>
      <c r="F74" s="34"/>
      <c r="G74" s="34"/>
      <c r="H74" s="34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150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99 - Vedlejší a ostatní náklady</v>
      </c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Masarykova nemocnice Ústí nad Labem</v>
      </c>
      <c r="G78" s="42"/>
      <c r="H78" s="42"/>
      <c r="I78" s="34" t="s">
        <v>23</v>
      </c>
      <c r="J78" s="74" t="str">
        <f>IF(J12="","",J12)</f>
        <v>14. 10. 2024</v>
      </c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Krajská zdravotní a.s.</v>
      </c>
      <c r="G80" s="42"/>
      <c r="H80" s="42"/>
      <c r="I80" s="34" t="s">
        <v>33</v>
      </c>
      <c r="J80" s="38" t="str">
        <f>E21</f>
        <v xml:space="preserve"> </v>
      </c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Milan Křehla</v>
      </c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0"/>
      <c r="B83" s="191"/>
      <c r="C83" s="192" t="s">
        <v>170</v>
      </c>
      <c r="D83" s="193" t="s">
        <v>59</v>
      </c>
      <c r="E83" s="193" t="s">
        <v>55</v>
      </c>
      <c r="F83" s="193" t="s">
        <v>56</v>
      </c>
      <c r="G83" s="193" t="s">
        <v>171</v>
      </c>
      <c r="H83" s="193" t="s">
        <v>172</v>
      </c>
      <c r="I83" s="193" t="s">
        <v>173</v>
      </c>
      <c r="J83" s="193" t="s">
        <v>158</v>
      </c>
      <c r="K83" s="194" t="s">
        <v>174</v>
      </c>
      <c r="L83" s="195"/>
      <c r="M83" s="94" t="s">
        <v>19</v>
      </c>
      <c r="N83" s="95" t="s">
        <v>44</v>
      </c>
      <c r="O83" s="95" t="s">
        <v>175</v>
      </c>
      <c r="P83" s="95" t="s">
        <v>176</v>
      </c>
      <c r="Q83" s="95" t="s">
        <v>177</v>
      </c>
      <c r="R83" s="95" t="s">
        <v>178</v>
      </c>
      <c r="S83" s="95" t="s">
        <v>179</v>
      </c>
      <c r="T83" s="96" t="s">
        <v>180</v>
      </c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="2" customFormat="1" ht="22.8" customHeight="1">
      <c r="A84" s="40"/>
      <c r="B84" s="41"/>
      <c r="C84" s="101" t="s">
        <v>181</v>
      </c>
      <c r="D84" s="42"/>
      <c r="E84" s="42"/>
      <c r="F84" s="42"/>
      <c r="G84" s="42"/>
      <c r="H84" s="42"/>
      <c r="I84" s="42"/>
      <c r="J84" s="196">
        <f>BK84</f>
        <v>0</v>
      </c>
      <c r="K84" s="42"/>
      <c r="L84" s="46"/>
      <c r="M84" s="97"/>
      <c r="N84" s="197"/>
      <c r="O84" s="98"/>
      <c r="P84" s="198">
        <f>P85</f>
        <v>0</v>
      </c>
      <c r="Q84" s="98"/>
      <c r="R84" s="198">
        <f>R85</f>
        <v>0</v>
      </c>
      <c r="S84" s="98"/>
      <c r="T84" s="19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159</v>
      </c>
      <c r="BK84" s="200">
        <f>BK85</f>
        <v>0</v>
      </c>
    </row>
    <row r="85" s="12" customFormat="1" ht="25.92" customHeight="1">
      <c r="A85" s="12"/>
      <c r="B85" s="201"/>
      <c r="C85" s="202"/>
      <c r="D85" s="203" t="s">
        <v>73</v>
      </c>
      <c r="E85" s="204" t="s">
        <v>569</v>
      </c>
      <c r="F85" s="204" t="s">
        <v>570</v>
      </c>
      <c r="G85" s="202"/>
      <c r="H85" s="202"/>
      <c r="I85" s="205"/>
      <c r="J85" s="206">
        <f>BK85</f>
        <v>0</v>
      </c>
      <c r="K85" s="202"/>
      <c r="L85" s="207"/>
      <c r="M85" s="208"/>
      <c r="N85" s="209"/>
      <c r="O85" s="209"/>
      <c r="P85" s="210">
        <f>P86+P89+P92+P95</f>
        <v>0</v>
      </c>
      <c r="Q85" s="209"/>
      <c r="R85" s="210">
        <f>R86+R89+R92+R95</f>
        <v>0</v>
      </c>
      <c r="S85" s="209"/>
      <c r="T85" s="211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213</v>
      </c>
      <c r="AT85" s="213" t="s">
        <v>73</v>
      </c>
      <c r="AU85" s="213" t="s">
        <v>74</v>
      </c>
      <c r="AY85" s="212" t="s">
        <v>184</v>
      </c>
      <c r="BK85" s="214">
        <f>BK86+BK89+BK92+BK95</f>
        <v>0</v>
      </c>
    </row>
    <row r="86" s="12" customFormat="1" ht="22.8" customHeight="1">
      <c r="A86" s="12"/>
      <c r="B86" s="201"/>
      <c r="C86" s="202"/>
      <c r="D86" s="203" t="s">
        <v>73</v>
      </c>
      <c r="E86" s="215" t="s">
        <v>571</v>
      </c>
      <c r="F86" s="215" t="s">
        <v>572</v>
      </c>
      <c r="G86" s="202"/>
      <c r="H86" s="202"/>
      <c r="I86" s="205"/>
      <c r="J86" s="216">
        <f>BK86</f>
        <v>0</v>
      </c>
      <c r="K86" s="202"/>
      <c r="L86" s="207"/>
      <c r="M86" s="208"/>
      <c r="N86" s="209"/>
      <c r="O86" s="209"/>
      <c r="P86" s="210">
        <f>SUM(P87:P88)</f>
        <v>0</v>
      </c>
      <c r="Q86" s="209"/>
      <c r="R86" s="210">
        <f>SUM(R87:R88)</f>
        <v>0</v>
      </c>
      <c r="S86" s="209"/>
      <c r="T86" s="211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213</v>
      </c>
      <c r="AT86" s="213" t="s">
        <v>73</v>
      </c>
      <c r="AU86" s="213" t="s">
        <v>81</v>
      </c>
      <c r="AY86" s="212" t="s">
        <v>184</v>
      </c>
      <c r="BK86" s="214">
        <f>SUM(BK87:BK88)</f>
        <v>0</v>
      </c>
    </row>
    <row r="87" s="2" customFormat="1" ht="16.5" customHeight="1">
      <c r="A87" s="40"/>
      <c r="B87" s="41"/>
      <c r="C87" s="217" t="s">
        <v>81</v>
      </c>
      <c r="D87" s="217" t="s">
        <v>187</v>
      </c>
      <c r="E87" s="218" t="s">
        <v>573</v>
      </c>
      <c r="F87" s="219" t="s">
        <v>572</v>
      </c>
      <c r="G87" s="220" t="s">
        <v>574</v>
      </c>
      <c r="H87" s="221">
        <v>0.029999999999999999</v>
      </c>
      <c r="I87" s="222"/>
      <c r="J87" s="223">
        <f>ROUND(I87*H87,2)</f>
        <v>0</v>
      </c>
      <c r="K87" s="219" t="s">
        <v>190</v>
      </c>
      <c r="L87" s="46"/>
      <c r="M87" s="224" t="s">
        <v>19</v>
      </c>
      <c r="N87" s="225" t="s">
        <v>45</v>
      </c>
      <c r="O87" s="86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8" t="s">
        <v>575</v>
      </c>
      <c r="AT87" s="228" t="s">
        <v>187</v>
      </c>
      <c r="AU87" s="228" t="s">
        <v>83</v>
      </c>
      <c r="AY87" s="19" t="s">
        <v>184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9" t="s">
        <v>81</v>
      </c>
      <c r="BK87" s="229">
        <f>ROUND(I87*H87,2)</f>
        <v>0</v>
      </c>
      <c r="BL87" s="19" t="s">
        <v>575</v>
      </c>
      <c r="BM87" s="228" t="s">
        <v>576</v>
      </c>
    </row>
    <row r="88" s="2" customFormat="1">
      <c r="A88" s="40"/>
      <c r="B88" s="41"/>
      <c r="C88" s="42"/>
      <c r="D88" s="230" t="s">
        <v>192</v>
      </c>
      <c r="E88" s="42"/>
      <c r="F88" s="231" t="s">
        <v>577</v>
      </c>
      <c r="G88" s="42"/>
      <c r="H88" s="42"/>
      <c r="I88" s="232"/>
      <c r="J88" s="42"/>
      <c r="K88" s="42"/>
      <c r="L88" s="46"/>
      <c r="M88" s="233"/>
      <c r="N88" s="23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192</v>
      </c>
      <c r="AU88" s="19" t="s">
        <v>83</v>
      </c>
    </row>
    <row r="89" s="12" customFormat="1" ht="22.8" customHeight="1">
      <c r="A89" s="12"/>
      <c r="B89" s="201"/>
      <c r="C89" s="202"/>
      <c r="D89" s="203" t="s">
        <v>73</v>
      </c>
      <c r="E89" s="215" t="s">
        <v>578</v>
      </c>
      <c r="F89" s="215" t="s">
        <v>579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SUM(P90:P91)</f>
        <v>0</v>
      </c>
      <c r="Q89" s="209"/>
      <c r="R89" s="210">
        <f>SUM(R90:R91)</f>
        <v>0</v>
      </c>
      <c r="S89" s="209"/>
      <c r="T89" s="211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213</v>
      </c>
      <c r="AT89" s="213" t="s">
        <v>73</v>
      </c>
      <c r="AU89" s="213" t="s">
        <v>81</v>
      </c>
      <c r="AY89" s="212" t="s">
        <v>184</v>
      </c>
      <c r="BK89" s="214">
        <f>SUM(BK90:BK91)</f>
        <v>0</v>
      </c>
    </row>
    <row r="90" s="2" customFormat="1" ht="16.5" customHeight="1">
      <c r="A90" s="40"/>
      <c r="B90" s="41"/>
      <c r="C90" s="217" t="s">
        <v>83</v>
      </c>
      <c r="D90" s="217" t="s">
        <v>187</v>
      </c>
      <c r="E90" s="218" t="s">
        <v>580</v>
      </c>
      <c r="F90" s="219" t="s">
        <v>579</v>
      </c>
      <c r="G90" s="220" t="s">
        <v>581</v>
      </c>
      <c r="H90" s="221">
        <v>0.02</v>
      </c>
      <c r="I90" s="222"/>
      <c r="J90" s="223">
        <f>ROUND(I90*H90,2)</f>
        <v>0</v>
      </c>
      <c r="K90" s="219" t="s">
        <v>190</v>
      </c>
      <c r="L90" s="46"/>
      <c r="M90" s="224" t="s">
        <v>19</v>
      </c>
      <c r="N90" s="225" t="s">
        <v>45</v>
      </c>
      <c r="O90" s="86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8" t="s">
        <v>575</v>
      </c>
      <c r="AT90" s="228" t="s">
        <v>187</v>
      </c>
      <c r="AU90" s="228" t="s">
        <v>83</v>
      </c>
      <c r="AY90" s="19" t="s">
        <v>184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9" t="s">
        <v>81</v>
      </c>
      <c r="BK90" s="229">
        <f>ROUND(I90*H90,2)</f>
        <v>0</v>
      </c>
      <c r="BL90" s="19" t="s">
        <v>575</v>
      </c>
      <c r="BM90" s="228" t="s">
        <v>582</v>
      </c>
    </row>
    <row r="91" s="2" customFormat="1">
      <c r="A91" s="40"/>
      <c r="B91" s="41"/>
      <c r="C91" s="42"/>
      <c r="D91" s="230" t="s">
        <v>192</v>
      </c>
      <c r="E91" s="42"/>
      <c r="F91" s="231" t="s">
        <v>583</v>
      </c>
      <c r="G91" s="42"/>
      <c r="H91" s="42"/>
      <c r="I91" s="232"/>
      <c r="J91" s="42"/>
      <c r="K91" s="42"/>
      <c r="L91" s="46"/>
      <c r="M91" s="233"/>
      <c r="N91" s="23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192</v>
      </c>
      <c r="AU91" s="19" t="s">
        <v>83</v>
      </c>
    </row>
    <row r="92" s="12" customFormat="1" ht="22.8" customHeight="1">
      <c r="A92" s="12"/>
      <c r="B92" s="201"/>
      <c r="C92" s="202"/>
      <c r="D92" s="203" t="s">
        <v>73</v>
      </c>
      <c r="E92" s="215" t="s">
        <v>584</v>
      </c>
      <c r="F92" s="215" t="s">
        <v>585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213</v>
      </c>
      <c r="AT92" s="213" t="s">
        <v>73</v>
      </c>
      <c r="AU92" s="213" t="s">
        <v>81</v>
      </c>
      <c r="AY92" s="212" t="s">
        <v>184</v>
      </c>
      <c r="BK92" s="214">
        <f>SUM(BK93:BK94)</f>
        <v>0</v>
      </c>
    </row>
    <row r="93" s="2" customFormat="1" ht="16.5" customHeight="1">
      <c r="A93" s="40"/>
      <c r="B93" s="41"/>
      <c r="C93" s="217" t="s">
        <v>90</v>
      </c>
      <c r="D93" s="217" t="s">
        <v>187</v>
      </c>
      <c r="E93" s="218" t="s">
        <v>586</v>
      </c>
      <c r="F93" s="219" t="s">
        <v>585</v>
      </c>
      <c r="G93" s="220" t="s">
        <v>581</v>
      </c>
      <c r="H93" s="221">
        <v>0.02</v>
      </c>
      <c r="I93" s="222"/>
      <c r="J93" s="223">
        <f>ROUND(I93*H93,2)</f>
        <v>0</v>
      </c>
      <c r="K93" s="219" t="s">
        <v>190</v>
      </c>
      <c r="L93" s="46"/>
      <c r="M93" s="224" t="s">
        <v>19</v>
      </c>
      <c r="N93" s="225" t="s">
        <v>45</v>
      </c>
      <c r="O93" s="86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8" t="s">
        <v>575</v>
      </c>
      <c r="AT93" s="228" t="s">
        <v>187</v>
      </c>
      <c r="AU93" s="228" t="s">
        <v>83</v>
      </c>
      <c r="AY93" s="19" t="s">
        <v>184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81</v>
      </c>
      <c r="BK93" s="229">
        <f>ROUND(I93*H93,2)</f>
        <v>0</v>
      </c>
      <c r="BL93" s="19" t="s">
        <v>575</v>
      </c>
      <c r="BM93" s="228" t="s">
        <v>587</v>
      </c>
    </row>
    <row r="94" s="2" customFormat="1">
      <c r="A94" s="40"/>
      <c r="B94" s="41"/>
      <c r="C94" s="42"/>
      <c r="D94" s="230" t="s">
        <v>192</v>
      </c>
      <c r="E94" s="42"/>
      <c r="F94" s="231" t="s">
        <v>588</v>
      </c>
      <c r="G94" s="42"/>
      <c r="H94" s="42"/>
      <c r="I94" s="232"/>
      <c r="J94" s="42"/>
      <c r="K94" s="42"/>
      <c r="L94" s="46"/>
      <c r="M94" s="233"/>
      <c r="N94" s="23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192</v>
      </c>
      <c r="AU94" s="19" t="s">
        <v>83</v>
      </c>
    </row>
    <row r="95" s="12" customFormat="1" ht="22.8" customHeight="1">
      <c r="A95" s="12"/>
      <c r="B95" s="201"/>
      <c r="C95" s="202"/>
      <c r="D95" s="203" t="s">
        <v>73</v>
      </c>
      <c r="E95" s="215" t="s">
        <v>589</v>
      </c>
      <c r="F95" s="215" t="s">
        <v>590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SUM(P96:P97)</f>
        <v>0</v>
      </c>
      <c r="Q95" s="209"/>
      <c r="R95" s="210">
        <f>SUM(R96:R97)</f>
        <v>0</v>
      </c>
      <c r="S95" s="209"/>
      <c r="T95" s="211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213</v>
      </c>
      <c r="AT95" s="213" t="s">
        <v>73</v>
      </c>
      <c r="AU95" s="213" t="s">
        <v>81</v>
      </c>
      <c r="AY95" s="212" t="s">
        <v>184</v>
      </c>
      <c r="BK95" s="214">
        <f>SUM(BK96:BK97)</f>
        <v>0</v>
      </c>
    </row>
    <row r="96" s="2" customFormat="1" ht="37.8" customHeight="1">
      <c r="A96" s="40"/>
      <c r="B96" s="41"/>
      <c r="C96" s="217" t="s">
        <v>95</v>
      </c>
      <c r="D96" s="217" t="s">
        <v>187</v>
      </c>
      <c r="E96" s="218" t="s">
        <v>591</v>
      </c>
      <c r="F96" s="219" t="s">
        <v>592</v>
      </c>
      <c r="G96" s="220" t="s">
        <v>593</v>
      </c>
      <c r="H96" s="221">
        <v>1</v>
      </c>
      <c r="I96" s="222"/>
      <c r="J96" s="223">
        <f>ROUND(I96*H96,2)</f>
        <v>0</v>
      </c>
      <c r="K96" s="219" t="s">
        <v>190</v>
      </c>
      <c r="L96" s="46"/>
      <c r="M96" s="224" t="s">
        <v>19</v>
      </c>
      <c r="N96" s="225" t="s">
        <v>45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575</v>
      </c>
      <c r="AT96" s="228" t="s">
        <v>187</v>
      </c>
      <c r="AU96" s="228" t="s">
        <v>83</v>
      </c>
      <c r="AY96" s="19" t="s">
        <v>184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81</v>
      </c>
      <c r="BK96" s="229">
        <f>ROUND(I96*H96,2)</f>
        <v>0</v>
      </c>
      <c r="BL96" s="19" t="s">
        <v>575</v>
      </c>
      <c r="BM96" s="228" t="s">
        <v>594</v>
      </c>
    </row>
    <row r="97" s="2" customFormat="1">
      <c r="A97" s="40"/>
      <c r="B97" s="41"/>
      <c r="C97" s="42"/>
      <c r="D97" s="230" t="s">
        <v>192</v>
      </c>
      <c r="E97" s="42"/>
      <c r="F97" s="231" t="s">
        <v>595</v>
      </c>
      <c r="G97" s="42"/>
      <c r="H97" s="42"/>
      <c r="I97" s="232"/>
      <c r="J97" s="42"/>
      <c r="K97" s="42"/>
      <c r="L97" s="46"/>
      <c r="M97" s="281"/>
      <c r="N97" s="282"/>
      <c r="O97" s="283"/>
      <c r="P97" s="283"/>
      <c r="Q97" s="283"/>
      <c r="R97" s="283"/>
      <c r="S97" s="283"/>
      <c r="T97" s="284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192</v>
      </c>
      <c r="AU97" s="19" t="s">
        <v>83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7N9SBjkwayuCdKW/r7mA/o0g2wWJ23W79iJXvOlm8WlZFcHQ0V/1zd1rUksO3J5HJ4LVF8EROFUuU2np4q1PbQ==" hashValue="ykLR19+gZXFryLfsTM9lRKmv/dfxzg5zQLBmhXzhoN4EkXBiP8tsiG67rU/v6oyx129eDjYPi6QKABElq2m++A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30001000"/>
    <hyperlink ref="F91" r:id="rId2" display="https://podminky.urs.cz/item/CS_URS_2024_02/060001000"/>
    <hyperlink ref="F94" r:id="rId3" display="https://podminky.urs.cz/item/CS_URS_2024_02/070001000"/>
    <hyperlink ref="F97" r:id="rId4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596</v>
      </c>
      <c r="H4" s="22"/>
    </row>
    <row r="5" s="1" customFormat="1" ht="12" customHeight="1">
      <c r="B5" s="22"/>
      <c r="C5" s="285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286" t="s">
        <v>16</v>
      </c>
      <c r="D6" s="287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14. 10. 2024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0"/>
      <c r="B9" s="288"/>
      <c r="C9" s="289" t="s">
        <v>55</v>
      </c>
      <c r="D9" s="290" t="s">
        <v>56</v>
      </c>
      <c r="E9" s="290" t="s">
        <v>171</v>
      </c>
      <c r="F9" s="291" t="s">
        <v>597</v>
      </c>
      <c r="G9" s="190"/>
      <c r="H9" s="288"/>
    </row>
    <row r="10" s="2" customFormat="1" ht="26.4" customHeight="1">
      <c r="A10" s="40"/>
      <c r="B10" s="46"/>
      <c r="C10" s="292" t="s">
        <v>598</v>
      </c>
      <c r="D10" s="292" t="s">
        <v>94</v>
      </c>
      <c r="E10" s="40"/>
      <c r="F10" s="40"/>
      <c r="G10" s="40"/>
      <c r="H10" s="46"/>
    </row>
    <row r="11" s="2" customFormat="1" ht="16.8" customHeight="1">
      <c r="A11" s="40"/>
      <c r="B11" s="46"/>
      <c r="C11" s="293" t="s">
        <v>139</v>
      </c>
      <c r="D11" s="294" t="s">
        <v>140</v>
      </c>
      <c r="E11" s="295" t="s">
        <v>141</v>
      </c>
      <c r="F11" s="296">
        <v>3076</v>
      </c>
      <c r="G11" s="40"/>
      <c r="H11" s="46"/>
    </row>
    <row r="12" s="2" customFormat="1" ht="16.8" customHeight="1">
      <c r="A12" s="40"/>
      <c r="B12" s="46"/>
      <c r="C12" s="297" t="s">
        <v>19</v>
      </c>
      <c r="D12" s="297" t="s">
        <v>599</v>
      </c>
      <c r="E12" s="19" t="s">
        <v>19</v>
      </c>
      <c r="F12" s="298">
        <v>3076</v>
      </c>
      <c r="G12" s="40"/>
      <c r="H12" s="46"/>
    </row>
    <row r="13" s="2" customFormat="1" ht="16.8" customHeight="1">
      <c r="A13" s="40"/>
      <c r="B13" s="46"/>
      <c r="C13" s="299" t="s">
        <v>600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97" t="s">
        <v>188</v>
      </c>
      <c r="D14" s="297" t="s">
        <v>601</v>
      </c>
      <c r="E14" s="19" t="s">
        <v>141</v>
      </c>
      <c r="F14" s="298">
        <v>2641</v>
      </c>
      <c r="G14" s="40"/>
      <c r="H14" s="46"/>
    </row>
    <row r="15" s="2" customFormat="1" ht="16.8" customHeight="1">
      <c r="A15" s="40"/>
      <c r="B15" s="46"/>
      <c r="C15" s="293" t="s">
        <v>143</v>
      </c>
      <c r="D15" s="294" t="s">
        <v>144</v>
      </c>
      <c r="E15" s="295" t="s">
        <v>141</v>
      </c>
      <c r="F15" s="296">
        <v>392</v>
      </c>
      <c r="G15" s="40"/>
      <c r="H15" s="46"/>
    </row>
    <row r="16" s="2" customFormat="1" ht="16.8" customHeight="1">
      <c r="A16" s="40"/>
      <c r="B16" s="46"/>
      <c r="C16" s="297" t="s">
        <v>19</v>
      </c>
      <c r="D16" s="297" t="s">
        <v>602</v>
      </c>
      <c r="E16" s="19" t="s">
        <v>19</v>
      </c>
      <c r="F16" s="298">
        <v>392</v>
      </c>
      <c r="G16" s="40"/>
      <c r="H16" s="46"/>
    </row>
    <row r="17" s="2" customFormat="1" ht="16.8" customHeight="1">
      <c r="A17" s="40"/>
      <c r="B17" s="46"/>
      <c r="C17" s="299" t="s">
        <v>600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297" t="s">
        <v>188</v>
      </c>
      <c r="D18" s="297" t="s">
        <v>601</v>
      </c>
      <c r="E18" s="19" t="s">
        <v>141</v>
      </c>
      <c r="F18" s="298">
        <v>2641</v>
      </c>
      <c r="G18" s="40"/>
      <c r="H18" s="46"/>
    </row>
    <row r="19" s="2" customFormat="1" ht="16.8" customHeight="1">
      <c r="A19" s="40"/>
      <c r="B19" s="46"/>
      <c r="C19" s="293" t="s">
        <v>147</v>
      </c>
      <c r="D19" s="294" t="s">
        <v>148</v>
      </c>
      <c r="E19" s="295" t="s">
        <v>141</v>
      </c>
      <c r="F19" s="296">
        <v>43</v>
      </c>
      <c r="G19" s="40"/>
      <c r="H19" s="46"/>
    </row>
    <row r="20" s="2" customFormat="1" ht="16.8" customHeight="1">
      <c r="A20" s="40"/>
      <c r="B20" s="46"/>
      <c r="C20" s="297" t="s">
        <v>19</v>
      </c>
      <c r="D20" s="297" t="s">
        <v>603</v>
      </c>
      <c r="E20" s="19" t="s">
        <v>19</v>
      </c>
      <c r="F20" s="298">
        <v>43</v>
      </c>
      <c r="G20" s="40"/>
      <c r="H20" s="46"/>
    </row>
    <row r="21" s="2" customFormat="1" ht="16.8" customHeight="1">
      <c r="A21" s="40"/>
      <c r="B21" s="46"/>
      <c r="C21" s="299" t="s">
        <v>600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297" t="s">
        <v>188</v>
      </c>
      <c r="D22" s="297" t="s">
        <v>601</v>
      </c>
      <c r="E22" s="19" t="s">
        <v>141</v>
      </c>
      <c r="F22" s="298">
        <v>2641</v>
      </c>
      <c r="G22" s="40"/>
      <c r="H22" s="46"/>
    </row>
    <row r="23" s="2" customFormat="1" ht="26.4" customHeight="1">
      <c r="A23" s="40"/>
      <c r="B23" s="46"/>
      <c r="C23" s="292" t="s">
        <v>604</v>
      </c>
      <c r="D23" s="292" t="s">
        <v>98</v>
      </c>
      <c r="E23" s="40"/>
      <c r="F23" s="40"/>
      <c r="G23" s="40"/>
      <c r="H23" s="46"/>
    </row>
    <row r="24" s="2" customFormat="1" ht="16.8" customHeight="1">
      <c r="A24" s="40"/>
      <c r="B24" s="46"/>
      <c r="C24" s="293" t="s">
        <v>275</v>
      </c>
      <c r="D24" s="294" t="s">
        <v>276</v>
      </c>
      <c r="E24" s="295" t="s">
        <v>141</v>
      </c>
      <c r="F24" s="296">
        <v>2641</v>
      </c>
      <c r="G24" s="40"/>
      <c r="H24" s="46"/>
    </row>
    <row r="25" s="2" customFormat="1" ht="16.8" customHeight="1">
      <c r="A25" s="40"/>
      <c r="B25" s="46"/>
      <c r="C25" s="297" t="s">
        <v>19</v>
      </c>
      <c r="D25" s="297" t="s">
        <v>605</v>
      </c>
      <c r="E25" s="19" t="s">
        <v>19</v>
      </c>
      <c r="F25" s="298">
        <v>2641</v>
      </c>
      <c r="G25" s="40"/>
      <c r="H25" s="46"/>
    </row>
    <row r="26" s="2" customFormat="1" ht="16.8" customHeight="1">
      <c r="A26" s="40"/>
      <c r="B26" s="46"/>
      <c r="C26" s="299" t="s">
        <v>600</v>
      </c>
      <c r="D26" s="40"/>
      <c r="E26" s="40"/>
      <c r="F26" s="40"/>
      <c r="G26" s="40"/>
      <c r="H26" s="46"/>
    </row>
    <row r="27" s="2" customFormat="1">
      <c r="A27" s="40"/>
      <c r="B27" s="46"/>
      <c r="C27" s="297" t="s">
        <v>305</v>
      </c>
      <c r="D27" s="297" t="s">
        <v>606</v>
      </c>
      <c r="E27" s="19" t="s">
        <v>141</v>
      </c>
      <c r="F27" s="298">
        <v>2112.8000000000002</v>
      </c>
      <c r="G27" s="40"/>
      <c r="H27" s="46"/>
    </row>
    <row r="28" s="2" customFormat="1">
      <c r="A28" s="40"/>
      <c r="B28" s="46"/>
      <c r="C28" s="297" t="s">
        <v>319</v>
      </c>
      <c r="D28" s="297" t="s">
        <v>607</v>
      </c>
      <c r="E28" s="19" t="s">
        <v>141</v>
      </c>
      <c r="F28" s="298">
        <v>264.10000000000002</v>
      </c>
      <c r="G28" s="40"/>
      <c r="H28" s="46"/>
    </row>
    <row r="29" s="2" customFormat="1">
      <c r="A29" s="40"/>
      <c r="B29" s="46"/>
      <c r="C29" s="297" t="s">
        <v>324</v>
      </c>
      <c r="D29" s="297" t="s">
        <v>608</v>
      </c>
      <c r="E29" s="19" t="s">
        <v>141</v>
      </c>
      <c r="F29" s="298">
        <v>264.10000000000002</v>
      </c>
      <c r="G29" s="40"/>
      <c r="H29" s="46"/>
    </row>
    <row r="30" s="2" customFormat="1">
      <c r="A30" s="40"/>
      <c r="B30" s="46"/>
      <c r="C30" s="297" t="s">
        <v>328</v>
      </c>
      <c r="D30" s="297" t="s">
        <v>329</v>
      </c>
      <c r="E30" s="19" t="s">
        <v>141</v>
      </c>
      <c r="F30" s="298">
        <v>2831.0999999999999</v>
      </c>
      <c r="G30" s="40"/>
      <c r="H30" s="46"/>
    </row>
    <row r="31" s="2" customFormat="1" ht="16.8" customHeight="1">
      <c r="A31" s="40"/>
      <c r="B31" s="46"/>
      <c r="C31" s="297" t="s">
        <v>312</v>
      </c>
      <c r="D31" s="297" t="s">
        <v>313</v>
      </c>
      <c r="E31" s="19" t="s">
        <v>141</v>
      </c>
      <c r="F31" s="298">
        <v>3095.1999999999998</v>
      </c>
      <c r="G31" s="40"/>
      <c r="H31" s="46"/>
    </row>
    <row r="32" s="2" customFormat="1" ht="16.8" customHeight="1">
      <c r="A32" s="40"/>
      <c r="B32" s="46"/>
      <c r="C32" s="297" t="s">
        <v>332</v>
      </c>
      <c r="D32" s="297" t="s">
        <v>333</v>
      </c>
      <c r="E32" s="19" t="s">
        <v>141</v>
      </c>
      <c r="F32" s="298">
        <v>3095.1999999999998</v>
      </c>
      <c r="G32" s="40"/>
      <c r="H32" s="46"/>
    </row>
    <row r="33" s="2" customFormat="1" ht="26.4" customHeight="1">
      <c r="A33" s="40"/>
      <c r="B33" s="46"/>
      <c r="C33" s="292" t="s">
        <v>609</v>
      </c>
      <c r="D33" s="292" t="s">
        <v>94</v>
      </c>
      <c r="E33" s="40"/>
      <c r="F33" s="40"/>
      <c r="G33" s="40"/>
      <c r="H33" s="46"/>
    </row>
    <row r="34" s="2" customFormat="1" ht="16.8" customHeight="1">
      <c r="A34" s="40"/>
      <c r="B34" s="46"/>
      <c r="C34" s="293" t="s">
        <v>139</v>
      </c>
      <c r="D34" s="294" t="s">
        <v>484</v>
      </c>
      <c r="E34" s="295" t="s">
        <v>141</v>
      </c>
      <c r="F34" s="296">
        <v>68.599999999999994</v>
      </c>
      <c r="G34" s="40"/>
      <c r="H34" s="46"/>
    </row>
    <row r="35" s="2" customFormat="1" ht="16.8" customHeight="1">
      <c r="A35" s="40"/>
      <c r="B35" s="46"/>
      <c r="C35" s="297" t="s">
        <v>19</v>
      </c>
      <c r="D35" s="297" t="s">
        <v>485</v>
      </c>
      <c r="E35" s="19" t="s">
        <v>19</v>
      </c>
      <c r="F35" s="298">
        <v>68.599999999999994</v>
      </c>
      <c r="G35" s="40"/>
      <c r="H35" s="46"/>
    </row>
    <row r="36" s="2" customFormat="1" ht="16.8" customHeight="1">
      <c r="A36" s="40"/>
      <c r="B36" s="46"/>
      <c r="C36" s="299" t="s">
        <v>600</v>
      </c>
      <c r="D36" s="40"/>
      <c r="E36" s="40"/>
      <c r="F36" s="40"/>
      <c r="G36" s="40"/>
      <c r="H36" s="46"/>
    </row>
    <row r="37" s="2" customFormat="1" ht="16.8" customHeight="1">
      <c r="A37" s="40"/>
      <c r="B37" s="46"/>
      <c r="C37" s="297" t="s">
        <v>188</v>
      </c>
      <c r="D37" s="297" t="s">
        <v>601</v>
      </c>
      <c r="E37" s="19" t="s">
        <v>141</v>
      </c>
      <c r="F37" s="298">
        <v>68.599999999999994</v>
      </c>
      <c r="G37" s="40"/>
      <c r="H37" s="46"/>
    </row>
    <row r="38" s="2" customFormat="1" ht="26.4" customHeight="1">
      <c r="A38" s="40"/>
      <c r="B38" s="46"/>
      <c r="C38" s="292" t="s">
        <v>610</v>
      </c>
      <c r="D38" s="292" t="s">
        <v>98</v>
      </c>
      <c r="E38" s="40"/>
      <c r="F38" s="40"/>
      <c r="G38" s="40"/>
      <c r="H38" s="46"/>
    </row>
    <row r="39" s="2" customFormat="1" ht="16.8" customHeight="1">
      <c r="A39" s="40"/>
      <c r="B39" s="46"/>
      <c r="C39" s="293" t="s">
        <v>275</v>
      </c>
      <c r="D39" s="294" t="s">
        <v>276</v>
      </c>
      <c r="E39" s="295" t="s">
        <v>141</v>
      </c>
      <c r="F39" s="296">
        <v>68.099999999999994</v>
      </c>
      <c r="G39" s="40"/>
      <c r="H39" s="46"/>
    </row>
    <row r="40" s="2" customFormat="1" ht="16.8" customHeight="1">
      <c r="A40" s="40"/>
      <c r="B40" s="46"/>
      <c r="C40" s="297" t="s">
        <v>19</v>
      </c>
      <c r="D40" s="297" t="s">
        <v>491</v>
      </c>
      <c r="E40" s="19" t="s">
        <v>19</v>
      </c>
      <c r="F40" s="298">
        <v>68.099999999999994</v>
      </c>
      <c r="G40" s="40"/>
      <c r="H40" s="46"/>
    </row>
    <row r="41" s="2" customFormat="1" ht="16.8" customHeight="1">
      <c r="A41" s="40"/>
      <c r="B41" s="46"/>
      <c r="C41" s="299" t="s">
        <v>600</v>
      </c>
      <c r="D41" s="40"/>
      <c r="E41" s="40"/>
      <c r="F41" s="40"/>
      <c r="G41" s="40"/>
      <c r="H41" s="46"/>
    </row>
    <row r="42" s="2" customFormat="1">
      <c r="A42" s="40"/>
      <c r="B42" s="46"/>
      <c r="C42" s="297" t="s">
        <v>305</v>
      </c>
      <c r="D42" s="297" t="s">
        <v>606</v>
      </c>
      <c r="E42" s="19" t="s">
        <v>141</v>
      </c>
      <c r="F42" s="298">
        <v>54.479999999999997</v>
      </c>
      <c r="G42" s="40"/>
      <c r="H42" s="46"/>
    </row>
    <row r="43" s="2" customFormat="1">
      <c r="A43" s="40"/>
      <c r="B43" s="46"/>
      <c r="C43" s="297" t="s">
        <v>319</v>
      </c>
      <c r="D43" s="297" t="s">
        <v>607</v>
      </c>
      <c r="E43" s="19" t="s">
        <v>141</v>
      </c>
      <c r="F43" s="298">
        <v>6.8099999999999996</v>
      </c>
      <c r="G43" s="40"/>
      <c r="H43" s="46"/>
    </row>
    <row r="44" s="2" customFormat="1">
      <c r="A44" s="40"/>
      <c r="B44" s="46"/>
      <c r="C44" s="297" t="s">
        <v>324</v>
      </c>
      <c r="D44" s="297" t="s">
        <v>608</v>
      </c>
      <c r="E44" s="19" t="s">
        <v>141</v>
      </c>
      <c r="F44" s="298">
        <v>6.8099999999999996</v>
      </c>
      <c r="G44" s="40"/>
      <c r="H44" s="46"/>
    </row>
    <row r="45" s="2" customFormat="1">
      <c r="A45" s="40"/>
      <c r="B45" s="46"/>
      <c r="C45" s="297" t="s">
        <v>328</v>
      </c>
      <c r="D45" s="297" t="s">
        <v>329</v>
      </c>
      <c r="E45" s="19" t="s">
        <v>141</v>
      </c>
      <c r="F45" s="298">
        <v>90.420000000000002</v>
      </c>
      <c r="G45" s="40"/>
      <c r="H45" s="46"/>
    </row>
    <row r="46" s="2" customFormat="1" ht="16.8" customHeight="1">
      <c r="A46" s="40"/>
      <c r="B46" s="46"/>
      <c r="C46" s="297" t="s">
        <v>312</v>
      </c>
      <c r="D46" s="297" t="s">
        <v>313</v>
      </c>
      <c r="E46" s="19" t="s">
        <v>141</v>
      </c>
      <c r="F46" s="298">
        <v>97.230000000000004</v>
      </c>
      <c r="G46" s="40"/>
      <c r="H46" s="46"/>
    </row>
    <row r="47" s="2" customFormat="1" ht="16.8" customHeight="1">
      <c r="A47" s="40"/>
      <c r="B47" s="46"/>
      <c r="C47" s="297" t="s">
        <v>332</v>
      </c>
      <c r="D47" s="297" t="s">
        <v>333</v>
      </c>
      <c r="E47" s="19" t="s">
        <v>141</v>
      </c>
      <c r="F47" s="298">
        <v>97.230000000000004</v>
      </c>
      <c r="G47" s="40"/>
      <c r="H47" s="46"/>
    </row>
    <row r="48" s="2" customFormat="1" ht="26.4" customHeight="1">
      <c r="A48" s="40"/>
      <c r="B48" s="46"/>
      <c r="C48" s="292" t="s">
        <v>611</v>
      </c>
      <c r="D48" s="292" t="s">
        <v>94</v>
      </c>
      <c r="E48" s="40"/>
      <c r="F48" s="40"/>
      <c r="G48" s="40"/>
      <c r="H48" s="46"/>
    </row>
    <row r="49" s="2" customFormat="1" ht="16.8" customHeight="1">
      <c r="A49" s="40"/>
      <c r="B49" s="46"/>
      <c r="C49" s="293" t="s">
        <v>139</v>
      </c>
      <c r="D49" s="294" t="s">
        <v>507</v>
      </c>
      <c r="E49" s="295" t="s">
        <v>141</v>
      </c>
      <c r="F49" s="296">
        <v>21.100000000000001</v>
      </c>
      <c r="G49" s="40"/>
      <c r="H49" s="46"/>
    </row>
    <row r="50" s="2" customFormat="1" ht="16.8" customHeight="1">
      <c r="A50" s="40"/>
      <c r="B50" s="46"/>
      <c r="C50" s="297" t="s">
        <v>19</v>
      </c>
      <c r="D50" s="297" t="s">
        <v>508</v>
      </c>
      <c r="E50" s="19" t="s">
        <v>19</v>
      </c>
      <c r="F50" s="298">
        <v>21.100000000000001</v>
      </c>
      <c r="G50" s="40"/>
      <c r="H50" s="46"/>
    </row>
    <row r="51" s="2" customFormat="1" ht="16.8" customHeight="1">
      <c r="A51" s="40"/>
      <c r="B51" s="46"/>
      <c r="C51" s="299" t="s">
        <v>600</v>
      </c>
      <c r="D51" s="40"/>
      <c r="E51" s="40"/>
      <c r="F51" s="40"/>
      <c r="G51" s="40"/>
      <c r="H51" s="46"/>
    </row>
    <row r="52" s="2" customFormat="1" ht="16.8" customHeight="1">
      <c r="A52" s="40"/>
      <c r="B52" s="46"/>
      <c r="C52" s="297" t="s">
        <v>188</v>
      </c>
      <c r="D52" s="297" t="s">
        <v>601</v>
      </c>
      <c r="E52" s="19" t="s">
        <v>141</v>
      </c>
      <c r="F52" s="298">
        <v>21.100000000000001</v>
      </c>
      <c r="G52" s="40"/>
      <c r="H52" s="46"/>
    </row>
    <row r="53" s="2" customFormat="1" ht="26.4" customHeight="1">
      <c r="A53" s="40"/>
      <c r="B53" s="46"/>
      <c r="C53" s="292" t="s">
        <v>612</v>
      </c>
      <c r="D53" s="292" t="s">
        <v>98</v>
      </c>
      <c r="E53" s="40"/>
      <c r="F53" s="40"/>
      <c r="G53" s="40"/>
      <c r="H53" s="46"/>
    </row>
    <row r="54" s="2" customFormat="1" ht="16.8" customHeight="1">
      <c r="A54" s="40"/>
      <c r="B54" s="46"/>
      <c r="C54" s="293" t="s">
        <v>275</v>
      </c>
      <c r="D54" s="294" t="s">
        <v>276</v>
      </c>
      <c r="E54" s="295" t="s">
        <v>141</v>
      </c>
      <c r="F54" s="296">
        <v>21.100000000000001</v>
      </c>
      <c r="G54" s="40"/>
      <c r="H54" s="46"/>
    </row>
    <row r="55" s="2" customFormat="1" ht="16.8" customHeight="1">
      <c r="A55" s="40"/>
      <c r="B55" s="46"/>
      <c r="C55" s="297" t="s">
        <v>19</v>
      </c>
      <c r="D55" s="297" t="s">
        <v>508</v>
      </c>
      <c r="E55" s="19" t="s">
        <v>19</v>
      </c>
      <c r="F55" s="298">
        <v>21.100000000000001</v>
      </c>
      <c r="G55" s="40"/>
      <c r="H55" s="46"/>
    </row>
    <row r="56" s="2" customFormat="1" ht="16.8" customHeight="1">
      <c r="A56" s="40"/>
      <c r="B56" s="46"/>
      <c r="C56" s="299" t="s">
        <v>600</v>
      </c>
      <c r="D56" s="40"/>
      <c r="E56" s="40"/>
      <c r="F56" s="40"/>
      <c r="G56" s="40"/>
      <c r="H56" s="46"/>
    </row>
    <row r="57" s="2" customFormat="1">
      <c r="A57" s="40"/>
      <c r="B57" s="46"/>
      <c r="C57" s="297" t="s">
        <v>305</v>
      </c>
      <c r="D57" s="297" t="s">
        <v>606</v>
      </c>
      <c r="E57" s="19" t="s">
        <v>141</v>
      </c>
      <c r="F57" s="298">
        <v>16.879999999999999</v>
      </c>
      <c r="G57" s="40"/>
      <c r="H57" s="46"/>
    </row>
    <row r="58" s="2" customFormat="1">
      <c r="A58" s="40"/>
      <c r="B58" s="46"/>
      <c r="C58" s="297" t="s">
        <v>319</v>
      </c>
      <c r="D58" s="297" t="s">
        <v>607</v>
      </c>
      <c r="E58" s="19" t="s">
        <v>141</v>
      </c>
      <c r="F58" s="298">
        <v>2.1099999999999999</v>
      </c>
      <c r="G58" s="40"/>
      <c r="H58" s="46"/>
    </row>
    <row r="59" s="2" customFormat="1">
      <c r="A59" s="40"/>
      <c r="B59" s="46"/>
      <c r="C59" s="297" t="s">
        <v>324</v>
      </c>
      <c r="D59" s="297" t="s">
        <v>608</v>
      </c>
      <c r="E59" s="19" t="s">
        <v>141</v>
      </c>
      <c r="F59" s="298">
        <v>2.1099999999999999</v>
      </c>
      <c r="G59" s="40"/>
      <c r="H59" s="46"/>
    </row>
    <row r="60" s="2" customFormat="1">
      <c r="A60" s="40"/>
      <c r="B60" s="46"/>
      <c r="C60" s="297" t="s">
        <v>328</v>
      </c>
      <c r="D60" s="297" t="s">
        <v>329</v>
      </c>
      <c r="E60" s="19" t="s">
        <v>141</v>
      </c>
      <c r="F60" s="298">
        <v>27.649999999999999</v>
      </c>
      <c r="G60" s="40"/>
      <c r="H60" s="46"/>
    </row>
    <row r="61" s="2" customFormat="1" ht="16.8" customHeight="1">
      <c r="A61" s="40"/>
      <c r="B61" s="46"/>
      <c r="C61" s="297" t="s">
        <v>312</v>
      </c>
      <c r="D61" s="297" t="s">
        <v>313</v>
      </c>
      <c r="E61" s="19" t="s">
        <v>141</v>
      </c>
      <c r="F61" s="298">
        <v>29.760000000000002</v>
      </c>
      <c r="G61" s="40"/>
      <c r="H61" s="46"/>
    </row>
    <row r="62" s="2" customFormat="1" ht="16.8" customHeight="1">
      <c r="A62" s="40"/>
      <c r="B62" s="46"/>
      <c r="C62" s="297" t="s">
        <v>332</v>
      </c>
      <c r="D62" s="297" t="s">
        <v>333</v>
      </c>
      <c r="E62" s="19" t="s">
        <v>141</v>
      </c>
      <c r="F62" s="298">
        <v>29.760000000000002</v>
      </c>
      <c r="G62" s="40"/>
      <c r="H62" s="46"/>
    </row>
    <row r="63" s="2" customFormat="1" ht="26.4" customHeight="1">
      <c r="A63" s="40"/>
      <c r="B63" s="46"/>
      <c r="C63" s="292" t="s">
        <v>613</v>
      </c>
      <c r="D63" s="292" t="s">
        <v>94</v>
      </c>
      <c r="E63" s="40"/>
      <c r="F63" s="40"/>
      <c r="G63" s="40"/>
      <c r="H63" s="46"/>
    </row>
    <row r="64" s="2" customFormat="1" ht="16.8" customHeight="1">
      <c r="A64" s="40"/>
      <c r="B64" s="46"/>
      <c r="C64" s="293" t="s">
        <v>139</v>
      </c>
      <c r="D64" s="294" t="s">
        <v>526</v>
      </c>
      <c r="E64" s="295" t="s">
        <v>141</v>
      </c>
      <c r="F64" s="296">
        <v>17.5</v>
      </c>
      <c r="G64" s="40"/>
      <c r="H64" s="46"/>
    </row>
    <row r="65" s="2" customFormat="1" ht="16.8" customHeight="1">
      <c r="A65" s="40"/>
      <c r="B65" s="46"/>
      <c r="C65" s="297" t="s">
        <v>19</v>
      </c>
      <c r="D65" s="297" t="s">
        <v>527</v>
      </c>
      <c r="E65" s="19" t="s">
        <v>19</v>
      </c>
      <c r="F65" s="298">
        <v>17.5</v>
      </c>
      <c r="G65" s="40"/>
      <c r="H65" s="46"/>
    </row>
    <row r="66" s="2" customFormat="1" ht="16.8" customHeight="1">
      <c r="A66" s="40"/>
      <c r="B66" s="46"/>
      <c r="C66" s="299" t="s">
        <v>600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297" t="s">
        <v>188</v>
      </c>
      <c r="D67" s="297" t="s">
        <v>601</v>
      </c>
      <c r="E67" s="19" t="s">
        <v>141</v>
      </c>
      <c r="F67" s="298">
        <v>17.5</v>
      </c>
      <c r="G67" s="40"/>
      <c r="H67" s="46"/>
    </row>
    <row r="68" s="2" customFormat="1" ht="26.4" customHeight="1">
      <c r="A68" s="40"/>
      <c r="B68" s="46"/>
      <c r="C68" s="292" t="s">
        <v>614</v>
      </c>
      <c r="D68" s="292" t="s">
        <v>98</v>
      </c>
      <c r="E68" s="40"/>
      <c r="F68" s="40"/>
      <c r="G68" s="40"/>
      <c r="H68" s="46"/>
    </row>
    <row r="69" s="2" customFormat="1" ht="16.8" customHeight="1">
      <c r="A69" s="40"/>
      <c r="B69" s="46"/>
      <c r="C69" s="293" t="s">
        <v>275</v>
      </c>
      <c r="D69" s="294" t="s">
        <v>276</v>
      </c>
      <c r="E69" s="295" t="s">
        <v>141</v>
      </c>
      <c r="F69" s="296">
        <v>17.5</v>
      </c>
      <c r="G69" s="40"/>
      <c r="H69" s="46"/>
    </row>
    <row r="70" s="2" customFormat="1" ht="16.8" customHeight="1">
      <c r="A70" s="40"/>
      <c r="B70" s="46"/>
      <c r="C70" s="297" t="s">
        <v>19</v>
      </c>
      <c r="D70" s="297" t="s">
        <v>527</v>
      </c>
      <c r="E70" s="19" t="s">
        <v>19</v>
      </c>
      <c r="F70" s="298">
        <v>17.5</v>
      </c>
      <c r="G70" s="40"/>
      <c r="H70" s="46"/>
    </row>
    <row r="71" s="2" customFormat="1" ht="16.8" customHeight="1">
      <c r="A71" s="40"/>
      <c r="B71" s="46"/>
      <c r="C71" s="299" t="s">
        <v>600</v>
      </c>
      <c r="D71" s="40"/>
      <c r="E71" s="40"/>
      <c r="F71" s="40"/>
      <c r="G71" s="40"/>
      <c r="H71" s="46"/>
    </row>
    <row r="72" s="2" customFormat="1">
      <c r="A72" s="40"/>
      <c r="B72" s="46"/>
      <c r="C72" s="297" t="s">
        <v>305</v>
      </c>
      <c r="D72" s="297" t="s">
        <v>606</v>
      </c>
      <c r="E72" s="19" t="s">
        <v>141</v>
      </c>
      <c r="F72" s="298">
        <v>14</v>
      </c>
      <c r="G72" s="40"/>
      <c r="H72" s="46"/>
    </row>
    <row r="73" s="2" customFormat="1">
      <c r="A73" s="40"/>
      <c r="B73" s="46"/>
      <c r="C73" s="297" t="s">
        <v>319</v>
      </c>
      <c r="D73" s="297" t="s">
        <v>607</v>
      </c>
      <c r="E73" s="19" t="s">
        <v>141</v>
      </c>
      <c r="F73" s="298">
        <v>1.75</v>
      </c>
      <c r="G73" s="40"/>
      <c r="H73" s="46"/>
    </row>
    <row r="74" s="2" customFormat="1">
      <c r="A74" s="40"/>
      <c r="B74" s="46"/>
      <c r="C74" s="297" t="s">
        <v>324</v>
      </c>
      <c r="D74" s="297" t="s">
        <v>608</v>
      </c>
      <c r="E74" s="19" t="s">
        <v>141</v>
      </c>
      <c r="F74" s="298">
        <v>1.75</v>
      </c>
      <c r="G74" s="40"/>
      <c r="H74" s="46"/>
    </row>
    <row r="75" s="2" customFormat="1">
      <c r="A75" s="40"/>
      <c r="B75" s="46"/>
      <c r="C75" s="297" t="s">
        <v>328</v>
      </c>
      <c r="D75" s="297" t="s">
        <v>329</v>
      </c>
      <c r="E75" s="19" t="s">
        <v>141</v>
      </c>
      <c r="F75" s="298">
        <v>38.899999999999999</v>
      </c>
      <c r="G75" s="40"/>
      <c r="H75" s="46"/>
    </row>
    <row r="76" s="2" customFormat="1" ht="16.8" customHeight="1">
      <c r="A76" s="40"/>
      <c r="B76" s="46"/>
      <c r="C76" s="297" t="s">
        <v>312</v>
      </c>
      <c r="D76" s="297" t="s">
        <v>313</v>
      </c>
      <c r="E76" s="19" t="s">
        <v>141</v>
      </c>
      <c r="F76" s="298">
        <v>40.649999999999999</v>
      </c>
      <c r="G76" s="40"/>
      <c r="H76" s="46"/>
    </row>
    <row r="77" s="2" customFormat="1" ht="16.8" customHeight="1">
      <c r="A77" s="40"/>
      <c r="B77" s="46"/>
      <c r="C77" s="297" t="s">
        <v>332</v>
      </c>
      <c r="D77" s="297" t="s">
        <v>333</v>
      </c>
      <c r="E77" s="19" t="s">
        <v>141</v>
      </c>
      <c r="F77" s="298">
        <v>40.649999999999999</v>
      </c>
      <c r="G77" s="40"/>
      <c r="H77" s="46"/>
    </row>
    <row r="78" s="2" customFormat="1" ht="26.4" customHeight="1">
      <c r="A78" s="40"/>
      <c r="B78" s="46"/>
      <c r="C78" s="292" t="s">
        <v>615</v>
      </c>
      <c r="D78" s="292" t="s">
        <v>94</v>
      </c>
      <c r="E78" s="40"/>
      <c r="F78" s="40"/>
      <c r="G78" s="40"/>
      <c r="H78" s="46"/>
    </row>
    <row r="79" s="2" customFormat="1" ht="16.8" customHeight="1">
      <c r="A79" s="40"/>
      <c r="B79" s="46"/>
      <c r="C79" s="293" t="s">
        <v>139</v>
      </c>
      <c r="D79" s="294" t="s">
        <v>539</v>
      </c>
      <c r="E79" s="295" t="s">
        <v>141</v>
      </c>
      <c r="F79" s="296">
        <v>47</v>
      </c>
      <c r="G79" s="40"/>
      <c r="H79" s="46"/>
    </row>
    <row r="80" s="2" customFormat="1" ht="16.8" customHeight="1">
      <c r="A80" s="40"/>
      <c r="B80" s="46"/>
      <c r="C80" s="297" t="s">
        <v>19</v>
      </c>
      <c r="D80" s="297" t="s">
        <v>616</v>
      </c>
      <c r="E80" s="19" t="s">
        <v>19</v>
      </c>
      <c r="F80" s="298">
        <v>47</v>
      </c>
      <c r="G80" s="40"/>
      <c r="H80" s="46"/>
    </row>
    <row r="81" s="2" customFormat="1" ht="16.8" customHeight="1">
      <c r="A81" s="40"/>
      <c r="B81" s="46"/>
      <c r="C81" s="299" t="s">
        <v>600</v>
      </c>
      <c r="D81" s="40"/>
      <c r="E81" s="40"/>
      <c r="F81" s="40"/>
      <c r="G81" s="40"/>
      <c r="H81" s="46"/>
    </row>
    <row r="82" s="2" customFormat="1" ht="16.8" customHeight="1">
      <c r="A82" s="40"/>
      <c r="B82" s="46"/>
      <c r="C82" s="297" t="s">
        <v>188</v>
      </c>
      <c r="D82" s="297" t="s">
        <v>601</v>
      </c>
      <c r="E82" s="19" t="s">
        <v>141</v>
      </c>
      <c r="F82" s="298">
        <v>47</v>
      </c>
      <c r="G82" s="40"/>
      <c r="H82" s="46"/>
    </row>
    <row r="83" s="2" customFormat="1" ht="26.4" customHeight="1">
      <c r="A83" s="40"/>
      <c r="B83" s="46"/>
      <c r="C83" s="292" t="s">
        <v>617</v>
      </c>
      <c r="D83" s="292" t="s">
        <v>98</v>
      </c>
      <c r="E83" s="40"/>
      <c r="F83" s="40"/>
      <c r="G83" s="40"/>
      <c r="H83" s="46"/>
    </row>
    <row r="84" s="2" customFormat="1" ht="16.8" customHeight="1">
      <c r="A84" s="40"/>
      <c r="B84" s="46"/>
      <c r="C84" s="293" t="s">
        <v>275</v>
      </c>
      <c r="D84" s="294" t="s">
        <v>276</v>
      </c>
      <c r="E84" s="295" t="s">
        <v>141</v>
      </c>
      <c r="F84" s="296">
        <v>47</v>
      </c>
      <c r="G84" s="40"/>
      <c r="H84" s="46"/>
    </row>
    <row r="85" s="2" customFormat="1" ht="16.8" customHeight="1">
      <c r="A85" s="40"/>
      <c r="B85" s="46"/>
      <c r="C85" s="297" t="s">
        <v>19</v>
      </c>
      <c r="D85" s="297" t="s">
        <v>616</v>
      </c>
      <c r="E85" s="19" t="s">
        <v>19</v>
      </c>
      <c r="F85" s="298">
        <v>47</v>
      </c>
      <c r="G85" s="40"/>
      <c r="H85" s="46"/>
    </row>
    <row r="86" s="2" customFormat="1" ht="16.8" customHeight="1">
      <c r="A86" s="40"/>
      <c r="B86" s="46"/>
      <c r="C86" s="299" t="s">
        <v>600</v>
      </c>
      <c r="D86" s="40"/>
      <c r="E86" s="40"/>
      <c r="F86" s="40"/>
      <c r="G86" s="40"/>
      <c r="H86" s="46"/>
    </row>
    <row r="87" s="2" customFormat="1">
      <c r="A87" s="40"/>
      <c r="B87" s="46"/>
      <c r="C87" s="297" t="s">
        <v>305</v>
      </c>
      <c r="D87" s="297" t="s">
        <v>606</v>
      </c>
      <c r="E87" s="19" t="s">
        <v>141</v>
      </c>
      <c r="F87" s="298">
        <v>37.600000000000001</v>
      </c>
      <c r="G87" s="40"/>
      <c r="H87" s="46"/>
    </row>
    <row r="88" s="2" customFormat="1">
      <c r="A88" s="40"/>
      <c r="B88" s="46"/>
      <c r="C88" s="297" t="s">
        <v>319</v>
      </c>
      <c r="D88" s="297" t="s">
        <v>607</v>
      </c>
      <c r="E88" s="19" t="s">
        <v>141</v>
      </c>
      <c r="F88" s="298">
        <v>4.7000000000000002</v>
      </c>
      <c r="G88" s="40"/>
      <c r="H88" s="46"/>
    </row>
    <row r="89" s="2" customFormat="1">
      <c r="A89" s="40"/>
      <c r="B89" s="46"/>
      <c r="C89" s="297" t="s">
        <v>324</v>
      </c>
      <c r="D89" s="297" t="s">
        <v>608</v>
      </c>
      <c r="E89" s="19" t="s">
        <v>141</v>
      </c>
      <c r="F89" s="298">
        <v>4.7000000000000002</v>
      </c>
      <c r="G89" s="40"/>
      <c r="H89" s="46"/>
    </row>
    <row r="90" s="2" customFormat="1">
      <c r="A90" s="40"/>
      <c r="B90" s="46"/>
      <c r="C90" s="297" t="s">
        <v>328</v>
      </c>
      <c r="D90" s="297" t="s">
        <v>329</v>
      </c>
      <c r="E90" s="19" t="s">
        <v>141</v>
      </c>
      <c r="F90" s="298">
        <v>60.899999999999999</v>
      </c>
      <c r="G90" s="40"/>
      <c r="H90" s="46"/>
    </row>
    <row r="91" s="2" customFormat="1" ht="16.8" customHeight="1">
      <c r="A91" s="40"/>
      <c r="B91" s="46"/>
      <c r="C91" s="297" t="s">
        <v>312</v>
      </c>
      <c r="D91" s="297" t="s">
        <v>313</v>
      </c>
      <c r="E91" s="19" t="s">
        <v>141</v>
      </c>
      <c r="F91" s="298">
        <v>65.599999999999994</v>
      </c>
      <c r="G91" s="40"/>
      <c r="H91" s="46"/>
    </row>
    <row r="92" s="2" customFormat="1" ht="16.8" customHeight="1">
      <c r="A92" s="40"/>
      <c r="B92" s="46"/>
      <c r="C92" s="297" t="s">
        <v>332</v>
      </c>
      <c r="D92" s="297" t="s">
        <v>333</v>
      </c>
      <c r="E92" s="19" t="s">
        <v>141</v>
      </c>
      <c r="F92" s="298">
        <v>65.599999999999994</v>
      </c>
      <c r="G92" s="40"/>
      <c r="H92" s="46"/>
    </row>
    <row r="93" s="2" customFormat="1" ht="26.4" customHeight="1">
      <c r="A93" s="40"/>
      <c r="B93" s="46"/>
      <c r="C93" s="292" t="s">
        <v>618</v>
      </c>
      <c r="D93" s="292" t="s">
        <v>94</v>
      </c>
      <c r="E93" s="40"/>
      <c r="F93" s="40"/>
      <c r="G93" s="40"/>
      <c r="H93" s="46"/>
    </row>
    <row r="94" s="2" customFormat="1" ht="16.8" customHeight="1">
      <c r="A94" s="40"/>
      <c r="B94" s="46"/>
      <c r="C94" s="293" t="s">
        <v>139</v>
      </c>
      <c r="D94" s="294" t="s">
        <v>539</v>
      </c>
      <c r="E94" s="295" t="s">
        <v>141</v>
      </c>
      <c r="F94" s="296">
        <v>50.5</v>
      </c>
      <c r="G94" s="40"/>
      <c r="H94" s="46"/>
    </row>
    <row r="95" s="2" customFormat="1" ht="16.8" customHeight="1">
      <c r="A95" s="40"/>
      <c r="B95" s="46"/>
      <c r="C95" s="297" t="s">
        <v>19</v>
      </c>
      <c r="D95" s="297" t="s">
        <v>554</v>
      </c>
      <c r="E95" s="19" t="s">
        <v>19</v>
      </c>
      <c r="F95" s="298">
        <v>50.5</v>
      </c>
      <c r="G95" s="40"/>
      <c r="H95" s="46"/>
    </row>
    <row r="96" s="2" customFormat="1" ht="16.8" customHeight="1">
      <c r="A96" s="40"/>
      <c r="B96" s="46"/>
      <c r="C96" s="299" t="s">
        <v>600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297" t="s">
        <v>188</v>
      </c>
      <c r="D97" s="297" t="s">
        <v>601</v>
      </c>
      <c r="E97" s="19" t="s">
        <v>141</v>
      </c>
      <c r="F97" s="298">
        <v>50.5</v>
      </c>
      <c r="G97" s="40"/>
      <c r="H97" s="46"/>
    </row>
    <row r="98" s="2" customFormat="1" ht="26.4" customHeight="1">
      <c r="A98" s="40"/>
      <c r="B98" s="46"/>
      <c r="C98" s="292" t="s">
        <v>619</v>
      </c>
      <c r="D98" s="292" t="s">
        <v>98</v>
      </c>
      <c r="E98" s="40"/>
      <c r="F98" s="40"/>
      <c r="G98" s="40"/>
      <c r="H98" s="46"/>
    </row>
    <row r="99" s="2" customFormat="1" ht="16.8" customHeight="1">
      <c r="A99" s="40"/>
      <c r="B99" s="46"/>
      <c r="C99" s="293" t="s">
        <v>275</v>
      </c>
      <c r="D99" s="294" t="s">
        <v>276</v>
      </c>
      <c r="E99" s="295" t="s">
        <v>141</v>
      </c>
      <c r="F99" s="296">
        <v>50.5</v>
      </c>
      <c r="G99" s="40"/>
      <c r="H99" s="46"/>
    </row>
    <row r="100" s="2" customFormat="1" ht="16.8" customHeight="1">
      <c r="A100" s="40"/>
      <c r="B100" s="46"/>
      <c r="C100" s="297" t="s">
        <v>19</v>
      </c>
      <c r="D100" s="297" t="s">
        <v>554</v>
      </c>
      <c r="E100" s="19" t="s">
        <v>19</v>
      </c>
      <c r="F100" s="298">
        <v>50.5</v>
      </c>
      <c r="G100" s="40"/>
      <c r="H100" s="46"/>
    </row>
    <row r="101" s="2" customFormat="1" ht="16.8" customHeight="1">
      <c r="A101" s="40"/>
      <c r="B101" s="46"/>
      <c r="C101" s="299" t="s">
        <v>600</v>
      </c>
      <c r="D101" s="40"/>
      <c r="E101" s="40"/>
      <c r="F101" s="40"/>
      <c r="G101" s="40"/>
      <c r="H101" s="46"/>
    </row>
    <row r="102" s="2" customFormat="1">
      <c r="A102" s="40"/>
      <c r="B102" s="46"/>
      <c r="C102" s="297" t="s">
        <v>305</v>
      </c>
      <c r="D102" s="297" t="s">
        <v>606</v>
      </c>
      <c r="E102" s="19" t="s">
        <v>141</v>
      </c>
      <c r="F102" s="298">
        <v>40.399999999999999</v>
      </c>
      <c r="G102" s="40"/>
      <c r="H102" s="46"/>
    </row>
    <row r="103" s="2" customFormat="1">
      <c r="A103" s="40"/>
      <c r="B103" s="46"/>
      <c r="C103" s="297" t="s">
        <v>319</v>
      </c>
      <c r="D103" s="297" t="s">
        <v>607</v>
      </c>
      <c r="E103" s="19" t="s">
        <v>141</v>
      </c>
      <c r="F103" s="298">
        <v>5.0499999999999998</v>
      </c>
      <c r="G103" s="40"/>
      <c r="H103" s="46"/>
    </row>
    <row r="104" s="2" customFormat="1">
      <c r="A104" s="40"/>
      <c r="B104" s="46"/>
      <c r="C104" s="297" t="s">
        <v>324</v>
      </c>
      <c r="D104" s="297" t="s">
        <v>608</v>
      </c>
      <c r="E104" s="19" t="s">
        <v>141</v>
      </c>
      <c r="F104" s="298">
        <v>5.0499999999999998</v>
      </c>
      <c r="G104" s="40"/>
      <c r="H104" s="46"/>
    </row>
    <row r="105" s="2" customFormat="1">
      <c r="A105" s="40"/>
      <c r="B105" s="46"/>
      <c r="C105" s="297" t="s">
        <v>328</v>
      </c>
      <c r="D105" s="297" t="s">
        <v>329</v>
      </c>
      <c r="E105" s="19" t="s">
        <v>141</v>
      </c>
      <c r="F105" s="298">
        <v>64.900000000000006</v>
      </c>
      <c r="G105" s="40"/>
      <c r="H105" s="46"/>
    </row>
    <row r="106" s="2" customFormat="1" ht="16.8" customHeight="1">
      <c r="A106" s="40"/>
      <c r="B106" s="46"/>
      <c r="C106" s="297" t="s">
        <v>312</v>
      </c>
      <c r="D106" s="297" t="s">
        <v>313</v>
      </c>
      <c r="E106" s="19" t="s">
        <v>141</v>
      </c>
      <c r="F106" s="298">
        <v>69.950000000000003</v>
      </c>
      <c r="G106" s="40"/>
      <c r="H106" s="46"/>
    </row>
    <row r="107" s="2" customFormat="1" ht="16.8" customHeight="1">
      <c r="A107" s="40"/>
      <c r="B107" s="46"/>
      <c r="C107" s="297" t="s">
        <v>332</v>
      </c>
      <c r="D107" s="297" t="s">
        <v>333</v>
      </c>
      <c r="E107" s="19" t="s">
        <v>141</v>
      </c>
      <c r="F107" s="298">
        <v>69.950000000000003</v>
      </c>
      <c r="G107" s="40"/>
      <c r="H107" s="46"/>
    </row>
    <row r="108" s="2" customFormat="1" ht="7.44" customHeight="1">
      <c r="A108" s="40"/>
      <c r="B108" s="169"/>
      <c r="C108" s="170"/>
      <c r="D108" s="170"/>
      <c r="E108" s="170"/>
      <c r="F108" s="170"/>
      <c r="G108" s="170"/>
      <c r="H108" s="46"/>
    </row>
    <row r="109" s="2" customFormat="1">
      <c r="A109" s="40"/>
      <c r="B109" s="40"/>
      <c r="C109" s="40"/>
      <c r="D109" s="40"/>
      <c r="E109" s="40"/>
      <c r="F109" s="40"/>
      <c r="G109" s="40"/>
      <c r="H109" s="40"/>
    </row>
  </sheetData>
  <sheetProtection sheet="1" formatColumns="0" formatRows="0" objects="1" scenarios="1" spinCount="100000" saltValue="Nc5hFXkaqWH2bWkherjfBAksmKngOG9pZoTtL8jYYFp727xM5f36uZGv4g9AxtWvftATTf345aibneoq6u4THQ==" hashValue="WrWVNBXr7Gyk3Pn0YgnQhRFWXcbsphiyGrkDE13H/U5xqVBWY9BfGFxCHHOnXQFmffn3Tj1A/8EI0NvHCTp8m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6" customFormat="1" ht="45" customHeight="1">
      <c r="B3" s="304"/>
      <c r="C3" s="305" t="s">
        <v>620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621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622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623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624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625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626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627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628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629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630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80</v>
      </c>
      <c r="F18" s="311" t="s">
        <v>631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632</v>
      </c>
      <c r="F19" s="311" t="s">
        <v>633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634</v>
      </c>
      <c r="F20" s="311" t="s">
        <v>635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636</v>
      </c>
      <c r="F21" s="311" t="s">
        <v>137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637</v>
      </c>
      <c r="F22" s="311" t="s">
        <v>638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86</v>
      </c>
      <c r="F23" s="311" t="s">
        <v>639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640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641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642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643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644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645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646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647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648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170</v>
      </c>
      <c r="F36" s="311"/>
      <c r="G36" s="311" t="s">
        <v>649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650</v>
      </c>
      <c r="F37" s="311"/>
      <c r="G37" s="311" t="s">
        <v>651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55</v>
      </c>
      <c r="F38" s="311"/>
      <c r="G38" s="311" t="s">
        <v>652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56</v>
      </c>
      <c r="F39" s="311"/>
      <c r="G39" s="311" t="s">
        <v>653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171</v>
      </c>
      <c r="F40" s="311"/>
      <c r="G40" s="311" t="s">
        <v>654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172</v>
      </c>
      <c r="F41" s="311"/>
      <c r="G41" s="311" t="s">
        <v>655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656</v>
      </c>
      <c r="F42" s="311"/>
      <c r="G42" s="311" t="s">
        <v>657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658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659</v>
      </c>
      <c r="F44" s="311"/>
      <c r="G44" s="311" t="s">
        <v>660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174</v>
      </c>
      <c r="F45" s="311"/>
      <c r="G45" s="311" t="s">
        <v>661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662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663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664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665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666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667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668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669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670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671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672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673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674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675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676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677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678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679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680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681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682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683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684</v>
      </c>
      <c r="D76" s="329"/>
      <c r="E76" s="329"/>
      <c r="F76" s="329" t="s">
        <v>685</v>
      </c>
      <c r="G76" s="330"/>
      <c r="H76" s="329" t="s">
        <v>56</v>
      </c>
      <c r="I76" s="329" t="s">
        <v>59</v>
      </c>
      <c r="J76" s="329" t="s">
        <v>686</v>
      </c>
      <c r="K76" s="328"/>
    </row>
    <row r="77" s="1" customFormat="1" ht="17.25" customHeight="1">
      <c r="B77" s="326"/>
      <c r="C77" s="331" t="s">
        <v>687</v>
      </c>
      <c r="D77" s="331"/>
      <c r="E77" s="331"/>
      <c r="F77" s="332" t="s">
        <v>688</v>
      </c>
      <c r="G77" s="333"/>
      <c r="H77" s="331"/>
      <c r="I77" s="331"/>
      <c r="J77" s="331" t="s">
        <v>689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55</v>
      </c>
      <c r="D79" s="336"/>
      <c r="E79" s="336"/>
      <c r="F79" s="337" t="s">
        <v>690</v>
      </c>
      <c r="G79" s="338"/>
      <c r="H79" s="314" t="s">
        <v>691</v>
      </c>
      <c r="I79" s="314" t="s">
        <v>692</v>
      </c>
      <c r="J79" s="314">
        <v>20</v>
      </c>
      <c r="K79" s="328"/>
    </row>
    <row r="80" s="1" customFormat="1" ht="15" customHeight="1">
      <c r="B80" s="326"/>
      <c r="C80" s="314" t="s">
        <v>693</v>
      </c>
      <c r="D80" s="314"/>
      <c r="E80" s="314"/>
      <c r="F80" s="337" t="s">
        <v>690</v>
      </c>
      <c r="G80" s="338"/>
      <c r="H80" s="314" t="s">
        <v>694</v>
      </c>
      <c r="I80" s="314" t="s">
        <v>692</v>
      </c>
      <c r="J80" s="314">
        <v>120</v>
      </c>
      <c r="K80" s="328"/>
    </row>
    <row r="81" s="1" customFormat="1" ht="15" customHeight="1">
      <c r="B81" s="339"/>
      <c r="C81" s="314" t="s">
        <v>695</v>
      </c>
      <c r="D81" s="314"/>
      <c r="E81" s="314"/>
      <c r="F81" s="337" t="s">
        <v>696</v>
      </c>
      <c r="G81" s="338"/>
      <c r="H81" s="314" t="s">
        <v>697</v>
      </c>
      <c r="I81" s="314" t="s">
        <v>692</v>
      </c>
      <c r="J81" s="314">
        <v>50</v>
      </c>
      <c r="K81" s="328"/>
    </row>
    <row r="82" s="1" customFormat="1" ht="15" customHeight="1">
      <c r="B82" s="339"/>
      <c r="C82" s="314" t="s">
        <v>698</v>
      </c>
      <c r="D82" s="314"/>
      <c r="E82" s="314"/>
      <c r="F82" s="337" t="s">
        <v>690</v>
      </c>
      <c r="G82" s="338"/>
      <c r="H82" s="314" t="s">
        <v>699</v>
      </c>
      <c r="I82" s="314" t="s">
        <v>700</v>
      </c>
      <c r="J82" s="314"/>
      <c r="K82" s="328"/>
    </row>
    <row r="83" s="1" customFormat="1" ht="15" customHeight="1">
      <c r="B83" s="339"/>
      <c r="C83" s="340" t="s">
        <v>701</v>
      </c>
      <c r="D83" s="340"/>
      <c r="E83" s="340"/>
      <c r="F83" s="341" t="s">
        <v>696</v>
      </c>
      <c r="G83" s="340"/>
      <c r="H83" s="340" t="s">
        <v>702</v>
      </c>
      <c r="I83" s="340" t="s">
        <v>692</v>
      </c>
      <c r="J83" s="340">
        <v>15</v>
      </c>
      <c r="K83" s="328"/>
    </row>
    <row r="84" s="1" customFormat="1" ht="15" customHeight="1">
      <c r="B84" s="339"/>
      <c r="C84" s="340" t="s">
        <v>703</v>
      </c>
      <c r="D84" s="340"/>
      <c r="E84" s="340"/>
      <c r="F84" s="341" t="s">
        <v>696</v>
      </c>
      <c r="G84" s="340"/>
      <c r="H84" s="340" t="s">
        <v>704</v>
      </c>
      <c r="I84" s="340" t="s">
        <v>692</v>
      </c>
      <c r="J84" s="340">
        <v>15</v>
      </c>
      <c r="K84" s="328"/>
    </row>
    <row r="85" s="1" customFormat="1" ht="15" customHeight="1">
      <c r="B85" s="339"/>
      <c r="C85" s="340" t="s">
        <v>705</v>
      </c>
      <c r="D85" s="340"/>
      <c r="E85" s="340"/>
      <c r="F85" s="341" t="s">
        <v>696</v>
      </c>
      <c r="G85" s="340"/>
      <c r="H85" s="340" t="s">
        <v>706</v>
      </c>
      <c r="I85" s="340" t="s">
        <v>692</v>
      </c>
      <c r="J85" s="340">
        <v>20</v>
      </c>
      <c r="K85" s="328"/>
    </row>
    <row r="86" s="1" customFormat="1" ht="15" customHeight="1">
      <c r="B86" s="339"/>
      <c r="C86" s="340" t="s">
        <v>707</v>
      </c>
      <c r="D86" s="340"/>
      <c r="E86" s="340"/>
      <c r="F86" s="341" t="s">
        <v>696</v>
      </c>
      <c r="G86" s="340"/>
      <c r="H86" s="340" t="s">
        <v>708</v>
      </c>
      <c r="I86" s="340" t="s">
        <v>692</v>
      </c>
      <c r="J86" s="340">
        <v>20</v>
      </c>
      <c r="K86" s="328"/>
    </row>
    <row r="87" s="1" customFormat="1" ht="15" customHeight="1">
      <c r="B87" s="339"/>
      <c r="C87" s="314" t="s">
        <v>709</v>
      </c>
      <c r="D87" s="314"/>
      <c r="E87" s="314"/>
      <c r="F87" s="337" t="s">
        <v>696</v>
      </c>
      <c r="G87" s="338"/>
      <c r="H87" s="314" t="s">
        <v>710</v>
      </c>
      <c r="I87" s="314" t="s">
        <v>692</v>
      </c>
      <c r="J87" s="314">
        <v>50</v>
      </c>
      <c r="K87" s="328"/>
    </row>
    <row r="88" s="1" customFormat="1" ht="15" customHeight="1">
      <c r="B88" s="339"/>
      <c r="C88" s="314" t="s">
        <v>711</v>
      </c>
      <c r="D88" s="314"/>
      <c r="E88" s="314"/>
      <c r="F88" s="337" t="s">
        <v>696</v>
      </c>
      <c r="G88" s="338"/>
      <c r="H88" s="314" t="s">
        <v>712</v>
      </c>
      <c r="I88" s="314" t="s">
        <v>692</v>
      </c>
      <c r="J88" s="314">
        <v>20</v>
      </c>
      <c r="K88" s="328"/>
    </row>
    <row r="89" s="1" customFormat="1" ht="15" customHeight="1">
      <c r="B89" s="339"/>
      <c r="C89" s="314" t="s">
        <v>713</v>
      </c>
      <c r="D89" s="314"/>
      <c r="E89" s="314"/>
      <c r="F89" s="337" t="s">
        <v>696</v>
      </c>
      <c r="G89" s="338"/>
      <c r="H89" s="314" t="s">
        <v>714</v>
      </c>
      <c r="I89" s="314" t="s">
        <v>692</v>
      </c>
      <c r="J89" s="314">
        <v>20</v>
      </c>
      <c r="K89" s="328"/>
    </row>
    <row r="90" s="1" customFormat="1" ht="15" customHeight="1">
      <c r="B90" s="339"/>
      <c r="C90" s="314" t="s">
        <v>715</v>
      </c>
      <c r="D90" s="314"/>
      <c r="E90" s="314"/>
      <c r="F90" s="337" t="s">
        <v>696</v>
      </c>
      <c r="G90" s="338"/>
      <c r="H90" s="314" t="s">
        <v>716</v>
      </c>
      <c r="I90" s="314" t="s">
        <v>692</v>
      </c>
      <c r="J90" s="314">
        <v>50</v>
      </c>
      <c r="K90" s="328"/>
    </row>
    <row r="91" s="1" customFormat="1" ht="15" customHeight="1">
      <c r="B91" s="339"/>
      <c r="C91" s="314" t="s">
        <v>717</v>
      </c>
      <c r="D91" s="314"/>
      <c r="E91" s="314"/>
      <c r="F91" s="337" t="s">
        <v>696</v>
      </c>
      <c r="G91" s="338"/>
      <c r="H91" s="314" t="s">
        <v>717</v>
      </c>
      <c r="I91" s="314" t="s">
        <v>692</v>
      </c>
      <c r="J91" s="314">
        <v>50</v>
      </c>
      <c r="K91" s="328"/>
    </row>
    <row r="92" s="1" customFormat="1" ht="15" customHeight="1">
      <c r="B92" s="339"/>
      <c r="C92" s="314" t="s">
        <v>718</v>
      </c>
      <c r="D92" s="314"/>
      <c r="E92" s="314"/>
      <c r="F92" s="337" t="s">
        <v>696</v>
      </c>
      <c r="G92" s="338"/>
      <c r="H92" s="314" t="s">
        <v>719</v>
      </c>
      <c r="I92" s="314" t="s">
        <v>692</v>
      </c>
      <c r="J92" s="314">
        <v>255</v>
      </c>
      <c r="K92" s="328"/>
    </row>
    <row r="93" s="1" customFormat="1" ht="15" customHeight="1">
      <c r="B93" s="339"/>
      <c r="C93" s="314" t="s">
        <v>720</v>
      </c>
      <c r="D93" s="314"/>
      <c r="E93" s="314"/>
      <c r="F93" s="337" t="s">
        <v>690</v>
      </c>
      <c r="G93" s="338"/>
      <c r="H93" s="314" t="s">
        <v>721</v>
      </c>
      <c r="I93" s="314" t="s">
        <v>722</v>
      </c>
      <c r="J93" s="314"/>
      <c r="K93" s="328"/>
    </row>
    <row r="94" s="1" customFormat="1" ht="15" customHeight="1">
      <c r="B94" s="339"/>
      <c r="C94" s="314" t="s">
        <v>723</v>
      </c>
      <c r="D94" s="314"/>
      <c r="E94" s="314"/>
      <c r="F94" s="337" t="s">
        <v>690</v>
      </c>
      <c r="G94" s="338"/>
      <c r="H94" s="314" t="s">
        <v>724</v>
      </c>
      <c r="I94" s="314" t="s">
        <v>725</v>
      </c>
      <c r="J94" s="314"/>
      <c r="K94" s="328"/>
    </row>
    <row r="95" s="1" customFormat="1" ht="15" customHeight="1">
      <c r="B95" s="339"/>
      <c r="C95" s="314" t="s">
        <v>726</v>
      </c>
      <c r="D95" s="314"/>
      <c r="E95" s="314"/>
      <c r="F95" s="337" t="s">
        <v>690</v>
      </c>
      <c r="G95" s="338"/>
      <c r="H95" s="314" t="s">
        <v>726</v>
      </c>
      <c r="I95" s="314" t="s">
        <v>725</v>
      </c>
      <c r="J95" s="314"/>
      <c r="K95" s="328"/>
    </row>
    <row r="96" s="1" customFormat="1" ht="15" customHeight="1">
      <c r="B96" s="339"/>
      <c r="C96" s="314" t="s">
        <v>40</v>
      </c>
      <c r="D96" s="314"/>
      <c r="E96" s="314"/>
      <c r="F96" s="337" t="s">
        <v>690</v>
      </c>
      <c r="G96" s="338"/>
      <c r="H96" s="314" t="s">
        <v>727</v>
      </c>
      <c r="I96" s="314" t="s">
        <v>725</v>
      </c>
      <c r="J96" s="314"/>
      <c r="K96" s="328"/>
    </row>
    <row r="97" s="1" customFormat="1" ht="15" customHeight="1">
      <c r="B97" s="339"/>
      <c r="C97" s="314" t="s">
        <v>50</v>
      </c>
      <c r="D97" s="314"/>
      <c r="E97" s="314"/>
      <c r="F97" s="337" t="s">
        <v>690</v>
      </c>
      <c r="G97" s="338"/>
      <c r="H97" s="314" t="s">
        <v>728</v>
      </c>
      <c r="I97" s="314" t="s">
        <v>725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729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684</v>
      </c>
      <c r="D103" s="329"/>
      <c r="E103" s="329"/>
      <c r="F103" s="329" t="s">
        <v>685</v>
      </c>
      <c r="G103" s="330"/>
      <c r="H103" s="329" t="s">
        <v>56</v>
      </c>
      <c r="I103" s="329" t="s">
        <v>59</v>
      </c>
      <c r="J103" s="329" t="s">
        <v>686</v>
      </c>
      <c r="K103" s="328"/>
    </row>
    <row r="104" s="1" customFormat="1" ht="17.25" customHeight="1">
      <c r="B104" s="326"/>
      <c r="C104" s="331" t="s">
        <v>687</v>
      </c>
      <c r="D104" s="331"/>
      <c r="E104" s="331"/>
      <c r="F104" s="332" t="s">
        <v>688</v>
      </c>
      <c r="G104" s="333"/>
      <c r="H104" s="331"/>
      <c r="I104" s="331"/>
      <c r="J104" s="331" t="s">
        <v>689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55</v>
      </c>
      <c r="D106" s="336"/>
      <c r="E106" s="336"/>
      <c r="F106" s="337" t="s">
        <v>690</v>
      </c>
      <c r="G106" s="314"/>
      <c r="H106" s="314" t="s">
        <v>730</v>
      </c>
      <c r="I106" s="314" t="s">
        <v>692</v>
      </c>
      <c r="J106" s="314">
        <v>20</v>
      </c>
      <c r="K106" s="328"/>
    </row>
    <row r="107" s="1" customFormat="1" ht="15" customHeight="1">
      <c r="B107" s="326"/>
      <c r="C107" s="314" t="s">
        <v>693</v>
      </c>
      <c r="D107" s="314"/>
      <c r="E107" s="314"/>
      <c r="F107" s="337" t="s">
        <v>690</v>
      </c>
      <c r="G107" s="314"/>
      <c r="H107" s="314" t="s">
        <v>730</v>
      </c>
      <c r="I107" s="314" t="s">
        <v>692</v>
      </c>
      <c r="J107" s="314">
        <v>120</v>
      </c>
      <c r="K107" s="328"/>
    </row>
    <row r="108" s="1" customFormat="1" ht="15" customHeight="1">
      <c r="B108" s="339"/>
      <c r="C108" s="314" t="s">
        <v>695</v>
      </c>
      <c r="D108" s="314"/>
      <c r="E108" s="314"/>
      <c r="F108" s="337" t="s">
        <v>696</v>
      </c>
      <c r="G108" s="314"/>
      <c r="H108" s="314" t="s">
        <v>730</v>
      </c>
      <c r="I108" s="314" t="s">
        <v>692</v>
      </c>
      <c r="J108" s="314">
        <v>50</v>
      </c>
      <c r="K108" s="328"/>
    </row>
    <row r="109" s="1" customFormat="1" ht="15" customHeight="1">
      <c r="B109" s="339"/>
      <c r="C109" s="314" t="s">
        <v>698</v>
      </c>
      <c r="D109" s="314"/>
      <c r="E109" s="314"/>
      <c r="F109" s="337" t="s">
        <v>690</v>
      </c>
      <c r="G109" s="314"/>
      <c r="H109" s="314" t="s">
        <v>730</v>
      </c>
      <c r="I109" s="314" t="s">
        <v>700</v>
      </c>
      <c r="J109" s="314"/>
      <c r="K109" s="328"/>
    </row>
    <row r="110" s="1" customFormat="1" ht="15" customHeight="1">
      <c r="B110" s="339"/>
      <c r="C110" s="314" t="s">
        <v>709</v>
      </c>
      <c r="D110" s="314"/>
      <c r="E110" s="314"/>
      <c r="F110" s="337" t="s">
        <v>696</v>
      </c>
      <c r="G110" s="314"/>
      <c r="H110" s="314" t="s">
        <v>730</v>
      </c>
      <c r="I110" s="314" t="s">
        <v>692</v>
      </c>
      <c r="J110" s="314">
        <v>50</v>
      </c>
      <c r="K110" s="328"/>
    </row>
    <row r="111" s="1" customFormat="1" ht="15" customHeight="1">
      <c r="B111" s="339"/>
      <c r="C111" s="314" t="s">
        <v>717</v>
      </c>
      <c r="D111" s="314"/>
      <c r="E111" s="314"/>
      <c r="F111" s="337" t="s">
        <v>696</v>
      </c>
      <c r="G111" s="314"/>
      <c r="H111" s="314" t="s">
        <v>730</v>
      </c>
      <c r="I111" s="314" t="s">
        <v>692</v>
      </c>
      <c r="J111" s="314">
        <v>50</v>
      </c>
      <c r="K111" s="328"/>
    </row>
    <row r="112" s="1" customFormat="1" ht="15" customHeight="1">
      <c r="B112" s="339"/>
      <c r="C112" s="314" t="s">
        <v>715</v>
      </c>
      <c r="D112" s="314"/>
      <c r="E112" s="314"/>
      <c r="F112" s="337" t="s">
        <v>696</v>
      </c>
      <c r="G112" s="314"/>
      <c r="H112" s="314" t="s">
        <v>730</v>
      </c>
      <c r="I112" s="314" t="s">
        <v>692</v>
      </c>
      <c r="J112" s="314">
        <v>50</v>
      </c>
      <c r="K112" s="328"/>
    </row>
    <row r="113" s="1" customFormat="1" ht="15" customHeight="1">
      <c r="B113" s="339"/>
      <c r="C113" s="314" t="s">
        <v>55</v>
      </c>
      <c r="D113" s="314"/>
      <c r="E113" s="314"/>
      <c r="F113" s="337" t="s">
        <v>690</v>
      </c>
      <c r="G113" s="314"/>
      <c r="H113" s="314" t="s">
        <v>731</v>
      </c>
      <c r="I113" s="314" t="s">
        <v>692</v>
      </c>
      <c r="J113" s="314">
        <v>20</v>
      </c>
      <c r="K113" s="328"/>
    </row>
    <row r="114" s="1" customFormat="1" ht="15" customHeight="1">
      <c r="B114" s="339"/>
      <c r="C114" s="314" t="s">
        <v>732</v>
      </c>
      <c r="D114" s="314"/>
      <c r="E114" s="314"/>
      <c r="F114" s="337" t="s">
        <v>690</v>
      </c>
      <c r="G114" s="314"/>
      <c r="H114" s="314" t="s">
        <v>733</v>
      </c>
      <c r="I114" s="314" t="s">
        <v>692</v>
      </c>
      <c r="J114" s="314">
        <v>120</v>
      </c>
      <c r="K114" s="328"/>
    </row>
    <row r="115" s="1" customFormat="1" ht="15" customHeight="1">
      <c r="B115" s="339"/>
      <c r="C115" s="314" t="s">
        <v>40</v>
      </c>
      <c r="D115" s="314"/>
      <c r="E115" s="314"/>
      <c r="F115" s="337" t="s">
        <v>690</v>
      </c>
      <c r="G115" s="314"/>
      <c r="H115" s="314" t="s">
        <v>734</v>
      </c>
      <c r="I115" s="314" t="s">
        <v>725</v>
      </c>
      <c r="J115" s="314"/>
      <c r="K115" s="328"/>
    </row>
    <row r="116" s="1" customFormat="1" ht="15" customHeight="1">
      <c r="B116" s="339"/>
      <c r="C116" s="314" t="s">
        <v>50</v>
      </c>
      <c r="D116" s="314"/>
      <c r="E116" s="314"/>
      <c r="F116" s="337" t="s">
        <v>690</v>
      </c>
      <c r="G116" s="314"/>
      <c r="H116" s="314" t="s">
        <v>735</v>
      </c>
      <c r="I116" s="314" t="s">
        <v>725</v>
      </c>
      <c r="J116" s="314"/>
      <c r="K116" s="328"/>
    </row>
    <row r="117" s="1" customFormat="1" ht="15" customHeight="1">
      <c r="B117" s="339"/>
      <c r="C117" s="314" t="s">
        <v>59</v>
      </c>
      <c r="D117" s="314"/>
      <c r="E117" s="314"/>
      <c r="F117" s="337" t="s">
        <v>690</v>
      </c>
      <c r="G117" s="314"/>
      <c r="H117" s="314" t="s">
        <v>736</v>
      </c>
      <c r="I117" s="314" t="s">
        <v>737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738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684</v>
      </c>
      <c r="D123" s="329"/>
      <c r="E123" s="329"/>
      <c r="F123" s="329" t="s">
        <v>685</v>
      </c>
      <c r="G123" s="330"/>
      <c r="H123" s="329" t="s">
        <v>56</v>
      </c>
      <c r="I123" s="329" t="s">
        <v>59</v>
      </c>
      <c r="J123" s="329" t="s">
        <v>686</v>
      </c>
      <c r="K123" s="358"/>
    </row>
    <row r="124" s="1" customFormat="1" ht="17.25" customHeight="1">
      <c r="B124" s="357"/>
      <c r="C124" s="331" t="s">
        <v>687</v>
      </c>
      <c r="D124" s="331"/>
      <c r="E124" s="331"/>
      <c r="F124" s="332" t="s">
        <v>688</v>
      </c>
      <c r="G124" s="333"/>
      <c r="H124" s="331"/>
      <c r="I124" s="331"/>
      <c r="J124" s="331" t="s">
        <v>689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693</v>
      </c>
      <c r="D126" s="336"/>
      <c r="E126" s="336"/>
      <c r="F126" s="337" t="s">
        <v>690</v>
      </c>
      <c r="G126" s="314"/>
      <c r="H126" s="314" t="s">
        <v>730</v>
      </c>
      <c r="I126" s="314" t="s">
        <v>692</v>
      </c>
      <c r="J126" s="314">
        <v>120</v>
      </c>
      <c r="K126" s="362"/>
    </row>
    <row r="127" s="1" customFormat="1" ht="15" customHeight="1">
      <c r="B127" s="359"/>
      <c r="C127" s="314" t="s">
        <v>739</v>
      </c>
      <c r="D127" s="314"/>
      <c r="E127" s="314"/>
      <c r="F127" s="337" t="s">
        <v>690</v>
      </c>
      <c r="G127" s="314"/>
      <c r="H127" s="314" t="s">
        <v>740</v>
      </c>
      <c r="I127" s="314" t="s">
        <v>692</v>
      </c>
      <c r="J127" s="314" t="s">
        <v>741</v>
      </c>
      <c r="K127" s="362"/>
    </row>
    <row r="128" s="1" customFormat="1" ht="15" customHeight="1">
      <c r="B128" s="359"/>
      <c r="C128" s="314" t="s">
        <v>86</v>
      </c>
      <c r="D128" s="314"/>
      <c r="E128" s="314"/>
      <c r="F128" s="337" t="s">
        <v>690</v>
      </c>
      <c r="G128" s="314"/>
      <c r="H128" s="314" t="s">
        <v>742</v>
      </c>
      <c r="I128" s="314" t="s">
        <v>692</v>
      </c>
      <c r="J128" s="314" t="s">
        <v>741</v>
      </c>
      <c r="K128" s="362"/>
    </row>
    <row r="129" s="1" customFormat="1" ht="15" customHeight="1">
      <c r="B129" s="359"/>
      <c r="C129" s="314" t="s">
        <v>701</v>
      </c>
      <c r="D129" s="314"/>
      <c r="E129" s="314"/>
      <c r="F129" s="337" t="s">
        <v>696</v>
      </c>
      <c r="G129" s="314"/>
      <c r="H129" s="314" t="s">
        <v>702</v>
      </c>
      <c r="I129" s="314" t="s">
        <v>692</v>
      </c>
      <c r="J129" s="314">
        <v>15</v>
      </c>
      <c r="K129" s="362"/>
    </row>
    <row r="130" s="1" customFormat="1" ht="15" customHeight="1">
      <c r="B130" s="359"/>
      <c r="C130" s="340" t="s">
        <v>703</v>
      </c>
      <c r="D130" s="340"/>
      <c r="E130" s="340"/>
      <c r="F130" s="341" t="s">
        <v>696</v>
      </c>
      <c r="G130" s="340"/>
      <c r="H130" s="340" t="s">
        <v>704</v>
      </c>
      <c r="I130" s="340" t="s">
        <v>692</v>
      </c>
      <c r="J130" s="340">
        <v>15</v>
      </c>
      <c r="K130" s="362"/>
    </row>
    <row r="131" s="1" customFormat="1" ht="15" customHeight="1">
      <c r="B131" s="359"/>
      <c r="C131" s="340" t="s">
        <v>705</v>
      </c>
      <c r="D131" s="340"/>
      <c r="E131" s="340"/>
      <c r="F131" s="341" t="s">
        <v>696</v>
      </c>
      <c r="G131" s="340"/>
      <c r="H131" s="340" t="s">
        <v>706</v>
      </c>
      <c r="I131" s="340" t="s">
        <v>692</v>
      </c>
      <c r="J131" s="340">
        <v>20</v>
      </c>
      <c r="K131" s="362"/>
    </row>
    <row r="132" s="1" customFormat="1" ht="15" customHeight="1">
      <c r="B132" s="359"/>
      <c r="C132" s="340" t="s">
        <v>707</v>
      </c>
      <c r="D132" s="340"/>
      <c r="E132" s="340"/>
      <c r="F132" s="341" t="s">
        <v>696</v>
      </c>
      <c r="G132" s="340"/>
      <c r="H132" s="340" t="s">
        <v>708</v>
      </c>
      <c r="I132" s="340" t="s">
        <v>692</v>
      </c>
      <c r="J132" s="340">
        <v>20</v>
      </c>
      <c r="K132" s="362"/>
    </row>
    <row r="133" s="1" customFormat="1" ht="15" customHeight="1">
      <c r="B133" s="359"/>
      <c r="C133" s="314" t="s">
        <v>695</v>
      </c>
      <c r="D133" s="314"/>
      <c r="E133" s="314"/>
      <c r="F133" s="337" t="s">
        <v>696</v>
      </c>
      <c r="G133" s="314"/>
      <c r="H133" s="314" t="s">
        <v>730</v>
      </c>
      <c r="I133" s="314" t="s">
        <v>692</v>
      </c>
      <c r="J133" s="314">
        <v>50</v>
      </c>
      <c r="K133" s="362"/>
    </row>
    <row r="134" s="1" customFormat="1" ht="15" customHeight="1">
      <c r="B134" s="359"/>
      <c r="C134" s="314" t="s">
        <v>709</v>
      </c>
      <c r="D134" s="314"/>
      <c r="E134" s="314"/>
      <c r="F134" s="337" t="s">
        <v>696</v>
      </c>
      <c r="G134" s="314"/>
      <c r="H134" s="314" t="s">
        <v>730</v>
      </c>
      <c r="I134" s="314" t="s">
        <v>692</v>
      </c>
      <c r="J134" s="314">
        <v>50</v>
      </c>
      <c r="K134" s="362"/>
    </row>
    <row r="135" s="1" customFormat="1" ht="15" customHeight="1">
      <c r="B135" s="359"/>
      <c r="C135" s="314" t="s">
        <v>715</v>
      </c>
      <c r="D135" s="314"/>
      <c r="E135" s="314"/>
      <c r="F135" s="337" t="s">
        <v>696</v>
      </c>
      <c r="G135" s="314"/>
      <c r="H135" s="314" t="s">
        <v>730</v>
      </c>
      <c r="I135" s="314" t="s">
        <v>692</v>
      </c>
      <c r="J135" s="314">
        <v>50</v>
      </c>
      <c r="K135" s="362"/>
    </row>
    <row r="136" s="1" customFormat="1" ht="15" customHeight="1">
      <c r="B136" s="359"/>
      <c r="C136" s="314" t="s">
        <v>717</v>
      </c>
      <c r="D136" s="314"/>
      <c r="E136" s="314"/>
      <c r="F136" s="337" t="s">
        <v>696</v>
      </c>
      <c r="G136" s="314"/>
      <c r="H136" s="314" t="s">
        <v>730</v>
      </c>
      <c r="I136" s="314" t="s">
        <v>692</v>
      </c>
      <c r="J136" s="314">
        <v>50</v>
      </c>
      <c r="K136" s="362"/>
    </row>
    <row r="137" s="1" customFormat="1" ht="15" customHeight="1">
      <c r="B137" s="359"/>
      <c r="C137" s="314" t="s">
        <v>718</v>
      </c>
      <c r="D137" s="314"/>
      <c r="E137" s="314"/>
      <c r="F137" s="337" t="s">
        <v>696</v>
      </c>
      <c r="G137" s="314"/>
      <c r="H137" s="314" t="s">
        <v>743</v>
      </c>
      <c r="I137" s="314" t="s">
        <v>692</v>
      </c>
      <c r="J137" s="314">
        <v>255</v>
      </c>
      <c r="K137" s="362"/>
    </row>
    <row r="138" s="1" customFormat="1" ht="15" customHeight="1">
      <c r="B138" s="359"/>
      <c r="C138" s="314" t="s">
        <v>720</v>
      </c>
      <c r="D138" s="314"/>
      <c r="E138" s="314"/>
      <c r="F138" s="337" t="s">
        <v>690</v>
      </c>
      <c r="G138" s="314"/>
      <c r="H138" s="314" t="s">
        <v>744</v>
      </c>
      <c r="I138" s="314" t="s">
        <v>722</v>
      </c>
      <c r="J138" s="314"/>
      <c r="K138" s="362"/>
    </row>
    <row r="139" s="1" customFormat="1" ht="15" customHeight="1">
      <c r="B139" s="359"/>
      <c r="C139" s="314" t="s">
        <v>723</v>
      </c>
      <c r="D139" s="314"/>
      <c r="E139" s="314"/>
      <c r="F139" s="337" t="s">
        <v>690</v>
      </c>
      <c r="G139" s="314"/>
      <c r="H139" s="314" t="s">
        <v>745</v>
      </c>
      <c r="I139" s="314" t="s">
        <v>725</v>
      </c>
      <c r="J139" s="314"/>
      <c r="K139" s="362"/>
    </row>
    <row r="140" s="1" customFormat="1" ht="15" customHeight="1">
      <c r="B140" s="359"/>
      <c r="C140" s="314" t="s">
        <v>726</v>
      </c>
      <c r="D140" s="314"/>
      <c r="E140" s="314"/>
      <c r="F140" s="337" t="s">
        <v>690</v>
      </c>
      <c r="G140" s="314"/>
      <c r="H140" s="314" t="s">
        <v>726</v>
      </c>
      <c r="I140" s="314" t="s">
        <v>725</v>
      </c>
      <c r="J140" s="314"/>
      <c r="K140" s="362"/>
    </row>
    <row r="141" s="1" customFormat="1" ht="15" customHeight="1">
      <c r="B141" s="359"/>
      <c r="C141" s="314" t="s">
        <v>40</v>
      </c>
      <c r="D141" s="314"/>
      <c r="E141" s="314"/>
      <c r="F141" s="337" t="s">
        <v>690</v>
      </c>
      <c r="G141" s="314"/>
      <c r="H141" s="314" t="s">
        <v>746</v>
      </c>
      <c r="I141" s="314" t="s">
        <v>725</v>
      </c>
      <c r="J141" s="314"/>
      <c r="K141" s="362"/>
    </row>
    <row r="142" s="1" customFormat="1" ht="15" customHeight="1">
      <c r="B142" s="359"/>
      <c r="C142" s="314" t="s">
        <v>747</v>
      </c>
      <c r="D142" s="314"/>
      <c r="E142" s="314"/>
      <c r="F142" s="337" t="s">
        <v>690</v>
      </c>
      <c r="G142" s="314"/>
      <c r="H142" s="314" t="s">
        <v>748</v>
      </c>
      <c r="I142" s="314" t="s">
        <v>725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749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684</v>
      </c>
      <c r="D148" s="329"/>
      <c r="E148" s="329"/>
      <c r="F148" s="329" t="s">
        <v>685</v>
      </c>
      <c r="G148" s="330"/>
      <c r="H148" s="329" t="s">
        <v>56</v>
      </c>
      <c r="I148" s="329" t="s">
        <v>59</v>
      </c>
      <c r="J148" s="329" t="s">
        <v>686</v>
      </c>
      <c r="K148" s="328"/>
    </row>
    <row r="149" s="1" customFormat="1" ht="17.25" customHeight="1">
      <c r="B149" s="326"/>
      <c r="C149" s="331" t="s">
        <v>687</v>
      </c>
      <c r="D149" s="331"/>
      <c r="E149" s="331"/>
      <c r="F149" s="332" t="s">
        <v>688</v>
      </c>
      <c r="G149" s="333"/>
      <c r="H149" s="331"/>
      <c r="I149" s="331"/>
      <c r="J149" s="331" t="s">
        <v>689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693</v>
      </c>
      <c r="D151" s="314"/>
      <c r="E151" s="314"/>
      <c r="F151" s="367" t="s">
        <v>690</v>
      </c>
      <c r="G151" s="314"/>
      <c r="H151" s="366" t="s">
        <v>730</v>
      </c>
      <c r="I151" s="366" t="s">
        <v>692</v>
      </c>
      <c r="J151" s="366">
        <v>120</v>
      </c>
      <c r="K151" s="362"/>
    </row>
    <row r="152" s="1" customFormat="1" ht="15" customHeight="1">
      <c r="B152" s="339"/>
      <c r="C152" s="366" t="s">
        <v>739</v>
      </c>
      <c r="D152" s="314"/>
      <c r="E152" s="314"/>
      <c r="F152" s="367" t="s">
        <v>690</v>
      </c>
      <c r="G152" s="314"/>
      <c r="H152" s="366" t="s">
        <v>750</v>
      </c>
      <c r="I152" s="366" t="s">
        <v>692</v>
      </c>
      <c r="J152" s="366" t="s">
        <v>741</v>
      </c>
      <c r="K152" s="362"/>
    </row>
    <row r="153" s="1" customFormat="1" ht="15" customHeight="1">
      <c r="B153" s="339"/>
      <c r="C153" s="366" t="s">
        <v>86</v>
      </c>
      <c r="D153" s="314"/>
      <c r="E153" s="314"/>
      <c r="F153" s="367" t="s">
        <v>690</v>
      </c>
      <c r="G153" s="314"/>
      <c r="H153" s="366" t="s">
        <v>751</v>
      </c>
      <c r="I153" s="366" t="s">
        <v>692</v>
      </c>
      <c r="J153" s="366" t="s">
        <v>741</v>
      </c>
      <c r="K153" s="362"/>
    </row>
    <row r="154" s="1" customFormat="1" ht="15" customHeight="1">
      <c r="B154" s="339"/>
      <c r="C154" s="366" t="s">
        <v>695</v>
      </c>
      <c r="D154" s="314"/>
      <c r="E154" s="314"/>
      <c r="F154" s="367" t="s">
        <v>696</v>
      </c>
      <c r="G154" s="314"/>
      <c r="H154" s="366" t="s">
        <v>730</v>
      </c>
      <c r="I154" s="366" t="s">
        <v>692</v>
      </c>
      <c r="J154" s="366">
        <v>50</v>
      </c>
      <c r="K154" s="362"/>
    </row>
    <row r="155" s="1" customFormat="1" ht="15" customHeight="1">
      <c r="B155" s="339"/>
      <c r="C155" s="366" t="s">
        <v>698</v>
      </c>
      <c r="D155" s="314"/>
      <c r="E155" s="314"/>
      <c r="F155" s="367" t="s">
        <v>690</v>
      </c>
      <c r="G155" s="314"/>
      <c r="H155" s="366" t="s">
        <v>730</v>
      </c>
      <c r="I155" s="366" t="s">
        <v>700</v>
      </c>
      <c r="J155" s="366"/>
      <c r="K155" s="362"/>
    </row>
    <row r="156" s="1" customFormat="1" ht="15" customHeight="1">
      <c r="B156" s="339"/>
      <c r="C156" s="366" t="s">
        <v>709</v>
      </c>
      <c r="D156" s="314"/>
      <c r="E156" s="314"/>
      <c r="F156" s="367" t="s">
        <v>696</v>
      </c>
      <c r="G156" s="314"/>
      <c r="H156" s="366" t="s">
        <v>730</v>
      </c>
      <c r="I156" s="366" t="s">
        <v>692</v>
      </c>
      <c r="J156" s="366">
        <v>50</v>
      </c>
      <c r="K156" s="362"/>
    </row>
    <row r="157" s="1" customFormat="1" ht="15" customHeight="1">
      <c r="B157" s="339"/>
      <c r="C157" s="366" t="s">
        <v>717</v>
      </c>
      <c r="D157" s="314"/>
      <c r="E157" s="314"/>
      <c r="F157" s="367" t="s">
        <v>696</v>
      </c>
      <c r="G157" s="314"/>
      <c r="H157" s="366" t="s">
        <v>730</v>
      </c>
      <c r="I157" s="366" t="s">
        <v>692</v>
      </c>
      <c r="J157" s="366">
        <v>50</v>
      </c>
      <c r="K157" s="362"/>
    </row>
    <row r="158" s="1" customFormat="1" ht="15" customHeight="1">
      <c r="B158" s="339"/>
      <c r="C158" s="366" t="s">
        <v>715</v>
      </c>
      <c r="D158" s="314"/>
      <c r="E158" s="314"/>
      <c r="F158" s="367" t="s">
        <v>696</v>
      </c>
      <c r="G158" s="314"/>
      <c r="H158" s="366" t="s">
        <v>730</v>
      </c>
      <c r="I158" s="366" t="s">
        <v>692</v>
      </c>
      <c r="J158" s="366">
        <v>50</v>
      </c>
      <c r="K158" s="362"/>
    </row>
    <row r="159" s="1" customFormat="1" ht="15" customHeight="1">
      <c r="B159" s="339"/>
      <c r="C159" s="366" t="s">
        <v>157</v>
      </c>
      <c r="D159" s="314"/>
      <c r="E159" s="314"/>
      <c r="F159" s="367" t="s">
        <v>690</v>
      </c>
      <c r="G159" s="314"/>
      <c r="H159" s="366" t="s">
        <v>752</v>
      </c>
      <c r="I159" s="366" t="s">
        <v>692</v>
      </c>
      <c r="J159" s="366" t="s">
        <v>753</v>
      </c>
      <c r="K159" s="362"/>
    </row>
    <row r="160" s="1" customFormat="1" ht="15" customHeight="1">
      <c r="B160" s="339"/>
      <c r="C160" s="366" t="s">
        <v>754</v>
      </c>
      <c r="D160" s="314"/>
      <c r="E160" s="314"/>
      <c r="F160" s="367" t="s">
        <v>690</v>
      </c>
      <c r="G160" s="314"/>
      <c r="H160" s="366" t="s">
        <v>755</v>
      </c>
      <c r="I160" s="366" t="s">
        <v>725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756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684</v>
      </c>
      <c r="D166" s="329"/>
      <c r="E166" s="329"/>
      <c r="F166" s="329" t="s">
        <v>685</v>
      </c>
      <c r="G166" s="371"/>
      <c r="H166" s="372" t="s">
        <v>56</v>
      </c>
      <c r="I166" s="372" t="s">
        <v>59</v>
      </c>
      <c r="J166" s="329" t="s">
        <v>686</v>
      </c>
      <c r="K166" s="306"/>
    </row>
    <row r="167" s="1" customFormat="1" ht="17.25" customHeight="1">
      <c r="B167" s="307"/>
      <c r="C167" s="331" t="s">
        <v>687</v>
      </c>
      <c r="D167" s="331"/>
      <c r="E167" s="331"/>
      <c r="F167" s="332" t="s">
        <v>688</v>
      </c>
      <c r="G167" s="373"/>
      <c r="H167" s="374"/>
      <c r="I167" s="374"/>
      <c r="J167" s="331" t="s">
        <v>689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693</v>
      </c>
      <c r="D169" s="314"/>
      <c r="E169" s="314"/>
      <c r="F169" s="337" t="s">
        <v>690</v>
      </c>
      <c r="G169" s="314"/>
      <c r="H169" s="314" t="s">
        <v>730</v>
      </c>
      <c r="I169" s="314" t="s">
        <v>692</v>
      </c>
      <c r="J169" s="314">
        <v>120</v>
      </c>
      <c r="K169" s="362"/>
    </row>
    <row r="170" s="1" customFormat="1" ht="15" customHeight="1">
      <c r="B170" s="339"/>
      <c r="C170" s="314" t="s">
        <v>739</v>
      </c>
      <c r="D170" s="314"/>
      <c r="E170" s="314"/>
      <c r="F170" s="337" t="s">
        <v>690</v>
      </c>
      <c r="G170" s="314"/>
      <c r="H170" s="314" t="s">
        <v>740</v>
      </c>
      <c r="I170" s="314" t="s">
        <v>692</v>
      </c>
      <c r="J170" s="314" t="s">
        <v>741</v>
      </c>
      <c r="K170" s="362"/>
    </row>
    <row r="171" s="1" customFormat="1" ht="15" customHeight="1">
      <c r="B171" s="339"/>
      <c r="C171" s="314" t="s">
        <v>86</v>
      </c>
      <c r="D171" s="314"/>
      <c r="E171" s="314"/>
      <c r="F171" s="337" t="s">
        <v>690</v>
      </c>
      <c r="G171" s="314"/>
      <c r="H171" s="314" t="s">
        <v>757</v>
      </c>
      <c r="I171" s="314" t="s">
        <v>692</v>
      </c>
      <c r="J171" s="314" t="s">
        <v>741</v>
      </c>
      <c r="K171" s="362"/>
    </row>
    <row r="172" s="1" customFormat="1" ht="15" customHeight="1">
      <c r="B172" s="339"/>
      <c r="C172" s="314" t="s">
        <v>695</v>
      </c>
      <c r="D172" s="314"/>
      <c r="E172" s="314"/>
      <c r="F172" s="337" t="s">
        <v>696</v>
      </c>
      <c r="G172" s="314"/>
      <c r="H172" s="314" t="s">
        <v>757</v>
      </c>
      <c r="I172" s="314" t="s">
        <v>692</v>
      </c>
      <c r="J172" s="314">
        <v>50</v>
      </c>
      <c r="K172" s="362"/>
    </row>
    <row r="173" s="1" customFormat="1" ht="15" customHeight="1">
      <c r="B173" s="339"/>
      <c r="C173" s="314" t="s">
        <v>698</v>
      </c>
      <c r="D173" s="314"/>
      <c r="E173" s="314"/>
      <c r="F173" s="337" t="s">
        <v>690</v>
      </c>
      <c r="G173" s="314"/>
      <c r="H173" s="314" t="s">
        <v>757</v>
      </c>
      <c r="I173" s="314" t="s">
        <v>700</v>
      </c>
      <c r="J173" s="314"/>
      <c r="K173" s="362"/>
    </row>
    <row r="174" s="1" customFormat="1" ht="15" customHeight="1">
      <c r="B174" s="339"/>
      <c r="C174" s="314" t="s">
        <v>709</v>
      </c>
      <c r="D174" s="314"/>
      <c r="E174" s="314"/>
      <c r="F174" s="337" t="s">
        <v>696</v>
      </c>
      <c r="G174" s="314"/>
      <c r="H174" s="314" t="s">
        <v>757</v>
      </c>
      <c r="I174" s="314" t="s">
        <v>692</v>
      </c>
      <c r="J174" s="314">
        <v>50</v>
      </c>
      <c r="K174" s="362"/>
    </row>
    <row r="175" s="1" customFormat="1" ht="15" customHeight="1">
      <c r="B175" s="339"/>
      <c r="C175" s="314" t="s">
        <v>717</v>
      </c>
      <c r="D175" s="314"/>
      <c r="E175" s="314"/>
      <c r="F175" s="337" t="s">
        <v>696</v>
      </c>
      <c r="G175" s="314"/>
      <c r="H175" s="314" t="s">
        <v>757</v>
      </c>
      <c r="I175" s="314" t="s">
        <v>692</v>
      </c>
      <c r="J175" s="314">
        <v>50</v>
      </c>
      <c r="K175" s="362"/>
    </row>
    <row r="176" s="1" customFormat="1" ht="15" customHeight="1">
      <c r="B176" s="339"/>
      <c r="C176" s="314" t="s">
        <v>715</v>
      </c>
      <c r="D176" s="314"/>
      <c r="E176" s="314"/>
      <c r="F176" s="337" t="s">
        <v>696</v>
      </c>
      <c r="G176" s="314"/>
      <c r="H176" s="314" t="s">
        <v>757</v>
      </c>
      <c r="I176" s="314" t="s">
        <v>692</v>
      </c>
      <c r="J176" s="314">
        <v>50</v>
      </c>
      <c r="K176" s="362"/>
    </row>
    <row r="177" s="1" customFormat="1" ht="15" customHeight="1">
      <c r="B177" s="339"/>
      <c r="C177" s="314" t="s">
        <v>170</v>
      </c>
      <c r="D177" s="314"/>
      <c r="E177" s="314"/>
      <c r="F177" s="337" t="s">
        <v>690</v>
      </c>
      <c r="G177" s="314"/>
      <c r="H177" s="314" t="s">
        <v>758</v>
      </c>
      <c r="I177" s="314" t="s">
        <v>759</v>
      </c>
      <c r="J177" s="314"/>
      <c r="K177" s="362"/>
    </row>
    <row r="178" s="1" customFormat="1" ht="15" customHeight="1">
      <c r="B178" s="339"/>
      <c r="C178" s="314" t="s">
        <v>59</v>
      </c>
      <c r="D178" s="314"/>
      <c r="E178" s="314"/>
      <c r="F178" s="337" t="s">
        <v>690</v>
      </c>
      <c r="G178" s="314"/>
      <c r="H178" s="314" t="s">
        <v>760</v>
      </c>
      <c r="I178" s="314" t="s">
        <v>761</v>
      </c>
      <c r="J178" s="314">
        <v>1</v>
      </c>
      <c r="K178" s="362"/>
    </row>
    <row r="179" s="1" customFormat="1" ht="15" customHeight="1">
      <c r="B179" s="339"/>
      <c r="C179" s="314" t="s">
        <v>55</v>
      </c>
      <c r="D179" s="314"/>
      <c r="E179" s="314"/>
      <c r="F179" s="337" t="s">
        <v>690</v>
      </c>
      <c r="G179" s="314"/>
      <c r="H179" s="314" t="s">
        <v>762</v>
      </c>
      <c r="I179" s="314" t="s">
        <v>692</v>
      </c>
      <c r="J179" s="314">
        <v>20</v>
      </c>
      <c r="K179" s="362"/>
    </row>
    <row r="180" s="1" customFormat="1" ht="15" customHeight="1">
      <c r="B180" s="339"/>
      <c r="C180" s="314" t="s">
        <v>56</v>
      </c>
      <c r="D180" s="314"/>
      <c r="E180" s="314"/>
      <c r="F180" s="337" t="s">
        <v>690</v>
      </c>
      <c r="G180" s="314"/>
      <c r="H180" s="314" t="s">
        <v>763</v>
      </c>
      <c r="I180" s="314" t="s">
        <v>692</v>
      </c>
      <c r="J180" s="314">
        <v>255</v>
      </c>
      <c r="K180" s="362"/>
    </row>
    <row r="181" s="1" customFormat="1" ht="15" customHeight="1">
      <c r="B181" s="339"/>
      <c r="C181" s="314" t="s">
        <v>171</v>
      </c>
      <c r="D181" s="314"/>
      <c r="E181" s="314"/>
      <c r="F181" s="337" t="s">
        <v>690</v>
      </c>
      <c r="G181" s="314"/>
      <c r="H181" s="314" t="s">
        <v>654</v>
      </c>
      <c r="I181" s="314" t="s">
        <v>692</v>
      </c>
      <c r="J181" s="314">
        <v>10</v>
      </c>
      <c r="K181" s="362"/>
    </row>
    <row r="182" s="1" customFormat="1" ht="15" customHeight="1">
      <c r="B182" s="339"/>
      <c r="C182" s="314" t="s">
        <v>172</v>
      </c>
      <c r="D182" s="314"/>
      <c r="E182" s="314"/>
      <c r="F182" s="337" t="s">
        <v>690</v>
      </c>
      <c r="G182" s="314"/>
      <c r="H182" s="314" t="s">
        <v>764</v>
      </c>
      <c r="I182" s="314" t="s">
        <v>725</v>
      </c>
      <c r="J182" s="314"/>
      <c r="K182" s="362"/>
    </row>
    <row r="183" s="1" customFormat="1" ht="15" customHeight="1">
      <c r="B183" s="339"/>
      <c r="C183" s="314" t="s">
        <v>765</v>
      </c>
      <c r="D183" s="314"/>
      <c r="E183" s="314"/>
      <c r="F183" s="337" t="s">
        <v>690</v>
      </c>
      <c r="G183" s="314"/>
      <c r="H183" s="314" t="s">
        <v>766</v>
      </c>
      <c r="I183" s="314" t="s">
        <v>725</v>
      </c>
      <c r="J183" s="314"/>
      <c r="K183" s="362"/>
    </row>
    <row r="184" s="1" customFormat="1" ht="15" customHeight="1">
      <c r="B184" s="339"/>
      <c r="C184" s="314" t="s">
        <v>754</v>
      </c>
      <c r="D184" s="314"/>
      <c r="E184" s="314"/>
      <c r="F184" s="337" t="s">
        <v>690</v>
      </c>
      <c r="G184" s="314"/>
      <c r="H184" s="314" t="s">
        <v>767</v>
      </c>
      <c r="I184" s="314" t="s">
        <v>725</v>
      </c>
      <c r="J184" s="314"/>
      <c r="K184" s="362"/>
    </row>
    <row r="185" s="1" customFormat="1" ht="15" customHeight="1">
      <c r="B185" s="339"/>
      <c r="C185" s="314" t="s">
        <v>174</v>
      </c>
      <c r="D185" s="314"/>
      <c r="E185" s="314"/>
      <c r="F185" s="337" t="s">
        <v>696</v>
      </c>
      <c r="G185" s="314"/>
      <c r="H185" s="314" t="s">
        <v>768</v>
      </c>
      <c r="I185" s="314" t="s">
        <v>692</v>
      </c>
      <c r="J185" s="314">
        <v>50</v>
      </c>
      <c r="K185" s="362"/>
    </row>
    <row r="186" s="1" customFormat="1" ht="15" customHeight="1">
      <c r="B186" s="339"/>
      <c r="C186" s="314" t="s">
        <v>769</v>
      </c>
      <c r="D186" s="314"/>
      <c r="E186" s="314"/>
      <c r="F186" s="337" t="s">
        <v>696</v>
      </c>
      <c r="G186" s="314"/>
      <c r="H186" s="314" t="s">
        <v>770</v>
      </c>
      <c r="I186" s="314" t="s">
        <v>771</v>
      </c>
      <c r="J186" s="314"/>
      <c r="K186" s="362"/>
    </row>
    <row r="187" s="1" customFormat="1" ht="15" customHeight="1">
      <c r="B187" s="339"/>
      <c r="C187" s="314" t="s">
        <v>772</v>
      </c>
      <c r="D187" s="314"/>
      <c r="E187" s="314"/>
      <c r="F187" s="337" t="s">
        <v>696</v>
      </c>
      <c r="G187" s="314"/>
      <c r="H187" s="314" t="s">
        <v>773</v>
      </c>
      <c r="I187" s="314" t="s">
        <v>771</v>
      </c>
      <c r="J187" s="314"/>
      <c r="K187" s="362"/>
    </row>
    <row r="188" s="1" customFormat="1" ht="15" customHeight="1">
      <c r="B188" s="339"/>
      <c r="C188" s="314" t="s">
        <v>774</v>
      </c>
      <c r="D188" s="314"/>
      <c r="E188" s="314"/>
      <c r="F188" s="337" t="s">
        <v>696</v>
      </c>
      <c r="G188" s="314"/>
      <c r="H188" s="314" t="s">
        <v>775</v>
      </c>
      <c r="I188" s="314" t="s">
        <v>771</v>
      </c>
      <c r="J188" s="314"/>
      <c r="K188" s="362"/>
    </row>
    <row r="189" s="1" customFormat="1" ht="15" customHeight="1">
      <c r="B189" s="339"/>
      <c r="C189" s="375" t="s">
        <v>776</v>
      </c>
      <c r="D189" s="314"/>
      <c r="E189" s="314"/>
      <c r="F189" s="337" t="s">
        <v>696</v>
      </c>
      <c r="G189" s="314"/>
      <c r="H189" s="314" t="s">
        <v>777</v>
      </c>
      <c r="I189" s="314" t="s">
        <v>778</v>
      </c>
      <c r="J189" s="376" t="s">
        <v>779</v>
      </c>
      <c r="K189" s="362"/>
    </row>
    <row r="190" s="17" customFormat="1" ht="15" customHeight="1">
      <c r="B190" s="377"/>
      <c r="C190" s="378" t="s">
        <v>780</v>
      </c>
      <c r="D190" s="379"/>
      <c r="E190" s="379"/>
      <c r="F190" s="380" t="s">
        <v>696</v>
      </c>
      <c r="G190" s="379"/>
      <c r="H190" s="379" t="s">
        <v>781</v>
      </c>
      <c r="I190" s="379" t="s">
        <v>778</v>
      </c>
      <c r="J190" s="381" t="s">
        <v>779</v>
      </c>
      <c r="K190" s="382"/>
    </row>
    <row r="191" s="1" customFormat="1" ht="15" customHeight="1">
      <c r="B191" s="339"/>
      <c r="C191" s="375" t="s">
        <v>44</v>
      </c>
      <c r="D191" s="314"/>
      <c r="E191" s="314"/>
      <c r="F191" s="337" t="s">
        <v>690</v>
      </c>
      <c r="G191" s="314"/>
      <c r="H191" s="311" t="s">
        <v>782</v>
      </c>
      <c r="I191" s="314" t="s">
        <v>783</v>
      </c>
      <c r="J191" s="314"/>
      <c r="K191" s="362"/>
    </row>
    <row r="192" s="1" customFormat="1" ht="15" customHeight="1">
      <c r="B192" s="339"/>
      <c r="C192" s="375" t="s">
        <v>784</v>
      </c>
      <c r="D192" s="314"/>
      <c r="E192" s="314"/>
      <c r="F192" s="337" t="s">
        <v>690</v>
      </c>
      <c r="G192" s="314"/>
      <c r="H192" s="314" t="s">
        <v>785</v>
      </c>
      <c r="I192" s="314" t="s">
        <v>725</v>
      </c>
      <c r="J192" s="314"/>
      <c r="K192" s="362"/>
    </row>
    <row r="193" s="1" customFormat="1" ht="15" customHeight="1">
      <c r="B193" s="339"/>
      <c r="C193" s="375" t="s">
        <v>786</v>
      </c>
      <c r="D193" s="314"/>
      <c r="E193" s="314"/>
      <c r="F193" s="337" t="s">
        <v>690</v>
      </c>
      <c r="G193" s="314"/>
      <c r="H193" s="314" t="s">
        <v>787</v>
      </c>
      <c r="I193" s="314" t="s">
        <v>725</v>
      </c>
      <c r="J193" s="314"/>
      <c r="K193" s="362"/>
    </row>
    <row r="194" s="1" customFormat="1" ht="15" customHeight="1">
      <c r="B194" s="339"/>
      <c r="C194" s="375" t="s">
        <v>788</v>
      </c>
      <c r="D194" s="314"/>
      <c r="E194" s="314"/>
      <c r="F194" s="337" t="s">
        <v>696</v>
      </c>
      <c r="G194" s="314"/>
      <c r="H194" s="314" t="s">
        <v>789</v>
      </c>
      <c r="I194" s="314" t="s">
        <v>725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790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791</v>
      </c>
      <c r="D201" s="384"/>
      <c r="E201" s="384"/>
      <c r="F201" s="384" t="s">
        <v>792</v>
      </c>
      <c r="G201" s="385"/>
      <c r="H201" s="384" t="s">
        <v>793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783</v>
      </c>
      <c r="D203" s="314"/>
      <c r="E203" s="314"/>
      <c r="F203" s="337" t="s">
        <v>45</v>
      </c>
      <c r="G203" s="314"/>
      <c r="H203" s="314" t="s">
        <v>794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46</v>
      </c>
      <c r="G204" s="314"/>
      <c r="H204" s="314" t="s">
        <v>795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49</v>
      </c>
      <c r="G205" s="314"/>
      <c r="H205" s="314" t="s">
        <v>796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797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48</v>
      </c>
      <c r="G207" s="314"/>
      <c r="H207" s="314" t="s">
        <v>798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737</v>
      </c>
      <c r="D209" s="314"/>
      <c r="E209" s="314"/>
      <c r="F209" s="337" t="s">
        <v>80</v>
      </c>
      <c r="G209" s="314"/>
      <c r="H209" s="314" t="s">
        <v>799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634</v>
      </c>
      <c r="G210" s="314"/>
      <c r="H210" s="314" t="s">
        <v>635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632</v>
      </c>
      <c r="G211" s="314"/>
      <c r="H211" s="314" t="s">
        <v>800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636</v>
      </c>
      <c r="G212" s="375"/>
      <c r="H212" s="366" t="s">
        <v>137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637</v>
      </c>
      <c r="G213" s="375"/>
      <c r="H213" s="366" t="s">
        <v>590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761</v>
      </c>
      <c r="D215" s="314"/>
      <c r="E215" s="314"/>
      <c r="F215" s="337">
        <v>1</v>
      </c>
      <c r="G215" s="375"/>
      <c r="H215" s="366" t="s">
        <v>801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802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803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804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2024-10-14T14:07:13Z</dcterms:created>
  <dcterms:modified xsi:type="dcterms:W3CDTF">2024-10-14T14:07:28Z</dcterms:modified>
</cp:coreProperties>
</file>