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aKleckova\Desktop\"/>
    </mc:Choice>
  </mc:AlternateContent>
  <bookViews>
    <workbookView xWindow="0" yWindow="0" windowWidth="0" windowHeight="0"/>
  </bookViews>
  <sheets>
    <sheet name="Rekapitulace stavby" sheetId="1" r:id="rId1"/>
    <sheet name="13-2024.1a - Zařízení dět..." sheetId="2" r:id="rId2"/>
    <sheet name="13-2024.2a - Venkovní úpravy" sheetId="3" r:id="rId3"/>
    <sheet name="13-2024.3a - Specifikace ..." sheetId="4" r:id="rId4"/>
    <sheet name="13-2024.4a - Specifikace ...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'13-2024.1a - Zařízení dět...'!$C$172:$K$774</definedName>
    <definedName name="_xlnm.Print_Area" localSheetId="1">'13-2024.1a - Zařízení dět...'!$C$4:$J$76,'13-2024.1a - Zařízení dět...'!$C$82:$J$154,'13-2024.1a - Zařízení dět...'!$C$160:$J$774</definedName>
    <definedName name="_xlnm.Print_Titles" localSheetId="1">'13-2024.1a - Zařízení dět...'!$172:$172</definedName>
    <definedName name="_xlnm._FilterDatabase" localSheetId="2" hidden="1">'13-2024.2a - Venkovní úpravy'!$C$125:$K$180</definedName>
    <definedName name="_xlnm.Print_Area" localSheetId="2">'13-2024.2a - Venkovní úpravy'!$C$4:$J$76,'13-2024.2a - Venkovní úpravy'!$C$82:$J$107,'13-2024.2a - Venkovní úpravy'!$C$113:$J$180</definedName>
    <definedName name="_xlnm.Print_Titles" localSheetId="2">'13-2024.2a - Venkovní úpravy'!$125:$125</definedName>
    <definedName name="_xlnm._FilterDatabase" localSheetId="3" hidden="1">'13-2024.3a - Specifikace ...'!$C$117:$K$144</definedName>
    <definedName name="_xlnm.Print_Area" localSheetId="3">'13-2024.3a - Specifikace ...'!$C$4:$J$76,'13-2024.3a - Specifikace ...'!$C$82:$J$99,'13-2024.3a - Specifikace ...'!$C$105:$J$144</definedName>
    <definedName name="_xlnm.Print_Titles" localSheetId="3">'13-2024.3a - Specifikace ...'!$117:$117</definedName>
    <definedName name="_xlnm._FilterDatabase" localSheetId="4" hidden="1">'13-2024.4a - Specifikace ...'!$C$116:$K$128</definedName>
    <definedName name="_xlnm.Print_Area" localSheetId="4">'13-2024.4a - Specifikace ...'!$C$4:$J$76,'13-2024.4a - Specifikace ...'!$C$82:$J$98,'13-2024.4a - Specifikace ...'!$C$104:$J$128</definedName>
    <definedName name="_xlnm.Print_Titles" localSheetId="4">'13-2024.4a - Specifikace ...'!$116:$116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J113"/>
  <c r="F113"/>
  <c r="F111"/>
  <c r="E109"/>
  <c r="J91"/>
  <c r="F91"/>
  <c r="F89"/>
  <c r="E87"/>
  <c r="J24"/>
  <c r="E24"/>
  <c r="J114"/>
  <c r="J23"/>
  <c r="J18"/>
  <c r="E18"/>
  <c r="F92"/>
  <c r="J17"/>
  <c r="J12"/>
  <c r="J89"/>
  <c r="E7"/>
  <c r="E107"/>
  <c i="4" r="J37"/>
  <c r="J36"/>
  <c i="1" r="AY97"/>
  <c i="4" r="J35"/>
  <c i="1" r="AX97"/>
  <c i="4"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4"/>
  <c r="F114"/>
  <c r="F112"/>
  <c r="E110"/>
  <c r="J91"/>
  <c r="F91"/>
  <c r="F89"/>
  <c r="E87"/>
  <c r="J24"/>
  <c r="E24"/>
  <c r="J115"/>
  <c r="J23"/>
  <c r="J18"/>
  <c r="E18"/>
  <c r="F115"/>
  <c r="J17"/>
  <c r="J12"/>
  <c r="J89"/>
  <c r="E7"/>
  <c r="E108"/>
  <c i="3" r="J37"/>
  <c r="J36"/>
  <c i="1" r="AY96"/>
  <c i="3" r="J35"/>
  <c i="1" r="AX96"/>
  <c i="3"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J122"/>
  <c r="F122"/>
  <c r="F120"/>
  <c r="E118"/>
  <c r="J91"/>
  <c r="F91"/>
  <c r="F89"/>
  <c r="E87"/>
  <c r="J24"/>
  <c r="E24"/>
  <c r="J123"/>
  <c r="J23"/>
  <c r="J18"/>
  <c r="E18"/>
  <c r="F123"/>
  <c r="J17"/>
  <c r="J12"/>
  <c r="J120"/>
  <c r="E7"/>
  <c r="E116"/>
  <c i="2" r="J37"/>
  <c r="J36"/>
  <c i="1" r="AY95"/>
  <c i="2" r="J35"/>
  <c i="1" r="AX95"/>
  <c i="2" r="BI774"/>
  <c r="BH774"/>
  <c r="BG774"/>
  <c r="BF774"/>
  <c r="T774"/>
  <c r="T773"/>
  <c r="R774"/>
  <c r="R773"/>
  <c r="P774"/>
  <c r="P773"/>
  <c r="BI772"/>
  <c r="BH772"/>
  <c r="BG772"/>
  <c r="BF772"/>
  <c r="T772"/>
  <c r="T771"/>
  <c r="R772"/>
  <c r="R771"/>
  <c r="P772"/>
  <c r="P771"/>
  <c r="BI770"/>
  <c r="BH770"/>
  <c r="BG770"/>
  <c r="BF770"/>
  <c r="T770"/>
  <c r="R770"/>
  <c r="P770"/>
  <c r="BI769"/>
  <c r="BH769"/>
  <c r="BG769"/>
  <c r="BF769"/>
  <c r="T769"/>
  <c r="R769"/>
  <c r="P769"/>
  <c r="BI768"/>
  <c r="BH768"/>
  <c r="BG768"/>
  <c r="BF768"/>
  <c r="T768"/>
  <c r="R768"/>
  <c r="P768"/>
  <c r="BI766"/>
  <c r="BH766"/>
  <c r="BG766"/>
  <c r="BF766"/>
  <c r="T766"/>
  <c r="R766"/>
  <c r="P766"/>
  <c r="BI765"/>
  <c r="BH765"/>
  <c r="BG765"/>
  <c r="BF765"/>
  <c r="T765"/>
  <c r="R765"/>
  <c r="P765"/>
  <c r="BI764"/>
  <c r="BH764"/>
  <c r="BG764"/>
  <c r="BF764"/>
  <c r="T764"/>
  <c r="R764"/>
  <c r="P764"/>
  <c r="BI762"/>
  <c r="BH762"/>
  <c r="BG762"/>
  <c r="BF762"/>
  <c r="T762"/>
  <c r="R762"/>
  <c r="P762"/>
  <c r="BI761"/>
  <c r="BH761"/>
  <c r="BG761"/>
  <c r="BF761"/>
  <c r="T761"/>
  <c r="R761"/>
  <c r="P761"/>
  <c r="BI760"/>
  <c r="BH760"/>
  <c r="BG760"/>
  <c r="BF760"/>
  <c r="T760"/>
  <c r="R760"/>
  <c r="P760"/>
  <c r="BI759"/>
  <c r="BH759"/>
  <c r="BG759"/>
  <c r="BF759"/>
  <c r="T759"/>
  <c r="R759"/>
  <c r="P759"/>
  <c r="BI758"/>
  <c r="BH758"/>
  <c r="BG758"/>
  <c r="BF758"/>
  <c r="T758"/>
  <c r="R758"/>
  <c r="P758"/>
  <c r="BI757"/>
  <c r="BH757"/>
  <c r="BG757"/>
  <c r="BF757"/>
  <c r="T757"/>
  <c r="R757"/>
  <c r="P757"/>
  <c r="BI756"/>
  <c r="BH756"/>
  <c r="BG756"/>
  <c r="BF756"/>
  <c r="T756"/>
  <c r="R756"/>
  <c r="P756"/>
  <c r="BI755"/>
  <c r="BH755"/>
  <c r="BG755"/>
  <c r="BF755"/>
  <c r="T755"/>
  <c r="R755"/>
  <c r="P755"/>
  <c r="BI754"/>
  <c r="BH754"/>
  <c r="BG754"/>
  <c r="BF754"/>
  <c r="T754"/>
  <c r="R754"/>
  <c r="P754"/>
  <c r="BI752"/>
  <c r="BH752"/>
  <c r="BG752"/>
  <c r="BF752"/>
  <c r="T752"/>
  <c r="R752"/>
  <c r="P752"/>
  <c r="BI751"/>
  <c r="BH751"/>
  <c r="BG751"/>
  <c r="BF751"/>
  <c r="T751"/>
  <c r="R751"/>
  <c r="P751"/>
  <c r="BI750"/>
  <c r="BH750"/>
  <c r="BG750"/>
  <c r="BF750"/>
  <c r="T750"/>
  <c r="R750"/>
  <c r="P750"/>
  <c r="BI749"/>
  <c r="BH749"/>
  <c r="BG749"/>
  <c r="BF749"/>
  <c r="T749"/>
  <c r="R749"/>
  <c r="P749"/>
  <c r="BI748"/>
  <c r="BH748"/>
  <c r="BG748"/>
  <c r="BF748"/>
  <c r="T748"/>
  <c r="R748"/>
  <c r="P748"/>
  <c r="BI747"/>
  <c r="BH747"/>
  <c r="BG747"/>
  <c r="BF747"/>
  <c r="T747"/>
  <c r="R747"/>
  <c r="P747"/>
  <c r="BI746"/>
  <c r="BH746"/>
  <c r="BG746"/>
  <c r="BF746"/>
  <c r="T746"/>
  <c r="R746"/>
  <c r="P746"/>
  <c r="BI745"/>
  <c r="BH745"/>
  <c r="BG745"/>
  <c r="BF745"/>
  <c r="T745"/>
  <c r="R745"/>
  <c r="P745"/>
  <c r="BI744"/>
  <c r="BH744"/>
  <c r="BG744"/>
  <c r="BF744"/>
  <c r="T744"/>
  <c r="R744"/>
  <c r="P744"/>
  <c r="BI743"/>
  <c r="BH743"/>
  <c r="BG743"/>
  <c r="BF743"/>
  <c r="T743"/>
  <c r="R743"/>
  <c r="P743"/>
  <c r="BI742"/>
  <c r="BH742"/>
  <c r="BG742"/>
  <c r="BF742"/>
  <c r="T742"/>
  <c r="R742"/>
  <c r="P742"/>
  <c r="BI740"/>
  <c r="BH740"/>
  <c r="BG740"/>
  <c r="BF740"/>
  <c r="T740"/>
  <c r="R740"/>
  <c r="P740"/>
  <c r="BI739"/>
  <c r="BH739"/>
  <c r="BG739"/>
  <c r="BF739"/>
  <c r="T739"/>
  <c r="R739"/>
  <c r="P739"/>
  <c r="BI738"/>
  <c r="BH738"/>
  <c r="BG738"/>
  <c r="BF738"/>
  <c r="T738"/>
  <c r="R738"/>
  <c r="P738"/>
  <c r="BI737"/>
  <c r="BH737"/>
  <c r="BG737"/>
  <c r="BF737"/>
  <c r="T737"/>
  <c r="R737"/>
  <c r="P737"/>
  <c r="BI736"/>
  <c r="BH736"/>
  <c r="BG736"/>
  <c r="BF736"/>
  <c r="T736"/>
  <c r="R736"/>
  <c r="P736"/>
  <c r="BI735"/>
  <c r="BH735"/>
  <c r="BG735"/>
  <c r="BF735"/>
  <c r="T735"/>
  <c r="R735"/>
  <c r="P735"/>
  <c r="BI733"/>
  <c r="BH733"/>
  <c r="BG733"/>
  <c r="BF733"/>
  <c r="T733"/>
  <c r="R733"/>
  <c r="P733"/>
  <c r="BI732"/>
  <c r="BH732"/>
  <c r="BG732"/>
  <c r="BF732"/>
  <c r="T732"/>
  <c r="R732"/>
  <c r="P732"/>
  <c r="BI731"/>
  <c r="BH731"/>
  <c r="BG731"/>
  <c r="BF731"/>
  <c r="T731"/>
  <c r="R731"/>
  <c r="P731"/>
  <c r="BI730"/>
  <c r="BH730"/>
  <c r="BG730"/>
  <c r="BF730"/>
  <c r="T730"/>
  <c r="R730"/>
  <c r="P730"/>
  <c r="BI729"/>
  <c r="BH729"/>
  <c r="BG729"/>
  <c r="BF729"/>
  <c r="T729"/>
  <c r="R729"/>
  <c r="P729"/>
  <c r="BI728"/>
  <c r="BH728"/>
  <c r="BG728"/>
  <c r="BF728"/>
  <c r="T728"/>
  <c r="R728"/>
  <c r="P728"/>
  <c r="BI727"/>
  <c r="BH727"/>
  <c r="BG727"/>
  <c r="BF727"/>
  <c r="T727"/>
  <c r="R727"/>
  <c r="P727"/>
  <c r="BI726"/>
  <c r="BH726"/>
  <c r="BG726"/>
  <c r="BF726"/>
  <c r="T726"/>
  <c r="R726"/>
  <c r="P726"/>
  <c r="BI725"/>
  <c r="BH725"/>
  <c r="BG725"/>
  <c r="BF725"/>
  <c r="T725"/>
  <c r="R725"/>
  <c r="P725"/>
  <c r="BI724"/>
  <c r="BH724"/>
  <c r="BG724"/>
  <c r="BF724"/>
  <c r="T724"/>
  <c r="R724"/>
  <c r="P724"/>
  <c r="BI723"/>
  <c r="BH723"/>
  <c r="BG723"/>
  <c r="BF723"/>
  <c r="T723"/>
  <c r="R723"/>
  <c r="P723"/>
  <c r="BI722"/>
  <c r="BH722"/>
  <c r="BG722"/>
  <c r="BF722"/>
  <c r="T722"/>
  <c r="R722"/>
  <c r="P722"/>
  <c r="BI721"/>
  <c r="BH721"/>
  <c r="BG721"/>
  <c r="BF721"/>
  <c r="T721"/>
  <c r="R721"/>
  <c r="P721"/>
  <c r="BI720"/>
  <c r="BH720"/>
  <c r="BG720"/>
  <c r="BF720"/>
  <c r="T720"/>
  <c r="R720"/>
  <c r="P720"/>
  <c r="BI718"/>
  <c r="BH718"/>
  <c r="BG718"/>
  <c r="BF718"/>
  <c r="T718"/>
  <c r="R718"/>
  <c r="P718"/>
  <c r="BI717"/>
  <c r="BH717"/>
  <c r="BG717"/>
  <c r="BF717"/>
  <c r="T717"/>
  <c r="R717"/>
  <c r="P717"/>
  <c r="BI716"/>
  <c r="BH716"/>
  <c r="BG716"/>
  <c r="BF716"/>
  <c r="T716"/>
  <c r="R716"/>
  <c r="P716"/>
  <c r="BI715"/>
  <c r="BH715"/>
  <c r="BG715"/>
  <c r="BF715"/>
  <c r="T715"/>
  <c r="R715"/>
  <c r="P715"/>
  <c r="BI714"/>
  <c r="BH714"/>
  <c r="BG714"/>
  <c r="BF714"/>
  <c r="T714"/>
  <c r="R714"/>
  <c r="P714"/>
  <c r="BI713"/>
  <c r="BH713"/>
  <c r="BG713"/>
  <c r="BF713"/>
  <c r="T713"/>
  <c r="R713"/>
  <c r="P713"/>
  <c r="BI712"/>
  <c r="BH712"/>
  <c r="BG712"/>
  <c r="BF712"/>
  <c r="T712"/>
  <c r="R712"/>
  <c r="P712"/>
  <c r="BI711"/>
  <c r="BH711"/>
  <c r="BG711"/>
  <c r="BF711"/>
  <c r="T711"/>
  <c r="R711"/>
  <c r="P711"/>
  <c r="BI710"/>
  <c r="BH710"/>
  <c r="BG710"/>
  <c r="BF710"/>
  <c r="T710"/>
  <c r="R710"/>
  <c r="P710"/>
  <c r="BI709"/>
  <c r="BH709"/>
  <c r="BG709"/>
  <c r="BF709"/>
  <c r="T709"/>
  <c r="R709"/>
  <c r="P709"/>
  <c r="BI708"/>
  <c r="BH708"/>
  <c r="BG708"/>
  <c r="BF708"/>
  <c r="T708"/>
  <c r="R708"/>
  <c r="P708"/>
  <c r="BI707"/>
  <c r="BH707"/>
  <c r="BG707"/>
  <c r="BF707"/>
  <c r="T707"/>
  <c r="R707"/>
  <c r="P707"/>
  <c r="BI706"/>
  <c r="BH706"/>
  <c r="BG706"/>
  <c r="BF706"/>
  <c r="T706"/>
  <c r="R706"/>
  <c r="P706"/>
  <c r="BI705"/>
  <c r="BH705"/>
  <c r="BG705"/>
  <c r="BF705"/>
  <c r="T705"/>
  <c r="R705"/>
  <c r="P705"/>
  <c r="BI704"/>
  <c r="BH704"/>
  <c r="BG704"/>
  <c r="BF704"/>
  <c r="T704"/>
  <c r="R704"/>
  <c r="P704"/>
  <c r="BI703"/>
  <c r="BH703"/>
  <c r="BG703"/>
  <c r="BF703"/>
  <c r="T703"/>
  <c r="R703"/>
  <c r="P703"/>
  <c r="BI702"/>
  <c r="BH702"/>
  <c r="BG702"/>
  <c r="BF702"/>
  <c r="T702"/>
  <c r="R702"/>
  <c r="P702"/>
  <c r="BI701"/>
  <c r="BH701"/>
  <c r="BG701"/>
  <c r="BF701"/>
  <c r="T701"/>
  <c r="R701"/>
  <c r="P701"/>
  <c r="BI700"/>
  <c r="BH700"/>
  <c r="BG700"/>
  <c r="BF700"/>
  <c r="T700"/>
  <c r="R700"/>
  <c r="P700"/>
  <c r="BI699"/>
  <c r="BH699"/>
  <c r="BG699"/>
  <c r="BF699"/>
  <c r="T699"/>
  <c r="R699"/>
  <c r="P699"/>
  <c r="BI698"/>
  <c r="BH698"/>
  <c r="BG698"/>
  <c r="BF698"/>
  <c r="T698"/>
  <c r="R698"/>
  <c r="P698"/>
  <c r="BI697"/>
  <c r="BH697"/>
  <c r="BG697"/>
  <c r="BF697"/>
  <c r="T697"/>
  <c r="R697"/>
  <c r="P697"/>
  <c r="BI696"/>
  <c r="BH696"/>
  <c r="BG696"/>
  <c r="BF696"/>
  <c r="T696"/>
  <c r="R696"/>
  <c r="P696"/>
  <c r="BI695"/>
  <c r="BH695"/>
  <c r="BG695"/>
  <c r="BF695"/>
  <c r="T695"/>
  <c r="R695"/>
  <c r="P695"/>
  <c r="BI694"/>
  <c r="BH694"/>
  <c r="BG694"/>
  <c r="BF694"/>
  <c r="T694"/>
  <c r="R694"/>
  <c r="P694"/>
  <c r="BI693"/>
  <c r="BH693"/>
  <c r="BG693"/>
  <c r="BF693"/>
  <c r="T693"/>
  <c r="R693"/>
  <c r="P693"/>
  <c r="BI692"/>
  <c r="BH692"/>
  <c r="BG692"/>
  <c r="BF692"/>
  <c r="T692"/>
  <c r="R692"/>
  <c r="P692"/>
  <c r="BI691"/>
  <c r="BH691"/>
  <c r="BG691"/>
  <c r="BF691"/>
  <c r="T691"/>
  <c r="R691"/>
  <c r="P691"/>
  <c r="BI690"/>
  <c r="BH690"/>
  <c r="BG690"/>
  <c r="BF690"/>
  <c r="T690"/>
  <c r="R690"/>
  <c r="P690"/>
  <c r="BI689"/>
  <c r="BH689"/>
  <c r="BG689"/>
  <c r="BF689"/>
  <c r="T689"/>
  <c r="R689"/>
  <c r="P689"/>
  <c r="BI688"/>
  <c r="BH688"/>
  <c r="BG688"/>
  <c r="BF688"/>
  <c r="T688"/>
  <c r="R688"/>
  <c r="P688"/>
  <c r="BI687"/>
  <c r="BH687"/>
  <c r="BG687"/>
  <c r="BF687"/>
  <c r="T687"/>
  <c r="R687"/>
  <c r="P687"/>
  <c r="BI686"/>
  <c r="BH686"/>
  <c r="BG686"/>
  <c r="BF686"/>
  <c r="T686"/>
  <c r="R686"/>
  <c r="P686"/>
  <c r="BI685"/>
  <c r="BH685"/>
  <c r="BG685"/>
  <c r="BF685"/>
  <c r="T685"/>
  <c r="R685"/>
  <c r="P685"/>
  <c r="BI684"/>
  <c r="BH684"/>
  <c r="BG684"/>
  <c r="BF684"/>
  <c r="T684"/>
  <c r="R684"/>
  <c r="P684"/>
  <c r="BI683"/>
  <c r="BH683"/>
  <c r="BG683"/>
  <c r="BF683"/>
  <c r="T683"/>
  <c r="R683"/>
  <c r="P683"/>
  <c r="BI682"/>
  <c r="BH682"/>
  <c r="BG682"/>
  <c r="BF682"/>
  <c r="T682"/>
  <c r="R682"/>
  <c r="P682"/>
  <c r="BI681"/>
  <c r="BH681"/>
  <c r="BG681"/>
  <c r="BF681"/>
  <c r="T681"/>
  <c r="R681"/>
  <c r="P681"/>
  <c r="BI680"/>
  <c r="BH680"/>
  <c r="BG680"/>
  <c r="BF680"/>
  <c r="T680"/>
  <c r="R680"/>
  <c r="P680"/>
  <c r="BI679"/>
  <c r="BH679"/>
  <c r="BG679"/>
  <c r="BF679"/>
  <c r="T679"/>
  <c r="R679"/>
  <c r="P679"/>
  <c r="BI678"/>
  <c r="BH678"/>
  <c r="BG678"/>
  <c r="BF678"/>
  <c r="T678"/>
  <c r="R678"/>
  <c r="P678"/>
  <c r="BI677"/>
  <c r="BH677"/>
  <c r="BG677"/>
  <c r="BF677"/>
  <c r="T677"/>
  <c r="R677"/>
  <c r="P677"/>
  <c r="BI676"/>
  <c r="BH676"/>
  <c r="BG676"/>
  <c r="BF676"/>
  <c r="T676"/>
  <c r="R676"/>
  <c r="P676"/>
  <c r="BI674"/>
  <c r="BH674"/>
  <c r="BG674"/>
  <c r="BF674"/>
  <c r="T674"/>
  <c r="R674"/>
  <c r="P674"/>
  <c r="BI673"/>
  <c r="BH673"/>
  <c r="BG673"/>
  <c r="BF673"/>
  <c r="T673"/>
  <c r="R673"/>
  <c r="P673"/>
  <c r="BI672"/>
  <c r="BH672"/>
  <c r="BG672"/>
  <c r="BF672"/>
  <c r="T672"/>
  <c r="R672"/>
  <c r="P672"/>
  <c r="BI671"/>
  <c r="BH671"/>
  <c r="BG671"/>
  <c r="BF671"/>
  <c r="T671"/>
  <c r="R671"/>
  <c r="P671"/>
  <c r="BI670"/>
  <c r="BH670"/>
  <c r="BG670"/>
  <c r="BF670"/>
  <c r="T670"/>
  <c r="R670"/>
  <c r="P670"/>
  <c r="BI669"/>
  <c r="BH669"/>
  <c r="BG669"/>
  <c r="BF669"/>
  <c r="T669"/>
  <c r="R669"/>
  <c r="P669"/>
  <c r="BI668"/>
  <c r="BH668"/>
  <c r="BG668"/>
  <c r="BF668"/>
  <c r="T668"/>
  <c r="R668"/>
  <c r="P668"/>
  <c r="BI667"/>
  <c r="BH667"/>
  <c r="BG667"/>
  <c r="BF667"/>
  <c r="T667"/>
  <c r="R667"/>
  <c r="P667"/>
  <c r="BI666"/>
  <c r="BH666"/>
  <c r="BG666"/>
  <c r="BF666"/>
  <c r="T666"/>
  <c r="R666"/>
  <c r="P666"/>
  <c r="BI665"/>
  <c r="BH665"/>
  <c r="BG665"/>
  <c r="BF665"/>
  <c r="T665"/>
  <c r="R665"/>
  <c r="P665"/>
  <c r="BI664"/>
  <c r="BH664"/>
  <c r="BG664"/>
  <c r="BF664"/>
  <c r="T664"/>
  <c r="R664"/>
  <c r="P664"/>
  <c r="BI663"/>
  <c r="BH663"/>
  <c r="BG663"/>
  <c r="BF663"/>
  <c r="T663"/>
  <c r="R663"/>
  <c r="P663"/>
  <c r="BI662"/>
  <c r="BH662"/>
  <c r="BG662"/>
  <c r="BF662"/>
  <c r="T662"/>
  <c r="R662"/>
  <c r="P662"/>
  <c r="BI661"/>
  <c r="BH661"/>
  <c r="BG661"/>
  <c r="BF661"/>
  <c r="T661"/>
  <c r="R661"/>
  <c r="P661"/>
  <c r="BI660"/>
  <c r="BH660"/>
  <c r="BG660"/>
  <c r="BF660"/>
  <c r="T660"/>
  <c r="R660"/>
  <c r="P660"/>
  <c r="BI658"/>
  <c r="BH658"/>
  <c r="BG658"/>
  <c r="BF658"/>
  <c r="T658"/>
  <c r="R658"/>
  <c r="P658"/>
  <c r="BI657"/>
  <c r="BH657"/>
  <c r="BG657"/>
  <c r="BF657"/>
  <c r="T657"/>
  <c r="R657"/>
  <c r="P657"/>
  <c r="BI656"/>
  <c r="BH656"/>
  <c r="BG656"/>
  <c r="BF656"/>
  <c r="T656"/>
  <c r="R656"/>
  <c r="P656"/>
  <c r="BI655"/>
  <c r="BH655"/>
  <c r="BG655"/>
  <c r="BF655"/>
  <c r="T655"/>
  <c r="R655"/>
  <c r="P655"/>
  <c r="BI654"/>
  <c r="BH654"/>
  <c r="BG654"/>
  <c r="BF654"/>
  <c r="T654"/>
  <c r="R654"/>
  <c r="P654"/>
  <c r="BI653"/>
  <c r="BH653"/>
  <c r="BG653"/>
  <c r="BF653"/>
  <c r="T653"/>
  <c r="R653"/>
  <c r="P653"/>
  <c r="BI652"/>
  <c r="BH652"/>
  <c r="BG652"/>
  <c r="BF652"/>
  <c r="T652"/>
  <c r="R652"/>
  <c r="P652"/>
  <c r="BI651"/>
  <c r="BH651"/>
  <c r="BG651"/>
  <c r="BF651"/>
  <c r="T651"/>
  <c r="R651"/>
  <c r="P651"/>
  <c r="BI649"/>
  <c r="BH649"/>
  <c r="BG649"/>
  <c r="BF649"/>
  <c r="T649"/>
  <c r="R649"/>
  <c r="P649"/>
  <c r="BI648"/>
  <c r="BH648"/>
  <c r="BG648"/>
  <c r="BF648"/>
  <c r="T648"/>
  <c r="R648"/>
  <c r="P648"/>
  <c r="BI647"/>
  <c r="BH647"/>
  <c r="BG647"/>
  <c r="BF647"/>
  <c r="T647"/>
  <c r="R647"/>
  <c r="P647"/>
  <c r="BI646"/>
  <c r="BH646"/>
  <c r="BG646"/>
  <c r="BF646"/>
  <c r="T646"/>
  <c r="R646"/>
  <c r="P646"/>
  <c r="BI645"/>
  <c r="BH645"/>
  <c r="BG645"/>
  <c r="BF645"/>
  <c r="T645"/>
  <c r="R645"/>
  <c r="P645"/>
  <c r="BI644"/>
  <c r="BH644"/>
  <c r="BG644"/>
  <c r="BF644"/>
  <c r="T644"/>
  <c r="R644"/>
  <c r="P644"/>
  <c r="BI643"/>
  <c r="BH643"/>
  <c r="BG643"/>
  <c r="BF643"/>
  <c r="T643"/>
  <c r="R643"/>
  <c r="P643"/>
  <c r="BI642"/>
  <c r="BH642"/>
  <c r="BG642"/>
  <c r="BF642"/>
  <c r="T642"/>
  <c r="R642"/>
  <c r="P642"/>
  <c r="BI641"/>
  <c r="BH641"/>
  <c r="BG641"/>
  <c r="BF641"/>
  <c r="T641"/>
  <c r="R641"/>
  <c r="P641"/>
  <c r="BI640"/>
  <c r="BH640"/>
  <c r="BG640"/>
  <c r="BF640"/>
  <c r="T640"/>
  <c r="R640"/>
  <c r="P640"/>
  <c r="BI639"/>
  <c r="BH639"/>
  <c r="BG639"/>
  <c r="BF639"/>
  <c r="T639"/>
  <c r="R639"/>
  <c r="P639"/>
  <c r="BI638"/>
  <c r="BH638"/>
  <c r="BG638"/>
  <c r="BF638"/>
  <c r="T638"/>
  <c r="R638"/>
  <c r="P638"/>
  <c r="BI637"/>
  <c r="BH637"/>
  <c r="BG637"/>
  <c r="BF637"/>
  <c r="T637"/>
  <c r="R637"/>
  <c r="P637"/>
  <c r="BI636"/>
  <c r="BH636"/>
  <c r="BG636"/>
  <c r="BF636"/>
  <c r="T636"/>
  <c r="R636"/>
  <c r="P636"/>
  <c r="BI635"/>
  <c r="BH635"/>
  <c r="BG635"/>
  <c r="BF635"/>
  <c r="T635"/>
  <c r="R635"/>
  <c r="P635"/>
  <c r="BI634"/>
  <c r="BH634"/>
  <c r="BG634"/>
  <c r="BF634"/>
  <c r="T634"/>
  <c r="R634"/>
  <c r="P634"/>
  <c r="BI633"/>
  <c r="BH633"/>
  <c r="BG633"/>
  <c r="BF633"/>
  <c r="T633"/>
  <c r="R633"/>
  <c r="P633"/>
  <c r="BI632"/>
  <c r="BH632"/>
  <c r="BG632"/>
  <c r="BF632"/>
  <c r="T632"/>
  <c r="R632"/>
  <c r="P632"/>
  <c r="BI631"/>
  <c r="BH631"/>
  <c r="BG631"/>
  <c r="BF631"/>
  <c r="T631"/>
  <c r="R631"/>
  <c r="P631"/>
  <c r="BI630"/>
  <c r="BH630"/>
  <c r="BG630"/>
  <c r="BF630"/>
  <c r="T630"/>
  <c r="R630"/>
  <c r="P630"/>
  <c r="BI629"/>
  <c r="BH629"/>
  <c r="BG629"/>
  <c r="BF629"/>
  <c r="T629"/>
  <c r="R629"/>
  <c r="P629"/>
  <c r="BI628"/>
  <c r="BH628"/>
  <c r="BG628"/>
  <c r="BF628"/>
  <c r="T628"/>
  <c r="R628"/>
  <c r="P628"/>
  <c r="BI627"/>
  <c r="BH627"/>
  <c r="BG627"/>
  <c r="BF627"/>
  <c r="T627"/>
  <c r="R627"/>
  <c r="P627"/>
  <c r="BI626"/>
  <c r="BH626"/>
  <c r="BG626"/>
  <c r="BF626"/>
  <c r="T626"/>
  <c r="R626"/>
  <c r="P626"/>
  <c r="BI625"/>
  <c r="BH625"/>
  <c r="BG625"/>
  <c r="BF625"/>
  <c r="T625"/>
  <c r="R625"/>
  <c r="P625"/>
  <c r="BI624"/>
  <c r="BH624"/>
  <c r="BG624"/>
  <c r="BF624"/>
  <c r="T624"/>
  <c r="R624"/>
  <c r="P624"/>
  <c r="BI623"/>
  <c r="BH623"/>
  <c r="BG623"/>
  <c r="BF623"/>
  <c r="T623"/>
  <c r="R623"/>
  <c r="P623"/>
  <c r="BI622"/>
  <c r="BH622"/>
  <c r="BG622"/>
  <c r="BF622"/>
  <c r="T622"/>
  <c r="R622"/>
  <c r="P622"/>
  <c r="BI621"/>
  <c r="BH621"/>
  <c r="BG621"/>
  <c r="BF621"/>
  <c r="T621"/>
  <c r="R621"/>
  <c r="P621"/>
  <c r="BI620"/>
  <c r="BH620"/>
  <c r="BG620"/>
  <c r="BF620"/>
  <c r="T620"/>
  <c r="R620"/>
  <c r="P620"/>
  <c r="BI619"/>
  <c r="BH619"/>
  <c r="BG619"/>
  <c r="BF619"/>
  <c r="T619"/>
  <c r="R619"/>
  <c r="P619"/>
  <c r="BI618"/>
  <c r="BH618"/>
  <c r="BG618"/>
  <c r="BF618"/>
  <c r="T618"/>
  <c r="R618"/>
  <c r="P618"/>
  <c r="BI617"/>
  <c r="BH617"/>
  <c r="BG617"/>
  <c r="BF617"/>
  <c r="T617"/>
  <c r="R617"/>
  <c r="P617"/>
  <c r="BI616"/>
  <c r="BH616"/>
  <c r="BG616"/>
  <c r="BF616"/>
  <c r="T616"/>
  <c r="R616"/>
  <c r="P616"/>
  <c r="BI615"/>
  <c r="BH615"/>
  <c r="BG615"/>
  <c r="BF615"/>
  <c r="T615"/>
  <c r="R615"/>
  <c r="P615"/>
  <c r="BI614"/>
  <c r="BH614"/>
  <c r="BG614"/>
  <c r="BF614"/>
  <c r="T614"/>
  <c r="R614"/>
  <c r="P614"/>
  <c r="BI613"/>
  <c r="BH613"/>
  <c r="BG613"/>
  <c r="BF613"/>
  <c r="T613"/>
  <c r="R613"/>
  <c r="P613"/>
  <c r="BI612"/>
  <c r="BH612"/>
  <c r="BG612"/>
  <c r="BF612"/>
  <c r="T612"/>
  <c r="R612"/>
  <c r="P612"/>
  <c r="BI611"/>
  <c r="BH611"/>
  <c r="BG611"/>
  <c r="BF611"/>
  <c r="T611"/>
  <c r="R611"/>
  <c r="P611"/>
  <c r="BI610"/>
  <c r="BH610"/>
  <c r="BG610"/>
  <c r="BF610"/>
  <c r="T610"/>
  <c r="R610"/>
  <c r="P610"/>
  <c r="BI609"/>
  <c r="BH609"/>
  <c r="BG609"/>
  <c r="BF609"/>
  <c r="T609"/>
  <c r="R609"/>
  <c r="P609"/>
  <c r="BI608"/>
  <c r="BH608"/>
  <c r="BG608"/>
  <c r="BF608"/>
  <c r="T608"/>
  <c r="R608"/>
  <c r="P608"/>
  <c r="BI607"/>
  <c r="BH607"/>
  <c r="BG607"/>
  <c r="BF607"/>
  <c r="T607"/>
  <c r="R607"/>
  <c r="P607"/>
  <c r="BI606"/>
  <c r="BH606"/>
  <c r="BG606"/>
  <c r="BF606"/>
  <c r="T606"/>
  <c r="R606"/>
  <c r="P606"/>
  <c r="BI605"/>
  <c r="BH605"/>
  <c r="BG605"/>
  <c r="BF605"/>
  <c r="T605"/>
  <c r="R605"/>
  <c r="P605"/>
  <c r="BI604"/>
  <c r="BH604"/>
  <c r="BG604"/>
  <c r="BF604"/>
  <c r="T604"/>
  <c r="R604"/>
  <c r="P604"/>
  <c r="BI603"/>
  <c r="BH603"/>
  <c r="BG603"/>
  <c r="BF603"/>
  <c r="T603"/>
  <c r="R603"/>
  <c r="P603"/>
  <c r="BI602"/>
  <c r="BH602"/>
  <c r="BG602"/>
  <c r="BF602"/>
  <c r="T602"/>
  <c r="R602"/>
  <c r="P602"/>
  <c r="BI601"/>
  <c r="BH601"/>
  <c r="BG601"/>
  <c r="BF601"/>
  <c r="T601"/>
  <c r="R601"/>
  <c r="P601"/>
  <c r="BI600"/>
  <c r="BH600"/>
  <c r="BG600"/>
  <c r="BF600"/>
  <c r="T600"/>
  <c r="R600"/>
  <c r="P600"/>
  <c r="BI599"/>
  <c r="BH599"/>
  <c r="BG599"/>
  <c r="BF599"/>
  <c r="T599"/>
  <c r="R599"/>
  <c r="P599"/>
  <c r="BI598"/>
  <c r="BH598"/>
  <c r="BG598"/>
  <c r="BF598"/>
  <c r="T598"/>
  <c r="R598"/>
  <c r="P598"/>
  <c r="BI597"/>
  <c r="BH597"/>
  <c r="BG597"/>
  <c r="BF597"/>
  <c r="T597"/>
  <c r="R597"/>
  <c r="P597"/>
  <c r="BI596"/>
  <c r="BH596"/>
  <c r="BG596"/>
  <c r="BF596"/>
  <c r="T596"/>
  <c r="R596"/>
  <c r="P596"/>
  <c r="BI595"/>
  <c r="BH595"/>
  <c r="BG595"/>
  <c r="BF595"/>
  <c r="T595"/>
  <c r="R595"/>
  <c r="P595"/>
  <c r="BI594"/>
  <c r="BH594"/>
  <c r="BG594"/>
  <c r="BF594"/>
  <c r="T594"/>
  <c r="R594"/>
  <c r="P594"/>
  <c r="BI593"/>
  <c r="BH593"/>
  <c r="BG593"/>
  <c r="BF593"/>
  <c r="T593"/>
  <c r="R593"/>
  <c r="P593"/>
  <c r="BI592"/>
  <c r="BH592"/>
  <c r="BG592"/>
  <c r="BF592"/>
  <c r="T592"/>
  <c r="R592"/>
  <c r="P592"/>
  <c r="BI591"/>
  <c r="BH591"/>
  <c r="BG591"/>
  <c r="BF591"/>
  <c r="T591"/>
  <c r="R591"/>
  <c r="P591"/>
  <c r="BI590"/>
  <c r="BH590"/>
  <c r="BG590"/>
  <c r="BF590"/>
  <c r="T590"/>
  <c r="R590"/>
  <c r="P590"/>
  <c r="BI589"/>
  <c r="BH589"/>
  <c r="BG589"/>
  <c r="BF589"/>
  <c r="T589"/>
  <c r="R589"/>
  <c r="P589"/>
  <c r="BI588"/>
  <c r="BH588"/>
  <c r="BG588"/>
  <c r="BF588"/>
  <c r="T588"/>
  <c r="R588"/>
  <c r="P588"/>
  <c r="BI587"/>
  <c r="BH587"/>
  <c r="BG587"/>
  <c r="BF587"/>
  <c r="T587"/>
  <c r="R587"/>
  <c r="P587"/>
  <c r="BI586"/>
  <c r="BH586"/>
  <c r="BG586"/>
  <c r="BF586"/>
  <c r="T586"/>
  <c r="R586"/>
  <c r="P586"/>
  <c r="BI585"/>
  <c r="BH585"/>
  <c r="BG585"/>
  <c r="BF585"/>
  <c r="T585"/>
  <c r="R585"/>
  <c r="P585"/>
  <c r="BI584"/>
  <c r="BH584"/>
  <c r="BG584"/>
  <c r="BF584"/>
  <c r="T584"/>
  <c r="R584"/>
  <c r="P584"/>
  <c r="BI583"/>
  <c r="BH583"/>
  <c r="BG583"/>
  <c r="BF583"/>
  <c r="T583"/>
  <c r="R583"/>
  <c r="P583"/>
  <c r="BI582"/>
  <c r="BH582"/>
  <c r="BG582"/>
  <c r="BF582"/>
  <c r="T582"/>
  <c r="R582"/>
  <c r="P582"/>
  <c r="BI581"/>
  <c r="BH581"/>
  <c r="BG581"/>
  <c r="BF581"/>
  <c r="T581"/>
  <c r="R581"/>
  <c r="P581"/>
  <c r="BI580"/>
  <c r="BH580"/>
  <c r="BG580"/>
  <c r="BF580"/>
  <c r="T580"/>
  <c r="R580"/>
  <c r="P580"/>
  <c r="BI579"/>
  <c r="BH579"/>
  <c r="BG579"/>
  <c r="BF579"/>
  <c r="T579"/>
  <c r="R579"/>
  <c r="P579"/>
  <c r="BI578"/>
  <c r="BH578"/>
  <c r="BG578"/>
  <c r="BF578"/>
  <c r="T578"/>
  <c r="R578"/>
  <c r="P578"/>
  <c r="BI577"/>
  <c r="BH577"/>
  <c r="BG577"/>
  <c r="BF577"/>
  <c r="T577"/>
  <c r="R577"/>
  <c r="P577"/>
  <c r="BI575"/>
  <c r="BH575"/>
  <c r="BG575"/>
  <c r="BF575"/>
  <c r="T575"/>
  <c r="R575"/>
  <c r="P575"/>
  <c r="BI574"/>
  <c r="BH574"/>
  <c r="BG574"/>
  <c r="BF574"/>
  <c r="T574"/>
  <c r="R574"/>
  <c r="P574"/>
  <c r="BI573"/>
  <c r="BH573"/>
  <c r="BG573"/>
  <c r="BF573"/>
  <c r="T573"/>
  <c r="R573"/>
  <c r="P573"/>
  <c r="BI572"/>
  <c r="BH572"/>
  <c r="BG572"/>
  <c r="BF572"/>
  <c r="T572"/>
  <c r="R572"/>
  <c r="P572"/>
  <c r="BI571"/>
  <c r="BH571"/>
  <c r="BG571"/>
  <c r="BF571"/>
  <c r="T571"/>
  <c r="R571"/>
  <c r="P571"/>
  <c r="BI570"/>
  <c r="BH570"/>
  <c r="BG570"/>
  <c r="BF570"/>
  <c r="T570"/>
  <c r="R570"/>
  <c r="P570"/>
  <c r="BI569"/>
  <c r="BH569"/>
  <c r="BG569"/>
  <c r="BF569"/>
  <c r="T569"/>
  <c r="R569"/>
  <c r="P569"/>
  <c r="BI568"/>
  <c r="BH568"/>
  <c r="BG568"/>
  <c r="BF568"/>
  <c r="T568"/>
  <c r="R568"/>
  <c r="P568"/>
  <c r="BI567"/>
  <c r="BH567"/>
  <c r="BG567"/>
  <c r="BF567"/>
  <c r="T567"/>
  <c r="R567"/>
  <c r="P567"/>
  <c r="BI566"/>
  <c r="BH566"/>
  <c r="BG566"/>
  <c r="BF566"/>
  <c r="T566"/>
  <c r="R566"/>
  <c r="P566"/>
  <c r="BI565"/>
  <c r="BH565"/>
  <c r="BG565"/>
  <c r="BF565"/>
  <c r="T565"/>
  <c r="R565"/>
  <c r="P565"/>
  <c r="BI564"/>
  <c r="BH564"/>
  <c r="BG564"/>
  <c r="BF564"/>
  <c r="T564"/>
  <c r="R564"/>
  <c r="P564"/>
  <c r="BI563"/>
  <c r="BH563"/>
  <c r="BG563"/>
  <c r="BF563"/>
  <c r="T563"/>
  <c r="R563"/>
  <c r="P563"/>
  <c r="BI562"/>
  <c r="BH562"/>
  <c r="BG562"/>
  <c r="BF562"/>
  <c r="T562"/>
  <c r="R562"/>
  <c r="P562"/>
  <c r="BI561"/>
  <c r="BH561"/>
  <c r="BG561"/>
  <c r="BF561"/>
  <c r="T561"/>
  <c r="R561"/>
  <c r="P561"/>
  <c r="BI560"/>
  <c r="BH560"/>
  <c r="BG560"/>
  <c r="BF560"/>
  <c r="T560"/>
  <c r="R560"/>
  <c r="P560"/>
  <c r="BI559"/>
  <c r="BH559"/>
  <c r="BG559"/>
  <c r="BF559"/>
  <c r="T559"/>
  <c r="R559"/>
  <c r="P559"/>
  <c r="BI558"/>
  <c r="BH558"/>
  <c r="BG558"/>
  <c r="BF558"/>
  <c r="T558"/>
  <c r="R558"/>
  <c r="P558"/>
  <c r="BI557"/>
  <c r="BH557"/>
  <c r="BG557"/>
  <c r="BF557"/>
  <c r="T557"/>
  <c r="R557"/>
  <c r="P557"/>
  <c r="BI556"/>
  <c r="BH556"/>
  <c r="BG556"/>
  <c r="BF556"/>
  <c r="T556"/>
  <c r="R556"/>
  <c r="P556"/>
  <c r="BI555"/>
  <c r="BH555"/>
  <c r="BG555"/>
  <c r="BF555"/>
  <c r="T555"/>
  <c r="R555"/>
  <c r="P555"/>
  <c r="BI554"/>
  <c r="BH554"/>
  <c r="BG554"/>
  <c r="BF554"/>
  <c r="T554"/>
  <c r="R554"/>
  <c r="P554"/>
  <c r="BI553"/>
  <c r="BH553"/>
  <c r="BG553"/>
  <c r="BF553"/>
  <c r="T553"/>
  <c r="R553"/>
  <c r="P553"/>
  <c r="BI552"/>
  <c r="BH552"/>
  <c r="BG552"/>
  <c r="BF552"/>
  <c r="T552"/>
  <c r="R552"/>
  <c r="P552"/>
  <c r="BI551"/>
  <c r="BH551"/>
  <c r="BG551"/>
  <c r="BF551"/>
  <c r="T551"/>
  <c r="R551"/>
  <c r="P551"/>
  <c r="BI550"/>
  <c r="BH550"/>
  <c r="BG550"/>
  <c r="BF550"/>
  <c r="T550"/>
  <c r="R550"/>
  <c r="P550"/>
  <c r="BI549"/>
  <c r="BH549"/>
  <c r="BG549"/>
  <c r="BF549"/>
  <c r="T549"/>
  <c r="R549"/>
  <c r="P549"/>
  <c r="BI548"/>
  <c r="BH548"/>
  <c r="BG548"/>
  <c r="BF548"/>
  <c r="T548"/>
  <c r="R548"/>
  <c r="P548"/>
  <c r="BI547"/>
  <c r="BH547"/>
  <c r="BG547"/>
  <c r="BF547"/>
  <c r="T547"/>
  <c r="R547"/>
  <c r="P547"/>
  <c r="BI546"/>
  <c r="BH546"/>
  <c r="BG546"/>
  <c r="BF546"/>
  <c r="T546"/>
  <c r="R546"/>
  <c r="P546"/>
  <c r="BI545"/>
  <c r="BH545"/>
  <c r="BG545"/>
  <c r="BF545"/>
  <c r="T545"/>
  <c r="R545"/>
  <c r="P545"/>
  <c r="BI543"/>
  <c r="BH543"/>
  <c r="BG543"/>
  <c r="BF543"/>
  <c r="T543"/>
  <c r="R543"/>
  <c r="P543"/>
  <c r="BI542"/>
  <c r="BH542"/>
  <c r="BG542"/>
  <c r="BF542"/>
  <c r="T542"/>
  <c r="R542"/>
  <c r="P542"/>
  <c r="BI541"/>
  <c r="BH541"/>
  <c r="BG541"/>
  <c r="BF541"/>
  <c r="T541"/>
  <c r="R541"/>
  <c r="P541"/>
  <c r="BI540"/>
  <c r="BH540"/>
  <c r="BG540"/>
  <c r="BF540"/>
  <c r="T540"/>
  <c r="R540"/>
  <c r="P540"/>
  <c r="BI539"/>
  <c r="BH539"/>
  <c r="BG539"/>
  <c r="BF539"/>
  <c r="T539"/>
  <c r="R539"/>
  <c r="P539"/>
  <c r="BI538"/>
  <c r="BH538"/>
  <c r="BG538"/>
  <c r="BF538"/>
  <c r="T538"/>
  <c r="R538"/>
  <c r="P538"/>
  <c r="BI537"/>
  <c r="BH537"/>
  <c r="BG537"/>
  <c r="BF537"/>
  <c r="T537"/>
  <c r="R537"/>
  <c r="P537"/>
  <c r="BI536"/>
  <c r="BH536"/>
  <c r="BG536"/>
  <c r="BF536"/>
  <c r="T536"/>
  <c r="R536"/>
  <c r="P536"/>
  <c r="BI535"/>
  <c r="BH535"/>
  <c r="BG535"/>
  <c r="BF535"/>
  <c r="T535"/>
  <c r="R535"/>
  <c r="P535"/>
  <c r="BI534"/>
  <c r="BH534"/>
  <c r="BG534"/>
  <c r="BF534"/>
  <c r="T534"/>
  <c r="R534"/>
  <c r="P534"/>
  <c r="BI532"/>
  <c r="BH532"/>
  <c r="BG532"/>
  <c r="BF532"/>
  <c r="T532"/>
  <c r="R532"/>
  <c r="P532"/>
  <c r="BI531"/>
  <c r="BH531"/>
  <c r="BG531"/>
  <c r="BF531"/>
  <c r="T531"/>
  <c r="R531"/>
  <c r="P531"/>
  <c r="BI530"/>
  <c r="BH530"/>
  <c r="BG530"/>
  <c r="BF530"/>
  <c r="T530"/>
  <c r="R530"/>
  <c r="P530"/>
  <c r="BI529"/>
  <c r="BH529"/>
  <c r="BG529"/>
  <c r="BF529"/>
  <c r="T529"/>
  <c r="R529"/>
  <c r="P529"/>
  <c r="BI528"/>
  <c r="BH528"/>
  <c r="BG528"/>
  <c r="BF528"/>
  <c r="T528"/>
  <c r="R528"/>
  <c r="P528"/>
  <c r="BI527"/>
  <c r="BH527"/>
  <c r="BG527"/>
  <c r="BF527"/>
  <c r="T527"/>
  <c r="R527"/>
  <c r="P527"/>
  <c r="BI526"/>
  <c r="BH526"/>
  <c r="BG526"/>
  <c r="BF526"/>
  <c r="T526"/>
  <c r="R526"/>
  <c r="P526"/>
  <c r="BI524"/>
  <c r="BH524"/>
  <c r="BG524"/>
  <c r="BF524"/>
  <c r="T524"/>
  <c r="R524"/>
  <c r="P524"/>
  <c r="BI523"/>
  <c r="BH523"/>
  <c r="BG523"/>
  <c r="BF523"/>
  <c r="T523"/>
  <c r="R523"/>
  <c r="P523"/>
  <c r="BI522"/>
  <c r="BH522"/>
  <c r="BG522"/>
  <c r="BF522"/>
  <c r="T522"/>
  <c r="R522"/>
  <c r="P522"/>
  <c r="BI521"/>
  <c r="BH521"/>
  <c r="BG521"/>
  <c r="BF521"/>
  <c r="T521"/>
  <c r="R521"/>
  <c r="P521"/>
  <c r="BI520"/>
  <c r="BH520"/>
  <c r="BG520"/>
  <c r="BF520"/>
  <c r="T520"/>
  <c r="R520"/>
  <c r="P520"/>
  <c r="BI519"/>
  <c r="BH519"/>
  <c r="BG519"/>
  <c r="BF519"/>
  <c r="T519"/>
  <c r="R519"/>
  <c r="P519"/>
  <c r="BI518"/>
  <c r="BH518"/>
  <c r="BG518"/>
  <c r="BF518"/>
  <c r="T518"/>
  <c r="R518"/>
  <c r="P518"/>
  <c r="BI517"/>
  <c r="BH517"/>
  <c r="BG517"/>
  <c r="BF517"/>
  <c r="T517"/>
  <c r="R517"/>
  <c r="P517"/>
  <c r="BI516"/>
  <c r="BH516"/>
  <c r="BG516"/>
  <c r="BF516"/>
  <c r="T516"/>
  <c r="R516"/>
  <c r="P516"/>
  <c r="BI515"/>
  <c r="BH515"/>
  <c r="BG515"/>
  <c r="BF515"/>
  <c r="T515"/>
  <c r="R515"/>
  <c r="P515"/>
  <c r="BI514"/>
  <c r="BH514"/>
  <c r="BG514"/>
  <c r="BF514"/>
  <c r="T514"/>
  <c r="R514"/>
  <c r="P514"/>
  <c r="BI513"/>
  <c r="BH513"/>
  <c r="BG513"/>
  <c r="BF513"/>
  <c r="T513"/>
  <c r="R513"/>
  <c r="P513"/>
  <c r="BI512"/>
  <c r="BH512"/>
  <c r="BG512"/>
  <c r="BF512"/>
  <c r="T512"/>
  <c r="R512"/>
  <c r="P512"/>
  <c r="BI511"/>
  <c r="BH511"/>
  <c r="BG511"/>
  <c r="BF511"/>
  <c r="T511"/>
  <c r="R511"/>
  <c r="P511"/>
  <c r="BI510"/>
  <c r="BH510"/>
  <c r="BG510"/>
  <c r="BF510"/>
  <c r="T510"/>
  <c r="R510"/>
  <c r="P510"/>
  <c r="BI509"/>
  <c r="BH509"/>
  <c r="BG509"/>
  <c r="BF509"/>
  <c r="T509"/>
  <c r="R509"/>
  <c r="P509"/>
  <c r="BI508"/>
  <c r="BH508"/>
  <c r="BG508"/>
  <c r="BF508"/>
  <c r="T508"/>
  <c r="R508"/>
  <c r="P508"/>
  <c r="BI507"/>
  <c r="BH507"/>
  <c r="BG507"/>
  <c r="BF507"/>
  <c r="T507"/>
  <c r="R507"/>
  <c r="P507"/>
  <c r="BI506"/>
  <c r="BH506"/>
  <c r="BG506"/>
  <c r="BF506"/>
  <c r="T506"/>
  <c r="R506"/>
  <c r="P506"/>
  <c r="BI504"/>
  <c r="BH504"/>
  <c r="BG504"/>
  <c r="BF504"/>
  <c r="T504"/>
  <c r="R504"/>
  <c r="P504"/>
  <c r="BI503"/>
  <c r="BH503"/>
  <c r="BG503"/>
  <c r="BF503"/>
  <c r="T503"/>
  <c r="R503"/>
  <c r="P503"/>
  <c r="BI502"/>
  <c r="BH502"/>
  <c r="BG502"/>
  <c r="BF502"/>
  <c r="T502"/>
  <c r="R502"/>
  <c r="P502"/>
  <c r="BI501"/>
  <c r="BH501"/>
  <c r="BG501"/>
  <c r="BF501"/>
  <c r="T501"/>
  <c r="R501"/>
  <c r="P501"/>
  <c r="BI500"/>
  <c r="BH500"/>
  <c r="BG500"/>
  <c r="BF500"/>
  <c r="T500"/>
  <c r="R500"/>
  <c r="P500"/>
  <c r="BI499"/>
  <c r="BH499"/>
  <c r="BG499"/>
  <c r="BF499"/>
  <c r="T499"/>
  <c r="R499"/>
  <c r="P499"/>
  <c r="BI498"/>
  <c r="BH498"/>
  <c r="BG498"/>
  <c r="BF498"/>
  <c r="T498"/>
  <c r="R498"/>
  <c r="P498"/>
  <c r="BI497"/>
  <c r="BH497"/>
  <c r="BG497"/>
  <c r="BF497"/>
  <c r="T497"/>
  <c r="R497"/>
  <c r="P497"/>
  <c r="BI496"/>
  <c r="BH496"/>
  <c r="BG496"/>
  <c r="BF496"/>
  <c r="T496"/>
  <c r="R496"/>
  <c r="P496"/>
  <c r="BI495"/>
  <c r="BH495"/>
  <c r="BG495"/>
  <c r="BF495"/>
  <c r="T495"/>
  <c r="R495"/>
  <c r="P495"/>
  <c r="BI494"/>
  <c r="BH494"/>
  <c r="BG494"/>
  <c r="BF494"/>
  <c r="T494"/>
  <c r="R494"/>
  <c r="P494"/>
  <c r="BI493"/>
  <c r="BH493"/>
  <c r="BG493"/>
  <c r="BF493"/>
  <c r="T493"/>
  <c r="R493"/>
  <c r="P493"/>
  <c r="BI492"/>
  <c r="BH492"/>
  <c r="BG492"/>
  <c r="BF492"/>
  <c r="T492"/>
  <c r="R492"/>
  <c r="P492"/>
  <c r="BI491"/>
  <c r="BH491"/>
  <c r="BG491"/>
  <c r="BF491"/>
  <c r="T491"/>
  <c r="R491"/>
  <c r="P491"/>
  <c r="BI490"/>
  <c r="BH490"/>
  <c r="BG490"/>
  <c r="BF490"/>
  <c r="T490"/>
  <c r="R490"/>
  <c r="P490"/>
  <c r="BI489"/>
  <c r="BH489"/>
  <c r="BG489"/>
  <c r="BF489"/>
  <c r="T489"/>
  <c r="R489"/>
  <c r="P489"/>
  <c r="BI488"/>
  <c r="BH488"/>
  <c r="BG488"/>
  <c r="BF488"/>
  <c r="T488"/>
  <c r="R488"/>
  <c r="P488"/>
  <c r="BI487"/>
  <c r="BH487"/>
  <c r="BG487"/>
  <c r="BF487"/>
  <c r="T487"/>
  <c r="R487"/>
  <c r="P487"/>
  <c r="BI486"/>
  <c r="BH486"/>
  <c r="BG486"/>
  <c r="BF486"/>
  <c r="T486"/>
  <c r="R486"/>
  <c r="P486"/>
  <c r="BI484"/>
  <c r="BH484"/>
  <c r="BG484"/>
  <c r="BF484"/>
  <c r="T484"/>
  <c r="R484"/>
  <c r="P484"/>
  <c r="BI483"/>
  <c r="BH483"/>
  <c r="BG483"/>
  <c r="BF483"/>
  <c r="T483"/>
  <c r="R483"/>
  <c r="P483"/>
  <c r="BI482"/>
  <c r="BH482"/>
  <c r="BG482"/>
  <c r="BF482"/>
  <c r="T482"/>
  <c r="R482"/>
  <c r="P482"/>
  <c r="BI481"/>
  <c r="BH481"/>
  <c r="BG481"/>
  <c r="BF481"/>
  <c r="T481"/>
  <c r="R481"/>
  <c r="P481"/>
  <c r="BI480"/>
  <c r="BH480"/>
  <c r="BG480"/>
  <c r="BF480"/>
  <c r="T480"/>
  <c r="R480"/>
  <c r="P480"/>
  <c r="BI479"/>
  <c r="BH479"/>
  <c r="BG479"/>
  <c r="BF479"/>
  <c r="T479"/>
  <c r="R479"/>
  <c r="P479"/>
  <c r="BI478"/>
  <c r="BH478"/>
  <c r="BG478"/>
  <c r="BF478"/>
  <c r="T478"/>
  <c r="R478"/>
  <c r="P478"/>
  <c r="BI477"/>
  <c r="BH477"/>
  <c r="BG477"/>
  <c r="BF477"/>
  <c r="T477"/>
  <c r="R477"/>
  <c r="P477"/>
  <c r="BI476"/>
  <c r="BH476"/>
  <c r="BG476"/>
  <c r="BF476"/>
  <c r="T476"/>
  <c r="R476"/>
  <c r="P476"/>
  <c r="BI475"/>
  <c r="BH475"/>
  <c r="BG475"/>
  <c r="BF475"/>
  <c r="T475"/>
  <c r="R475"/>
  <c r="P475"/>
  <c r="BI474"/>
  <c r="BH474"/>
  <c r="BG474"/>
  <c r="BF474"/>
  <c r="T474"/>
  <c r="R474"/>
  <c r="P474"/>
  <c r="BI473"/>
  <c r="BH473"/>
  <c r="BG473"/>
  <c r="BF473"/>
  <c r="T473"/>
  <c r="R473"/>
  <c r="P473"/>
  <c r="BI472"/>
  <c r="BH472"/>
  <c r="BG472"/>
  <c r="BF472"/>
  <c r="T472"/>
  <c r="R472"/>
  <c r="P472"/>
  <c r="BI471"/>
  <c r="BH471"/>
  <c r="BG471"/>
  <c r="BF471"/>
  <c r="T471"/>
  <c r="R471"/>
  <c r="P471"/>
  <c r="BI469"/>
  <c r="BH469"/>
  <c r="BG469"/>
  <c r="BF469"/>
  <c r="T469"/>
  <c r="R469"/>
  <c r="P469"/>
  <c r="BI468"/>
  <c r="BH468"/>
  <c r="BG468"/>
  <c r="BF468"/>
  <c r="T468"/>
  <c r="R468"/>
  <c r="P468"/>
  <c r="BI467"/>
  <c r="BH467"/>
  <c r="BG467"/>
  <c r="BF467"/>
  <c r="T467"/>
  <c r="R467"/>
  <c r="P467"/>
  <c r="BI466"/>
  <c r="BH466"/>
  <c r="BG466"/>
  <c r="BF466"/>
  <c r="T466"/>
  <c r="R466"/>
  <c r="P466"/>
  <c r="BI465"/>
  <c r="BH465"/>
  <c r="BG465"/>
  <c r="BF465"/>
  <c r="T465"/>
  <c r="R465"/>
  <c r="P465"/>
  <c r="BI464"/>
  <c r="BH464"/>
  <c r="BG464"/>
  <c r="BF464"/>
  <c r="T464"/>
  <c r="R464"/>
  <c r="P464"/>
  <c r="BI463"/>
  <c r="BH463"/>
  <c r="BG463"/>
  <c r="BF463"/>
  <c r="T463"/>
  <c r="R463"/>
  <c r="P463"/>
  <c r="BI462"/>
  <c r="BH462"/>
  <c r="BG462"/>
  <c r="BF462"/>
  <c r="T462"/>
  <c r="R462"/>
  <c r="P462"/>
  <c r="BI461"/>
  <c r="BH461"/>
  <c r="BG461"/>
  <c r="BF461"/>
  <c r="T461"/>
  <c r="R461"/>
  <c r="P461"/>
  <c r="BI460"/>
  <c r="BH460"/>
  <c r="BG460"/>
  <c r="BF460"/>
  <c r="T460"/>
  <c r="R460"/>
  <c r="P460"/>
  <c r="BI458"/>
  <c r="BH458"/>
  <c r="BG458"/>
  <c r="BF458"/>
  <c r="T458"/>
  <c r="R458"/>
  <c r="P458"/>
  <c r="BI457"/>
  <c r="BH457"/>
  <c r="BG457"/>
  <c r="BF457"/>
  <c r="T457"/>
  <c r="R457"/>
  <c r="P457"/>
  <c r="BI456"/>
  <c r="BH456"/>
  <c r="BG456"/>
  <c r="BF456"/>
  <c r="T456"/>
  <c r="R456"/>
  <c r="P456"/>
  <c r="BI455"/>
  <c r="BH455"/>
  <c r="BG455"/>
  <c r="BF455"/>
  <c r="T455"/>
  <c r="R455"/>
  <c r="P455"/>
  <c r="BI454"/>
  <c r="BH454"/>
  <c r="BG454"/>
  <c r="BF454"/>
  <c r="T454"/>
  <c r="R454"/>
  <c r="P454"/>
  <c r="BI453"/>
  <c r="BH453"/>
  <c r="BG453"/>
  <c r="BF453"/>
  <c r="T453"/>
  <c r="R453"/>
  <c r="P453"/>
  <c r="BI452"/>
  <c r="BH452"/>
  <c r="BG452"/>
  <c r="BF452"/>
  <c r="T452"/>
  <c r="R452"/>
  <c r="P452"/>
  <c r="BI451"/>
  <c r="BH451"/>
  <c r="BG451"/>
  <c r="BF451"/>
  <c r="T451"/>
  <c r="R451"/>
  <c r="P451"/>
  <c r="BI450"/>
  <c r="BH450"/>
  <c r="BG450"/>
  <c r="BF450"/>
  <c r="T450"/>
  <c r="R450"/>
  <c r="P450"/>
  <c r="BI449"/>
  <c r="BH449"/>
  <c r="BG449"/>
  <c r="BF449"/>
  <c r="T449"/>
  <c r="R449"/>
  <c r="P449"/>
  <c r="BI447"/>
  <c r="BH447"/>
  <c r="BG447"/>
  <c r="BF447"/>
  <c r="T447"/>
  <c r="R447"/>
  <c r="P447"/>
  <c r="BI446"/>
  <c r="BH446"/>
  <c r="BG446"/>
  <c r="BF446"/>
  <c r="T446"/>
  <c r="R446"/>
  <c r="P446"/>
  <c r="BI445"/>
  <c r="BH445"/>
  <c r="BG445"/>
  <c r="BF445"/>
  <c r="T445"/>
  <c r="R445"/>
  <c r="P445"/>
  <c r="BI444"/>
  <c r="BH444"/>
  <c r="BG444"/>
  <c r="BF444"/>
  <c r="T444"/>
  <c r="R444"/>
  <c r="P444"/>
  <c r="BI443"/>
  <c r="BH443"/>
  <c r="BG443"/>
  <c r="BF443"/>
  <c r="T443"/>
  <c r="R443"/>
  <c r="P443"/>
  <c r="BI442"/>
  <c r="BH442"/>
  <c r="BG442"/>
  <c r="BF442"/>
  <c r="T442"/>
  <c r="R442"/>
  <c r="P442"/>
  <c r="BI441"/>
  <c r="BH441"/>
  <c r="BG441"/>
  <c r="BF441"/>
  <c r="T441"/>
  <c r="R441"/>
  <c r="P441"/>
  <c r="BI440"/>
  <c r="BH440"/>
  <c r="BG440"/>
  <c r="BF440"/>
  <c r="T440"/>
  <c r="R440"/>
  <c r="P440"/>
  <c r="BI439"/>
  <c r="BH439"/>
  <c r="BG439"/>
  <c r="BF439"/>
  <c r="T439"/>
  <c r="R439"/>
  <c r="P439"/>
  <c r="BI438"/>
  <c r="BH438"/>
  <c r="BG438"/>
  <c r="BF438"/>
  <c r="T438"/>
  <c r="R438"/>
  <c r="P438"/>
  <c r="BI436"/>
  <c r="BH436"/>
  <c r="BG436"/>
  <c r="BF436"/>
  <c r="T436"/>
  <c r="R436"/>
  <c r="P436"/>
  <c r="BI435"/>
  <c r="BH435"/>
  <c r="BG435"/>
  <c r="BF435"/>
  <c r="T435"/>
  <c r="R435"/>
  <c r="P435"/>
  <c r="BI434"/>
  <c r="BH434"/>
  <c r="BG434"/>
  <c r="BF434"/>
  <c r="T434"/>
  <c r="R434"/>
  <c r="P434"/>
  <c r="BI433"/>
  <c r="BH433"/>
  <c r="BG433"/>
  <c r="BF433"/>
  <c r="T433"/>
  <c r="R433"/>
  <c r="P433"/>
  <c r="BI432"/>
  <c r="BH432"/>
  <c r="BG432"/>
  <c r="BF432"/>
  <c r="T432"/>
  <c r="R432"/>
  <c r="P432"/>
  <c r="BI431"/>
  <c r="BH431"/>
  <c r="BG431"/>
  <c r="BF431"/>
  <c r="T431"/>
  <c r="R431"/>
  <c r="P431"/>
  <c r="BI430"/>
  <c r="BH430"/>
  <c r="BG430"/>
  <c r="BF430"/>
  <c r="T430"/>
  <c r="R430"/>
  <c r="P430"/>
  <c r="BI429"/>
  <c r="BH429"/>
  <c r="BG429"/>
  <c r="BF429"/>
  <c r="T429"/>
  <c r="R429"/>
  <c r="P429"/>
  <c r="BI428"/>
  <c r="BH428"/>
  <c r="BG428"/>
  <c r="BF428"/>
  <c r="T428"/>
  <c r="R428"/>
  <c r="P428"/>
  <c r="BI427"/>
  <c r="BH427"/>
  <c r="BG427"/>
  <c r="BF427"/>
  <c r="T427"/>
  <c r="R427"/>
  <c r="P427"/>
  <c r="BI426"/>
  <c r="BH426"/>
  <c r="BG426"/>
  <c r="BF426"/>
  <c r="T426"/>
  <c r="R426"/>
  <c r="P426"/>
  <c r="BI425"/>
  <c r="BH425"/>
  <c r="BG425"/>
  <c r="BF425"/>
  <c r="T425"/>
  <c r="R425"/>
  <c r="P425"/>
  <c r="BI424"/>
  <c r="BH424"/>
  <c r="BG424"/>
  <c r="BF424"/>
  <c r="T424"/>
  <c r="R424"/>
  <c r="P424"/>
  <c r="BI422"/>
  <c r="BH422"/>
  <c r="BG422"/>
  <c r="BF422"/>
  <c r="T422"/>
  <c r="R422"/>
  <c r="P422"/>
  <c r="BI421"/>
  <c r="BH421"/>
  <c r="BG421"/>
  <c r="BF421"/>
  <c r="T421"/>
  <c r="R421"/>
  <c r="P421"/>
  <c r="BI420"/>
  <c r="BH420"/>
  <c r="BG420"/>
  <c r="BF420"/>
  <c r="T420"/>
  <c r="R420"/>
  <c r="P420"/>
  <c r="BI419"/>
  <c r="BH419"/>
  <c r="BG419"/>
  <c r="BF419"/>
  <c r="T419"/>
  <c r="R419"/>
  <c r="P419"/>
  <c r="BI418"/>
  <c r="BH418"/>
  <c r="BG418"/>
  <c r="BF418"/>
  <c r="T418"/>
  <c r="R418"/>
  <c r="P418"/>
  <c r="BI417"/>
  <c r="BH417"/>
  <c r="BG417"/>
  <c r="BF417"/>
  <c r="T417"/>
  <c r="R417"/>
  <c r="P417"/>
  <c r="BI416"/>
  <c r="BH416"/>
  <c r="BG416"/>
  <c r="BF416"/>
  <c r="T416"/>
  <c r="R416"/>
  <c r="P416"/>
  <c r="BI414"/>
  <c r="BH414"/>
  <c r="BG414"/>
  <c r="BF414"/>
  <c r="T414"/>
  <c r="R414"/>
  <c r="P414"/>
  <c r="BI413"/>
  <c r="BH413"/>
  <c r="BG413"/>
  <c r="BF413"/>
  <c r="T413"/>
  <c r="R413"/>
  <c r="P413"/>
  <c r="BI412"/>
  <c r="BH412"/>
  <c r="BG412"/>
  <c r="BF412"/>
  <c r="T412"/>
  <c r="R412"/>
  <c r="P412"/>
  <c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8"/>
  <c r="BH408"/>
  <c r="BG408"/>
  <c r="BF408"/>
  <c r="T408"/>
  <c r="R408"/>
  <c r="P408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2"/>
  <c r="BH402"/>
  <c r="BG402"/>
  <c r="BF402"/>
  <c r="T402"/>
  <c r="R402"/>
  <c r="P402"/>
  <c r="BI401"/>
  <c r="BH401"/>
  <c r="BG401"/>
  <c r="BF401"/>
  <c r="T401"/>
  <c r="R401"/>
  <c r="P401"/>
  <c r="BI400"/>
  <c r="BH400"/>
  <c r="BG400"/>
  <c r="BF400"/>
  <c r="T400"/>
  <c r="R400"/>
  <c r="P400"/>
  <c r="BI399"/>
  <c r="BH399"/>
  <c r="BG399"/>
  <c r="BF399"/>
  <c r="T399"/>
  <c r="R399"/>
  <c r="P399"/>
  <c r="BI398"/>
  <c r="BH398"/>
  <c r="BG398"/>
  <c r="BF398"/>
  <c r="T398"/>
  <c r="R398"/>
  <c r="P398"/>
  <c r="BI397"/>
  <c r="BH397"/>
  <c r="BG397"/>
  <c r="BF397"/>
  <c r="T397"/>
  <c r="R397"/>
  <c r="P397"/>
  <c r="BI396"/>
  <c r="BH396"/>
  <c r="BG396"/>
  <c r="BF396"/>
  <c r="T396"/>
  <c r="R396"/>
  <c r="P396"/>
  <c r="BI394"/>
  <c r="BH394"/>
  <c r="BG394"/>
  <c r="BF394"/>
  <c r="T394"/>
  <c r="R394"/>
  <c r="P394"/>
  <c r="BI393"/>
  <c r="BH393"/>
  <c r="BG393"/>
  <c r="BF393"/>
  <c r="T393"/>
  <c r="R393"/>
  <c r="P393"/>
  <c r="BI392"/>
  <c r="BH392"/>
  <c r="BG392"/>
  <c r="BF392"/>
  <c r="T392"/>
  <c r="R392"/>
  <c r="P392"/>
  <c r="BI391"/>
  <c r="BH391"/>
  <c r="BG391"/>
  <c r="BF391"/>
  <c r="T391"/>
  <c r="R391"/>
  <c r="P391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2"/>
  <c r="BH382"/>
  <c r="BG382"/>
  <c r="BF382"/>
  <c r="T382"/>
  <c r="R382"/>
  <c r="P382"/>
  <c r="BI381"/>
  <c r="BH381"/>
  <c r="BG381"/>
  <c r="BF381"/>
  <c r="T381"/>
  <c r="R381"/>
  <c r="P381"/>
  <c r="BI380"/>
  <c r="BH380"/>
  <c r="BG380"/>
  <c r="BF380"/>
  <c r="T380"/>
  <c r="R380"/>
  <c r="P380"/>
  <c r="BI379"/>
  <c r="BH379"/>
  <c r="BG379"/>
  <c r="BF379"/>
  <c r="T379"/>
  <c r="R379"/>
  <c r="P379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3"/>
  <c r="BH373"/>
  <c r="BG373"/>
  <c r="BF373"/>
  <c r="T373"/>
  <c r="R373"/>
  <c r="P373"/>
  <c r="BI372"/>
  <c r="BH372"/>
  <c r="BG372"/>
  <c r="BF372"/>
  <c r="T372"/>
  <c r="R372"/>
  <c r="P372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5"/>
  <c r="BH365"/>
  <c r="BG365"/>
  <c r="BF365"/>
  <c r="T365"/>
  <c r="R365"/>
  <c r="P365"/>
  <c r="BI364"/>
  <c r="BH364"/>
  <c r="BG364"/>
  <c r="BF364"/>
  <c r="T364"/>
  <c r="R364"/>
  <c r="P364"/>
  <c r="BI362"/>
  <c r="BH362"/>
  <c r="BG362"/>
  <c r="BF362"/>
  <c r="T362"/>
  <c r="R362"/>
  <c r="P362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6"/>
  <c r="BH326"/>
  <c r="BG326"/>
  <c r="BF326"/>
  <c r="T326"/>
  <c r="R326"/>
  <c r="P326"/>
  <c r="BI325"/>
  <c r="BH325"/>
  <c r="BG325"/>
  <c r="BF325"/>
  <c r="T325"/>
  <c r="R325"/>
  <c r="P325"/>
  <c r="BI323"/>
  <c r="BH323"/>
  <c r="BG323"/>
  <c r="BF323"/>
  <c r="T323"/>
  <c r="T322"/>
  <c r="R323"/>
  <c r="R322"/>
  <c r="P323"/>
  <c r="P322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T317"/>
  <c r="R318"/>
  <c r="R317"/>
  <c r="P318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2"/>
  <c r="BH292"/>
  <c r="BG292"/>
  <c r="BF292"/>
  <c r="T292"/>
  <c r="T291"/>
  <c r="R292"/>
  <c r="R291"/>
  <c r="P292"/>
  <c r="P291"/>
  <c r="BI290"/>
  <c r="BH290"/>
  <c r="BG290"/>
  <c r="BF290"/>
  <c r="T290"/>
  <c r="T289"/>
  <c r="R290"/>
  <c r="R289"/>
  <c r="P290"/>
  <c r="P289"/>
  <c r="BI288"/>
  <c r="BH288"/>
  <c r="BG288"/>
  <c r="BF288"/>
  <c r="T288"/>
  <c r="T287"/>
  <c r="T286"/>
  <c r="R288"/>
  <c r="R287"/>
  <c r="R286"/>
  <c r="P288"/>
  <c r="P287"/>
  <c r="P286"/>
  <c r="BI285"/>
  <c r="BH285"/>
  <c r="BG285"/>
  <c r="BF285"/>
  <c r="T285"/>
  <c r="T284"/>
  <c r="R285"/>
  <c r="R284"/>
  <c r="P285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T280"/>
  <c r="R281"/>
  <c r="R280"/>
  <c r="P281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09"/>
  <c r="BH209"/>
  <c r="BG209"/>
  <c r="BF209"/>
  <c r="T209"/>
  <c r="T208"/>
  <c r="R209"/>
  <c r="R208"/>
  <c r="P209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J169"/>
  <c r="F169"/>
  <c r="F167"/>
  <c r="E165"/>
  <c r="J91"/>
  <c r="F91"/>
  <c r="F89"/>
  <c r="E87"/>
  <c r="J24"/>
  <c r="E24"/>
  <c r="J170"/>
  <c r="J23"/>
  <c r="J18"/>
  <c r="E18"/>
  <c r="F170"/>
  <c r="J17"/>
  <c r="J12"/>
  <c r="J89"/>
  <c r="E7"/>
  <c r="E163"/>
  <c i="1" r="L90"/>
  <c r="AM90"/>
  <c r="AM89"/>
  <c r="L89"/>
  <c r="AM87"/>
  <c r="L87"/>
  <c r="L85"/>
  <c r="L84"/>
  <c i="2" r="BK768"/>
  <c r="J755"/>
  <c r="BK739"/>
  <c r="BK728"/>
  <c r="J720"/>
  <c r="J713"/>
  <c r="BK707"/>
  <c r="BK693"/>
  <c r="J687"/>
  <c r="J681"/>
  <c r="J669"/>
  <c r="J663"/>
  <c r="BK660"/>
  <c r="BK653"/>
  <c r="J642"/>
  <c r="BK638"/>
  <c r="J632"/>
  <c r="J628"/>
  <c r="BK610"/>
  <c r="J605"/>
  <c r="J739"/>
  <c r="BK724"/>
  <c r="BK714"/>
  <c r="J706"/>
  <c r="BK701"/>
  <c r="BK687"/>
  <c r="BK676"/>
  <c r="BK669"/>
  <c r="J660"/>
  <c r="J651"/>
  <c r="J644"/>
  <c r="J637"/>
  <c r="J626"/>
  <c r="BK622"/>
  <c r="BK618"/>
  <c r="BK612"/>
  <c r="BK605"/>
  <c r="J597"/>
  <c r="J591"/>
  <c r="J579"/>
  <c r="BK570"/>
  <c r="BK563"/>
  <c r="J554"/>
  <c r="J546"/>
  <c r="J541"/>
  <c r="J524"/>
  <c r="BK519"/>
  <c r="J513"/>
  <c r="BK504"/>
  <c r="BK497"/>
  <c r="BK493"/>
  <c r="J487"/>
  <c r="BK469"/>
  <c r="J463"/>
  <c r="BK451"/>
  <c r="J443"/>
  <c r="J439"/>
  <c r="BK421"/>
  <c r="J407"/>
  <c r="BK392"/>
  <c r="BK382"/>
  <c r="BK370"/>
  <c r="BK357"/>
  <c r="J351"/>
  <c r="J345"/>
  <c r="BK333"/>
  <c r="J318"/>
  <c r="BK311"/>
  <c r="J306"/>
  <c r="BK297"/>
  <c r="J281"/>
  <c r="BK270"/>
  <c r="BK263"/>
  <c r="J250"/>
  <c r="BK242"/>
  <c r="J235"/>
  <c r="J224"/>
  <c r="J214"/>
  <c r="BK206"/>
  <c r="BK201"/>
  <c r="BK198"/>
  <c r="J192"/>
  <c r="BK180"/>
  <c r="BK176"/>
  <c r="J764"/>
  <c r="BK745"/>
  <c r="J733"/>
  <c r="BK726"/>
  <c r="BK722"/>
  <c r="BK712"/>
  <c r="J708"/>
  <c r="BK699"/>
  <c r="J693"/>
  <c r="BK688"/>
  <c r="J678"/>
  <c r="J671"/>
  <c r="J665"/>
  <c r="BK643"/>
  <c r="J631"/>
  <c r="BK624"/>
  <c r="J615"/>
  <c r="J609"/>
  <c r="BK601"/>
  <c r="J598"/>
  <c r="J585"/>
  <c r="BK568"/>
  <c r="BK562"/>
  <c r="J555"/>
  <c r="BK547"/>
  <c r="BK540"/>
  <c r="J536"/>
  <c r="BK528"/>
  <c r="J522"/>
  <c r="BK513"/>
  <c r="BK508"/>
  <c r="J499"/>
  <c r="J488"/>
  <c r="BK479"/>
  <c r="BK462"/>
  <c r="J457"/>
  <c r="J453"/>
  <c r="J438"/>
  <c r="J431"/>
  <c r="J420"/>
  <c r="J412"/>
  <c r="BK405"/>
  <c r="J398"/>
  <c r="J391"/>
  <c r="BK381"/>
  <c r="J375"/>
  <c r="BK362"/>
  <c r="BK355"/>
  <c r="J344"/>
  <c r="J339"/>
  <c r="J333"/>
  <c r="J316"/>
  <c r="BK306"/>
  <c r="BK302"/>
  <c r="J288"/>
  <c r="J278"/>
  <c r="J274"/>
  <c r="BK262"/>
  <c r="J256"/>
  <c r="J249"/>
  <c r="J237"/>
  <c r="BK229"/>
  <c r="BK220"/>
  <c r="J209"/>
  <c r="J195"/>
  <c r="J186"/>
  <c r="J180"/>
  <c i="3" r="J174"/>
  <c r="J168"/>
  <c r="BK161"/>
  <c r="BK150"/>
  <c r="BK144"/>
  <c r="BK135"/>
  <c r="J179"/>
  <c r="BK170"/>
  <c r="J165"/>
  <c r="BK156"/>
  <c r="J144"/>
  <c r="J135"/>
  <c r="BK174"/>
  <c r="BK164"/>
  <c r="J156"/>
  <c r="J141"/>
  <c r="BK180"/>
  <c r="J162"/>
  <c r="J154"/>
  <c r="BK149"/>
  <c r="J137"/>
  <c r="BK130"/>
  <c i="4" r="BK142"/>
  <c r="J138"/>
  <c r="J126"/>
  <c r="BK122"/>
  <c r="J142"/>
  <c r="J129"/>
  <c r="BK141"/>
  <c r="J136"/>
  <c r="BK130"/>
  <c r="BK134"/>
  <c r="BK129"/>
  <c r="BK123"/>
  <c i="5" r="BK128"/>
  <c r="BK125"/>
  <c r="BK122"/>
  <c r="J128"/>
  <c r="J124"/>
  <c r="BK121"/>
  <c r="BK119"/>
  <c r="J121"/>
  <c i="2" r="BK759"/>
  <c r="J749"/>
  <c r="BK744"/>
  <c r="J732"/>
  <c r="J726"/>
  <c r="J714"/>
  <c r="BK708"/>
  <c r="BK696"/>
  <c r="J692"/>
  <c r="BK684"/>
  <c r="BK672"/>
  <c r="BK665"/>
  <c r="BK661"/>
  <c r="J656"/>
  <c r="BK645"/>
  <c r="BK641"/>
  <c r="J635"/>
  <c r="BK629"/>
  <c r="J623"/>
  <c r="BK608"/>
  <c r="BK598"/>
  <c r="J594"/>
  <c r="J592"/>
  <c r="J590"/>
  <c r="J586"/>
  <c r="BK580"/>
  <c r="J573"/>
  <c r="BK569"/>
  <c r="BK561"/>
  <c r="J559"/>
  <c r="BK557"/>
  <c r="BK556"/>
  <c r="J549"/>
  <c r="BK541"/>
  <c r="BK532"/>
  <c r="BK530"/>
  <c r="J519"/>
  <c r="J516"/>
  <c r="BK510"/>
  <c r="BK506"/>
  <c r="BK503"/>
  <c r="BK499"/>
  <c r="J495"/>
  <c r="J489"/>
  <c r="BK481"/>
  <c r="J480"/>
  <c r="J477"/>
  <c r="BK472"/>
  <c r="BK466"/>
  <c r="BK460"/>
  <c r="BK454"/>
  <c r="BK446"/>
  <c r="J441"/>
  <c r="BK435"/>
  <c r="BK431"/>
  <c r="BK424"/>
  <c r="BK420"/>
  <c r="BK412"/>
  <c r="BK407"/>
  <c r="J399"/>
  <c r="BK391"/>
  <c r="J383"/>
  <c r="BK377"/>
  <c r="BK371"/>
  <c r="BK365"/>
  <c r="BK360"/>
  <c r="J346"/>
  <c r="J336"/>
  <c r="J331"/>
  <c r="J328"/>
  <c r="J323"/>
  <c r="BK314"/>
  <c r="J304"/>
  <c r="J296"/>
  <c r="BK292"/>
  <c r="BK281"/>
  <c r="BK275"/>
  <c r="BK269"/>
  <c r="J263"/>
  <c r="J258"/>
  <c r="J252"/>
  <c r="J247"/>
  <c r="J242"/>
  <c r="J234"/>
  <c r="BK230"/>
  <c r="J226"/>
  <c r="BK217"/>
  <c r="J204"/>
  <c r="BK193"/>
  <c r="BK187"/>
  <c r="BK774"/>
  <c r="BK772"/>
  <c r="BK770"/>
  <c r="J768"/>
  <c r="BK762"/>
  <c r="J757"/>
  <c r="BK752"/>
  <c r="BK747"/>
  <c r="J744"/>
  <c r="J736"/>
  <c r="J729"/>
  <c r="BK721"/>
  <c r="J716"/>
  <c r="BK706"/>
  <c r="J701"/>
  <c r="BK692"/>
  <c r="BK689"/>
  <c r="J682"/>
  <c r="J677"/>
  <c r="J673"/>
  <c r="J657"/>
  <c r="BK654"/>
  <c r="BK651"/>
  <c r="J645"/>
  <c r="BK634"/>
  <c r="BK627"/>
  <c r="J620"/>
  <c r="J614"/>
  <c r="BK607"/>
  <c r="J601"/>
  <c r="J589"/>
  <c r="BK588"/>
  <c r="J583"/>
  <c r="J580"/>
  <c r="J577"/>
  <c r="J571"/>
  <c r="J565"/>
  <c r="J556"/>
  <c r="BK553"/>
  <c r="J542"/>
  <c r="BK539"/>
  <c r="J534"/>
  <c r="BK524"/>
  <c r="J518"/>
  <c r="BK516"/>
  <c r="J508"/>
  <c r="J503"/>
  <c r="J500"/>
  <c r="J497"/>
  <c r="BK491"/>
  <c r="J486"/>
  <c r="J483"/>
  <c r="BK473"/>
  <c r="J472"/>
  <c r="J469"/>
  <c r="J465"/>
  <c r="BK463"/>
  <c r="J452"/>
  <c r="J445"/>
  <c r="BK442"/>
  <c r="BK439"/>
  <c r="BK428"/>
  <c r="J426"/>
  <c r="J424"/>
  <c r="J414"/>
  <c r="BK409"/>
  <c r="BK401"/>
  <c r="BK396"/>
  <c r="BK389"/>
  <c r="BK386"/>
  <c r="BK385"/>
  <c r="J381"/>
  <c r="BK374"/>
  <c r="BK369"/>
  <c r="J365"/>
  <c r="BK352"/>
  <c r="BK348"/>
  <c r="BK345"/>
  <c r="J340"/>
  <c r="J335"/>
  <c r="BK331"/>
  <c r="BK323"/>
  <c r="J312"/>
  <c r="J308"/>
  <c r="J299"/>
  <c r="BK285"/>
  <c r="BK278"/>
  <c r="J272"/>
  <c r="BK267"/>
  <c r="BK265"/>
  <c r="BK258"/>
  <c r="J255"/>
  <c r="BK245"/>
  <c r="BK239"/>
  <c r="BK234"/>
  <c r="BK231"/>
  <c r="J220"/>
  <c r="J215"/>
  <c r="J207"/>
  <c r="BK205"/>
  <c r="BK194"/>
  <c r="J191"/>
  <c r="J185"/>
  <c r="J759"/>
  <c r="J754"/>
  <c r="BK750"/>
  <c r="J743"/>
  <c r="J737"/>
  <c r="J722"/>
  <c r="J712"/>
  <c r="BK705"/>
  <c r="J700"/>
  <c r="J686"/>
  <c r="BK677"/>
  <c r="BK670"/>
  <c r="BK664"/>
  <c r="J652"/>
  <c r="BK647"/>
  <c r="BK639"/>
  <c r="BK635"/>
  <c r="J629"/>
  <c r="BK623"/>
  <c r="J619"/>
  <c r="BK615"/>
  <c r="BK604"/>
  <c r="J596"/>
  <c r="BK594"/>
  <c r="J584"/>
  <c r="BK573"/>
  <c r="J566"/>
  <c r="J557"/>
  <c r="BK552"/>
  <c r="BK543"/>
  <c r="BK537"/>
  <c r="BK522"/>
  <c r="BK515"/>
  <c r="BK512"/>
  <c r="BK502"/>
  <c r="BK495"/>
  <c r="J491"/>
  <c r="J482"/>
  <c r="J467"/>
  <c r="J455"/>
  <c r="BK447"/>
  <c r="BK440"/>
  <c r="BK426"/>
  <c r="J417"/>
  <c r="BK399"/>
  <c r="BK383"/>
  <c r="J372"/>
  <c r="J358"/>
  <c r="J352"/>
  <c r="J348"/>
  <c r="BK338"/>
  <c r="BK320"/>
  <c r="BK312"/>
  <c r="BK307"/>
  <c r="BK299"/>
  <c r="J282"/>
  <c r="BK272"/>
  <c r="J268"/>
  <c r="J254"/>
  <c r="J245"/>
  <c r="J241"/>
  <c r="J229"/>
  <c r="BK226"/>
  <c r="BK216"/>
  <c r="J205"/>
  <c r="BK200"/>
  <c r="BK195"/>
  <c r="BK184"/>
  <c r="BK179"/>
  <c r="BK765"/>
  <c r="BK756"/>
  <c r="BK738"/>
  <c r="BK730"/>
  <c r="J724"/>
  <c r="BK716"/>
  <c r="BK711"/>
  <c r="J705"/>
  <c r="J698"/>
  <c r="J689"/>
  <c r="J683"/>
  <c r="BK673"/>
  <c r="J667"/>
  <c r="BK648"/>
  <c r="BK632"/>
  <c r="J617"/>
  <c r="BK614"/>
  <c r="J608"/>
  <c r="BK600"/>
  <c r="BK589"/>
  <c r="BK586"/>
  <c r="BK578"/>
  <c r="BK571"/>
  <c r="BK565"/>
  <c r="BK560"/>
  <c r="BK549"/>
  <c r="BK545"/>
  <c r="J537"/>
  <c r="J530"/>
  <c r="J526"/>
  <c r="J520"/>
  <c r="J512"/>
  <c r="J506"/>
  <c r="BK490"/>
  <c r="BK482"/>
  <c r="BK478"/>
  <c r="J460"/>
  <c r="BK456"/>
  <c r="J451"/>
  <c r="BK434"/>
  <c r="BK430"/>
  <c r="J419"/>
  <c r="J411"/>
  <c r="BK403"/>
  <c r="J397"/>
  <c r="BK387"/>
  <c r="BK376"/>
  <c r="BK368"/>
  <c r="J359"/>
  <c r="J347"/>
  <c r="BK342"/>
  <c r="J334"/>
  <c r="J320"/>
  <c r="J307"/>
  <c r="BK303"/>
  <c r="J290"/>
  <c r="BK279"/>
  <c r="J275"/>
  <c r="J267"/>
  <c r="BK257"/>
  <c r="BK250"/>
  <c r="J243"/>
  <c r="J233"/>
  <c r="J223"/>
  <c r="J218"/>
  <c r="BK203"/>
  <c r="J187"/>
  <c r="BK183"/>
  <c i="3" r="BK176"/>
  <c r="J171"/>
  <c r="BK163"/>
  <c r="BK158"/>
  <c r="J147"/>
  <c r="J143"/>
  <c r="J138"/>
  <c r="J180"/>
  <c r="J169"/>
  <c r="J163"/>
  <c r="J151"/>
  <c r="BK143"/>
  <c r="J136"/>
  <c r="BK178"/>
  <c r="BK169"/>
  <c r="J155"/>
  <c r="BK142"/>
  <c r="J130"/>
  <c r="J167"/>
  <c r="BK155"/>
  <c r="J150"/>
  <c r="BK138"/>
  <c r="J132"/>
  <c i="4" r="BK143"/>
  <c r="J140"/>
  <c r="BK136"/>
  <c r="BK125"/>
  <c r="BK121"/>
  <c r="J134"/>
  <c r="BK126"/>
  <c r="J139"/>
  <c r="J135"/>
  <c r="BK124"/>
  <c r="J132"/>
  <c r="BK127"/>
  <c r="J122"/>
  <c i="5" r="J127"/>
  <c r="BK124"/>
  <c r="J120"/>
  <c r="BK126"/>
  <c r="J122"/>
  <c r="BK120"/>
  <c r="J125"/>
  <c r="J119"/>
  <c i="2" r="BK764"/>
  <c r="J758"/>
  <c r="J748"/>
  <c r="J738"/>
  <c r="BK727"/>
  <c r="BK718"/>
  <c r="BK710"/>
  <c r="J697"/>
  <c r="J694"/>
  <c r="J688"/>
  <c r="BK682"/>
  <c r="BK668"/>
  <c r="J664"/>
  <c r="J658"/>
  <c r="BK649"/>
  <c r="BK644"/>
  <c r="J639"/>
  <c r="J633"/>
  <c r="J627"/>
  <c r="BK613"/>
  <c r="J604"/>
  <c r="BK550"/>
  <c r="J535"/>
  <c r="J528"/>
  <c r="J496"/>
  <c r="J484"/>
  <c r="J478"/>
  <c r="J473"/>
  <c r="BK467"/>
  <c r="BK464"/>
  <c r="BK458"/>
  <c r="J447"/>
  <c r="BK444"/>
  <c r="BK436"/>
  <c r="BK433"/>
  <c r="J430"/>
  <c r="J421"/>
  <c r="BK419"/>
  <c r="BK408"/>
  <c r="BK400"/>
  <c r="BK398"/>
  <c r="J389"/>
  <c r="BK380"/>
  <c r="BK375"/>
  <c r="J370"/>
  <c r="J362"/>
  <c r="BK358"/>
  <c r="BK349"/>
  <c r="BK340"/>
  <c r="BK334"/>
  <c r="J329"/>
  <c r="BK325"/>
  <c r="J321"/>
  <c r="BK310"/>
  <c r="BK301"/>
  <c r="J294"/>
  <c r="BK288"/>
  <c r="J276"/>
  <c r="J273"/>
  <c r="J265"/>
  <c r="J259"/>
  <c r="BK254"/>
  <c r="BK248"/>
  <c r="BK243"/>
  <c r="BK235"/>
  <c r="J228"/>
  <c r="BK218"/>
  <c r="J213"/>
  <c r="J198"/>
  <c r="BK188"/>
  <c r="BK177"/>
  <c i="1" r="AS94"/>
  <c i="2" r="J760"/>
  <c r="J751"/>
  <c r="BK746"/>
  <c r="BK743"/>
  <c r="J735"/>
  <c r="J728"/>
  <c r="BK720"/>
  <c r="J715"/>
  <c r="BK704"/>
  <c r="BK698"/>
  <c r="J691"/>
  <c r="BK686"/>
  <c r="BK681"/>
  <c r="J676"/>
  <c r="BK663"/>
  <c r="BK656"/>
  <c r="J653"/>
  <c r="J647"/>
  <c r="BK642"/>
  <c r="J630"/>
  <c r="J621"/>
  <c r="J618"/>
  <c r="J606"/>
  <c r="J600"/>
  <c r="BK584"/>
  <c r="J578"/>
  <c r="BK567"/>
  <c r="BK555"/>
  <c r="J547"/>
  <c r="BK488"/>
  <c r="J475"/>
  <c r="J456"/>
  <c r="J444"/>
  <c r="J436"/>
  <c r="J416"/>
  <c r="BK402"/>
  <c r="J394"/>
  <c r="BK388"/>
  <c r="J384"/>
  <c r="J377"/>
  <c r="J367"/>
  <c r="J356"/>
  <c r="BK350"/>
  <c r="BK346"/>
  <c r="J341"/>
  <c r="BK336"/>
  <c r="BK330"/>
  <c r="BK318"/>
  <c r="J301"/>
  <c r="J300"/>
  <c r="J297"/>
  <c r="BK283"/>
  <c r="BK282"/>
  <c r="BK273"/>
  <c r="J270"/>
  <c r="J264"/>
  <c r="BK256"/>
  <c r="BK241"/>
  <c r="J232"/>
  <c r="J217"/>
  <c r="BK209"/>
  <c r="J201"/>
  <c r="BK192"/>
  <c r="BK189"/>
  <c r="J766"/>
  <c r="BK760"/>
  <c r="BK755"/>
  <c r="BK751"/>
  <c r="J746"/>
  <c r="J740"/>
  <c r="BK732"/>
  <c r="J727"/>
  <c r="BK715"/>
  <c r="J707"/>
  <c r="J704"/>
  <c r="J699"/>
  <c r="J685"/>
  <c r="BK671"/>
  <c r="J668"/>
  <c r="J661"/>
  <c r="J649"/>
  <c r="J643"/>
  <c r="J638"/>
  <c r="BK633"/>
  <c r="J624"/>
  <c r="BK620"/>
  <c r="J616"/>
  <c r="J610"/>
  <c r="J602"/>
  <c r="BK595"/>
  <c r="BK590"/>
  <c r="J575"/>
  <c r="J568"/>
  <c r="BK558"/>
  <c r="BK551"/>
  <c r="BK542"/>
  <c r="BK527"/>
  <c r="BK520"/>
  <c r="BK514"/>
  <c r="J510"/>
  <c r="J501"/>
  <c r="BK494"/>
  <c r="J490"/>
  <c r="J476"/>
  <c r="J466"/>
  <c r="BK452"/>
  <c r="J449"/>
  <c r="BK441"/>
  <c r="J432"/>
  <c r="BK418"/>
  <c r="J405"/>
  <c r="J388"/>
  <c r="J376"/>
  <c r="J369"/>
  <c r="J354"/>
  <c r="J350"/>
  <c r="J342"/>
  <c r="BK332"/>
  <c r="BK316"/>
  <c r="J310"/>
  <c r="J305"/>
  <c r="BK296"/>
  <c r="J279"/>
  <c r="J269"/>
  <c r="J262"/>
  <c r="BK247"/>
  <c r="BK237"/>
  <c r="BK228"/>
  <c r="J219"/>
  <c r="BK213"/>
  <c r="BK204"/>
  <c r="BK196"/>
  <c r="BK190"/>
  <c r="J182"/>
  <c r="J177"/>
  <c r="J769"/>
  <c r="BK757"/>
  <c r="BK742"/>
  <c r="BK735"/>
  <c r="BK729"/>
  <c r="J723"/>
  <c r="BK713"/>
  <c r="BK709"/>
  <c r="J702"/>
  <c r="BK694"/>
  <c r="J684"/>
  <c r="J679"/>
  <c r="J672"/>
  <c r="BK666"/>
  <c r="J654"/>
  <c r="J636"/>
  <c r="J625"/>
  <c r="J613"/>
  <c r="J607"/>
  <c r="J599"/>
  <c r="BK592"/>
  <c r="BK581"/>
  <c r="J570"/>
  <c r="J563"/>
  <c r="J552"/>
  <c r="BK546"/>
  <c r="J539"/>
  <c r="BK535"/>
  <c r="J529"/>
  <c r="BK523"/>
  <c r="J514"/>
  <c r="J509"/>
  <c r="J502"/>
  <c r="BK489"/>
  <c r="J481"/>
  <c r="BK475"/>
  <c r="J458"/>
  <c r="J454"/>
  <c r="J450"/>
  <c r="BK432"/>
  <c r="J428"/>
  <c r="BK416"/>
  <c r="J413"/>
  <c r="J409"/>
  <c r="J401"/>
  <c r="J392"/>
  <c r="J386"/>
  <c r="J371"/>
  <c r="J360"/>
  <c r="BK354"/>
  <c r="J343"/>
  <c r="J338"/>
  <c r="BK328"/>
  <c r="BK315"/>
  <c r="BK305"/>
  <c r="J292"/>
  <c r="J283"/>
  <c r="BK276"/>
  <c r="BK271"/>
  <c r="J261"/>
  <c r="BK252"/>
  <c r="BK244"/>
  <c r="J236"/>
  <c r="BK224"/>
  <c r="BK219"/>
  <c r="BK207"/>
  <c r="BK191"/>
  <c r="BK185"/>
  <c r="J179"/>
  <c i="3" r="BK173"/>
  <c r="BK165"/>
  <c r="BK162"/>
  <c r="BK154"/>
  <c r="BK145"/>
  <c r="BK140"/>
  <c r="J129"/>
  <c r="BK175"/>
  <c r="BK167"/>
  <c r="BK147"/>
  <c r="J142"/>
  <c r="J133"/>
  <c r="J175"/>
  <c r="J161"/>
  <c r="BK152"/>
  <c r="BK136"/>
  <c r="J178"/>
  <c r="J158"/>
  <c r="J152"/>
  <c r="J146"/>
  <c r="BK133"/>
  <c r="BK129"/>
  <c i="4" r="J141"/>
  <c r="BK137"/>
  <c r="J127"/>
  <c r="J123"/>
  <c r="BK135"/>
  <c r="BK131"/>
  <c r="BK140"/>
  <c r="J137"/>
  <c r="J131"/>
  <c r="J133"/>
  <c r="BK128"/>
  <c i="5" r="J126"/>
  <c r="BK123"/>
  <c r="J123"/>
  <c i="2" r="J762"/>
  <c r="J756"/>
  <c r="J747"/>
  <c r="BK736"/>
  <c r="BK723"/>
  <c r="J717"/>
  <c r="BK700"/>
  <c r="BK695"/>
  <c r="BK691"/>
  <c r="BK683"/>
  <c r="BK679"/>
  <c r="J666"/>
  <c r="BK662"/>
  <c r="BK657"/>
  <c r="BK646"/>
  <c r="BK640"/>
  <c r="J634"/>
  <c r="BK630"/>
  <c r="BK626"/>
  <c r="BK609"/>
  <c r="BK603"/>
  <c r="BK597"/>
  <c r="J593"/>
  <c r="BK591"/>
  <c r="BK587"/>
  <c r="J581"/>
  <c r="BK574"/>
  <c r="BK572"/>
  <c r="J564"/>
  <c r="J560"/>
  <c r="J558"/>
  <c r="J551"/>
  <c r="BK548"/>
  <c r="BK536"/>
  <c r="BK531"/>
  <c r="BK529"/>
  <c r="J523"/>
  <c r="J515"/>
  <c r="BK509"/>
  <c r="J504"/>
  <c r="BK500"/>
  <c r="J498"/>
  <c r="J494"/>
  <c r="BK486"/>
  <c r="J479"/>
  <c r="J474"/>
  <c r="BK471"/>
  <c r="BK465"/>
  <c r="J461"/>
  <c r="BK457"/>
  <c r="BK445"/>
  <c r="J440"/>
  <c r="J434"/>
  <c r="J427"/>
  <c r="J422"/>
  <c r="J418"/>
  <c r="BK411"/>
  <c r="J403"/>
  <c r="BK394"/>
  <c r="J385"/>
  <c r="BK379"/>
  <c r="BK372"/>
  <c r="J364"/>
  <c r="BK359"/>
  <c r="J355"/>
  <c r="BK343"/>
  <c r="BK335"/>
  <c r="J330"/>
  <c r="J326"/>
  <c r="J315"/>
  <c r="J309"/>
  <c r="J302"/>
  <c r="BK295"/>
  <c r="BK290"/>
  <c r="J277"/>
  <c r="BK274"/>
  <c r="BK266"/>
  <c r="BK260"/>
  <c r="BK255"/>
  <c r="J251"/>
  <c r="J246"/>
  <c r="J239"/>
  <c r="J231"/>
  <c r="BK227"/>
  <c r="J222"/>
  <c r="BK214"/>
  <c r="J199"/>
  <c r="J189"/>
  <c r="BK186"/>
  <c r="J176"/>
  <c r="J774"/>
  <c r="J772"/>
  <c r="BK769"/>
  <c r="BK766"/>
  <c r="J761"/>
  <c r="BK754"/>
  <c r="BK748"/>
  <c r="J745"/>
  <c r="BK737"/>
  <c r="J731"/>
  <c r="BK725"/>
  <c r="BK717"/>
  <c r="J709"/>
  <c r="J703"/>
  <c r="BK697"/>
  <c r="BK690"/>
  <c r="BK685"/>
  <c r="J680"/>
  <c r="J674"/>
  <c r="BK658"/>
  <c r="J655"/>
  <c r="BK652"/>
  <c r="J646"/>
  <c r="BK637"/>
  <c r="BK631"/>
  <c r="J622"/>
  <c r="BK619"/>
  <c r="J611"/>
  <c r="J603"/>
  <c r="BK596"/>
  <c r="BK585"/>
  <c r="BK582"/>
  <c r="BK579"/>
  <c r="BK575"/>
  <c r="J574"/>
  <c r="BK566"/>
  <c r="J562"/>
  <c r="BK554"/>
  <c r="J550"/>
  <c r="J540"/>
  <c r="BK538"/>
  <c r="J532"/>
  <c r="BK526"/>
  <c r="J521"/>
  <c r="BK517"/>
  <c r="BK511"/>
  <c r="BK507"/>
  <c r="BK498"/>
  <c r="BK492"/>
  <c r="BK487"/>
  <c r="BK484"/>
  <c r="BK476"/>
  <c r="BK474"/>
  <c r="J471"/>
  <c r="J468"/>
  <c r="J464"/>
  <c r="BK453"/>
  <c r="BK449"/>
  <c r="BK443"/>
  <c r="BK438"/>
  <c r="BK429"/>
  <c r="BK427"/>
  <c r="BK425"/>
  <c r="BK417"/>
  <c r="BK413"/>
  <c r="J408"/>
  <c r="J400"/>
  <c r="BK397"/>
  <c r="BK393"/>
  <c r="J387"/>
  <c r="J382"/>
  <c r="J379"/>
  <c r="BK373"/>
  <c r="J368"/>
  <c r="J357"/>
  <c r="BK351"/>
  <c r="BK347"/>
  <c r="BK344"/>
  <c r="BK337"/>
  <c r="J332"/>
  <c r="BK329"/>
  <c r="BK321"/>
  <c r="BK309"/>
  <c r="J303"/>
  <c r="J266"/>
  <c r="BK259"/>
  <c r="J257"/>
  <c r="BK249"/>
  <c r="J244"/>
  <c r="J238"/>
  <c r="BK233"/>
  <c r="J230"/>
  <c r="J216"/>
  <c r="BK212"/>
  <c r="J206"/>
  <c r="J196"/>
  <c r="J193"/>
  <c r="J190"/>
  <c r="BK182"/>
  <c r="J765"/>
  <c r="BK758"/>
  <c r="J752"/>
  <c r="BK749"/>
  <c r="J742"/>
  <c r="BK733"/>
  <c r="J730"/>
  <c r="J718"/>
  <c r="J711"/>
  <c r="BK702"/>
  <c r="J696"/>
  <c r="BK678"/>
  <c r="BK667"/>
  <c r="BK655"/>
  <c r="J648"/>
  <c r="J640"/>
  <c r="BK636"/>
  <c r="BK625"/>
  <c r="BK621"/>
  <c r="BK617"/>
  <c r="BK611"/>
  <c r="BK606"/>
  <c r="BK599"/>
  <c r="BK593"/>
  <c r="BK583"/>
  <c r="J572"/>
  <c r="J567"/>
  <c r="J561"/>
  <c r="J553"/>
  <c r="J545"/>
  <c r="J531"/>
  <c r="BK521"/>
  <c r="BK518"/>
  <c r="J511"/>
  <c r="BK501"/>
  <c r="BK496"/>
  <c r="J492"/>
  <c r="BK477"/>
  <c r="BK468"/>
  <c r="J462"/>
  <c r="BK450"/>
  <c r="J442"/>
  <c r="J435"/>
  <c r="BK422"/>
  <c r="BK410"/>
  <c r="J393"/>
  <c r="BK384"/>
  <c r="J373"/>
  <c r="BK364"/>
  <c r="BK353"/>
  <c r="J349"/>
  <c r="BK339"/>
  <c r="J325"/>
  <c r="J314"/>
  <c r="BK308"/>
  <c r="BK300"/>
  <c r="J295"/>
  <c r="J271"/>
  <c r="BK264"/>
  <c r="BK261"/>
  <c r="BK246"/>
  <c r="BK236"/>
  <c r="J227"/>
  <c r="BK223"/>
  <c r="J212"/>
  <c r="J203"/>
  <c r="BK199"/>
  <c r="J194"/>
  <c r="J183"/>
  <c r="BK178"/>
  <c r="J770"/>
  <c r="BK761"/>
  <c r="J750"/>
  <c r="BK740"/>
  <c r="BK731"/>
  <c r="J725"/>
  <c r="J721"/>
  <c r="J710"/>
  <c r="BK703"/>
  <c r="J695"/>
  <c r="J690"/>
  <c r="BK680"/>
  <c r="BK674"/>
  <c r="J670"/>
  <c r="J662"/>
  <c r="J641"/>
  <c r="BK628"/>
  <c r="BK616"/>
  <c r="J612"/>
  <c r="BK602"/>
  <c r="J595"/>
  <c r="J588"/>
  <c r="J587"/>
  <c r="J582"/>
  <c r="BK577"/>
  <c r="J569"/>
  <c r="BK564"/>
  <c r="BK559"/>
  <c r="J548"/>
  <c r="J543"/>
  <c r="J538"/>
  <c r="BK534"/>
  <c r="J527"/>
  <c r="J517"/>
  <c r="J507"/>
  <c r="J493"/>
  <c r="BK483"/>
  <c r="BK480"/>
  <c r="BK461"/>
  <c r="BK455"/>
  <c r="J446"/>
  <c r="J433"/>
  <c r="J429"/>
  <c r="J425"/>
  <c r="BK414"/>
  <c r="J410"/>
  <c r="J402"/>
  <c r="J396"/>
  <c r="J380"/>
  <c r="J374"/>
  <c r="BK367"/>
  <c r="BK356"/>
  <c r="J353"/>
  <c r="BK341"/>
  <c r="J337"/>
  <c r="BK326"/>
  <c r="J311"/>
  <c r="BK304"/>
  <c r="BK294"/>
  <c r="J285"/>
  <c r="BK277"/>
  <c r="BK268"/>
  <c r="J260"/>
  <c r="BK251"/>
  <c r="J248"/>
  <c r="BK238"/>
  <c r="BK232"/>
  <c r="BK222"/>
  <c r="BK215"/>
  <c r="J200"/>
  <c r="J188"/>
  <c r="J184"/>
  <c r="J178"/>
  <c i="3" r="J170"/>
  <c r="J164"/>
  <c r="J159"/>
  <c r="J149"/>
  <c r="BK141"/>
  <c r="J131"/>
  <c r="BK171"/>
  <c r="BK168"/>
  <c r="BK159"/>
  <c r="J145"/>
  <c r="BK137"/>
  <c r="BK179"/>
  <c r="J173"/>
  <c r="J157"/>
  <c r="BK146"/>
  <c r="BK132"/>
  <c r="J176"/>
  <c r="BK157"/>
  <c r="BK151"/>
  <c r="J140"/>
  <c r="BK131"/>
  <c i="4" r="BK144"/>
  <c r="BK139"/>
  <c r="J128"/>
  <c r="J124"/>
  <c r="J143"/>
  <c r="BK133"/>
  <c r="J121"/>
  <c r="BK138"/>
  <c r="BK132"/>
  <c r="J144"/>
  <c r="J130"/>
  <c r="J125"/>
  <c i="5" r="F36"/>
  <c r="BK127"/>
  <c i="2" l="1" r="P175"/>
  <c r="T181"/>
  <c r="T202"/>
  <c r="T197"/>
  <c r="BK211"/>
  <c r="J211"/>
  <c r="J104"/>
  <c r="BK221"/>
  <c r="J221"/>
  <c r="J105"/>
  <c r="BK225"/>
  <c r="J225"/>
  <c r="J106"/>
  <c r="P240"/>
  <c r="P293"/>
  <c r="R313"/>
  <c r="R319"/>
  <c r="P324"/>
  <c r="T363"/>
  <c r="T361"/>
  <c r="T327"/>
  <c r="T366"/>
  <c r="T378"/>
  <c r="T390"/>
  <c r="T395"/>
  <c r="P406"/>
  <c r="P404"/>
  <c r="R415"/>
  <c r="T437"/>
  <c r="R448"/>
  <c r="P470"/>
  <c r="P544"/>
  <c r="P533"/>
  <c r="P525"/>
  <c r="P505"/>
  <c r="P485"/>
  <c r="P650"/>
  <c r="P576"/>
  <c r="T650"/>
  <c r="T576"/>
  <c r="R659"/>
  <c r="BK675"/>
  <c r="J675"/>
  <c r="J145"/>
  <c r="BK719"/>
  <c r="J719"/>
  <c r="J146"/>
  <c r="BK734"/>
  <c r="J734"/>
  <c r="J147"/>
  <c r="BK741"/>
  <c r="J741"/>
  <c r="J148"/>
  <c r="P753"/>
  <c r="BK767"/>
  <c r="J767"/>
  <c r="J151"/>
  <c i="3" r="BK128"/>
  <c r="J128"/>
  <c r="J98"/>
  <c r="BK134"/>
  <c r="J134"/>
  <c r="J99"/>
  <c r="BK139"/>
  <c r="J139"/>
  <c r="J100"/>
  <c r="BK148"/>
  <c r="J148"/>
  <c r="J101"/>
  <c r="BK153"/>
  <c r="J153"/>
  <c r="J102"/>
  <c r="BK160"/>
  <c r="J160"/>
  <c r="J103"/>
  <c r="BK166"/>
  <c r="J166"/>
  <c r="J104"/>
  <c r="BK172"/>
  <c r="J172"/>
  <c r="J105"/>
  <c r="BK177"/>
  <c r="J177"/>
  <c r="J106"/>
  <c i="4" r="P120"/>
  <c r="P119"/>
  <c r="P118"/>
  <c i="1" r="AU97"/>
  <c i="5" r="BK118"/>
  <c r="J118"/>
  <c r="J97"/>
  <c i="2" r="BK175"/>
  <c r="J175"/>
  <c r="J98"/>
  <c r="P181"/>
  <c r="R202"/>
  <c r="R197"/>
  <c r="P211"/>
  <c r="P221"/>
  <c r="P225"/>
  <c r="BK240"/>
  <c r="J240"/>
  <c r="J107"/>
  <c r="BK293"/>
  <c r="J293"/>
  <c r="J115"/>
  <c r="T313"/>
  <c r="BK319"/>
  <c r="J319"/>
  <c r="J119"/>
  <c r="BK324"/>
  <c r="J324"/>
  <c r="J121"/>
  <c r="BK363"/>
  <c r="J363"/>
  <c r="J124"/>
  <c r="BK366"/>
  <c r="J366"/>
  <c r="J125"/>
  <c r="BK378"/>
  <c r="J378"/>
  <c r="J126"/>
  <c r="BK390"/>
  <c r="J390"/>
  <c r="J127"/>
  <c r="BK395"/>
  <c r="J395"/>
  <c r="J128"/>
  <c r="R406"/>
  <c r="R404"/>
  <c r="T415"/>
  <c r="P437"/>
  <c r="BK448"/>
  <c r="J448"/>
  <c r="J134"/>
  <c r="BK470"/>
  <c r="J470"/>
  <c r="J136"/>
  <c r="BK544"/>
  <c r="J544"/>
  <c r="J141"/>
  <c r="T544"/>
  <c r="T533"/>
  <c r="T525"/>
  <c r="T505"/>
  <c r="T485"/>
  <c r="BK650"/>
  <c r="J650"/>
  <c r="J143"/>
  <c r="R650"/>
  <c r="R576"/>
  <c r="P659"/>
  <c r="R675"/>
  <c r="P719"/>
  <c r="P734"/>
  <c r="R741"/>
  <c r="T753"/>
  <c r="P767"/>
  <c r="P763"/>
  <c i="3" r="P128"/>
  <c r="P134"/>
  <c r="R139"/>
  <c r="R148"/>
  <c r="R153"/>
  <c r="R160"/>
  <c r="T166"/>
  <c r="T172"/>
  <c r="T177"/>
  <c i="2" r="T175"/>
  <c r="R181"/>
  <c r="P202"/>
  <c r="P197"/>
  <c r="T211"/>
  <c r="R221"/>
  <c r="R225"/>
  <c r="R240"/>
  <c r="R293"/>
  <c r="P313"/>
  <c r="T319"/>
  <c r="R324"/>
  <c r="R363"/>
  <c r="R361"/>
  <c r="R327"/>
  <c r="P366"/>
  <c r="R378"/>
  <c r="P390"/>
  <c r="R395"/>
  <c r="T406"/>
  <c r="T404"/>
  <c r="P415"/>
  <c r="BK437"/>
  <c r="J437"/>
  <c r="J133"/>
  <c r="P448"/>
  <c r="T470"/>
  <c r="R544"/>
  <c r="R533"/>
  <c r="R525"/>
  <c r="R505"/>
  <c r="R485"/>
  <c r="BK659"/>
  <c r="J659"/>
  <c r="J144"/>
  <c r="T659"/>
  <c r="T675"/>
  <c r="R719"/>
  <c r="T734"/>
  <c r="T741"/>
  <c r="R753"/>
  <c r="T767"/>
  <c r="T763"/>
  <c i="3" r="R128"/>
  <c r="T134"/>
  <c r="T139"/>
  <c r="P148"/>
  <c r="P153"/>
  <c r="P160"/>
  <c r="P166"/>
  <c r="P172"/>
  <c r="R177"/>
  <c i="4" r="T120"/>
  <c r="T119"/>
  <c r="T118"/>
  <c i="5" r="P118"/>
  <c r="P117"/>
  <c i="1" r="AU98"/>
  <c i="5" r="T118"/>
  <c r="T117"/>
  <c i="2" r="R175"/>
  <c r="BK181"/>
  <c r="J181"/>
  <c r="J99"/>
  <c r="BK202"/>
  <c r="J202"/>
  <c r="J101"/>
  <c r="R211"/>
  <c r="T221"/>
  <c r="T225"/>
  <c r="T240"/>
  <c r="T293"/>
  <c r="BK313"/>
  <c r="J313"/>
  <c r="J117"/>
  <c r="P319"/>
  <c r="T324"/>
  <c r="P363"/>
  <c r="P361"/>
  <c r="P327"/>
  <c r="R366"/>
  <c r="P378"/>
  <c r="R390"/>
  <c r="P395"/>
  <c r="BK406"/>
  <c r="BK404"/>
  <c r="BK415"/>
  <c r="J415"/>
  <c r="J131"/>
  <c r="R437"/>
  <c r="T448"/>
  <c r="R470"/>
  <c r="P675"/>
  <c r="T719"/>
  <c r="R734"/>
  <c r="P741"/>
  <c r="BK753"/>
  <c r="J753"/>
  <c r="J149"/>
  <c r="R767"/>
  <c r="R763"/>
  <c i="3" r="T128"/>
  <c r="R134"/>
  <c r="P139"/>
  <c r="T148"/>
  <c r="T153"/>
  <c r="T160"/>
  <c r="R166"/>
  <c r="R172"/>
  <c r="P177"/>
  <c i="4" r="BK120"/>
  <c r="J120"/>
  <c r="J98"/>
  <c r="R120"/>
  <c r="R119"/>
  <c r="R118"/>
  <c i="5" r="R118"/>
  <c r="R117"/>
  <c i="2" r="BK291"/>
  <c r="J291"/>
  <c r="J114"/>
  <c r="BK361"/>
  <c r="J361"/>
  <c r="J123"/>
  <c r="BK533"/>
  <c r="J533"/>
  <c r="J140"/>
  <c r="BK576"/>
  <c r="J576"/>
  <c r="J142"/>
  <c r="BK322"/>
  <c r="J322"/>
  <c r="J120"/>
  <c r="BK327"/>
  <c r="J327"/>
  <c r="J122"/>
  <c r="BK289"/>
  <c r="J289"/>
  <c r="J113"/>
  <c r="BK773"/>
  <c r="J773"/>
  <c r="J153"/>
  <c r="J167"/>
  <c r="BK197"/>
  <c r="J197"/>
  <c r="J100"/>
  <c r="BK208"/>
  <c r="J208"/>
  <c r="J102"/>
  <c r="BK284"/>
  <c r="J284"/>
  <c r="J110"/>
  <c r="BK317"/>
  <c r="J317"/>
  <c r="J118"/>
  <c r="BK771"/>
  <c r="J771"/>
  <c r="J152"/>
  <c i="4" r="BK119"/>
  <c r="J119"/>
  <c r="J97"/>
  <c i="5" r="J92"/>
  <c r="BE121"/>
  <c r="E85"/>
  <c r="J111"/>
  <c r="F114"/>
  <c r="BE119"/>
  <c r="BE122"/>
  <c r="BE123"/>
  <c r="BE125"/>
  <c r="BE127"/>
  <c r="BE120"/>
  <c r="BE124"/>
  <c r="BE126"/>
  <c r="BE128"/>
  <c i="1" r="BC98"/>
  <c i="4" r="F92"/>
  <c r="BE130"/>
  <c r="BE131"/>
  <c r="BE135"/>
  <c r="BE136"/>
  <c r="BE138"/>
  <c r="BE141"/>
  <c r="E85"/>
  <c r="J92"/>
  <c r="J112"/>
  <c r="BE121"/>
  <c r="BE125"/>
  <c r="BE126"/>
  <c r="BE128"/>
  <c r="BE133"/>
  <c r="BE142"/>
  <c r="BE122"/>
  <c r="BE123"/>
  <c r="BE124"/>
  <c r="BE127"/>
  <c r="BE137"/>
  <c r="BE139"/>
  <c r="BE140"/>
  <c r="BE144"/>
  <c r="BE129"/>
  <c r="BE132"/>
  <c r="BE134"/>
  <c r="BE143"/>
  <c i="2" r="J404"/>
  <c r="J129"/>
  <c r="J406"/>
  <c r="J130"/>
  <c i="3" r="F92"/>
  <c r="BE135"/>
  <c r="BE137"/>
  <c r="BE142"/>
  <c r="BE143"/>
  <c r="BE146"/>
  <c r="BE159"/>
  <c r="BE164"/>
  <c r="BE169"/>
  <c r="BE171"/>
  <c r="BE174"/>
  <c r="BE179"/>
  <c r="J89"/>
  <c r="J92"/>
  <c r="BE133"/>
  <c r="BE144"/>
  <c r="BE147"/>
  <c r="BE150"/>
  <c r="BE158"/>
  <c r="BE162"/>
  <c r="BE165"/>
  <c r="BE167"/>
  <c r="BE170"/>
  <c r="BE175"/>
  <c r="BE180"/>
  <c r="E85"/>
  <c r="BE129"/>
  <c r="BE131"/>
  <c r="BE138"/>
  <c r="BE140"/>
  <c r="BE141"/>
  <c r="BE145"/>
  <c r="BE149"/>
  <c r="BE152"/>
  <c r="BE154"/>
  <c r="BE157"/>
  <c r="BE161"/>
  <c r="BE163"/>
  <c r="BE173"/>
  <c r="BE176"/>
  <c r="BE130"/>
  <c r="BE132"/>
  <c r="BE136"/>
  <c r="BE151"/>
  <c r="BE155"/>
  <c r="BE156"/>
  <c r="BE168"/>
  <c r="BE178"/>
  <c i="2" r="BE176"/>
  <c r="BE189"/>
  <c r="BE192"/>
  <c r="BE193"/>
  <c r="BE196"/>
  <c r="BE198"/>
  <c r="BE200"/>
  <c r="BE204"/>
  <c r="BE212"/>
  <c r="BE216"/>
  <c r="BE227"/>
  <c r="BE230"/>
  <c r="BE234"/>
  <c r="BE239"/>
  <c r="BE241"/>
  <c r="BE245"/>
  <c r="BE247"/>
  <c r="BE254"/>
  <c r="BE258"/>
  <c r="BE264"/>
  <c r="BE266"/>
  <c r="BE269"/>
  <c r="BE272"/>
  <c r="BE281"/>
  <c r="BE296"/>
  <c r="BE300"/>
  <c r="BE308"/>
  <c r="BE309"/>
  <c r="BE312"/>
  <c r="BE323"/>
  <c r="BE329"/>
  <c r="BE330"/>
  <c r="BE331"/>
  <c r="BE335"/>
  <c r="BE345"/>
  <c r="BE348"/>
  <c r="BE349"/>
  <c r="BE351"/>
  <c r="BE357"/>
  <c r="BE364"/>
  <c r="BE369"/>
  <c r="BE372"/>
  <c r="BE382"/>
  <c r="BE384"/>
  <c r="BE388"/>
  <c r="BE393"/>
  <c r="BE399"/>
  <c r="BE407"/>
  <c r="BE417"/>
  <c r="BE422"/>
  <c r="BE426"/>
  <c r="BE435"/>
  <c r="BE439"/>
  <c r="BE441"/>
  <c r="BE444"/>
  <c r="BE447"/>
  <c r="BE463"/>
  <c r="BE465"/>
  <c r="BE467"/>
  <c r="BE469"/>
  <c r="BE472"/>
  <c r="BE473"/>
  <c r="BE476"/>
  <c r="BE484"/>
  <c r="BE486"/>
  <c r="BE491"/>
  <c r="BE494"/>
  <c r="BE496"/>
  <c r="BE497"/>
  <c r="BE500"/>
  <c r="BE503"/>
  <c r="BE510"/>
  <c r="BE518"/>
  <c r="BE531"/>
  <c r="BE541"/>
  <c r="BE550"/>
  <c r="BE553"/>
  <c r="BE556"/>
  <c r="BE566"/>
  <c r="BE573"/>
  <c r="BE579"/>
  <c r="BE583"/>
  <c r="BE590"/>
  <c r="BE593"/>
  <c r="BE596"/>
  <c r="BE603"/>
  <c r="BE605"/>
  <c r="BE610"/>
  <c r="BE618"/>
  <c r="BE619"/>
  <c r="BE622"/>
  <c r="BE626"/>
  <c r="BE629"/>
  <c r="BE633"/>
  <c r="BE634"/>
  <c r="BE637"/>
  <c r="BE639"/>
  <c r="BE644"/>
  <c r="BE646"/>
  <c r="BE649"/>
  <c r="BE651"/>
  <c r="BE652"/>
  <c r="BE655"/>
  <c r="BE658"/>
  <c r="BE660"/>
  <c r="BE663"/>
  <c r="BE668"/>
  <c r="BE676"/>
  <c r="BE684"/>
  <c r="BE686"/>
  <c r="BE691"/>
  <c r="BE696"/>
  <c r="BE700"/>
  <c r="BE704"/>
  <c r="BE706"/>
  <c r="BE714"/>
  <c r="BE717"/>
  <c r="BE727"/>
  <c r="BE742"/>
  <c r="BE743"/>
  <c r="BE746"/>
  <c r="BE748"/>
  <c r="BE752"/>
  <c r="BE754"/>
  <c r="BE759"/>
  <c r="BE762"/>
  <c r="BE766"/>
  <c r="BE769"/>
  <c r="E85"/>
  <c r="F92"/>
  <c r="J92"/>
  <c r="BE185"/>
  <c r="BE186"/>
  <c r="BE188"/>
  <c r="BE190"/>
  <c r="BE207"/>
  <c r="BE214"/>
  <c r="BE217"/>
  <c r="BE220"/>
  <c r="BE229"/>
  <c r="BE231"/>
  <c r="BE233"/>
  <c r="BE238"/>
  <c r="BE243"/>
  <c r="BE248"/>
  <c r="BE251"/>
  <c r="BE255"/>
  <c r="BE257"/>
  <c r="BE259"/>
  <c r="BE265"/>
  <c r="BE273"/>
  <c r="BE275"/>
  <c r="BE277"/>
  <c r="BE283"/>
  <c r="BE290"/>
  <c r="BE294"/>
  <c r="BE301"/>
  <c r="BE302"/>
  <c r="BE303"/>
  <c r="BE321"/>
  <c r="BE326"/>
  <c r="BE328"/>
  <c r="BE334"/>
  <c r="BE336"/>
  <c r="BE339"/>
  <c r="BE340"/>
  <c r="BE343"/>
  <c r="BE346"/>
  <c r="BE355"/>
  <c r="BE359"/>
  <c r="BE365"/>
  <c r="BE367"/>
  <c r="BE374"/>
  <c r="BE377"/>
  <c r="BE379"/>
  <c r="BE380"/>
  <c r="BE385"/>
  <c r="BE386"/>
  <c r="BE389"/>
  <c r="BE394"/>
  <c r="BE397"/>
  <c r="BE400"/>
  <c r="BE402"/>
  <c r="BE408"/>
  <c r="BE412"/>
  <c r="BE414"/>
  <c r="BE419"/>
  <c r="BE424"/>
  <c r="BE427"/>
  <c r="BE429"/>
  <c r="BE430"/>
  <c r="BE433"/>
  <c r="BE436"/>
  <c r="BE442"/>
  <c r="BE443"/>
  <c r="BE445"/>
  <c r="BE453"/>
  <c r="BE456"/>
  <c r="BE457"/>
  <c r="BE460"/>
  <c r="BE464"/>
  <c r="BE471"/>
  <c r="BE474"/>
  <c r="BE478"/>
  <c r="BE480"/>
  <c r="BE483"/>
  <c r="BE488"/>
  <c r="BE498"/>
  <c r="BE499"/>
  <c r="BE501"/>
  <c r="BE506"/>
  <c r="BE508"/>
  <c r="BE516"/>
  <c r="BE523"/>
  <c r="BE529"/>
  <c r="BE532"/>
  <c r="BE534"/>
  <c r="BE538"/>
  <c r="BE547"/>
  <c r="BE549"/>
  <c r="BE555"/>
  <c r="BE559"/>
  <c r="BE561"/>
  <c r="BE564"/>
  <c r="BE571"/>
  <c r="BE574"/>
  <c r="BE580"/>
  <c r="BE581"/>
  <c r="BE585"/>
  <c r="BE587"/>
  <c r="BE588"/>
  <c r="BE598"/>
  <c r="BE600"/>
  <c r="BE607"/>
  <c r="BE613"/>
  <c r="BE627"/>
  <c r="BE630"/>
  <c r="BE631"/>
  <c r="BE641"/>
  <c r="BE645"/>
  <c r="BE653"/>
  <c r="BE656"/>
  <c r="BE657"/>
  <c r="BE662"/>
  <c r="BE665"/>
  <c r="BE672"/>
  <c r="BE673"/>
  <c r="BE679"/>
  <c r="BE681"/>
  <c r="BE682"/>
  <c r="BE688"/>
  <c r="BE690"/>
  <c r="BE692"/>
  <c r="BE694"/>
  <c r="BE697"/>
  <c r="BE708"/>
  <c r="BE709"/>
  <c r="BE713"/>
  <c r="BE716"/>
  <c r="BE720"/>
  <c r="BE723"/>
  <c r="BE725"/>
  <c r="BE728"/>
  <c r="BE731"/>
  <c r="BE735"/>
  <c r="BE744"/>
  <c r="BE747"/>
  <c r="BE756"/>
  <c r="BE761"/>
  <c r="BE177"/>
  <c r="BE179"/>
  <c r="BE183"/>
  <c r="BE187"/>
  <c r="BE195"/>
  <c r="BE199"/>
  <c r="BE203"/>
  <c r="BE213"/>
  <c r="BE218"/>
  <c r="BE219"/>
  <c r="BE222"/>
  <c r="BE224"/>
  <c r="BE226"/>
  <c r="BE228"/>
  <c r="BE235"/>
  <c r="BE242"/>
  <c r="BE246"/>
  <c r="BE250"/>
  <c r="BE252"/>
  <c r="BE260"/>
  <c r="BE262"/>
  <c r="BE267"/>
  <c r="BE268"/>
  <c r="BE274"/>
  <c r="BE276"/>
  <c r="BE279"/>
  <c r="BE288"/>
  <c r="BE292"/>
  <c r="BE295"/>
  <c r="BE304"/>
  <c r="BE306"/>
  <c r="BE310"/>
  <c r="BE314"/>
  <c r="BE315"/>
  <c r="BE320"/>
  <c r="BE325"/>
  <c r="BE333"/>
  <c r="BE338"/>
  <c r="BE342"/>
  <c r="BE353"/>
  <c r="BE354"/>
  <c r="BE358"/>
  <c r="BE360"/>
  <c r="BE362"/>
  <c r="BE370"/>
  <c r="BE371"/>
  <c r="BE375"/>
  <c r="BE383"/>
  <c r="BE391"/>
  <c r="BE398"/>
  <c r="BE403"/>
  <c r="BE410"/>
  <c r="BE411"/>
  <c r="BE418"/>
  <c r="BE420"/>
  <c r="BE421"/>
  <c r="BE431"/>
  <c r="BE432"/>
  <c r="BE434"/>
  <c r="BE440"/>
  <c r="BE446"/>
  <c r="BE450"/>
  <c r="BE454"/>
  <c r="BE458"/>
  <c r="BE461"/>
  <c r="BE466"/>
  <c r="BE477"/>
  <c r="BE479"/>
  <c r="BE481"/>
  <c r="BE489"/>
  <c r="BE493"/>
  <c r="BE495"/>
  <c r="BE504"/>
  <c r="BE509"/>
  <c r="BE512"/>
  <c r="BE514"/>
  <c r="BE515"/>
  <c r="BE519"/>
  <c r="BE522"/>
  <c r="BE527"/>
  <c r="BE528"/>
  <c r="BE530"/>
  <c r="BE535"/>
  <c r="BE536"/>
  <c r="BE540"/>
  <c r="BE543"/>
  <c r="BE545"/>
  <c r="BE548"/>
  <c r="BE551"/>
  <c r="BE557"/>
  <c r="BE558"/>
  <c r="BE560"/>
  <c r="BE563"/>
  <c r="BE568"/>
  <c r="BE569"/>
  <c r="BE572"/>
  <c r="BE577"/>
  <c r="BE586"/>
  <c r="BE591"/>
  <c r="BE592"/>
  <c r="BE594"/>
  <c r="BE597"/>
  <c r="BE602"/>
  <c r="BE604"/>
  <c r="BE608"/>
  <c r="BE609"/>
  <c r="BE612"/>
  <c r="BE615"/>
  <c r="BE616"/>
  <c r="BE623"/>
  <c r="BE625"/>
  <c r="BE628"/>
  <c r="BE632"/>
  <c r="BE635"/>
  <c r="BE638"/>
  <c r="BE640"/>
  <c r="BE643"/>
  <c r="BE648"/>
  <c r="BE661"/>
  <c r="BE664"/>
  <c r="BE666"/>
  <c r="BE667"/>
  <c r="BE669"/>
  <c r="BE671"/>
  <c r="BE678"/>
  <c r="BE683"/>
  <c r="BE687"/>
  <c r="BE693"/>
  <c r="BE695"/>
  <c r="BE699"/>
  <c r="BE702"/>
  <c r="BE703"/>
  <c r="BE707"/>
  <c r="BE710"/>
  <c r="BE712"/>
  <c r="BE718"/>
  <c r="BE722"/>
  <c r="BE726"/>
  <c r="BE729"/>
  <c r="BE732"/>
  <c r="BE736"/>
  <c r="BE738"/>
  <c r="BE739"/>
  <c r="BE749"/>
  <c r="BE755"/>
  <c r="BE758"/>
  <c r="BE764"/>
  <c r="BE768"/>
  <c r="BE770"/>
  <c r="BE772"/>
  <c r="BE774"/>
  <c r="BE178"/>
  <c r="BE180"/>
  <c r="BE182"/>
  <c r="BE184"/>
  <c r="BE191"/>
  <c r="BE194"/>
  <c r="BE201"/>
  <c r="BE205"/>
  <c r="BE206"/>
  <c r="BE209"/>
  <c r="BE215"/>
  <c r="BE223"/>
  <c r="BE232"/>
  <c r="BE236"/>
  <c r="BE237"/>
  <c r="BE244"/>
  <c r="BE249"/>
  <c r="BE256"/>
  <c r="BE261"/>
  <c r="BE263"/>
  <c r="BE270"/>
  <c r="BE271"/>
  <c r="BE278"/>
  <c r="BE282"/>
  <c r="BE285"/>
  <c r="BE297"/>
  <c r="BE299"/>
  <c r="BE305"/>
  <c r="BE307"/>
  <c r="BE311"/>
  <c r="BE316"/>
  <c r="BE318"/>
  <c r="BE332"/>
  <c r="BE337"/>
  <c r="BE341"/>
  <c r="BE344"/>
  <c r="BE347"/>
  <c r="BE350"/>
  <c r="BE352"/>
  <c r="BE356"/>
  <c r="BE368"/>
  <c r="BE373"/>
  <c r="BE376"/>
  <c r="BE381"/>
  <c r="BE387"/>
  <c r="BE392"/>
  <c r="BE396"/>
  <c r="BE401"/>
  <c r="BE405"/>
  <c r="BE409"/>
  <c r="BE413"/>
  <c r="BE416"/>
  <c r="BE425"/>
  <c r="BE428"/>
  <c r="BE438"/>
  <c r="BE449"/>
  <c r="BE451"/>
  <c r="BE452"/>
  <c r="BE455"/>
  <c r="BE462"/>
  <c r="BE468"/>
  <c r="BE475"/>
  <c r="BE482"/>
  <c r="BE487"/>
  <c r="BE490"/>
  <c r="BE492"/>
  <c r="BE502"/>
  <c r="BE507"/>
  <c r="BE511"/>
  <c r="BE513"/>
  <c r="BE517"/>
  <c r="BE520"/>
  <c r="BE521"/>
  <c r="BE524"/>
  <c r="BE526"/>
  <c r="BE537"/>
  <c r="BE539"/>
  <c r="BE542"/>
  <c r="BE546"/>
  <c r="BE552"/>
  <c r="BE554"/>
  <c r="BE562"/>
  <c r="BE565"/>
  <c r="BE567"/>
  <c r="BE570"/>
  <c r="BE575"/>
  <c r="BE578"/>
  <c r="BE582"/>
  <c r="BE584"/>
  <c r="BE589"/>
  <c r="BE595"/>
  <c r="BE599"/>
  <c r="BE601"/>
  <c r="BE606"/>
  <c r="BE611"/>
  <c r="BE614"/>
  <c r="BE617"/>
  <c r="BE620"/>
  <c r="BE621"/>
  <c r="BE624"/>
  <c r="BE636"/>
  <c r="BE642"/>
  <c r="BE647"/>
  <c r="BE654"/>
  <c r="BE670"/>
  <c r="BE674"/>
  <c r="BE677"/>
  <c r="BE680"/>
  <c r="BE685"/>
  <c r="BE689"/>
  <c r="BE698"/>
  <c r="BE701"/>
  <c r="BE705"/>
  <c r="BE711"/>
  <c r="BE715"/>
  <c r="BE721"/>
  <c r="BE724"/>
  <c r="BE730"/>
  <c r="BE733"/>
  <c r="BE737"/>
  <c r="BE740"/>
  <c r="BE745"/>
  <c r="BE750"/>
  <c r="BE751"/>
  <c r="BE757"/>
  <c r="BE760"/>
  <c r="BE765"/>
  <c r="F36"/>
  <c i="1" r="BC95"/>
  <c i="3" r="F34"/>
  <c i="1" r="BA96"/>
  <c i="4" r="F34"/>
  <c i="1" r="BA97"/>
  <c i="5" r="J34"/>
  <c i="1" r="AW98"/>
  <c i="5" r="F35"/>
  <c i="1" r="BB98"/>
  <c i="2" r="F34"/>
  <c i="1" r="BA95"/>
  <c i="3" r="F37"/>
  <c i="1" r="BD96"/>
  <c i="4" r="F37"/>
  <c i="1" r="BD97"/>
  <c i="4" r="J34"/>
  <c i="1" r="AW97"/>
  <c i="2" r="F37"/>
  <c i="1" r="BD95"/>
  <c i="2" r="J34"/>
  <c i="1" r="AW95"/>
  <c i="3" r="F35"/>
  <c i="1" r="BB96"/>
  <c i="4" r="F36"/>
  <c i="1" r="BC97"/>
  <c i="5" r="F34"/>
  <c i="1" r="BA98"/>
  <c i="2" r="F35"/>
  <c i="1" r="BB95"/>
  <c i="3" r="F36"/>
  <c i="1" r="BC96"/>
  <c i="3" r="J34"/>
  <c i="1" r="AW96"/>
  <c i="4" r="F35"/>
  <c i="1" r="BB97"/>
  <c i="5" r="F37"/>
  <c i="1" r="BD98"/>
  <c i="2" l="1" r="R459"/>
  <c r="T459"/>
  <c r="T423"/>
  <c r="T298"/>
  <c r="T253"/>
  <c r="T210"/>
  <c r="P459"/>
  <c r="P423"/>
  <c r="P298"/>
  <c r="P253"/>
  <c r="P210"/>
  <c r="R423"/>
  <c r="R298"/>
  <c r="R253"/>
  <c r="R210"/>
  <c i="3" r="T127"/>
  <c r="T126"/>
  <c i="2" r="R174"/>
  <c i="3" r="P127"/>
  <c r="P126"/>
  <c i="1" r="AU96"/>
  <c i="2" r="P174"/>
  <c i="3" r="R127"/>
  <c r="R126"/>
  <c i="2" r="T174"/>
  <c r="BK763"/>
  <c r="J763"/>
  <c r="J150"/>
  <c r="BK525"/>
  <c r="J525"/>
  <c r="J139"/>
  <c r="BK287"/>
  <c r="J287"/>
  <c r="J112"/>
  <c i="3" r="BK127"/>
  <c r="J127"/>
  <c r="J97"/>
  <c i="2" r="BK174"/>
  <c r="J174"/>
  <c r="J97"/>
  <c i="5" r="BK117"/>
  <c r="J117"/>
  <c r="J96"/>
  <c i="4" r="BK118"/>
  <c r="J118"/>
  <c i="2" r="J33"/>
  <c i="1" r="AV95"/>
  <c r="AT95"/>
  <c i="2" r="F33"/>
  <c i="1" r="AZ95"/>
  <c i="3" r="J33"/>
  <c i="1" r="AV96"/>
  <c r="AT96"/>
  <c i="4" r="F33"/>
  <c i="1" r="AZ97"/>
  <c i="4" r="J30"/>
  <c i="1" r="AG97"/>
  <c r="BD94"/>
  <c r="W33"/>
  <c i="5" r="F33"/>
  <c i="1" r="AZ98"/>
  <c r="BC94"/>
  <c r="W32"/>
  <c i="3" r="F33"/>
  <c i="1" r="AZ96"/>
  <c i="4" r="J33"/>
  <c i="1" r="AV97"/>
  <c r="AT97"/>
  <c i="5" r="J33"/>
  <c i="1" r="AV98"/>
  <c r="AT98"/>
  <c r="BA94"/>
  <c r="W30"/>
  <c r="BB94"/>
  <c r="W31"/>
  <c i="2" l="1" r="T173"/>
  <c r="P173"/>
  <c i="1" r="AU95"/>
  <c i="2" r="R173"/>
  <c r="BK505"/>
  <c r="J505"/>
  <c r="J138"/>
  <c r="BK286"/>
  <c r="J286"/>
  <c r="J111"/>
  <c i="3" r="BK126"/>
  <c r="J126"/>
  <c i="1" r="AN97"/>
  <c i="4" r="J96"/>
  <c r="J39"/>
  <c i="1" r="AU94"/>
  <c r="AX94"/>
  <c i="5" r="J30"/>
  <c i="1" r="AG98"/>
  <c r="AW94"/>
  <c r="AK30"/>
  <c i="3" r="J30"/>
  <c i="1" r="AG96"/>
  <c r="AZ94"/>
  <c r="W29"/>
  <c r="AY94"/>
  <c i="3" l="1" r="J39"/>
  <c i="5" r="J39"/>
  <c i="2" r="BK280"/>
  <c r="J280"/>
  <c r="J109"/>
  <c r="BK485"/>
  <c r="J485"/>
  <c r="J137"/>
  <c i="3" r="J96"/>
  <c i="1" r="AN96"/>
  <c r="AN98"/>
  <c r="AV94"/>
  <c r="AK29"/>
  <c i="2" l="1" r="BK459"/>
  <c r="J459"/>
  <c r="J135"/>
  <c i="1" r="AT94"/>
  <c i="2" l="1" r="BK423"/>
  <c r="J423"/>
  <c r="J132"/>
  <c l="1" r="BK298"/>
  <c r="J298"/>
  <c r="J116"/>
  <c l="1" r="BK253"/>
  <c r="J253"/>
  <c r="J108"/>
  <c l="1" r="BK210"/>
  <c r="BK173"/>
  <c r="J173"/>
  <c r="J96"/>
  <c l="1" r="J210"/>
  <c r="J103"/>
  <c r="J30"/>
  <c i="1" r="AG95"/>
  <c r="AG94"/>
  <c r="AK26"/>
  <c i="2" l="1" r="J39"/>
  <c i="1" r="AN95"/>
  <c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<sst xmlns="http://schemas.openxmlformats.org/spreadsheetml/2006/main">
  <si>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</si>
  <si>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</si>
  <si>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</si>
  <si>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</si>
  <si>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{9119a9e4-e0ef-438c-a6b9-4c7c090f65f4}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</si>
  <si>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</si>
  <si>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</si>
  <si>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</si>
  <si>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</si>
  <si>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</si>
  <si>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</si>
  <si>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</si>
  <si>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</si>
  <si>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</si>
  <si>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13/2024-2a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</si>
  <si>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</si>
  <si>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</si>
  <si>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Zařízení dětské skupiny, Krajská zařízení a.s. nemocnice Litoměřice</t>
  </si>
  <si>
    <t>KSO:</t>
  </si>
  <si>
    <t>CC-CZ:</t>
  </si>
  <si>
    <t>Místo:</t>
  </si>
  <si>
    <t>Litoměřice</t>
  </si>
  <si>
    <t>Datum:</t>
  </si>
  <si>
    <t>12. 8. 2024</t>
  </si>
  <si>
    <t>Zadavatel:</t>
  </si>
  <si>
    <t>IČ:</t>
  </si>
  <si>
    <t xml:space="preserve"> Sociální péče 3316/12A, Ústí nad Labem</t>
  </si>
  <si>
    <t>DIČ:</t>
  </si>
  <si>
    <t>Uchazeč:</t>
  </si>
  <si>
    <t>Vyplň údaj</t>
  </si>
  <si>
    <t>Projektant:</t>
  </si>
  <si>
    <t>KAHAA architekt. atelier, Uralská 770/6 , Praha 6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</si>
  <si>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</si>
  <si>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</si>
  <si>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</si>
  <si>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</si>
  <si>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</si>
  <si>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</si>
  <si>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</si>
  <si>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</si>
  <si>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</si>
  <si>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</si>
  <si>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</si>
  <si>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</si>
  <si>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</si>
  <si>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</si>
  <si>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</si>
  <si>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</si>
  <si>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</si>
  <si>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</si>
  <si>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</si>
  <si>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</si>
  <si>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</si>
  <si>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</si>
  <si>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</si>
  <si>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</si>
  <si>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</si>
  <si>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</si>
  <si>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</si>
  <si>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</si>
  <si>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</si>
  <si>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</si>
  <si>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</si>
  <si>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</si>
  <si>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</si>
  <si>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</si>
  <si>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</si>
  <si>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</si>
  <si>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</si>
  <si>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</si>
  <si>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</si>
  <si>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</si>
  <si>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</si>
  <si>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</si>
  <si>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</si>
  <si>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</si>
  <si>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</si>
  <si>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</si>
  <si>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</si>
  <si>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</si>
  <si>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</si>
  <si>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13/2024.1a</t>
  </si>
  <si>
    <t>Zařízení dětské skupiny</t>
  </si>
  <si>
    <t>STA</t>
  </si>
  <si>
    <t>1</t>
  </si>
  <si>
    <t>{cf9fa0c1-4ee5-4fb8-aa72-3b323de7ba2a}</t>
  </si>
  <si>
    <t>2</t>
  </si>
  <si>
    <t>13/2024.2a</t>
  </si>
  <si>
    <t>Venkovní úpravy</t>
  </si>
  <si>
    <t>{0824b9a9-7c27-4354-9dfd-065cd384deeb}</t>
  </si>
  <si>
    <t>13/2024.3a</t>
  </si>
  <si>
    <t>Specifikace nábytku</t>
  </si>
  <si>
    <t>{3dabc4ce-8818-4755-aa83-bc683061d7fd}</t>
  </si>
  <si>
    <t>13/2024.4a</t>
  </si>
  <si>
    <t>Specifikace zařízení hřiště</t>
  </si>
  <si>
    <t>{25b15b26-ede9-40b4-aec5-97e999bba653}</t>
  </si>
  <si>
    <t>KRYCÍ LIST SOUPISU PRACÍ</t>
  </si>
  <si>
    <t>Objekt:</t>
  </si>
  <si>
    <t>13/2024.1a - Zařízení dětské skupiny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</si>
  <si>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</si>
  <si>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</si>
  <si>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</si>
  <si>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</si>
  <si>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</si>
  <si>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</si>
  <si>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</si>
  <si>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</si>
  <si>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</si>
  <si>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  713 - Tepelné izolace-vzduchotechnika</t>
  </si>
  <si>
    <t xml:space="preserve">    998 - Přesun hmot</t>
  </si>
  <si>
    <t>PSV - Práce a dodávky PSV</t>
  </si>
  <si>
    <t xml:space="preserve">    713.1 - Izolace tepelné-zdravotechnika</t>
  </si>
  <si>
    <t xml:space="preserve">    714 - Akustická a protiotřesová opatření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</si>
  <si>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</si>
  <si>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</si>
  <si>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</si>
  <si>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  726 - Zdravotechnika </t>
  </si>
  <si>
    <t xml:space="preserve">        HZS-ZI - Hodinové zúčtovací sazby-přípomoce</t>
  </si>
  <si>
    <t xml:space="preserve">        VRN-ZI - Vedlejší rozpočtové náklady</t>
  </si>
  <si>
    <t xml:space="preserve">          VRN1-ZI - Průzkumné, geodetické a projektové práce</t>
  </si>
  <si>
    <t xml:space="preserve">            VRN9-ZI - Ostatní náklady</t>
  </si>
  <si>
    <t xml:space="preserve">      732 - Ústřední vytápění - strojovny</t>
  </si>
  <si>
    <t xml:space="preserve">      733 - Ústřední vytápění - rozvodné potrubí</t>
  </si>
  <si>
    <t xml:space="preserve">      734 - Ústřední vytápění - armatury</t>
  </si>
  <si>
    <t xml:space="preserve">        751.2 - Měření a regulace</t>
  </si>
  <si>
    <t xml:space="preserve">        HZS.1 - HZS </t>
  </si>
  <si>
    <t xml:space="preserve">        VRN.1 - Vedlejší rozpočtové náklady</t>
  </si>
  <si>
    <t xml:space="preserve">        HZS.2 - Hodinové zúčtovací sazby</t>
  </si>
  <si>
    <t xml:space="preserve">        VRN.2 - Vedlejší rozpočtové náklady</t>
  </si>
  <si>
    <t xml:space="preserve">        751.1 - Chlazení</t>
  </si>
  <si>
    <t xml:space="preserve">          HZS-Ch - Hodinové zúčtovací sazby</t>
  </si>
  <si>
    <t xml:space="preserve">            VRN-Ch - Vedlejší rozpočtové náklady</t>
  </si>
  <si>
    <t xml:space="preserve">        741 - Elektroinstalace - silnoproud vodiče</t>
  </si>
  <si>
    <t xml:space="preserve">        741.1 - Elektroinstalace - silnoproud přístroje</t>
  </si>
  <si>
    <t xml:space="preserve">        741.2 - Elektroinstalace - silnoproud svítidla</t>
  </si>
  <si>
    <t xml:space="preserve">        741.3 - Elektroinstalace - silnoproud materiál</t>
  </si>
  <si>
    <t xml:space="preserve">        741.4 - Elektroinstalace - silnoproud rozvaděče</t>
  </si>
  <si>
    <t xml:space="preserve">          742.3 - HZS</t>
  </si>
  <si>
    <t xml:space="preserve">          741.5 - Vybavení kuchyně</t>
  </si>
  <si>
    <t xml:space="preserve">        742 - Elektroinstalace - slaboproud</t>
  </si>
  <si>
    <t xml:space="preserve">          742.1 - Elektroinstalace slaboproud- IP DT</t>
  </si>
  <si>
    <t xml:space="preserve">          742.1.1 - Elektroinstalace- kabelové rozvody</t>
  </si>
  <si>
    <t xml:space="preserve">          742.1.2 - Elektroinstalace slaboproud- ostatní</t>
  </si>
  <si>
    <t xml:space="preserve">            742.1.3 - Slaboproud - kabelové žlaby</t>
  </si>
  <si>
    <t xml:space="preserve">            742.1.4 - Slaboproud - kamery</t>
  </si>
  <si>
    <t xml:space="preserve">              742.1.5 - Slaboproud-datový rozvaděč SK</t>
  </si>
  <si>
    <t xml:space="preserve">                742.1.6 - Elektroinstalace slaboproud-aktivní prvky</t>
  </si>
  <si>
    <t xml:space="preserve">                  743.1 - Elektroinstalace slaboproud SK</t>
  </si>
  <si>
    <t xml:space="preserve">                    742.11 - Elektroinstalace  slaboproud-kabelové rozvody</t>
  </si>
  <si>
    <t xml:space="preserve">        751 - Vzduchotechnika</t>
  </si>
  <si>
    <t xml:space="preserve">          VRN - Vedlejší rozpočtové náklady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</si>
  <si>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</si>
  <si>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</si>
  <si>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</si>
  <si>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</si>
  <si>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</si>
  <si>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</si>
  <si>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</si>
  <si>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 xml:space="preserve">      VRN1 - Průzkumné, geodetické a projektové práce</t>
  </si>
  <si>
    <t xml:space="preserve">      VRN3 - Zařízení staveniště</t>
  </si>
  <si>
    <t xml:space="preserve">  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</si>
  <si>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</si>
  <si>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</si>
  <si>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</si>
  <si>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</si>
  <si>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</si>
  <si>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</si>
  <si>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</si>
  <si>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</si>
  <si>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</si>
  <si>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</si>
  <si>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</si>
  <si>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</si>
  <si>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</si>
  <si>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</si>
  <si>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</si>
  <si>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</si>
  <si>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</si>
  <si>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</si>
  <si>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</si>
  <si>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612131321</t>
  </si>
  <si>
    <t>Penetrační disperzní nátěr vnitřních stěn nanášený strojně</t>
  </si>
  <si>
    <t>m2</t>
  </si>
  <si>
    <t>4</t>
  </si>
  <si>
    <t>1264412660</t>
  </si>
  <si>
    <t>612321141</t>
  </si>
  <si>
    <t>Vápenocementová omítka štuková dvouvrstvá vnitřních stěn nanášená ručně</t>
  </si>
  <si>
    <t>20454437</t>
  </si>
  <si>
    <t>3</t>
  </si>
  <si>
    <t>631311116</t>
  </si>
  <si>
    <t>Mazanina tl přes 50 do 80 mm z betonu prostého bez zvýšených nároků na prostředí tř. C 25/30</t>
  </si>
  <si>
    <t>m3</t>
  </si>
  <si>
    <t>-77737251</t>
  </si>
  <si>
    <t>642945111</t>
  </si>
  <si>
    <t>Osazování protipožárních nebo protiplynových zárubní dveří jednokřídlových do 2,5 m2</t>
  </si>
  <si>
    <t>kus</t>
  </si>
  <si>
    <t>-1065942480</t>
  </si>
  <si>
    <t>5</t>
  </si>
  <si>
    <t>M</t>
  </si>
  <si>
    <t>55331563</t>
  </si>
  <si>
    <t>zárubeň jednokřídlá ocelová pro zdění s protipožární úpravou tl stěny 110-150mm rozměru 900/1970, 2100mm, barva bílá - D.02</t>
  </si>
  <si>
    <t>8</t>
  </si>
  <si>
    <t>1618804386</t>
  </si>
  <si>
    <t>9</t>
  </si>
  <si>
    <t>Ostatní konstrukce a práce, bourání</t>
  </si>
  <si>
    <t>962031011</t>
  </si>
  <si>
    <t>Bourání příček nebo přizdívek z cihel děrovaných tl do 100 mm</t>
  </si>
  <si>
    <t>-8544635</t>
  </si>
  <si>
    <t>7</t>
  </si>
  <si>
    <t>962031013</t>
  </si>
  <si>
    <t>Bourání příček nebo přizdívek z cihel děrovaných tl přes 100 do 150 mm</t>
  </si>
  <si>
    <t>820721688</t>
  </si>
  <si>
    <t>962031132</t>
  </si>
  <si>
    <t>Bourání příček nebo přizdívek z cihel pálených tl do 100 mm</t>
  </si>
  <si>
    <t>-1743228965</t>
  </si>
  <si>
    <t>962031133</t>
  </si>
  <si>
    <t>Bourání příček nebo přizdívek z cihel pálených tl přes 100 do 150 mm</t>
  </si>
  <si>
    <t>-716221932</t>
  </si>
  <si>
    <t>10</t>
  </si>
  <si>
    <t>962200100</t>
  </si>
  <si>
    <t>Dodávka montáž krytů otopných tělas - poznámka 4</t>
  </si>
  <si>
    <t>-1770961695</t>
  </si>
  <si>
    <t>11</t>
  </si>
  <si>
    <t>962200101</t>
  </si>
  <si>
    <t>Dodávka a montáž vstupu na klíč kartu - poznámka 7</t>
  </si>
  <si>
    <t>402102795</t>
  </si>
  <si>
    <t>962200102</t>
  </si>
  <si>
    <t>Dodávka a montáž venkovcních rolet - poznámka 8</t>
  </si>
  <si>
    <t>-447160120</t>
  </si>
  <si>
    <t>13</t>
  </si>
  <si>
    <t>965042101</t>
  </si>
  <si>
    <t>Zřízení jádrových vrtů průměr 100mm</t>
  </si>
  <si>
    <t>965701968</t>
  </si>
  <si>
    <t>14</t>
  </si>
  <si>
    <t>965042103</t>
  </si>
  <si>
    <t>Zřízení jádrových vrtů průmě 250mm</t>
  </si>
  <si>
    <t>1926972408</t>
  </si>
  <si>
    <t>15</t>
  </si>
  <si>
    <t>965042141</t>
  </si>
  <si>
    <t>Bourání podkladů pod dlažby nebo mazanin betonových nebo z litého asfaltu tl do 100 mm pl přes 4 m2</t>
  </si>
  <si>
    <t>1980162544</t>
  </si>
  <si>
    <t>16</t>
  </si>
  <si>
    <t>965042200</t>
  </si>
  <si>
    <t>Vyklízecí práce</t>
  </si>
  <si>
    <t>kpl</t>
  </si>
  <si>
    <t>-775320484</t>
  </si>
  <si>
    <t>17</t>
  </si>
  <si>
    <t>966120100</t>
  </si>
  <si>
    <t>Zřízení prostupů do střechy vč hydroizolačních manžet</t>
  </si>
  <si>
    <t>-1656026708</t>
  </si>
  <si>
    <t>18</t>
  </si>
  <si>
    <t>966120101</t>
  </si>
  <si>
    <t xml:space="preserve">D+M akustické kulaté podhledy </t>
  </si>
  <si>
    <t>-834027333</t>
  </si>
  <si>
    <t>19</t>
  </si>
  <si>
    <t>966120102</t>
  </si>
  <si>
    <t>Začíštění prostupů po demontáži potrubí na příklad VZT a pod</t>
  </si>
  <si>
    <t>637661579</t>
  </si>
  <si>
    <t>20</t>
  </si>
  <si>
    <t>996120103</t>
  </si>
  <si>
    <t>Lešení</t>
  </si>
  <si>
    <t>-1677476588</t>
  </si>
  <si>
    <t>997</t>
  </si>
  <si>
    <t>Přesun sutě</t>
  </si>
  <si>
    <t>997013119</t>
  </si>
  <si>
    <t>Vnitrostaveništní doprava suti a vybouraných hmot pro budovy v přes 27 do 30 m</t>
  </si>
  <si>
    <t>t</t>
  </si>
  <si>
    <t>1969513758</t>
  </si>
  <si>
    <t>22</t>
  </si>
  <si>
    <t>997013501</t>
  </si>
  <si>
    <t>Odvoz suti a vybouraných hmot na skládku nebo meziskládku do 1 km se složením</t>
  </si>
  <si>
    <t>-16236174</t>
  </si>
  <si>
    <t>23</t>
  </si>
  <si>
    <t>997013509</t>
  </si>
  <si>
    <t>Příplatek k odvozu suti a vybouraných hmot na skládku ZKD 1 km přes 1 km</t>
  </si>
  <si>
    <t>635036831</t>
  </si>
  <si>
    <t>24</t>
  </si>
  <si>
    <t>997013631</t>
  </si>
  <si>
    <t>Poplatek za uložení na skládce (skládkovné) stavebního odpadu směsného kód odpadu 17 09 04</t>
  </si>
  <si>
    <t>-1739618228</t>
  </si>
  <si>
    <t>713</t>
  </si>
  <si>
    <t>Tepelné izolace-vzduchotechnika</t>
  </si>
  <si>
    <t>25</t>
  </si>
  <si>
    <t>713463131</t>
  </si>
  <si>
    <t>Montáž izolace tepelné potrubí potrubními pouzdry bez úpravy slepenými 1x tl izolace do 25 mm</t>
  </si>
  <si>
    <t>m</t>
  </si>
  <si>
    <t>1231851256</t>
  </si>
  <si>
    <t>26</t>
  </si>
  <si>
    <t>271170R1</t>
  </si>
  <si>
    <t>pouzdro izolační z EPDM kaučuku 18/25mm</t>
  </si>
  <si>
    <t>32</t>
  </si>
  <si>
    <t>-286626875</t>
  </si>
  <si>
    <t>27</t>
  </si>
  <si>
    <t>271170R2</t>
  </si>
  <si>
    <t>pouzdro izolační z EPDM kaučuku 22/25mm</t>
  </si>
  <si>
    <t>-1904475248</t>
  </si>
  <si>
    <t>28</t>
  </si>
  <si>
    <t>713463211</t>
  </si>
  <si>
    <t>Montáž izolace tepelné potrubí potrubními pouzdry s Al fólií staženými Al páskou 1x D do 50 mm</t>
  </si>
  <si>
    <t>-1482537645</t>
  </si>
  <si>
    <t>29</t>
  </si>
  <si>
    <t>63154012</t>
  </si>
  <si>
    <t>pouzdro izolační potrubní z minerální vlny s Al fólií max. 250/100°C 15/30mm</t>
  </si>
  <si>
    <t>36059006</t>
  </si>
  <si>
    <t>998</t>
  </si>
  <si>
    <t>Přesun hmot</t>
  </si>
  <si>
    <t>30</t>
  </si>
  <si>
    <t>998011002</t>
  </si>
  <si>
    <t>Přesun hmot pro budovy zděné v přes 6 do 12 m</t>
  </si>
  <si>
    <t>-1815797546</t>
  </si>
  <si>
    <t>PSV</t>
  </si>
  <si>
    <t>Práce a dodávky PSV</t>
  </si>
  <si>
    <t>713.1</t>
  </si>
  <si>
    <t>Izolace tepelné-zdravotechnika</t>
  </si>
  <si>
    <t>31</t>
  </si>
  <si>
    <t>-617557587</t>
  </si>
  <si>
    <t>28377104</t>
  </si>
  <si>
    <t>pouzdro izolační potrubní z pěnového polyetylenu 22/13mm</t>
  </si>
  <si>
    <t>-1876979100</t>
  </si>
  <si>
    <t>33</t>
  </si>
  <si>
    <t>28377112</t>
  </si>
  <si>
    <t>pouzdro izolační potrubní z pěnového polyetylenu 28/13mm</t>
  </si>
  <si>
    <t>333104504</t>
  </si>
  <si>
    <t>34</t>
  </si>
  <si>
    <t>28377116</t>
  </si>
  <si>
    <t>pouzdro izolační potrubní z pěnového polyetylenu 35/13mm</t>
  </si>
  <si>
    <t>282375599</t>
  </si>
  <si>
    <t>35</t>
  </si>
  <si>
    <t>28377119</t>
  </si>
  <si>
    <t>pouzdro izolační potrubní z pěnového polyetylenu 45/13mm</t>
  </si>
  <si>
    <t>254150117</t>
  </si>
  <si>
    <t>36</t>
  </si>
  <si>
    <t>-143621404</t>
  </si>
  <si>
    <t>37</t>
  </si>
  <si>
    <t>63154532</t>
  </si>
  <si>
    <t>pouzdro izolační potrubní z minerální vlny s Al fólií max. 250/100°C 35/30mm</t>
  </si>
  <si>
    <t>-1164482644</t>
  </si>
  <si>
    <t>38</t>
  </si>
  <si>
    <t>63154573</t>
  </si>
  <si>
    <t>pouzdro izolační potrubní z minerální vlny s Al fólií max. 250/100°C 42/40mm</t>
  </si>
  <si>
    <t>221768171</t>
  </si>
  <si>
    <t>39</t>
  </si>
  <si>
    <t>998713102</t>
  </si>
  <si>
    <t>Přesun hmot tonážní pro izolace tepelné v objektech v přes 6 do 12 m</t>
  </si>
  <si>
    <t>278211865</t>
  </si>
  <si>
    <t>714</t>
  </si>
  <si>
    <t>Akustická a protiotřesová opatření</t>
  </si>
  <si>
    <t>40</t>
  </si>
  <si>
    <t>714182001</t>
  </si>
  <si>
    <t>Montáž pohltivých izolačních vložek volně rohoží stropů a stěn</t>
  </si>
  <si>
    <t>-1381616795</t>
  </si>
  <si>
    <t>41</t>
  </si>
  <si>
    <t>74118200</t>
  </si>
  <si>
    <t>akustická izolace tl 50mm (Isover)</t>
  </si>
  <si>
    <t>-1668363682</t>
  </si>
  <si>
    <t>42</t>
  </si>
  <si>
    <t>74118201</t>
  </si>
  <si>
    <t xml:space="preserve">kročejová izolace tl 20mm  (Izover N )</t>
  </si>
  <si>
    <t>-1149413883</t>
  </si>
  <si>
    <t>721</t>
  </si>
  <si>
    <t>Zdravotechnika - vnitřní kanalizace</t>
  </si>
  <si>
    <t>43</t>
  </si>
  <si>
    <t>721171808</t>
  </si>
  <si>
    <t>Demontáž potrubí z PVC D přes 75 do 114</t>
  </si>
  <si>
    <t>2069904090</t>
  </si>
  <si>
    <t>44</t>
  </si>
  <si>
    <t>721171916</t>
  </si>
  <si>
    <t>Potrubí z PP propojení potrubí DN 125 (poznámka k položce: napojení na stávající kanalizaci)</t>
  </si>
  <si>
    <t>2046737225</t>
  </si>
  <si>
    <t>45</t>
  </si>
  <si>
    <t>721174024</t>
  </si>
  <si>
    <t>Potrubí kanalizační z PP odpadní DN 75</t>
  </si>
  <si>
    <t>1860547004</t>
  </si>
  <si>
    <t>46</t>
  </si>
  <si>
    <t>721174025</t>
  </si>
  <si>
    <t>Potrubí kanalizační z PP odpadní DN 110</t>
  </si>
  <si>
    <t>-1906946228</t>
  </si>
  <si>
    <t>47</t>
  </si>
  <si>
    <t>721174026</t>
  </si>
  <si>
    <t>Potrubí kanalizační z PP odpadní DN 125</t>
  </si>
  <si>
    <t>-141204742</t>
  </si>
  <si>
    <t>48</t>
  </si>
  <si>
    <t>721174041</t>
  </si>
  <si>
    <t>Potrubí kanalizační z PP připojovací DN 32</t>
  </si>
  <si>
    <t>-2099394688</t>
  </si>
  <si>
    <t>49</t>
  </si>
  <si>
    <t>721174042</t>
  </si>
  <si>
    <t>Potrubí kanalizační z PP připojovací DN 40</t>
  </si>
  <si>
    <t>-1126754494</t>
  </si>
  <si>
    <t>50</t>
  </si>
  <si>
    <t>721174043</t>
  </si>
  <si>
    <t>Potrubí kanalizační z PP připojovací DN 50</t>
  </si>
  <si>
    <t>506676722</t>
  </si>
  <si>
    <t>51</t>
  </si>
  <si>
    <t>721194105</t>
  </si>
  <si>
    <t>Vyvedení a upevnění odpadních výpustek DN 50</t>
  </si>
  <si>
    <t>1137709489</t>
  </si>
  <si>
    <t>52</t>
  </si>
  <si>
    <t>721194109</t>
  </si>
  <si>
    <t>Vyvedení a upevnění odpadních výpustek DN 110</t>
  </si>
  <si>
    <t>-782579636</t>
  </si>
  <si>
    <t>53</t>
  </si>
  <si>
    <t>721226511</t>
  </si>
  <si>
    <t>Zápachová uzávěrka podomítková pro pračku a myčku DN 40</t>
  </si>
  <si>
    <t>172652501</t>
  </si>
  <si>
    <t>54</t>
  </si>
  <si>
    <t>721226R01</t>
  </si>
  <si>
    <t>Vodní ZU pro odvod kondenzátu DN 40 s připojením DN 32 popř. 12-18 mm, s přídavnou mechanickou uzávěrkou a čistící vložkou s otáčivým ramenemodtoku</t>
  </si>
  <si>
    <t>321394508</t>
  </si>
  <si>
    <t>55</t>
  </si>
  <si>
    <t>721290111</t>
  </si>
  <si>
    <t>Zkouška těsnosti potrubí kanalizace vodou DN do 125</t>
  </si>
  <si>
    <t>-527657354</t>
  </si>
  <si>
    <t>56</t>
  </si>
  <si>
    <t>998721102</t>
  </si>
  <si>
    <t>Přesun hmot tonážní pro vnitřní kanalizaci v objektech v přes 6 do 12 m</t>
  </si>
  <si>
    <t>1535457495</t>
  </si>
  <si>
    <t>722</t>
  </si>
  <si>
    <t>Zdravotechnika - vnitřní vodovod</t>
  </si>
  <si>
    <t>57</t>
  </si>
  <si>
    <t>722170801</t>
  </si>
  <si>
    <t>Demontáž rozvodů vody z plastů D do 25</t>
  </si>
  <si>
    <t>-588682788</t>
  </si>
  <si>
    <t>58</t>
  </si>
  <si>
    <t>722173915</t>
  </si>
  <si>
    <t>Potrubí plastové spoje svar polyfuze D přes 32 do 40 mm (poznámka k položce: napojení na stávající vodovod)</t>
  </si>
  <si>
    <t>-1861668183</t>
  </si>
  <si>
    <t>59</t>
  </si>
  <si>
    <t>722175002</t>
  </si>
  <si>
    <t>Potrubí vodovodní plastové PP-RCT svar polyfúze D 20x2,8 mm</t>
  </si>
  <si>
    <t>-111113024</t>
  </si>
  <si>
    <t>60</t>
  </si>
  <si>
    <t>722175003</t>
  </si>
  <si>
    <t>Potrubí vodovodní plastové PP-RCT svar polyfúze D 25x3,5 mm</t>
  </si>
  <si>
    <t>-1220526875</t>
  </si>
  <si>
    <t>61</t>
  </si>
  <si>
    <t>722175004</t>
  </si>
  <si>
    <t>Potrubí vodovodní plastové PP-RCT svar polyfúze D 32x4,4 mm</t>
  </si>
  <si>
    <t>-346667684</t>
  </si>
  <si>
    <t>62</t>
  </si>
  <si>
    <t>722175005</t>
  </si>
  <si>
    <t>Potrubí vodovodní plastové PP-RCT svar polyfúze D 40x5,5 mm</t>
  </si>
  <si>
    <t>1259646031</t>
  </si>
  <si>
    <t>63</t>
  </si>
  <si>
    <t>722190401</t>
  </si>
  <si>
    <t>Vyvedení a upevnění výpustku DN do 25</t>
  </si>
  <si>
    <t>-76688298</t>
  </si>
  <si>
    <t>64</t>
  </si>
  <si>
    <t>722232R01</t>
  </si>
  <si>
    <t>Termostatický směšovač vody s pojistkou proti opaření DN15</t>
  </si>
  <si>
    <t>1134989233</t>
  </si>
  <si>
    <t>65</t>
  </si>
  <si>
    <t>722232R02</t>
  </si>
  <si>
    <t>Termostatický směšovač vody s pojistkou proti opaření DN 20</t>
  </si>
  <si>
    <t>-1352786511</t>
  </si>
  <si>
    <t>66</t>
  </si>
  <si>
    <t>722290234</t>
  </si>
  <si>
    <t>Proplach a dezinfekce vodovodního potrubí DN do 80</t>
  </si>
  <si>
    <t>2006423511</t>
  </si>
  <si>
    <t>67</t>
  </si>
  <si>
    <t>722290246</t>
  </si>
  <si>
    <t>Zkouška těsnosti vodovodního potrubí plastového DN do 40</t>
  </si>
  <si>
    <t>291367848</t>
  </si>
  <si>
    <t>68</t>
  </si>
  <si>
    <t>998722102</t>
  </si>
  <si>
    <t>Přesun hmot tonážní pro vnitřní vodovod v objektech v přes 6 do 12 m</t>
  </si>
  <si>
    <t>-650397917</t>
  </si>
  <si>
    <t>725</t>
  </si>
  <si>
    <t>Zdravotechnika - zařizovací předměty</t>
  </si>
  <si>
    <t>69</t>
  </si>
  <si>
    <t>725110811</t>
  </si>
  <si>
    <t>Demontáž klozetů splachovacích s nádrží</t>
  </si>
  <si>
    <t>soubor</t>
  </si>
  <si>
    <t>92408194</t>
  </si>
  <si>
    <t>70</t>
  </si>
  <si>
    <t>725112022</t>
  </si>
  <si>
    <t>Klozet keramický závěsný na nosné stěny odpad vodorovný</t>
  </si>
  <si>
    <t>1832595939</t>
  </si>
  <si>
    <t>71</t>
  </si>
  <si>
    <t>725112R02</t>
  </si>
  <si>
    <t>Zařízení záchodů klozety keramické závěsné na nosné stěny s hlubokým splacováním odpad vodorovný, dětský</t>
  </si>
  <si>
    <t>soub</t>
  </si>
  <si>
    <t>-1471350969</t>
  </si>
  <si>
    <t>72</t>
  </si>
  <si>
    <t>725210821</t>
  </si>
  <si>
    <t>Demontáž umyvadel bez výtokových armatur</t>
  </si>
  <si>
    <t>498946853</t>
  </si>
  <si>
    <t>73</t>
  </si>
  <si>
    <t>725211601</t>
  </si>
  <si>
    <t>Umyvadlo keramické bílé šířky 500 mm bez krytu na sifon připevněné na stěnu šrouby</t>
  </si>
  <si>
    <t>-41970407</t>
  </si>
  <si>
    <t>74</t>
  </si>
  <si>
    <t>725211603</t>
  </si>
  <si>
    <t>Umyvadlo keramické bílé šířky 600 mm bez krytu na sifon připevněné na stěnu šrouby</t>
  </si>
  <si>
    <t>-1511209299</t>
  </si>
  <si>
    <t>75</t>
  </si>
  <si>
    <t>725241112</t>
  </si>
  <si>
    <t>Vanička sprchová akrylátová čtvercová 900x900 mm</t>
  </si>
  <si>
    <t>16898493</t>
  </si>
  <si>
    <t>76</t>
  </si>
  <si>
    <t>725244523</t>
  </si>
  <si>
    <t>Zástěna sprchová rohová rámová se skleněnou výplní tl. 4 a 5 mm dveře posuvné dvoudílné vstup z rohu na vaničku 900x900 mm</t>
  </si>
  <si>
    <t>-1625160778</t>
  </si>
  <si>
    <t>77</t>
  </si>
  <si>
    <t>725311111</t>
  </si>
  <si>
    <t>Dřez jednoduchý keramický se zápachovou uzávěrkou 590x450 mm</t>
  </si>
  <si>
    <t>603120102</t>
  </si>
  <si>
    <t>78</t>
  </si>
  <si>
    <t>725311121</t>
  </si>
  <si>
    <t>Dřez jednoduchý nerezový se zápachovou uzávěrkou s odkapávací plochou 560x480 mm a miskou</t>
  </si>
  <si>
    <t>-1167581348</t>
  </si>
  <si>
    <t>79</t>
  </si>
  <si>
    <t>725331111</t>
  </si>
  <si>
    <t>Výlevka bez výtokových armatur keramická se sklopnou plastovou mřížkou stojící výšky 425 mm</t>
  </si>
  <si>
    <t>-917806976</t>
  </si>
  <si>
    <t>80</t>
  </si>
  <si>
    <t>725813111</t>
  </si>
  <si>
    <t>Ventil rohový bez připojovací trubičky nebo flexi hadičky G 1/2"</t>
  </si>
  <si>
    <t>1331609762</t>
  </si>
  <si>
    <t>81</t>
  </si>
  <si>
    <t>55190005</t>
  </si>
  <si>
    <t>flexi hadice ohebná k baterii D 8x12mm F 1/2"xM10 500mm</t>
  </si>
  <si>
    <t>-1965531310</t>
  </si>
  <si>
    <t>82</t>
  </si>
  <si>
    <t>725813112</t>
  </si>
  <si>
    <t>Ventil rohový pračkový G 3/4"</t>
  </si>
  <si>
    <t>1686127888</t>
  </si>
  <si>
    <t>83</t>
  </si>
  <si>
    <t>725820802</t>
  </si>
  <si>
    <t>Demontáž baterie stojánkové do jednoho otvoru</t>
  </si>
  <si>
    <t>-1252281791</t>
  </si>
  <si>
    <t>84</t>
  </si>
  <si>
    <t>725821325</t>
  </si>
  <si>
    <t>Baterie dřezová stojánková páková s otáčivým kulatým ústím a délkou ramínka 220 mm</t>
  </si>
  <si>
    <t>-2125203434</t>
  </si>
  <si>
    <t>85</t>
  </si>
  <si>
    <t>725821R01</t>
  </si>
  <si>
    <t>Baterie dřezová nástěnnjá páková s otáčivým kulatým ústím a délkou ramínka 210mm pro výlevku</t>
  </si>
  <si>
    <t>138170517</t>
  </si>
  <si>
    <t>86</t>
  </si>
  <si>
    <t>725822613</t>
  </si>
  <si>
    <t>Baterie umyvadlová stojánková páková s výpustí</t>
  </si>
  <si>
    <t>-1712729714</t>
  </si>
  <si>
    <t>87</t>
  </si>
  <si>
    <t>725860811</t>
  </si>
  <si>
    <t>Demontáž uzávěrů zápachu jednoduchých</t>
  </si>
  <si>
    <t>-599140694</t>
  </si>
  <si>
    <t>88</t>
  </si>
  <si>
    <t>725861102</t>
  </si>
  <si>
    <t>Zápachová uzávěrka pro umyvadla DN 40</t>
  </si>
  <si>
    <t>261435402</t>
  </si>
  <si>
    <t>89</t>
  </si>
  <si>
    <t>725862103</t>
  </si>
  <si>
    <t>Zápachová uzávěrka pro dřezy DN 40/50</t>
  </si>
  <si>
    <t>-2049712020</t>
  </si>
  <si>
    <t>90</t>
  </si>
  <si>
    <t>725865312</t>
  </si>
  <si>
    <t>Zápachová uzávěrka sprchových van DN 40/50 s kulovým kloubem na odtoku a odpadním ventilem</t>
  </si>
  <si>
    <t>520369901</t>
  </si>
  <si>
    <t>91</t>
  </si>
  <si>
    <t>725980100</t>
  </si>
  <si>
    <t>Dvířka 25/25</t>
  </si>
  <si>
    <t>1100284366</t>
  </si>
  <si>
    <t>92</t>
  </si>
  <si>
    <t>725980200</t>
  </si>
  <si>
    <t>D+M zrcadlo</t>
  </si>
  <si>
    <t>1849848004</t>
  </si>
  <si>
    <t>93</t>
  </si>
  <si>
    <t>725980201</t>
  </si>
  <si>
    <t>Dodávka a montáž dávkovače na mýdlo</t>
  </si>
  <si>
    <t>ks</t>
  </si>
  <si>
    <t>-1735049290</t>
  </si>
  <si>
    <t>94</t>
  </si>
  <si>
    <t>998725102</t>
  </si>
  <si>
    <t>Přesun hmot tonážní pro zařizovací předměty v objektech v přes 6 do 12 m</t>
  </si>
  <si>
    <t>-1082898437</t>
  </si>
  <si>
    <t>726</t>
  </si>
  <si>
    <t xml:space="preserve">Zdravotechnika </t>
  </si>
  <si>
    <t>95</t>
  </si>
  <si>
    <t>726111031</t>
  </si>
  <si>
    <t>Instalační předstěna pro klozet s ovládáním zepředu v 1080 mm závěsný do masivní zděné kce</t>
  </si>
  <si>
    <t>-133027257</t>
  </si>
  <si>
    <t>96</t>
  </si>
  <si>
    <t>726111032</t>
  </si>
  <si>
    <t xml:space="preserve">Dodávka a montáž čerpací stanice vč přípojného potrubí  (10m)</t>
  </si>
  <si>
    <t>-2033304151</t>
  </si>
  <si>
    <t>97</t>
  </si>
  <si>
    <t>726111033</t>
  </si>
  <si>
    <t xml:space="preserve">Dodávka a montáž přípojky pro pítko </t>
  </si>
  <si>
    <t>-1479755002</t>
  </si>
  <si>
    <t>HZS-ZI</t>
  </si>
  <si>
    <t>Hodinové zúčtovací sazby-přípomoce</t>
  </si>
  <si>
    <t>98</t>
  </si>
  <si>
    <t>HZS2491-ZI</t>
  </si>
  <si>
    <t>Hodinová zúčtovací sazba dělník zednických výpomocí</t>
  </si>
  <si>
    <t>hod</t>
  </si>
  <si>
    <t>512</t>
  </si>
  <si>
    <t>-103987685</t>
  </si>
  <si>
    <t>VRN-ZI</t>
  </si>
  <si>
    <t>Vedlejší rozpočtové náklady</t>
  </si>
  <si>
    <t>VRN1-ZI</t>
  </si>
  <si>
    <t>Průzkumné, geodetické a projektové práce</t>
  </si>
  <si>
    <t>99</t>
  </si>
  <si>
    <t>013254000-ZI</t>
  </si>
  <si>
    <t>Dokumentace skutečného provedení stavby</t>
  </si>
  <si>
    <t>1024</t>
  </si>
  <si>
    <t>-845874136</t>
  </si>
  <si>
    <t>VRN9-ZI</t>
  </si>
  <si>
    <t>Ostatní náklady</t>
  </si>
  <si>
    <t>100</t>
  </si>
  <si>
    <t>091003R01-ZI</t>
  </si>
  <si>
    <t>Odvoz a likvidace odpadu, odvoz na skládku nebo do tech. služeb, skládkovné, poplatky</t>
  </si>
  <si>
    <t>-935083958</t>
  </si>
  <si>
    <t>732</t>
  </si>
  <si>
    <t>Ústřední vytápění - strojovny</t>
  </si>
  <si>
    <t>101</t>
  </si>
  <si>
    <t>732421R01</t>
  </si>
  <si>
    <t>Vysoce účinné elektronicky řízené oběhové čerpadlo:Směšovací uzel vodního ohřívače a chladiče-Jm. rozměr DN15, max. dopravní výška:4 kPa-Připojení: G1-stavebné délka 130mm, ma provozní tlak 10 bar</t>
  </si>
  <si>
    <t>-2138434118</t>
  </si>
  <si>
    <t>733</t>
  </si>
  <si>
    <t>Ústřední vytápění - rozvodné potrubí</t>
  </si>
  <si>
    <t>102</t>
  </si>
  <si>
    <t>733122222</t>
  </si>
  <si>
    <t>Potrubí z uhlíkové oceli tenkostěnné vně pozink spojované lisováním D 15x1,2 mm</t>
  </si>
  <si>
    <t>159694445</t>
  </si>
  <si>
    <t>103</t>
  </si>
  <si>
    <t>733122224</t>
  </si>
  <si>
    <t>Potrubí z uhlíkové oceli tenkostěnné vně pozink spojované lisováním D 22x1,5 mm</t>
  </si>
  <si>
    <t>-1508788461</t>
  </si>
  <si>
    <t>104</t>
  </si>
  <si>
    <t>733190107</t>
  </si>
  <si>
    <t>Zkouška těsnosti potrubí ocelové závitové DN do 40</t>
  </si>
  <si>
    <t>-258229337</t>
  </si>
  <si>
    <t>105</t>
  </si>
  <si>
    <t>998733102</t>
  </si>
  <si>
    <t>Přesun hmot tonážní pro rozvody potrubí v objektech v přes 6 do 12 m</t>
  </si>
  <si>
    <t>1187891579</t>
  </si>
  <si>
    <t>734</t>
  </si>
  <si>
    <t>Ústřední vytápění - armatury</t>
  </si>
  <si>
    <t>106</t>
  </si>
  <si>
    <t>734220R10</t>
  </si>
  <si>
    <t>Syčkový vyvažovací a uzavírací venti, úsekový, stoupačkový s vypouštěním vč měřících koncovek G 1/2 PN16</t>
  </si>
  <si>
    <t>-1805410004</t>
  </si>
  <si>
    <t>107</t>
  </si>
  <si>
    <t>734220R11</t>
  </si>
  <si>
    <t>Syčkový vyvažovací a uzavírací venti, úsekový, stoupačkový s vypouštěním vč měřících koncovek G 3/4 PN16</t>
  </si>
  <si>
    <t>-2078787970</t>
  </si>
  <si>
    <t>108</t>
  </si>
  <si>
    <t>734242412</t>
  </si>
  <si>
    <t>Ventil závitový zpětný přímý G 1/2 PN 16 do 110°C</t>
  </si>
  <si>
    <t>-657054</t>
  </si>
  <si>
    <t>109</t>
  </si>
  <si>
    <t>734291123</t>
  </si>
  <si>
    <t>Ostatní armatury kohoutx plnécí a vypouštěcí PN 10, 90°G 1/2</t>
  </si>
  <si>
    <t>301695446</t>
  </si>
  <si>
    <t>110</t>
  </si>
  <si>
    <t>734291272</t>
  </si>
  <si>
    <t>Ostatní armatury závitové pro topné a chladící systémy PN 30 do 110°C přímé s vntřními závity a integrovaným magnetem</t>
  </si>
  <si>
    <t>709067963</t>
  </si>
  <si>
    <t>111</t>
  </si>
  <si>
    <t>734291273</t>
  </si>
  <si>
    <t>Filtr závitový pro topné a chladicí systémy přímý G 3/4 PN 30 do 110°C s vnitřními závity a integrovaným magnetem G 3/4</t>
  </si>
  <si>
    <t>649573686</t>
  </si>
  <si>
    <t>112</t>
  </si>
  <si>
    <t>734292713</t>
  </si>
  <si>
    <t>Ostatní armatury kohout kulový přímý G 1/2 PN 42 do 185°C vnitřní závit</t>
  </si>
  <si>
    <t>-2074474312</t>
  </si>
  <si>
    <t>113</t>
  </si>
  <si>
    <t>734292714</t>
  </si>
  <si>
    <t>Ostatní armatury kohout kulový přímý G 3/4 PN 42 do 185°C vnitřní závit</t>
  </si>
  <si>
    <t>-310509985</t>
  </si>
  <si>
    <t>114</t>
  </si>
  <si>
    <t>734295020</t>
  </si>
  <si>
    <t>Směšovací armatury otopných a chladících systémů ventily závitové PN 10 T= 120°C třicestné se servopohonem G 1/2</t>
  </si>
  <si>
    <t>-1510547348</t>
  </si>
  <si>
    <t>115</t>
  </si>
  <si>
    <t>73429502R</t>
  </si>
  <si>
    <t>Směšovací armatury otopných a chladících systémů ventily závitové PN 10 T=120°C třícestné se servopohonem G3/8</t>
  </si>
  <si>
    <t>-242611808</t>
  </si>
  <si>
    <t>116</t>
  </si>
  <si>
    <t>734411127</t>
  </si>
  <si>
    <t>Teploměr technický s pevným stonkem a jímkou zadní připojení průměr 100 mm délky 100 mm</t>
  </si>
  <si>
    <t>439676218</t>
  </si>
  <si>
    <t>117</t>
  </si>
  <si>
    <t>734421R03</t>
  </si>
  <si>
    <t>Teploměry s pevným stonkem a zkušebním kohoutem zadní připojení ( axiální) tlaku 0-10 bar průměru 63 mm</t>
  </si>
  <si>
    <t>-1377321234</t>
  </si>
  <si>
    <t>118</t>
  </si>
  <si>
    <t>734424101</t>
  </si>
  <si>
    <t>Kondenzační smyčka k přivaření zahnutá PN 250 do 300°C</t>
  </si>
  <si>
    <t>1121828610</t>
  </si>
  <si>
    <t>119</t>
  </si>
  <si>
    <t>998734102</t>
  </si>
  <si>
    <t>Přesun hmot tonážní pro armatury v objektech v přes 6 do 12 m</t>
  </si>
  <si>
    <t>-829278416</t>
  </si>
  <si>
    <t>751.2</t>
  </si>
  <si>
    <t>Měření a regulace</t>
  </si>
  <si>
    <t>120</t>
  </si>
  <si>
    <t>751300101</t>
  </si>
  <si>
    <t>Dodávka a montáž AHU VZT jednotka+2 regulační moduly VAV kompakt+řídící systém Simply Air+CO2 řízení+příslušenství regulace</t>
  </si>
  <si>
    <t>-1141516302</t>
  </si>
  <si>
    <t>121</t>
  </si>
  <si>
    <t>751300102</t>
  </si>
  <si>
    <t>Dodávka a montáž připojení a zprovoznění systému</t>
  </si>
  <si>
    <t>-1281607767</t>
  </si>
  <si>
    <t>122</t>
  </si>
  <si>
    <t>751300103</t>
  </si>
  <si>
    <t xml:space="preserve">Dodávka a montáž kabelových trase, realizace slaboproudu, připojení rozvaděče </t>
  </si>
  <si>
    <t>-2123363127</t>
  </si>
  <si>
    <t>HZS.1</t>
  </si>
  <si>
    <t xml:space="preserve">HZS </t>
  </si>
  <si>
    <t>123</t>
  </si>
  <si>
    <t>HZS2491</t>
  </si>
  <si>
    <t>1849244619</t>
  </si>
  <si>
    <t>VRN.1</t>
  </si>
  <si>
    <t>124</t>
  </si>
  <si>
    <t>013254000</t>
  </si>
  <si>
    <t>-1477279408</t>
  </si>
  <si>
    <t>125</t>
  </si>
  <si>
    <t>043114R05.1</t>
  </si>
  <si>
    <t>Zkoušky zatěžovací a provozní, zaregulování, komplexní a provozní, uvedení do provozu, zaškolení obsluhy</t>
  </si>
  <si>
    <t>1090109737</t>
  </si>
  <si>
    <t>HZS.2</t>
  </si>
  <si>
    <t>Hodinové zúčtovací sazby</t>
  </si>
  <si>
    <t>126</t>
  </si>
  <si>
    <t>2103477826</t>
  </si>
  <si>
    <t>VRN.2</t>
  </si>
  <si>
    <t>127</t>
  </si>
  <si>
    <t>-757656117</t>
  </si>
  <si>
    <t>128</t>
  </si>
  <si>
    <t>091003R01</t>
  </si>
  <si>
    <t>1396017814</t>
  </si>
  <si>
    <t>751.1</t>
  </si>
  <si>
    <t>Chlazení</t>
  </si>
  <si>
    <t>129</t>
  </si>
  <si>
    <t>751711111</t>
  </si>
  <si>
    <t>Montáž klimatizační jednotky vnitřní nástěnné o výkonu do 3,5 kW</t>
  </si>
  <si>
    <t>866271634</t>
  </si>
  <si>
    <t>130</t>
  </si>
  <si>
    <t>42952R01</t>
  </si>
  <si>
    <t>vnitřní nástěnná jednotka: chladící/topný výkon 1.7 kW/1.9kW, objemový průtok vzduchu (m3/h) 240/252/264//282, hladina akustického tlaku 22/24/26/28 dB(A), rozměry 773x237x299, hmotnost 11 kg</t>
  </si>
  <si>
    <t>1254465657</t>
  </si>
  <si>
    <t>131</t>
  </si>
  <si>
    <t>751711R12</t>
  </si>
  <si>
    <t>Montáž filtru klimatizační jednotky</t>
  </si>
  <si>
    <t>-2082061390</t>
  </si>
  <si>
    <t>132</t>
  </si>
  <si>
    <t>42952R05</t>
  </si>
  <si>
    <t>čtyřfázový plazmový filtr, montáž na horní část jednotky, rozměry 50x500x170mm, připojení přes CN 105</t>
  </si>
  <si>
    <t>105555014</t>
  </si>
  <si>
    <t>133</t>
  </si>
  <si>
    <t>751711132</t>
  </si>
  <si>
    <t>Montáž klimatizační jednotky vnitřní kazetové čtyřcestné o výkonu přes 3,5 do 5 kW</t>
  </si>
  <si>
    <t>-837258061</t>
  </si>
  <si>
    <t>134</t>
  </si>
  <si>
    <t>42952R02</t>
  </si>
  <si>
    <t>vnitřní kazetová jednotka: 4-cestná kazeta, rastr 245x570x570 (10x625x625mm), chladící /topný výkon 4,5 kW, topný výkon 5.0 kW, objemový průtok vzduchu 450/540/660 (m3/h), hladina akustického tlaku 28/33/39 dB (A( vč čerpadla kondenzátu 0,85m</t>
  </si>
  <si>
    <t xml:space="preserve">kus </t>
  </si>
  <si>
    <t>1636536448</t>
  </si>
  <si>
    <t>135</t>
  </si>
  <si>
    <t>751711R11</t>
  </si>
  <si>
    <t>Montáž dekoračního panelu klimatizační jednotky</t>
  </si>
  <si>
    <t>-1179073865</t>
  </si>
  <si>
    <t>136</t>
  </si>
  <si>
    <t>42952R03</t>
  </si>
  <si>
    <t>dekorační panel pro kabelové dálkové ovládání vč Plasma Filtru</t>
  </si>
  <si>
    <t>416497914</t>
  </si>
  <si>
    <t>137</t>
  </si>
  <si>
    <t>751711R20</t>
  </si>
  <si>
    <t>Montáž ovladače klimatizační jednotky</t>
  </si>
  <si>
    <t>2008422376</t>
  </si>
  <si>
    <t>138</t>
  </si>
  <si>
    <t>42952R10</t>
  </si>
  <si>
    <t xml:space="preserve">kabelový dálkový ovladač,  podsvícený displej, skupinové ovládání, české menu, letní čas</t>
  </si>
  <si>
    <t>-1806573654</t>
  </si>
  <si>
    <t>139</t>
  </si>
  <si>
    <t>751711R21</t>
  </si>
  <si>
    <t>Montáž ochranné skříně ovladače</t>
  </si>
  <si>
    <t>978712739</t>
  </si>
  <si>
    <t>140</t>
  </si>
  <si>
    <t>42952R11</t>
  </si>
  <si>
    <t>uzamykatelná nástěnná skříňka pro nástěnjý ovladač jako ochrana proti manipulaci děté 180x270x50mm</t>
  </si>
  <si>
    <t>1488087997</t>
  </si>
  <si>
    <t>141</t>
  </si>
  <si>
    <t>751721123</t>
  </si>
  <si>
    <t>Montáž klimatizační jednotky venkovní s trojfázovým napájením do 9 vnitřních jednotek</t>
  </si>
  <si>
    <t>618050428</t>
  </si>
  <si>
    <t>142</t>
  </si>
  <si>
    <t>42952R04</t>
  </si>
  <si>
    <t xml:space="preserve">venk.kondenz. jedn: zařízení č.1, chladící/topný výkon (kW) 12,5/14,0, přík. chlazení/topení (kW)3,1/3,17 EEP/SCOP  4.03/6.61//4.42/3.93, hladina akust.tlaku OU (dB(a)) 52-51.4, objemový průtok vzduchu (m3/h) 4600</t>
  </si>
  <si>
    <t>27056025</t>
  </si>
  <si>
    <t>143</t>
  </si>
  <si>
    <t>42952R04.1</t>
  </si>
  <si>
    <t>max dl vedení s připjoj.boxem 120m, max výš. rozdíl rozdělovač/vnitřní jednotky 15 m/12, průměr připojení chladiva kap/plyn 10/16mm, chladivo R410A, zdroj napění(V/fáze/Hz) 380-415/50, provoz el proud chlazení/topení 4.46/4.84, roz. 1050/330+30/981, 94 kg</t>
  </si>
  <si>
    <t>-46994836</t>
  </si>
  <si>
    <t>144</t>
  </si>
  <si>
    <t>75117211R1</t>
  </si>
  <si>
    <t>Montáž klimatizační jednotky venkovní a vnitřní (split) vč příslušenství</t>
  </si>
  <si>
    <t>484316950</t>
  </si>
  <si>
    <t>145</t>
  </si>
  <si>
    <t>42952R50</t>
  </si>
  <si>
    <t>vnitřní nást. venk. jed. : zařízení č.4, chladící /topný výkon 3,6 ( 1,6-4,5) nkW/4,1(1,6-5,2)kW. Rozsah použití: -15-46°C, dl. vedení 50m/max výčkový rozdíl 30m. Vedení chladiva 6/12mm, chladivo R32, předplněno na 30m. Hladina akust. tlaku 34/43 dB(A)</t>
  </si>
  <si>
    <t>-1624627374</t>
  </si>
  <si>
    <t>146</t>
  </si>
  <si>
    <t>42952R50.1</t>
  </si>
  <si>
    <t>Obj. průtok vzduchi IU(m3/h) min 450-max 645. Energ. tř. A++/A+,SEER 6,5, SCOP4,0, rozm.IU 898X249X295mm,hm. 13kg,el. příkon chlazení/topení 0,87/1,04Kw, prov.proud chlazení/top. 3,17/3,53A, napájení 1x230V, 50Hz, jištění 16A</t>
  </si>
  <si>
    <t>-746123373</t>
  </si>
  <si>
    <t>147</t>
  </si>
  <si>
    <t>45252R51</t>
  </si>
  <si>
    <t>převodník pro Modbus protokol (RS485), připoj. k vnitřní jednotce, napájení z vnitř. jednotky+převodník R035 Ethernet-RS485, převod RS485 na 10/100 Mbit Ethernet, napájení 24V DC, 2W</t>
  </si>
  <si>
    <t>595632322</t>
  </si>
  <si>
    <t>148</t>
  </si>
  <si>
    <t>42952R52</t>
  </si>
  <si>
    <t>čerpadlo kondenzátu pro nástěnnou klima jednotku</t>
  </si>
  <si>
    <t>908489946</t>
  </si>
  <si>
    <t>149</t>
  </si>
  <si>
    <t>751791121</t>
  </si>
  <si>
    <t>Montáž dvojice napojovacího měděného potrubí předizolovaného 6-10 (1/4" x 3/8")</t>
  </si>
  <si>
    <t>781478764</t>
  </si>
  <si>
    <t>150</t>
  </si>
  <si>
    <t>42981913</t>
  </si>
  <si>
    <t>trubka dvojitě předizolovaná Cu 1/4" -3/8" (6-10 mm), stěna tl 0,8/0,8mm, izolace 9 mm</t>
  </si>
  <si>
    <t>-793023213</t>
  </si>
  <si>
    <t>151</t>
  </si>
  <si>
    <t>751791122</t>
  </si>
  <si>
    <t>Montáž dvojice napojovacího měděného potrubí předizolovaného 6-12 (1/4" x 1/2")</t>
  </si>
  <si>
    <t>-286485499</t>
  </si>
  <si>
    <t>152</t>
  </si>
  <si>
    <t>42981914</t>
  </si>
  <si>
    <t>trubka dvojitě předizolovaná Cu 1/4" -1/2" (6-12 mm), stěna tl 0,8/0,8mm, izolace 9 mm</t>
  </si>
  <si>
    <t>-1642954420</t>
  </si>
  <si>
    <t>153</t>
  </si>
  <si>
    <t>751791123</t>
  </si>
  <si>
    <t>Montáž dvojice napojovacího měděného potrubí předizolovaného 10-16 (3/8" x 5/8")</t>
  </si>
  <si>
    <t>-1977552204</t>
  </si>
  <si>
    <t>154</t>
  </si>
  <si>
    <t>42981915</t>
  </si>
  <si>
    <t>trubka dvojitě předizolovaná Cu 3/8" -5/8" (10-16 mm), stěna tl 0,8/1,0mm, izolace 9 mm</t>
  </si>
  <si>
    <t>-1701885571</t>
  </si>
  <si>
    <t>155</t>
  </si>
  <si>
    <t>751792005</t>
  </si>
  <si>
    <t>Montáž konstrukce (1 ks) pro uložení klimatizační jednotky na střechu</t>
  </si>
  <si>
    <t>1478915127</t>
  </si>
  <si>
    <t>156</t>
  </si>
  <si>
    <t>42990R06</t>
  </si>
  <si>
    <t>nástřešní konstrukce pro kondenzační jednotky hmotnost do 100kg</t>
  </si>
  <si>
    <t>-178877099</t>
  </si>
  <si>
    <t>157</t>
  </si>
  <si>
    <t>751793001</t>
  </si>
  <si>
    <t>Doplnění chladiva do systému</t>
  </si>
  <si>
    <t>kg</t>
  </si>
  <si>
    <t>1107135777</t>
  </si>
  <si>
    <t>158</t>
  </si>
  <si>
    <t>10892003</t>
  </si>
  <si>
    <t>chladivo R410A 10kg</t>
  </si>
  <si>
    <t>-1608191051</t>
  </si>
  <si>
    <t>159</t>
  </si>
  <si>
    <t>751794001</t>
  </si>
  <si>
    <t>Dodávka a montáž nástěnné konzoly pro chladící jednotku do 80 kg</t>
  </si>
  <si>
    <t>532376363</t>
  </si>
  <si>
    <t>160</t>
  </si>
  <si>
    <t>751794002</t>
  </si>
  <si>
    <t>Dodávka a montáž nástěnné konzoly pro chladící jednotku do 120kg</t>
  </si>
  <si>
    <t>-161722524</t>
  </si>
  <si>
    <t>161</t>
  </si>
  <si>
    <t>998751102</t>
  </si>
  <si>
    <t>Přesun hmot tonážní pro vzduchotechniku v objektech v přes 12 do 24 m</t>
  </si>
  <si>
    <t>1015908131</t>
  </si>
  <si>
    <t>HZS-Ch</t>
  </si>
  <si>
    <t>162</t>
  </si>
  <si>
    <t>157870552</t>
  </si>
  <si>
    <t>VRN-Ch</t>
  </si>
  <si>
    <t>163</t>
  </si>
  <si>
    <t>1953001965</t>
  </si>
  <si>
    <t>164</t>
  </si>
  <si>
    <t>043114R05</t>
  </si>
  <si>
    <t>-2092055486</t>
  </si>
  <si>
    <t>741</t>
  </si>
  <si>
    <t>Elektroinstalace - silnoproud vodiče</t>
  </si>
  <si>
    <t>165</t>
  </si>
  <si>
    <t>741120201</t>
  </si>
  <si>
    <t>Montáž vodič Cu izolovaný plný a laněný s PVC pláštěm žíla 1,5 až 16 mm2 volně (např. CY, CHAH-V) vč vodiče CY 6</t>
  </si>
  <si>
    <t>1421168373</t>
  </si>
  <si>
    <t>166</t>
  </si>
  <si>
    <t>741122040</t>
  </si>
  <si>
    <t>Kabel 1-CXKH-V 2X1,5</t>
  </si>
  <si>
    <t>-74676055</t>
  </si>
  <si>
    <t>167</t>
  </si>
  <si>
    <t>741124704.2</t>
  </si>
  <si>
    <t xml:space="preserve">Montáž kabel Cu stíněný ovládací žíly 2Dx0,5 mm2  (např. JYTY) vč dodávky vodiče</t>
  </si>
  <si>
    <t>-919737412</t>
  </si>
  <si>
    <t>168</t>
  </si>
  <si>
    <t>741122015</t>
  </si>
  <si>
    <t>Montáž kabel Cu bez ukončení uložený pod omítku plný kulatý 3x1,5 mm2 (např. CYKY) vč dodávky vodiče</t>
  </si>
  <si>
    <t>-1772731862</t>
  </si>
  <si>
    <t>169</t>
  </si>
  <si>
    <t>741122011</t>
  </si>
  <si>
    <t>Montáž kabel Cu bez ukončení uložený pod omítku plný kulatý 2x1,5 až 2,5 mm2 (např. CYKY) vč dodávky vodiče</t>
  </si>
  <si>
    <t>1841860216</t>
  </si>
  <si>
    <t>170</t>
  </si>
  <si>
    <t>741122021</t>
  </si>
  <si>
    <t>Montáž kabel Cu bez ukončení uložený pod omítku plný kulatý 4x1,5 mm2 (např. CYKY)</t>
  </si>
  <si>
    <t>85269251</t>
  </si>
  <si>
    <t>171</t>
  </si>
  <si>
    <t>741122016</t>
  </si>
  <si>
    <t>Montáž kabel Cu bez ukončení uložený pod omítku plný kulatý 3x2,5 až 6 mm2 (např. CYKY) vč dodávky vodiče</t>
  </si>
  <si>
    <t>-1182660607</t>
  </si>
  <si>
    <t>172</t>
  </si>
  <si>
    <t>741122031.1</t>
  </si>
  <si>
    <t>Montáž kabel Cu bez ukončení uložený pod omítku plný kulatý 5x1,5 až 2,5 mm2 (např. CYKY) vč dodávky vodiče 5x1,5</t>
  </si>
  <si>
    <t>109968851</t>
  </si>
  <si>
    <t>173</t>
  </si>
  <si>
    <t>741122031</t>
  </si>
  <si>
    <t>Montáž kabel Cu bez ukončení uložený pod omítku plný kulatý 5x1,5 až 2,5 mm2 (např. CYKY) vč dodávky vodiče 5x2,5</t>
  </si>
  <si>
    <t>-961169515</t>
  </si>
  <si>
    <t>174</t>
  </si>
  <si>
    <t>741124708.1</t>
  </si>
  <si>
    <t>JYTY 2Dx1</t>
  </si>
  <si>
    <t>1524697486</t>
  </si>
  <si>
    <t>175</t>
  </si>
  <si>
    <t>741124709.1</t>
  </si>
  <si>
    <t>JYTY 4Dx1</t>
  </si>
  <si>
    <t>1197404025</t>
  </si>
  <si>
    <t>741.1</t>
  </si>
  <si>
    <t>Elektroinstalace - silnoproud přístroje</t>
  </si>
  <si>
    <t>176</t>
  </si>
  <si>
    <t>741310001.1</t>
  </si>
  <si>
    <t>Zásuvka jednonásobná 230V/16A, IP 20</t>
  </si>
  <si>
    <t>-2117403988</t>
  </si>
  <si>
    <t>177</t>
  </si>
  <si>
    <t>741310003.1</t>
  </si>
  <si>
    <t>Zásuvka dvojitá 230/16A, IP 20</t>
  </si>
  <si>
    <t>-140919068</t>
  </si>
  <si>
    <t>178</t>
  </si>
  <si>
    <t>741311013.9</t>
  </si>
  <si>
    <t>Vypínač jednopólový , řazení č.1 pod omítku , IP20</t>
  </si>
  <si>
    <t>1843850321</t>
  </si>
  <si>
    <t>179</t>
  </si>
  <si>
    <t>741311013.8</t>
  </si>
  <si>
    <t>Vypínač střídavý , řazení č.6 pod omítku, IP 20</t>
  </si>
  <si>
    <t>-1837158967</t>
  </si>
  <si>
    <t>180</t>
  </si>
  <si>
    <t>741311013.1</t>
  </si>
  <si>
    <t>Vypínač střídavý, dvojitý pod omítku, IP 20</t>
  </si>
  <si>
    <t>2119347167</t>
  </si>
  <si>
    <t>181</t>
  </si>
  <si>
    <t>741311013.2</t>
  </si>
  <si>
    <t>Vypínač křížový pod omítku, IP 20</t>
  </si>
  <si>
    <t>1519264213</t>
  </si>
  <si>
    <t>182</t>
  </si>
  <si>
    <t>741400100.3</t>
  </si>
  <si>
    <t>Tlačítkový ovladač IP20</t>
  </si>
  <si>
    <t>-168644554</t>
  </si>
  <si>
    <t>183</t>
  </si>
  <si>
    <t>741400100.4</t>
  </si>
  <si>
    <t>Nástěnné tlačítko TOTAL/CENTRAL STOP, zasklené</t>
  </si>
  <si>
    <t>-1249296972</t>
  </si>
  <si>
    <t>184</t>
  </si>
  <si>
    <t>741400100.5</t>
  </si>
  <si>
    <t>Připojení přístroje 230V</t>
  </si>
  <si>
    <t>1992786910</t>
  </si>
  <si>
    <t>185</t>
  </si>
  <si>
    <t>741400100.6</t>
  </si>
  <si>
    <t>Připojení přístroje 400V</t>
  </si>
  <si>
    <t>1246366765</t>
  </si>
  <si>
    <t>186</t>
  </si>
  <si>
    <t>741100100.7</t>
  </si>
  <si>
    <t>Kombinovaný svodič předpětí 4p</t>
  </si>
  <si>
    <t>-2060419389</t>
  </si>
  <si>
    <t>741.2</t>
  </si>
  <si>
    <t>Elektroinstalace - silnoproud svítidla</t>
  </si>
  <si>
    <t>187</t>
  </si>
  <si>
    <t>741400101.1</t>
  </si>
  <si>
    <t>LED závěsné svítidlo</t>
  </si>
  <si>
    <t>-912777205</t>
  </si>
  <si>
    <t>188</t>
  </si>
  <si>
    <t>741400101.2</t>
  </si>
  <si>
    <t>LED LED stropní přisazené svítidlo bodové</t>
  </si>
  <si>
    <t>2083154493</t>
  </si>
  <si>
    <t>189</t>
  </si>
  <si>
    <t>741400101.3</t>
  </si>
  <si>
    <t>LED LED závěsný lustr</t>
  </si>
  <si>
    <t>-356379398</t>
  </si>
  <si>
    <t>190</t>
  </si>
  <si>
    <t>741400101.4</t>
  </si>
  <si>
    <t>Nouzové svítidlo s bateriovým zdrojem, t=60 min</t>
  </si>
  <si>
    <t>547119752</t>
  </si>
  <si>
    <t>741.3</t>
  </si>
  <si>
    <t>Elektroinstalace - silnoproud materiál</t>
  </si>
  <si>
    <t>191</t>
  </si>
  <si>
    <t>741112100.1</t>
  </si>
  <si>
    <t>Krabice přístrojová</t>
  </si>
  <si>
    <t>-464667044</t>
  </si>
  <si>
    <t>192</t>
  </si>
  <si>
    <t>741112100.2</t>
  </si>
  <si>
    <t>Krabice odbočná</t>
  </si>
  <si>
    <t>961937937</t>
  </si>
  <si>
    <t>193</t>
  </si>
  <si>
    <t>741112100.3</t>
  </si>
  <si>
    <t>Svorkovnice bezšroubová</t>
  </si>
  <si>
    <t>set</t>
  </si>
  <si>
    <t>2040099109</t>
  </si>
  <si>
    <t>194</t>
  </si>
  <si>
    <t>741112100.4</t>
  </si>
  <si>
    <t>Trubka PVC 16mm ohebná</t>
  </si>
  <si>
    <t>882439267</t>
  </si>
  <si>
    <t>195</t>
  </si>
  <si>
    <t>741112100.5</t>
  </si>
  <si>
    <t>ohebná PVC trubka 32mm, UV stabilní</t>
  </si>
  <si>
    <t>159163962</t>
  </si>
  <si>
    <t>196</t>
  </si>
  <si>
    <t>741112100.6</t>
  </si>
  <si>
    <t>chránička optického kabelu</t>
  </si>
  <si>
    <t>-1389743726</t>
  </si>
  <si>
    <t>197</t>
  </si>
  <si>
    <t>741112100.7</t>
  </si>
  <si>
    <t>upevňovací materiál (šrouby, vruty)</t>
  </si>
  <si>
    <t>-261677014</t>
  </si>
  <si>
    <t>198</t>
  </si>
  <si>
    <t>741112100.8</t>
  </si>
  <si>
    <t>požární ucpávka kabelová EI 60</t>
  </si>
  <si>
    <t>-1897958719</t>
  </si>
  <si>
    <t>741.4</t>
  </si>
  <si>
    <t>Elektroinstalace - silnoproud rozvaděče</t>
  </si>
  <si>
    <t>199</t>
  </si>
  <si>
    <t>741210000.1</t>
  </si>
  <si>
    <t>Úprava rozvaděče RP1</t>
  </si>
  <si>
    <t>-589556794</t>
  </si>
  <si>
    <t>742.3</t>
  </si>
  <si>
    <t>HZS</t>
  </si>
  <si>
    <t>200</t>
  </si>
  <si>
    <t>742100100</t>
  </si>
  <si>
    <t>Zjištění skutečného stavu</t>
  </si>
  <si>
    <t>-1203177790</t>
  </si>
  <si>
    <t>201</t>
  </si>
  <si>
    <t>742100101</t>
  </si>
  <si>
    <t>Demontáž stávající elektrinstalace</t>
  </si>
  <si>
    <t>1042213459</t>
  </si>
  <si>
    <t>202</t>
  </si>
  <si>
    <t>742100102</t>
  </si>
  <si>
    <t>Stavební přípomoce (vrtání,sekání...)</t>
  </si>
  <si>
    <t>-742594703</t>
  </si>
  <si>
    <t>203</t>
  </si>
  <si>
    <t>742100103</t>
  </si>
  <si>
    <t xml:space="preserve">Jiné materiály, montáž atd. neuvedené výše, ale které je nutné zahrnout do celkového rozsahu prací podle výkresů a praxe dodavatele. </t>
  </si>
  <si>
    <t>1674487833</t>
  </si>
  <si>
    <t>204</t>
  </si>
  <si>
    <t>742100104</t>
  </si>
  <si>
    <t>Doprava materiálu</t>
  </si>
  <si>
    <t>-1263277878</t>
  </si>
  <si>
    <t>205</t>
  </si>
  <si>
    <t>742100105</t>
  </si>
  <si>
    <t>Projektová dokumentace skutečnoho provedení</t>
  </si>
  <si>
    <t>-432771673</t>
  </si>
  <si>
    <t>206</t>
  </si>
  <si>
    <t>742100106</t>
  </si>
  <si>
    <t>Koordinace s ostatními profesemi</t>
  </si>
  <si>
    <t>-1110012692</t>
  </si>
  <si>
    <t>207</t>
  </si>
  <si>
    <t>742100107</t>
  </si>
  <si>
    <t>Revize</t>
  </si>
  <si>
    <t>-1070874559</t>
  </si>
  <si>
    <t>741.5</t>
  </si>
  <si>
    <t>Vybavení kuchyně</t>
  </si>
  <si>
    <t>208</t>
  </si>
  <si>
    <t>54245001</t>
  </si>
  <si>
    <t>dodávka - myčka nádobí vestavná14 souprav š 60cm 600/600 (v x š)</t>
  </si>
  <si>
    <t>-201511043</t>
  </si>
  <si>
    <t>209</t>
  </si>
  <si>
    <t>54211001</t>
  </si>
  <si>
    <t>dodávka vč příplatku za instalaci chladnička jednodveřová 600x1000mm (š x v) vestavná</t>
  </si>
  <si>
    <t>-161115707</t>
  </si>
  <si>
    <t>210</t>
  </si>
  <si>
    <t>74910120</t>
  </si>
  <si>
    <t>dodávka - koš odpadkový vč šuplíku 540x900 (š x v )</t>
  </si>
  <si>
    <t>1547921186</t>
  </si>
  <si>
    <t>211</t>
  </si>
  <si>
    <t>74120010</t>
  </si>
  <si>
    <t>Police</t>
  </si>
  <si>
    <t>776213707</t>
  </si>
  <si>
    <t>212</t>
  </si>
  <si>
    <t>74120105</t>
  </si>
  <si>
    <t>Dodávka mikrovlné trouby vestavná</t>
  </si>
  <si>
    <t>1819403205</t>
  </si>
  <si>
    <t>213</t>
  </si>
  <si>
    <t>42958001</t>
  </si>
  <si>
    <t>Dodávka vč příplatku za montáž - odsavač par vestavěný výsuvný (digestoř) nerez</t>
  </si>
  <si>
    <t>-1074509791</t>
  </si>
  <si>
    <t>214</t>
  </si>
  <si>
    <t>74120011</t>
  </si>
  <si>
    <t>Dodávka a montáž - pracovní deska</t>
  </si>
  <si>
    <t>872858148</t>
  </si>
  <si>
    <t>742</t>
  </si>
  <si>
    <t>Elektroinstalace - slaboproud</t>
  </si>
  <si>
    <t>215</t>
  </si>
  <si>
    <t>742240000</t>
  </si>
  <si>
    <t>Montáž - duální bezkontaktní čtečka karet - DUAL LINE</t>
  </si>
  <si>
    <t>-433536300</t>
  </si>
  <si>
    <t>216</t>
  </si>
  <si>
    <t>40467010</t>
  </si>
  <si>
    <t>duální bezkontaktní čtečka karet - DUAL LINE</t>
  </si>
  <si>
    <t>-992177573</t>
  </si>
  <si>
    <t>217</t>
  </si>
  <si>
    <t>742250100</t>
  </si>
  <si>
    <t>Montáž - duální bezkontaktní čtečka DUAL PIN LINE</t>
  </si>
  <si>
    <t>206574995</t>
  </si>
  <si>
    <t>218</t>
  </si>
  <si>
    <t>40667011</t>
  </si>
  <si>
    <t>duální bezkontaktní čtečka - DUAL PIN LINE</t>
  </si>
  <si>
    <t>-282410114</t>
  </si>
  <si>
    <t>219</t>
  </si>
  <si>
    <t>742250101</t>
  </si>
  <si>
    <t>Montáž - řídící jednotka pro 4 dveře</t>
  </si>
  <si>
    <t>-411142338</t>
  </si>
  <si>
    <t>220</t>
  </si>
  <si>
    <t>405610765</t>
  </si>
  <si>
    <t>řídící jednotka pro 4 dveře</t>
  </si>
  <si>
    <t>-155478496</t>
  </si>
  <si>
    <t>221</t>
  </si>
  <si>
    <t>742251102</t>
  </si>
  <si>
    <t>Montáž - zálohový zdroj 13,8V/5A</t>
  </si>
  <si>
    <t>-468890319</t>
  </si>
  <si>
    <t>222</t>
  </si>
  <si>
    <t>40661066</t>
  </si>
  <si>
    <t>zálohový zdroj 13,8V/5A</t>
  </si>
  <si>
    <t>729903851</t>
  </si>
  <si>
    <t>223</t>
  </si>
  <si>
    <t>742251103</t>
  </si>
  <si>
    <t>Montáž - akumulátor 12V/17Ah</t>
  </si>
  <si>
    <t>-411288969</t>
  </si>
  <si>
    <t>224</t>
  </si>
  <si>
    <t>40562099</t>
  </si>
  <si>
    <t>akumulátor 12V/17Ah</t>
  </si>
  <si>
    <t>1377088186</t>
  </si>
  <si>
    <t>225</t>
  </si>
  <si>
    <t>742250104</t>
  </si>
  <si>
    <t>Montáž - elektrický zámek je dodávkou dveří - připojení</t>
  </si>
  <si>
    <t>-1810288199</t>
  </si>
  <si>
    <t>226</t>
  </si>
  <si>
    <t>742250105</t>
  </si>
  <si>
    <t>Montáž - propojovací kabel 10GB ST 2xRJ-45 - dl 1m</t>
  </si>
  <si>
    <t>-1731911650</t>
  </si>
  <si>
    <t>227</t>
  </si>
  <si>
    <t>35436310</t>
  </si>
  <si>
    <t>spojovací kabel 10GB STP 2xRJ-45, délka 1m</t>
  </si>
  <si>
    <t>200193431</t>
  </si>
  <si>
    <t>742.1</t>
  </si>
  <si>
    <t>Elektroinstalace slaboproud- IP DT</t>
  </si>
  <si>
    <t>228</t>
  </si>
  <si>
    <t>742200100</t>
  </si>
  <si>
    <t>Montž Interkom 2N IP One, šedý</t>
  </si>
  <si>
    <t>461919215</t>
  </si>
  <si>
    <t>229</t>
  </si>
  <si>
    <t>38226000</t>
  </si>
  <si>
    <t>Interkom 2N IP One, šedý</t>
  </si>
  <si>
    <t>1101243292</t>
  </si>
  <si>
    <t>230</t>
  </si>
  <si>
    <t>742200101</t>
  </si>
  <si>
    <t>Montáž krabice pro zápustnou instalaci 2N IP One</t>
  </si>
  <si>
    <t>336762454</t>
  </si>
  <si>
    <t>231</t>
  </si>
  <si>
    <t>34571197</t>
  </si>
  <si>
    <t>krabice instalační zápustná 2N IP One</t>
  </si>
  <si>
    <t>755991170</t>
  </si>
  <si>
    <t>232</t>
  </si>
  <si>
    <t>742200102</t>
  </si>
  <si>
    <t>Montáž IP stolní videotelefon Grandstream GXV3370-VoIP displey 7</t>
  </si>
  <si>
    <t>656212767</t>
  </si>
  <si>
    <t>233</t>
  </si>
  <si>
    <t>ADI.0034821.URS</t>
  </si>
  <si>
    <t>IP stolní videotelefon Grandstream GXV3370-VoIP displey 7"</t>
  </si>
  <si>
    <t>-1425684144</t>
  </si>
  <si>
    <t>234</t>
  </si>
  <si>
    <t>742230101</t>
  </si>
  <si>
    <t>Licence Gold</t>
  </si>
  <si>
    <t>703789350</t>
  </si>
  <si>
    <t>235</t>
  </si>
  <si>
    <t>95321002</t>
  </si>
  <si>
    <t>licence Gold</t>
  </si>
  <si>
    <t>-845014015</t>
  </si>
  <si>
    <t>236</t>
  </si>
  <si>
    <t>742250106</t>
  </si>
  <si>
    <t>Montáž - propojovací kabel 10GB ST 2xRJ-45 - dl 2m</t>
  </si>
  <si>
    <t>-136147091</t>
  </si>
  <si>
    <t>237</t>
  </si>
  <si>
    <t>35436311</t>
  </si>
  <si>
    <t>spojovací kabel 10GB STP 2xRJ-45, délka 2m</t>
  </si>
  <si>
    <t>2069030159</t>
  </si>
  <si>
    <t>742.1.1</t>
  </si>
  <si>
    <t>Elektroinstalace- kabelové rozvody</t>
  </si>
  <si>
    <t>238</t>
  </si>
  <si>
    <t>74212100</t>
  </si>
  <si>
    <t>Montáž kabelu PraflaCom 2x2x0,8 LSOH B2 ca</t>
  </si>
  <si>
    <t>-885903533</t>
  </si>
  <si>
    <t>239</t>
  </si>
  <si>
    <t>34121130</t>
  </si>
  <si>
    <t>kabel PraflaCom 2x2x0,8 LSOH B2 ca</t>
  </si>
  <si>
    <t>1968663133</t>
  </si>
  <si>
    <t>240</t>
  </si>
  <si>
    <t>742110002</t>
  </si>
  <si>
    <t>Montáž trubek elektroinstalačních platových pevná vnějšího průměru 25mm</t>
  </si>
  <si>
    <t>1992373424</t>
  </si>
  <si>
    <t>241</t>
  </si>
  <si>
    <t>34571371</t>
  </si>
  <si>
    <t>trubka elektroinstalační plastová pevná vnějšího průměru 25 mm</t>
  </si>
  <si>
    <t>-137533270</t>
  </si>
  <si>
    <t>242</t>
  </si>
  <si>
    <t>742110003</t>
  </si>
  <si>
    <t xml:space="preserve">Montáž trubek pro slaboproud plastových ohebných  vnějšího průměru 25mm</t>
  </si>
  <si>
    <t>1341530303</t>
  </si>
  <si>
    <t>243</t>
  </si>
  <si>
    <t>34571357</t>
  </si>
  <si>
    <t>trubka elektroinstalační ohebná plastová vnějšího průměru 25mm</t>
  </si>
  <si>
    <t>1308188568</t>
  </si>
  <si>
    <t>244</t>
  </si>
  <si>
    <t>210021050</t>
  </si>
  <si>
    <t>Montáž příchytek pro trubku 25mm</t>
  </si>
  <si>
    <t>997265080</t>
  </si>
  <si>
    <t>245</t>
  </si>
  <si>
    <t>21002105</t>
  </si>
  <si>
    <t>příchytky pro trubku průměr 25mm</t>
  </si>
  <si>
    <t>256</t>
  </si>
  <si>
    <t>-1783429152</t>
  </si>
  <si>
    <t>246</t>
  </si>
  <si>
    <t>210021060</t>
  </si>
  <si>
    <t>Montáž spojek pro trubku 25 mm</t>
  </si>
  <si>
    <t>-2063380942</t>
  </si>
  <si>
    <t>247</t>
  </si>
  <si>
    <t>21002106</t>
  </si>
  <si>
    <t>spojka pro trubku 25mm</t>
  </si>
  <si>
    <t>1567666882</t>
  </si>
  <si>
    <t>742.1.2</t>
  </si>
  <si>
    <t>Elektroinstalace slaboproud- ostatní</t>
  </si>
  <si>
    <t>248</t>
  </si>
  <si>
    <t>742300100</t>
  </si>
  <si>
    <t>Uvedení do provozu</t>
  </si>
  <si>
    <t>-1748702393</t>
  </si>
  <si>
    <t>249</t>
  </si>
  <si>
    <t>742300101</t>
  </si>
  <si>
    <t xml:space="preserve">Nastavení do stávajícího systému </t>
  </si>
  <si>
    <t>-703997474</t>
  </si>
  <si>
    <t>250</t>
  </si>
  <si>
    <t>742300102</t>
  </si>
  <si>
    <t>399263896</t>
  </si>
  <si>
    <t>251</t>
  </si>
  <si>
    <t>742300103</t>
  </si>
  <si>
    <t>Výrobní projektová dokumentace</t>
  </si>
  <si>
    <t>1116426358</t>
  </si>
  <si>
    <t>252</t>
  </si>
  <si>
    <t>742300104</t>
  </si>
  <si>
    <t>Skutečné provedení</t>
  </si>
  <si>
    <t>-1197028150</t>
  </si>
  <si>
    <t>253</t>
  </si>
  <si>
    <t>742300105</t>
  </si>
  <si>
    <t>Zkoušky, doklady</t>
  </si>
  <si>
    <t>-51073134</t>
  </si>
  <si>
    <t>254</t>
  </si>
  <si>
    <t>742300106</t>
  </si>
  <si>
    <t>Likvidace odpadu</t>
  </si>
  <si>
    <t>-152636128</t>
  </si>
  <si>
    <t>255</t>
  </si>
  <si>
    <t>742300107</t>
  </si>
  <si>
    <t>Zaškolení obsluhy</t>
  </si>
  <si>
    <t>731201857</t>
  </si>
  <si>
    <t>742300108</t>
  </si>
  <si>
    <t>Doprava osob a materiálu</t>
  </si>
  <si>
    <t>1129111790</t>
  </si>
  <si>
    <t>257</t>
  </si>
  <si>
    <t>742300109</t>
  </si>
  <si>
    <t>Pomocný materiál</t>
  </si>
  <si>
    <t>532451209</t>
  </si>
  <si>
    <t>742.1.3</t>
  </si>
  <si>
    <t>Slaboproud - kabelové žlaby</t>
  </si>
  <si>
    <t>258</t>
  </si>
  <si>
    <t>742110100</t>
  </si>
  <si>
    <t>Montáž kabelového žlabu s integrovanou spojkou 250x100</t>
  </si>
  <si>
    <t>592218424</t>
  </si>
  <si>
    <t>259</t>
  </si>
  <si>
    <t>34571220.1</t>
  </si>
  <si>
    <t>kabelový žlab s integrovanou spojkou 250x100</t>
  </si>
  <si>
    <t>1464414898</t>
  </si>
  <si>
    <t>260</t>
  </si>
  <si>
    <t>742110430</t>
  </si>
  <si>
    <t>Montáž závěsného třmenu</t>
  </si>
  <si>
    <t>998920457</t>
  </si>
  <si>
    <t>261</t>
  </si>
  <si>
    <t>74211043</t>
  </si>
  <si>
    <t>závěsný třmen</t>
  </si>
  <si>
    <t>968888680</t>
  </si>
  <si>
    <t>262</t>
  </si>
  <si>
    <t>742101101</t>
  </si>
  <si>
    <t>Montáž koncovky 250x100</t>
  </si>
  <si>
    <t>-1072364297</t>
  </si>
  <si>
    <t>263</t>
  </si>
  <si>
    <t>74210110</t>
  </si>
  <si>
    <t>koncovka 250x100</t>
  </si>
  <si>
    <t>-1835009695</t>
  </si>
  <si>
    <t>264</t>
  </si>
  <si>
    <t>742102100</t>
  </si>
  <si>
    <t>Montáž nerezového montážního profilu</t>
  </si>
  <si>
    <t>1182216927</t>
  </si>
  <si>
    <t>265</t>
  </si>
  <si>
    <t>74210210</t>
  </si>
  <si>
    <t>nerezový montážní profil</t>
  </si>
  <si>
    <t>-818829077</t>
  </si>
  <si>
    <t>266</t>
  </si>
  <si>
    <t>742200110</t>
  </si>
  <si>
    <t>Montáž klesajícího oblouku 90°</t>
  </si>
  <si>
    <t>-498475642</t>
  </si>
  <si>
    <t>267</t>
  </si>
  <si>
    <t>74220011</t>
  </si>
  <si>
    <t>klesající oblouk 90°</t>
  </si>
  <si>
    <t>-1759154347</t>
  </si>
  <si>
    <t>268</t>
  </si>
  <si>
    <t>742200120</t>
  </si>
  <si>
    <t>Montáž horizontální odbočky 250x250</t>
  </si>
  <si>
    <t>515210416</t>
  </si>
  <si>
    <t>269</t>
  </si>
  <si>
    <t>74220001</t>
  </si>
  <si>
    <t>horizontální odbočka 250x250</t>
  </si>
  <si>
    <t>-1116780839</t>
  </si>
  <si>
    <t>270</t>
  </si>
  <si>
    <t>742200130</t>
  </si>
  <si>
    <t>Montáž montážního materálu</t>
  </si>
  <si>
    <t>-584624087</t>
  </si>
  <si>
    <t>271</t>
  </si>
  <si>
    <t>74220013</t>
  </si>
  <si>
    <t>montážní materiál</t>
  </si>
  <si>
    <t>570018833</t>
  </si>
  <si>
    <t>742.1.4</t>
  </si>
  <si>
    <t>Slaboproud - kamery</t>
  </si>
  <si>
    <t>272</t>
  </si>
  <si>
    <t>742230003.1</t>
  </si>
  <si>
    <t xml:space="preserve">Montáž  kamery</t>
  </si>
  <si>
    <t>872978458</t>
  </si>
  <si>
    <t>273</t>
  </si>
  <si>
    <t>38475155.1</t>
  </si>
  <si>
    <t>IP kamera 5MP, MZVF, 7-22mm, WDR 120dB, IR 50m, VA</t>
  </si>
  <si>
    <t>1833090944</t>
  </si>
  <si>
    <t>274</t>
  </si>
  <si>
    <t>742230010</t>
  </si>
  <si>
    <t>Montáž konzole kamery na zeď</t>
  </si>
  <si>
    <t>-1107453002</t>
  </si>
  <si>
    <t>275</t>
  </si>
  <si>
    <t>74223001</t>
  </si>
  <si>
    <t>konzole kamery na zeď</t>
  </si>
  <si>
    <t>-528544597</t>
  </si>
  <si>
    <t>276</t>
  </si>
  <si>
    <t>742230011</t>
  </si>
  <si>
    <t>Montáž propojovacího kabelu</t>
  </si>
  <si>
    <t>1269534060</t>
  </si>
  <si>
    <t>277</t>
  </si>
  <si>
    <t>74223002</t>
  </si>
  <si>
    <t>propojovací kabel 10GB STP 2xRJ-45 délka 0,5m šedý</t>
  </si>
  <si>
    <t>-1337327669</t>
  </si>
  <si>
    <t>278</t>
  </si>
  <si>
    <t>742250032.1</t>
  </si>
  <si>
    <t xml:space="preserve">Montáž  licence pro připojení kamery</t>
  </si>
  <si>
    <t>-1968141169</t>
  </si>
  <si>
    <t>279</t>
  </si>
  <si>
    <t>95321012.</t>
  </si>
  <si>
    <t xml:space="preserve">licence pro připojení jedné IP kamery/enkodéru do XP LPR </t>
  </si>
  <si>
    <t>-630838973</t>
  </si>
  <si>
    <t>280</t>
  </si>
  <si>
    <t>742230200</t>
  </si>
  <si>
    <t>Drobný instalační materiál</t>
  </si>
  <si>
    <t>-623546059</t>
  </si>
  <si>
    <t>281</t>
  </si>
  <si>
    <t>742230201</t>
  </si>
  <si>
    <t>991095492</t>
  </si>
  <si>
    <t>282</t>
  </si>
  <si>
    <t>742230202</t>
  </si>
  <si>
    <t>Nastavení do systému Milestone</t>
  </si>
  <si>
    <t>-206082655</t>
  </si>
  <si>
    <t>283</t>
  </si>
  <si>
    <t>742230203</t>
  </si>
  <si>
    <t>994197887</t>
  </si>
  <si>
    <t>284</t>
  </si>
  <si>
    <t>742230204</t>
  </si>
  <si>
    <t>-1034955420</t>
  </si>
  <si>
    <t>285</t>
  </si>
  <si>
    <t>742230205</t>
  </si>
  <si>
    <t>-359565504</t>
  </si>
  <si>
    <t>286</t>
  </si>
  <si>
    <t>742230206</t>
  </si>
  <si>
    <t>-653422337</t>
  </si>
  <si>
    <t>287</t>
  </si>
  <si>
    <t>742230207</t>
  </si>
  <si>
    <t>1621857916</t>
  </si>
  <si>
    <t>288</t>
  </si>
  <si>
    <t>742230208</t>
  </si>
  <si>
    <t>-1048479328</t>
  </si>
  <si>
    <t>289</t>
  </si>
  <si>
    <t>742230209</t>
  </si>
  <si>
    <t>-489369640</t>
  </si>
  <si>
    <t>290</t>
  </si>
  <si>
    <t>742230211</t>
  </si>
  <si>
    <t>1529468312</t>
  </si>
  <si>
    <t>742.1.5</t>
  </si>
  <si>
    <t>Slaboproud-datový rozvaděč SK</t>
  </si>
  <si>
    <t>291</t>
  </si>
  <si>
    <t>742450100</t>
  </si>
  <si>
    <t xml:space="preserve">Montáž a dodávka  Sever rack 42U 800x197x1000, přední dveře perforované, zadní dveře perforované dvoukřídlé, 1800kg, IP20</t>
  </si>
  <si>
    <t>69549902</t>
  </si>
  <si>
    <t>292</t>
  </si>
  <si>
    <t>742210550</t>
  </si>
  <si>
    <t>Montáž bočního podstavce pro rozvaděč hl 1000mm</t>
  </si>
  <si>
    <t>-573933121</t>
  </si>
  <si>
    <t>293</t>
  </si>
  <si>
    <t>74221055</t>
  </si>
  <si>
    <t>boční panel (pár) podstavce pro rozvaděč hl 1000mm</t>
  </si>
  <si>
    <t>-1998873595</t>
  </si>
  <si>
    <t>294</t>
  </si>
  <si>
    <t>742450101</t>
  </si>
  <si>
    <t>Dodávka a montáž zámku FAB s jedním klíčem</t>
  </si>
  <si>
    <t>1037346826</t>
  </si>
  <si>
    <t>295</t>
  </si>
  <si>
    <t>742330037.1</t>
  </si>
  <si>
    <t>Montáž jednotky ventilační horní/dolní , 6x vebtilátor</t>
  </si>
  <si>
    <t>-89594426</t>
  </si>
  <si>
    <t>296</t>
  </si>
  <si>
    <t>42914001.1</t>
  </si>
  <si>
    <t>jednotka ventilačníhorní/dolní , 6x ventilátor</t>
  </si>
  <si>
    <t>4100888</t>
  </si>
  <si>
    <t>297</t>
  </si>
  <si>
    <t>742330100</t>
  </si>
  <si>
    <t>Dodávka a montáž kartáče do střechy</t>
  </si>
  <si>
    <t>1635544060</t>
  </si>
  <si>
    <t>298</t>
  </si>
  <si>
    <t>74233010</t>
  </si>
  <si>
    <t>kartáč do střechy (dna( rozvaděče S-RACK DT 70x316mm</t>
  </si>
  <si>
    <t>-697306027</t>
  </si>
  <si>
    <t>299</t>
  </si>
  <si>
    <t>742330200</t>
  </si>
  <si>
    <t>Dodávka a montáž napájecího kabelu PUD 19", 8xČSN, vypínač, 1U, kabel 2m</t>
  </si>
  <si>
    <t>734567987</t>
  </si>
  <si>
    <t>300</t>
  </si>
  <si>
    <t>742330202</t>
  </si>
  <si>
    <t>Dodávka a montáž keystone modulu RJ45 stíněný, Cat.6a (SFA)</t>
  </si>
  <si>
    <t>1860403863</t>
  </si>
  <si>
    <t>301</t>
  </si>
  <si>
    <t>742330201</t>
  </si>
  <si>
    <t>Dodávka a montáž 19" patchpanel pro max 24 keystone, meosazený, 1U, RAL 7035</t>
  </si>
  <si>
    <t>-1005882482</t>
  </si>
  <si>
    <t>302</t>
  </si>
  <si>
    <t>742430022</t>
  </si>
  <si>
    <t>Montáž propojovacích kabelů</t>
  </si>
  <si>
    <t>-1498373595</t>
  </si>
  <si>
    <t>303</t>
  </si>
  <si>
    <t>34169189</t>
  </si>
  <si>
    <t>propojovací kabel 1GB STP 2xRJ -45, délka 1m</t>
  </si>
  <si>
    <t>-1350250422</t>
  </si>
  <si>
    <t>304</t>
  </si>
  <si>
    <t>34169189.1</t>
  </si>
  <si>
    <t>propojovací kabel 1GB STP 2xRJ -45, délka 1,5m</t>
  </si>
  <si>
    <t>-1756851638</t>
  </si>
  <si>
    <t>305</t>
  </si>
  <si>
    <t>34169189.2</t>
  </si>
  <si>
    <t>propojovací kabel 1GB STP 2xRJ-45, délka 2m</t>
  </si>
  <si>
    <t>1053517343</t>
  </si>
  <si>
    <t>306</t>
  </si>
  <si>
    <t>742300023</t>
  </si>
  <si>
    <t>Dodávka a montáž 19" FO vana kompletní 24xLC 9/125m OS2 1U PREMIUM</t>
  </si>
  <si>
    <t>1312303565</t>
  </si>
  <si>
    <t>307</t>
  </si>
  <si>
    <t>742330102.1</t>
  </si>
  <si>
    <t>Montáž optického spojovacího kabelu</t>
  </si>
  <si>
    <t>1216784032</t>
  </si>
  <si>
    <t>308</t>
  </si>
  <si>
    <t>34123085.1</t>
  </si>
  <si>
    <t>kabel propojovací optický kabel LC-LC 9/125 OS2 2m</t>
  </si>
  <si>
    <t>-441641981</t>
  </si>
  <si>
    <t>309</t>
  </si>
  <si>
    <t>742330103</t>
  </si>
  <si>
    <t>Dodávka a montáž 19" vyvaz. panel, 5x velké plastové oko, 1U, barva šedá</t>
  </si>
  <si>
    <t>-1559580632</t>
  </si>
  <si>
    <t>742.1.6</t>
  </si>
  <si>
    <t>Elektroinstalace slaboproud-aktivní prvky</t>
  </si>
  <si>
    <t>310</t>
  </si>
  <si>
    <t>742420100</t>
  </si>
  <si>
    <t>Dodávka a montáž Cisco Catalyst C9200L-48P-4X-E</t>
  </si>
  <si>
    <t>-973818388</t>
  </si>
  <si>
    <t>311</t>
  </si>
  <si>
    <t>742420101</t>
  </si>
  <si>
    <t>Dodávka a montáž Cisco SPF modul 1000BaseLXC Singlemode 1310nm</t>
  </si>
  <si>
    <t>1873678912</t>
  </si>
  <si>
    <t>312</t>
  </si>
  <si>
    <t>742420102</t>
  </si>
  <si>
    <t>Dodávka a montáž Cisco C9200-STACK-KIT</t>
  </si>
  <si>
    <t>643667320</t>
  </si>
  <si>
    <t>313</t>
  </si>
  <si>
    <t>742420103</t>
  </si>
  <si>
    <t>Dodávka a montáž Cisco STACK-T4-0,5m</t>
  </si>
  <si>
    <t>772487103</t>
  </si>
  <si>
    <t>314</t>
  </si>
  <si>
    <t>742420104</t>
  </si>
  <si>
    <t>Dodávka a montáž Cisco zdroj PWR-C6-1KWAC</t>
  </si>
  <si>
    <t>865038720</t>
  </si>
  <si>
    <t>315</t>
  </si>
  <si>
    <t>742420105</t>
  </si>
  <si>
    <t>Dodávka a montáž Cisco Ventilátor C3KX-FAN-23CFM</t>
  </si>
  <si>
    <t>875905275</t>
  </si>
  <si>
    <t>316</t>
  </si>
  <si>
    <t>742420106</t>
  </si>
  <si>
    <t>Dodávka a montáž UPS Rack 300VA 2700W</t>
  </si>
  <si>
    <t>-759716030</t>
  </si>
  <si>
    <t>743.1</t>
  </si>
  <si>
    <t>Elektroinstalace slaboproud SK</t>
  </si>
  <si>
    <t>317</t>
  </si>
  <si>
    <t>742330044</t>
  </si>
  <si>
    <t>Montáž datové zásuvky 1 až 6 pozic</t>
  </si>
  <si>
    <t>-1484295304</t>
  </si>
  <si>
    <t>318</t>
  </si>
  <si>
    <t>37451183</t>
  </si>
  <si>
    <t>modul zásuvkový 1xRJ45 osazený 22,5x45mm se záclonkou úhlový UTP Cat6</t>
  </si>
  <si>
    <t>742882825</t>
  </si>
  <si>
    <t>319</t>
  </si>
  <si>
    <t>742500100</t>
  </si>
  <si>
    <t>Dodávka a montáž Keystone modul RJ45, stíněný, Cat. 6a (SFA)</t>
  </si>
  <si>
    <t>-1129807156</t>
  </si>
  <si>
    <t>320</t>
  </si>
  <si>
    <t>742500102</t>
  </si>
  <si>
    <t>Dodávka a montážzásuvka HDMI keystone</t>
  </si>
  <si>
    <t>828693528</t>
  </si>
  <si>
    <t>321</t>
  </si>
  <si>
    <t>742500103</t>
  </si>
  <si>
    <t>Dodávka a montáž kryt HDMI zásuvky, bílý</t>
  </si>
  <si>
    <t>1347640707</t>
  </si>
  <si>
    <t>322</t>
  </si>
  <si>
    <t>742500104</t>
  </si>
  <si>
    <t>Dodávka a montáž rámeček 1násobný, bílý</t>
  </si>
  <si>
    <t>973474107</t>
  </si>
  <si>
    <t>323</t>
  </si>
  <si>
    <t>742500105</t>
  </si>
  <si>
    <t>Dodávka a montáž krabice pod omítku ve společném rámečku</t>
  </si>
  <si>
    <t>-1704546859</t>
  </si>
  <si>
    <t>324</t>
  </si>
  <si>
    <t>742500106</t>
  </si>
  <si>
    <t>Dodávka a montáž krabice na omítku hloubka 40mm, pro zásuvky HSEDxUWxV,RAL 9010</t>
  </si>
  <si>
    <t>-1337454493</t>
  </si>
  <si>
    <t>325</t>
  </si>
  <si>
    <t>742500107</t>
  </si>
  <si>
    <t>Dodávka a montáž Ubiquiti Uni U7 Pro Max</t>
  </si>
  <si>
    <t>-1501190729</t>
  </si>
  <si>
    <t>326</t>
  </si>
  <si>
    <t>742500108</t>
  </si>
  <si>
    <t>Dodávka a montáž propojovací kabel 10GB STP 2xRJ-45 délka 0,5m, šedž</t>
  </si>
  <si>
    <t>-1333660429</t>
  </si>
  <si>
    <t>742.11</t>
  </si>
  <si>
    <t xml:space="preserve">Elektroinstalace  slaboproud-kabelové rozvody</t>
  </si>
  <si>
    <t>327</t>
  </si>
  <si>
    <t>742111200</t>
  </si>
  <si>
    <t>Dodávka a montáž F/FTP kabel Cat.6a, 4x2xAWG23/1, 500MHz, LSOH-3, Dca, modrá</t>
  </si>
  <si>
    <t>1788559100</t>
  </si>
  <si>
    <t>328</t>
  </si>
  <si>
    <t>742111201</t>
  </si>
  <si>
    <t>Dodávka a montáž kabel HDMI 1.4, 2xHDMI19 Typ A male, Ferrit/Gold, délka 15m</t>
  </si>
  <si>
    <t>-2011050524</t>
  </si>
  <si>
    <t>329</t>
  </si>
  <si>
    <t>742111202</t>
  </si>
  <si>
    <t>Dodávka a montáž elektroinstalační plastová trubka pevná vnějšího průměru 25 mm</t>
  </si>
  <si>
    <t>1608376187</t>
  </si>
  <si>
    <t>330</t>
  </si>
  <si>
    <t>742111203</t>
  </si>
  <si>
    <t>Dodávka a montáž elektroinstalační plastová trubka ohebná vnějšího průměru 25 mm</t>
  </si>
  <si>
    <t>253427199</t>
  </si>
  <si>
    <t>331</t>
  </si>
  <si>
    <t>742111204</t>
  </si>
  <si>
    <t>Dodávka a montáž příchytka pro trubku 25mm</t>
  </si>
  <si>
    <t>-1302943453</t>
  </si>
  <si>
    <t>332</t>
  </si>
  <si>
    <t>742111205</t>
  </si>
  <si>
    <t>Dodávka a montáž spojka pro trubku 25mm</t>
  </si>
  <si>
    <t>-961682726</t>
  </si>
  <si>
    <t>333</t>
  </si>
  <si>
    <t>742111206</t>
  </si>
  <si>
    <t>Dodávka a montáž mikrotrubička HDPE zemní tlustostěnná 14/10mm</t>
  </si>
  <si>
    <t>930463772</t>
  </si>
  <si>
    <t>334</t>
  </si>
  <si>
    <t>742111207</t>
  </si>
  <si>
    <t xml:space="preserve">Dodávka a montáž spojka  mikrotrubičky 14/10mm, přímá s metalistickou vložkou</t>
  </si>
  <si>
    <t>-1172201102</t>
  </si>
  <si>
    <t>335</t>
  </si>
  <si>
    <t>742111208</t>
  </si>
  <si>
    <t>Dodávka a montáž optický kabel 48 vláken 9/125 SM OS 2 G.652D</t>
  </si>
  <si>
    <t>-262574119</t>
  </si>
  <si>
    <t>336</t>
  </si>
  <si>
    <t>741222209</t>
  </si>
  <si>
    <t>Ostatní instalační materiál</t>
  </si>
  <si>
    <t>-2040987753</t>
  </si>
  <si>
    <t>337</t>
  </si>
  <si>
    <t>742111300</t>
  </si>
  <si>
    <t>Revize, zprpvoznění systému, zaškolení obsluhy, zkušební provoz</t>
  </si>
  <si>
    <t>252284217</t>
  </si>
  <si>
    <t>338</t>
  </si>
  <si>
    <t>742111301</t>
  </si>
  <si>
    <t>Svár vlákna SM 9/125</t>
  </si>
  <si>
    <t>928319662</t>
  </si>
  <si>
    <t>339</t>
  </si>
  <si>
    <t>742111302</t>
  </si>
  <si>
    <t>Měření metalistických rozvodů vč vypracování měřících protokolů</t>
  </si>
  <si>
    <t>1040720622</t>
  </si>
  <si>
    <t>340</t>
  </si>
  <si>
    <t>742111303</t>
  </si>
  <si>
    <t>Měření optických rozvodů vč vypracování měřících protokolů</t>
  </si>
  <si>
    <t>-1623249618</t>
  </si>
  <si>
    <t>341</t>
  </si>
  <si>
    <t>742111304</t>
  </si>
  <si>
    <t>Popis datových patchpanelů</t>
  </si>
  <si>
    <t>2107378553</t>
  </si>
  <si>
    <t>342</t>
  </si>
  <si>
    <t>742111305</t>
  </si>
  <si>
    <t>Popis optických van</t>
  </si>
  <si>
    <t>615672162</t>
  </si>
  <si>
    <t>343</t>
  </si>
  <si>
    <t>742111306</t>
  </si>
  <si>
    <t>Popis datových zásuvek</t>
  </si>
  <si>
    <t>-459424730</t>
  </si>
  <si>
    <t>344</t>
  </si>
  <si>
    <t>742111307</t>
  </si>
  <si>
    <t>Konečná úprava datového rozvaděče</t>
  </si>
  <si>
    <t>-111721351</t>
  </si>
  <si>
    <t>345</t>
  </si>
  <si>
    <t>742111308</t>
  </si>
  <si>
    <t>Měřící protokol</t>
  </si>
  <si>
    <t>-358493172</t>
  </si>
  <si>
    <t>346</t>
  </si>
  <si>
    <t>742111309</t>
  </si>
  <si>
    <t>Koordinace kabelových tras</t>
  </si>
  <si>
    <t>-1224249940</t>
  </si>
  <si>
    <t>347</t>
  </si>
  <si>
    <t>742111400</t>
  </si>
  <si>
    <t>-716409271</t>
  </si>
  <si>
    <t>348</t>
  </si>
  <si>
    <t>742111401</t>
  </si>
  <si>
    <t>-2096503383</t>
  </si>
  <si>
    <t>349</t>
  </si>
  <si>
    <t>742111402</t>
  </si>
  <si>
    <t>227460176</t>
  </si>
  <si>
    <t>350</t>
  </si>
  <si>
    <t>742111403</t>
  </si>
  <si>
    <t>-272495753</t>
  </si>
  <si>
    <t>351</t>
  </si>
  <si>
    <t>742111404</t>
  </si>
  <si>
    <t>Stavební přípomoci, prostupy, kotvení</t>
  </si>
  <si>
    <t>-1351469476</t>
  </si>
  <si>
    <t>352</t>
  </si>
  <si>
    <t>742111405</t>
  </si>
  <si>
    <t>903678071</t>
  </si>
  <si>
    <t>353</t>
  </si>
  <si>
    <t>742111406</t>
  </si>
  <si>
    <t>238199578</t>
  </si>
  <si>
    <t>354</t>
  </si>
  <si>
    <t>742111407</t>
  </si>
  <si>
    <t>-1993718690</t>
  </si>
  <si>
    <t>355</t>
  </si>
  <si>
    <t>742111408</t>
  </si>
  <si>
    <t>Demontáž a montáž stávajících lamelových podhledů</t>
  </si>
  <si>
    <t>-193457844</t>
  </si>
  <si>
    <t>356</t>
  </si>
  <si>
    <t>742111409</t>
  </si>
  <si>
    <t>Utěsnění prostupů s požární odolností dle PBŘ</t>
  </si>
  <si>
    <t>kud</t>
  </si>
  <si>
    <t>-2053755</t>
  </si>
  <si>
    <t>357</t>
  </si>
  <si>
    <t>742111410</t>
  </si>
  <si>
    <t>129300147</t>
  </si>
  <si>
    <t>751</t>
  </si>
  <si>
    <t>Vzduchotechnika</t>
  </si>
  <si>
    <t>358</t>
  </si>
  <si>
    <t>751322011</t>
  </si>
  <si>
    <t>Montáž talířového ventilu D do 100 mm</t>
  </si>
  <si>
    <t>-1827909247</t>
  </si>
  <si>
    <t>359</t>
  </si>
  <si>
    <t>429R020</t>
  </si>
  <si>
    <t>odvodní talířový ventil kovový DN 80 vč montážního kroužku</t>
  </si>
  <si>
    <t>1950846725</t>
  </si>
  <si>
    <t>360</t>
  </si>
  <si>
    <t>751322012</t>
  </si>
  <si>
    <t>Montáž talířového ventilu D přes 100 do 200 mm</t>
  </si>
  <si>
    <t>1060485110</t>
  </si>
  <si>
    <t>361</t>
  </si>
  <si>
    <t>429R018</t>
  </si>
  <si>
    <t>odvodní talířový ventil kovový DN 160 vč montážního kroužku</t>
  </si>
  <si>
    <t>797974970</t>
  </si>
  <si>
    <t>362</t>
  </si>
  <si>
    <t>429R0019</t>
  </si>
  <si>
    <t>odvodní talířový ventilkovový DN100 vč montážního kroužku</t>
  </si>
  <si>
    <t>1723228561</t>
  </si>
  <si>
    <t>363</t>
  </si>
  <si>
    <t>751322131</t>
  </si>
  <si>
    <t>Montáž anemostatu čtvercového vířivého se skříní do 0,100 m2</t>
  </si>
  <si>
    <t>-650882319</t>
  </si>
  <si>
    <t>364</t>
  </si>
  <si>
    <t>429R0017</t>
  </si>
  <si>
    <t>vírivý anemostat, vířivá výúsť čtvercová 300x300mm (298x298), pevné lamely vč expazního boxu s bočním (horizontálním) připojením vč klapky v připojovacím hrdlem vč příslušenstvím pro uchycení , průměr připojení - DN 160</t>
  </si>
  <si>
    <t>735528918</t>
  </si>
  <si>
    <t>365</t>
  </si>
  <si>
    <t>751322132</t>
  </si>
  <si>
    <t>Montáž anemostatu čtvercového vířivého se skříní přes 0,100 do 0,200 m2</t>
  </si>
  <si>
    <t>-399308193</t>
  </si>
  <si>
    <t>366</t>
  </si>
  <si>
    <t>429R0016</t>
  </si>
  <si>
    <t>vírivý anemostat, vířivá výúsť čtvercová 400x400mm (398x398), pevné lamely vč expazního boxu s bočním (horizontálním) připojením vč klapky v připojovacím hrdlem vč příslušenstvím pro uchycení , průměr připojení - DN 200</t>
  </si>
  <si>
    <t>-1542701322</t>
  </si>
  <si>
    <t>367</t>
  </si>
  <si>
    <t>751344112</t>
  </si>
  <si>
    <t>Montáž tlumiče hluku pro kruhové potrubí D přes 100 do 200 mm</t>
  </si>
  <si>
    <t>-306300100</t>
  </si>
  <si>
    <t>368</t>
  </si>
  <si>
    <t>429R0007</t>
  </si>
  <si>
    <t xml:space="preserve">nízký tlumič s kruhovým připojením, připojení průměr 160mm, dl 1000mm, rozměry280x212x1116(vč hrdel) </t>
  </si>
  <si>
    <t>-1017270663</t>
  </si>
  <si>
    <t>369</t>
  </si>
  <si>
    <t>751344113</t>
  </si>
  <si>
    <t>Montáž tlumiče hluku pro kruhové potrubí D přes 200 do 300 mm</t>
  </si>
  <si>
    <t>1801336904</t>
  </si>
  <si>
    <t>370</t>
  </si>
  <si>
    <t>429R0004</t>
  </si>
  <si>
    <t xml:space="preserve">nízký tlumič s kruhovým připojením, připojení průměr 250mm, dl 1000mm, rozměry 431x303x1121 (vč hrdel) </t>
  </si>
  <si>
    <t>-1470872281</t>
  </si>
  <si>
    <t>371</t>
  </si>
  <si>
    <t>429R0005</t>
  </si>
  <si>
    <t xml:space="preserve">nízký tlumič s kruhovým připojením, připojení průměr 200mm, dl 1000mm, rozměry 361x253x1116 (vč hrdel) </t>
  </si>
  <si>
    <t>1860077933</t>
  </si>
  <si>
    <t>372</t>
  </si>
  <si>
    <t>429R0006</t>
  </si>
  <si>
    <t xml:space="preserve">nízký tlumič s kruhovým připojením, připojení průměr 200mm, dl 600mm, rozměry 361x253x706 (vč hrdel) </t>
  </si>
  <si>
    <t>96495060</t>
  </si>
  <si>
    <t>373</t>
  </si>
  <si>
    <t>751344122</t>
  </si>
  <si>
    <t>Montáž tlumiče hluku pro čtyřhranné potrubí přes 0,150 do 0,300 m2</t>
  </si>
  <si>
    <t>-992252348</t>
  </si>
  <si>
    <t>374</t>
  </si>
  <si>
    <t>429R0002</t>
  </si>
  <si>
    <t>buňkový tlumič hluku, š=250mm, v=500mm, dl=1000mm,2 buňky, potrubí 500x500-1000mm, váha=22kg</t>
  </si>
  <si>
    <t>-1318540676</t>
  </si>
  <si>
    <t>375</t>
  </si>
  <si>
    <t>429R0003</t>
  </si>
  <si>
    <t>buňkový tlumič hluku, š=250mm, v=500mm, dl= 1000mm,2 buňky, potrubí 500x500-1000mm, váha=34kg</t>
  </si>
  <si>
    <t>-908925677</t>
  </si>
  <si>
    <t>376</t>
  </si>
  <si>
    <t>751344123</t>
  </si>
  <si>
    <t>Montáž tlumiče hluku pro čtyřhranné potrubí přes 0,300 do 0,450 m2</t>
  </si>
  <si>
    <t>-1738157045</t>
  </si>
  <si>
    <t>377</t>
  </si>
  <si>
    <t>429R0001</t>
  </si>
  <si>
    <t>buňkový tlumič hluku, š=200mm, v=500mm, dl=1000mm, 4 buňky, potrubí 800x500-1000mm, váha=40kg</t>
  </si>
  <si>
    <t>-403968388</t>
  </si>
  <si>
    <t>378</t>
  </si>
  <si>
    <t>751377011</t>
  </si>
  <si>
    <t>Montáž odsávacího zákrytu (digestoř) bytového vestavěného poznámka k položce:konkrétní typ dle výběru investora a archtekta</t>
  </si>
  <si>
    <t>194155184</t>
  </si>
  <si>
    <t>379</t>
  </si>
  <si>
    <t>429R023</t>
  </si>
  <si>
    <t>recilkulační digestoř s uhlíkovým filtrem</t>
  </si>
  <si>
    <t>-1617287160</t>
  </si>
  <si>
    <t>380</t>
  </si>
  <si>
    <t>751398034</t>
  </si>
  <si>
    <t>Montáž ventilační mřížky do dveří nebo desek přes 0,150 do 0,200 m2</t>
  </si>
  <si>
    <t>2017358307</t>
  </si>
  <si>
    <t>381</t>
  </si>
  <si>
    <t>429R021</t>
  </si>
  <si>
    <t>stěnový ventil čtyřhranný s čelnými panely se zvukovou izolací do příček 95-165 mm jm. rozměr 600, velikost otvoru 505x60 mm (DXV)</t>
  </si>
  <si>
    <t>1319971842</t>
  </si>
  <si>
    <t>382</t>
  </si>
  <si>
    <t>429R022</t>
  </si>
  <si>
    <t>stěnový ventil čtyřhranný s čelnými panely se zvukovou izolací do příček 95-165 mm jm. rozměr400, velikost otvoru 305x60 mm (DXV)</t>
  </si>
  <si>
    <t>-1166770922</t>
  </si>
  <si>
    <t>383</t>
  </si>
  <si>
    <t>751398091</t>
  </si>
  <si>
    <t>Montáž regulátoru konstantního průtoku D do 100 mm</t>
  </si>
  <si>
    <t>2132861261</t>
  </si>
  <si>
    <t>384</t>
  </si>
  <si>
    <t>429R0015</t>
  </si>
  <si>
    <t>regulátor konstatního průtoku s ručním nastavením průtoku, rozměr DN80, dl. 100mm, určeno pro vložení potrubí</t>
  </si>
  <si>
    <t>666884336</t>
  </si>
  <si>
    <t>385</t>
  </si>
  <si>
    <t>751398092</t>
  </si>
  <si>
    <t>Montáž regulátoru konstantního průtoku D přes 100 do 200 mm</t>
  </si>
  <si>
    <t>-826497905</t>
  </si>
  <si>
    <t>386</t>
  </si>
  <si>
    <t>429R0011</t>
  </si>
  <si>
    <t xml:space="preserve">regulátor průtoku se servopohonem DN 200, dl. 400mm, dodávka od stejného výrobce jako VZT  jednotka + elektroinstalační box pro jednu dvojici klapek + revizní dvířka 300x300mnm pod servopohonem</t>
  </si>
  <si>
    <t>-1901145928</t>
  </si>
  <si>
    <t>387</t>
  </si>
  <si>
    <t>429R0012</t>
  </si>
  <si>
    <t>regulátor konstantního průtoku DN 200, dl. 200mm, určeno pro vložení do potrubí</t>
  </si>
  <si>
    <t>-911738860</t>
  </si>
  <si>
    <t>388</t>
  </si>
  <si>
    <t>429R0013</t>
  </si>
  <si>
    <t>regulátor konstantního průtoku DN 160, dl. 160mm, určeno pro vložení do potrubí</t>
  </si>
  <si>
    <t>-616865555</t>
  </si>
  <si>
    <t>389</t>
  </si>
  <si>
    <t>429R0014</t>
  </si>
  <si>
    <t>regulátor konstatního průtoku s ručním nastavením průtoku, rozměr DN 100, dl. 125mm, určeno pro vložení potrubí</t>
  </si>
  <si>
    <t>-1959542237</t>
  </si>
  <si>
    <t>390</t>
  </si>
  <si>
    <t>751398093</t>
  </si>
  <si>
    <t>Montáž regulátoru konstantního průtoku D přes 200 mm</t>
  </si>
  <si>
    <t>-1824834968</t>
  </si>
  <si>
    <t>391</t>
  </si>
  <si>
    <t>429R0010</t>
  </si>
  <si>
    <t xml:space="preserve">regulátor průtoku se servopohonem DN 250, dl. 500mm, dodávka od stejného výrobce jako VZT  jednotka + elektroinstalační box pro jednu dvojici klapek + revizní dvířka 300x300mnm pod servopohonem</t>
  </si>
  <si>
    <t>-1560553228</t>
  </si>
  <si>
    <t>392</t>
  </si>
  <si>
    <t>751515013</t>
  </si>
  <si>
    <t>Montáž protipožární klapky čtyřhranné s přírubou do potrubí do stěny přes 0,070 do 0,140 m2</t>
  </si>
  <si>
    <t>1734301396</t>
  </si>
  <si>
    <t>393</t>
  </si>
  <si>
    <t>429R0008</t>
  </si>
  <si>
    <t>požární klapka se servopohonem napojeno na EPS, kouřotěsná bez napětí zavřeno (NC) min EI 30-S, rozměry 500x200</t>
  </si>
  <si>
    <t>2046216731</t>
  </si>
  <si>
    <t>394</t>
  </si>
  <si>
    <t>751515014</t>
  </si>
  <si>
    <t>Montáž protipožární klapky čtyřhranné s přírubou do potrubí do stěny přes 0,140 do 0,210 m2</t>
  </si>
  <si>
    <t>1475054909</t>
  </si>
  <si>
    <t>395</t>
  </si>
  <si>
    <t>429R0020</t>
  </si>
  <si>
    <t>požární klapka se servopohonem-napojeno na EPS, kouřotěsná, bez napětí zavřeno (NC), EI dle stávajícího požadavku PBŘ, rozměry 315x315</t>
  </si>
  <si>
    <t>-1991858710</t>
  </si>
  <si>
    <t>396</t>
  </si>
  <si>
    <t>751611116</t>
  </si>
  <si>
    <t>Montáž centrální vzduchotechnické jednotky s rekuperací tepla stojaté s výměnou vzduchu přes 1000 do 5000 m3/h</t>
  </si>
  <si>
    <t>-1984377531</t>
  </si>
  <si>
    <t>397</t>
  </si>
  <si>
    <t>42944R01</t>
  </si>
  <si>
    <t xml:space="preserve">kompletní VZT jednotka s hrdly nahoru v levém provedení 2320x1390 hm. 567kg,připojovací hrdla 315x390mm, Vp=Vo=1200m/h, přívodní filtr F7, e PM2,5 65% dle EN ISO 16890, odvodní filtr M5, Coarse 85% dle EN ISO 16890, protiproudový deskový výměník tepla, </t>
  </si>
  <si>
    <t>-1528287302</t>
  </si>
  <si>
    <t>398</t>
  </si>
  <si>
    <t>42944.1</t>
  </si>
  <si>
    <t xml:space="preserve">účinnost rekuperace (ohřev) 77,7/82,9%, vodní ohřívač 4,42 kPa ( při 90/70°C), pvz=31 Pa a pv=25 kPa, t vystup=22°C, vodní ohřívač 3,28 kPa (při 6/12°C) pvz=38 Pa a pv=1,94 kPa, t vystup=24°C, přívodní ventilátor 1200m3/h, celkový  tlak 678 Pa, </t>
  </si>
  <si>
    <t>-219750375</t>
  </si>
  <si>
    <t>399</t>
  </si>
  <si>
    <t>42944.2</t>
  </si>
  <si>
    <t>odvodní ventilátor 1200m3/h, celkový tlak 547 Pa, externí tlak 300 Pa, Podrobnější a hlukové parametry viz TZ</t>
  </si>
  <si>
    <t>1411365964</t>
  </si>
  <si>
    <t>400</t>
  </si>
  <si>
    <t>751792004</t>
  </si>
  <si>
    <t>Montáž konzol (2 ks) pro uložení klimatizační jednotky na stěnu</t>
  </si>
  <si>
    <t>664446103</t>
  </si>
  <si>
    <t>401</t>
  </si>
  <si>
    <t>42990006</t>
  </si>
  <si>
    <t>konzole pevná nástěnná pro klimatizační jednotku, délka podpěry 620mm, nosnost konzoly 80kg</t>
  </si>
  <si>
    <t>-470686945</t>
  </si>
  <si>
    <t>402</t>
  </si>
  <si>
    <t>42990006.1</t>
  </si>
  <si>
    <t>konzole pevná nástěnná pro klimatizační jednotku, délka podpěry 620mm, nosnost konzoly120kg</t>
  </si>
  <si>
    <t>1790104764</t>
  </si>
  <si>
    <t>403</t>
  </si>
  <si>
    <t>751R00100</t>
  </si>
  <si>
    <t xml:space="preserve">Čtyřhranné potrubí do odvodu 2600mm+100% tvarovek z m2 z pozink. plechu spojovaného přírubami do vntřního prostředí, třída těsnosti  A  vč závěsů a kotvení, spojovacího materiálu a požárních ucpávek  pro dotěsnění prostupů</t>
  </si>
  <si>
    <t>1332626828</t>
  </si>
  <si>
    <t>404</t>
  </si>
  <si>
    <t>751R00101</t>
  </si>
  <si>
    <t xml:space="preserve">Čtyřhranné potrubí do odvodu 2000mm+60% tvarovek z m2 z pozink. plechu spojovaného přírubami do vntřního prostředí, třída těsnosti A vč závěsů a kotvení, spojovacího materiálu a požárních ucpávek  pro dotěsnění prostupů</t>
  </si>
  <si>
    <t>-1523932976</t>
  </si>
  <si>
    <t>405</t>
  </si>
  <si>
    <t>751R00103</t>
  </si>
  <si>
    <t xml:space="preserve">Čtyřhranné potrubí do odvodu 1630mm+90% tvarovek z m2 z pozink. plechu spojovaného přírubami do vntřního prostředí, třída těsnosti  A  vč závěsů a kotvení, spojovacího materiálu a požárních ucpávek  pro dotěsnění prostupů</t>
  </si>
  <si>
    <t>927725560</t>
  </si>
  <si>
    <t>406</t>
  </si>
  <si>
    <t>751R00104</t>
  </si>
  <si>
    <t xml:space="preserve">Čtyřhranné potrubí do odvodu 1400mm+80% tvarovek z m2 z pozink. plechu spojovaného přírubami do vntřního prostředí, třída těsnosti  A  vč závěsů a kotvení, spojovacího materiálu a požárních ucpávek  pro dotěsnění prostupů</t>
  </si>
  <si>
    <t>-1388254150</t>
  </si>
  <si>
    <t>407</t>
  </si>
  <si>
    <t>751R00105</t>
  </si>
  <si>
    <t xml:space="preserve">Čtyřhranné potrubí do odvodu 1260mm+40% tvarovek z m2 z pozink. plechu spojovaného přírubami do vntřního prostředí, třída těsnosti  A  vč závěsů a kotvení, spojovacího materiálu a požárních ucpávek  pro dotěsnění prostupů</t>
  </si>
  <si>
    <t>-2019638757</t>
  </si>
  <si>
    <t>408</t>
  </si>
  <si>
    <t>751R00106</t>
  </si>
  <si>
    <t xml:space="preserve">Čtyřhranné potrubí do odvodu 1220mm+50% tvarovek z m2 z pozink. plechu spojovaného přírubami do vntřního prostředí, třída těsnosti  A  vč závěsů a kotvení, spojovacího materiálu a požárních ucpávek  pro dotěsnění prostupů</t>
  </si>
  <si>
    <t>-1795687959</t>
  </si>
  <si>
    <t>409</t>
  </si>
  <si>
    <t>751R00107</t>
  </si>
  <si>
    <t xml:space="preserve">Čtyřhranné potrubí do odvodu 1130mm+100% tvarovek z m2 z pozink. plechu spojovaného přírubami do vntřního prostředí, třída těsnosti  A  vč závěsů a kotvení, spojovacího materiálu a požárních ucpávek  pro dotěsnění prostupů</t>
  </si>
  <si>
    <t>870670907</t>
  </si>
  <si>
    <t>410</t>
  </si>
  <si>
    <t>751R00108</t>
  </si>
  <si>
    <t xml:space="preserve">Čtyřhranné potrubí do odvodu 1120mm+100% tvarovek z m2 z pozink. plechu spojovaného přírubami do vntřního prostředí, třída těsnosti  A  vč závěsů a kotvení, spojovacího materiálu a požárních ucpávek  pro dotěsnění prostupů</t>
  </si>
  <si>
    <t>-960595326</t>
  </si>
  <si>
    <t>411</t>
  </si>
  <si>
    <t>751R00109</t>
  </si>
  <si>
    <t xml:space="preserve">Čtyřhranné potrubí do odvodu 1110mm+40% tvarovek z m2 z pozink. plechu spojovaného přírubami do vntřního prostředí, třída těsnosti  A  vč závěsů a kotvení, spojovacího materiálu a požárních ucpávek  pro dotěsnění prostupů</t>
  </si>
  <si>
    <t>-1770011338</t>
  </si>
  <si>
    <t>412</t>
  </si>
  <si>
    <t>751R00110</t>
  </si>
  <si>
    <t xml:space="preserve">Čtyřhranné potrubí do odvodu 1000mm+50% tvarovek z m2 z pozink. plechu spojovaného přírubami do vntřního prostředí, třída těsnosti  A  vč závěsů a kotvení, spojovacího materiálu a požárních ucpávek  pro dotěsnění prostupů</t>
  </si>
  <si>
    <t>-1334535781</t>
  </si>
  <si>
    <t>413</t>
  </si>
  <si>
    <t>751R00111</t>
  </si>
  <si>
    <t xml:space="preserve">Čtyřhranné potrubí do odvodu 950mm+40% tvarovek z m2 z pozink. plechu spojovaného přírubami do vntřního prostředí, třída těsnosti  A  vč závěsů a kotvení, spojovacího materiálu a požárních ucpávek  pro dotěsnění prostupů</t>
  </si>
  <si>
    <t>1110427610</t>
  </si>
  <si>
    <t>414</t>
  </si>
  <si>
    <t>751R00112</t>
  </si>
  <si>
    <t xml:space="preserve">Čtyřhranné potrubí do odvodu 720mm+30% tvarovek z m2 z pozink. plechu spojovaného přírubami do vntřního prostředí, třída těsnosti  A  vč závěsů a kotvení, spojovacího materiálu a požárních ucpávek  pro dotěsnění prostupů</t>
  </si>
  <si>
    <t>405545458</t>
  </si>
  <si>
    <t>415</t>
  </si>
  <si>
    <t>751R00113</t>
  </si>
  <si>
    <t xml:space="preserve">Čtyřhranné potrubí do odvodu700mm+50% tvarovek z m2 z pozink. plechu spojovaného přírubami do vntřního prostředí, třída těsnosti  A  vč závěsů a kotvení, spojovacího materiálu a požárních ucpávek  pro dotěsnění prostupů</t>
  </si>
  <si>
    <t>562184892</t>
  </si>
  <si>
    <t>416</t>
  </si>
  <si>
    <t>751R00114</t>
  </si>
  <si>
    <t>Spiro potrubí DN 250 + 50% tvarovek z délky vč závěsů a kotvení, spojovacího materiálu a požárních ucpávek pro dotěsnění prostupů</t>
  </si>
  <si>
    <t>-1787295647</t>
  </si>
  <si>
    <t>417</t>
  </si>
  <si>
    <t>751R00115</t>
  </si>
  <si>
    <t>Spiro potrubí DN 200 + 50% tvarovek z délky vč závěsů a kotvení, spojovacího materiálu a požárních ucpávek pro dotěsnění prostupů</t>
  </si>
  <si>
    <t>-177875700</t>
  </si>
  <si>
    <t>418</t>
  </si>
  <si>
    <t>751R00116</t>
  </si>
  <si>
    <t>Spiro potrubí DN 160+ 60% tvarovek z délky vč závěsů a kotvení, spojovacího materiálu a požárních ucpávek pro dotěsnění prostupů</t>
  </si>
  <si>
    <t>1748752489</t>
  </si>
  <si>
    <t>419</t>
  </si>
  <si>
    <t>751R00117</t>
  </si>
  <si>
    <t>Spiro potrubí DN 100 + 30% tvarovek z délky vč závěsů a kotvení, spojovacího materiálu a požárních ucpávek pro dotěsnění prostupů</t>
  </si>
  <si>
    <t>-1888155165</t>
  </si>
  <si>
    <t>420</t>
  </si>
  <si>
    <t>751R00118</t>
  </si>
  <si>
    <t>Spiro potrubí DN 80 + 50% tvarovek z délky vč závěsů a kotvení, spojovacího materiálu a požárních ucpávek pro dotěsnění prostupů</t>
  </si>
  <si>
    <t>-908586593</t>
  </si>
  <si>
    <t>421</t>
  </si>
  <si>
    <t>751R00119</t>
  </si>
  <si>
    <t>Ohebné kovové předizolované VZT potrubí DN 200 vč závěsů a kotení, spojovacího materiálu a požárních ucpávek pro dotěsnění prostupů</t>
  </si>
  <si>
    <t>1940024869</t>
  </si>
  <si>
    <t>422</t>
  </si>
  <si>
    <t>751R00120</t>
  </si>
  <si>
    <t>Ohebné kovové předizolované VZT potrubí DN 160 vč závěsů a kotení, spojovacího materiálu a požárních ucpávek pro dotěsnění prostupů</t>
  </si>
  <si>
    <t>-813934693</t>
  </si>
  <si>
    <t>423</t>
  </si>
  <si>
    <t>751R00121</t>
  </si>
  <si>
    <t>Ohebné kovové předizolované VZT potrubí DN 100 vč závěsů a kotení, spojovacího materiálu a požárních ucpávek pro dotěsnění prostupů</t>
  </si>
  <si>
    <t>-1620190207</t>
  </si>
  <si>
    <t>424</t>
  </si>
  <si>
    <t>751R00122</t>
  </si>
  <si>
    <t>Ohebné kovové předizolované VZT potrubí DN 80 vč závěsů a kotení, spojovacího materiálu a požárních ucpávek pro dotěsnění prostupů</t>
  </si>
  <si>
    <t>-1538672994</t>
  </si>
  <si>
    <t>425</t>
  </si>
  <si>
    <t>751R00123</t>
  </si>
  <si>
    <t>Tepelná izolace SPIRO potrubí tl 20mm, izolační materiál s reakcí na oheň A1 s Al folií</t>
  </si>
  <si>
    <t>-924869531</t>
  </si>
  <si>
    <t>426</t>
  </si>
  <si>
    <t>751R00124</t>
  </si>
  <si>
    <t>Tepelná izolace čtyřhranného potrubí tl 20mm, izolační materiál s reakcí na oheň A1 s Al folií</t>
  </si>
  <si>
    <t>871184611</t>
  </si>
  <si>
    <t>427</t>
  </si>
  <si>
    <t>751R00125</t>
  </si>
  <si>
    <t>Tepelná izolace čtyřhranného potrubí tl 30mm, izolační materiál s reakcí na oheň A1 s Al folií</t>
  </si>
  <si>
    <t>-390968609</t>
  </si>
  <si>
    <t>428</t>
  </si>
  <si>
    <t>751R00126</t>
  </si>
  <si>
    <t>Tepelná izolace čtyřhranného potrubí tl 60mm, izolační materiál s reakcí na oheň A1 s Al folií</t>
  </si>
  <si>
    <t>-823605668</t>
  </si>
  <si>
    <t>429</t>
  </si>
  <si>
    <t>751R00127</t>
  </si>
  <si>
    <t>Tepelná izolace potrubí čtyřhranného protipožární EI 60, tl 60mm</t>
  </si>
  <si>
    <t>-79302689</t>
  </si>
  <si>
    <t>430</t>
  </si>
  <si>
    <t>-371538397</t>
  </si>
  <si>
    <t>VRN</t>
  </si>
  <si>
    <t>431</t>
  </si>
  <si>
    <t>751111101</t>
  </si>
  <si>
    <t xml:space="preserve">Demontáž stávajících rpzvodů  vč likvidace a odvozuVZT</t>
  </si>
  <si>
    <t>-768985383</t>
  </si>
  <si>
    <t>432</t>
  </si>
  <si>
    <t>751R00128</t>
  </si>
  <si>
    <t>Instalace VZT jednotky na střechu objektu , instalace potrubí a koncových vyústek apod</t>
  </si>
  <si>
    <t>1407328418</t>
  </si>
  <si>
    <t>433</t>
  </si>
  <si>
    <t>751R00129</t>
  </si>
  <si>
    <t>Tvorba prostupů, zpětné zapravení otvorů apod</t>
  </si>
  <si>
    <t>-897990009</t>
  </si>
  <si>
    <t>434</t>
  </si>
  <si>
    <t>043194000</t>
  </si>
  <si>
    <t>Kompletní zprovoznění systému VZT, zaregulování systému</t>
  </si>
  <si>
    <t>-137938315</t>
  </si>
  <si>
    <t>435</t>
  </si>
  <si>
    <t>013254001</t>
  </si>
  <si>
    <t>Realizační a Dílenská dokumentace</t>
  </si>
  <si>
    <t>-34804602</t>
  </si>
  <si>
    <t>436</t>
  </si>
  <si>
    <t>809191222</t>
  </si>
  <si>
    <t>437</t>
  </si>
  <si>
    <t>-1391471427</t>
  </si>
  <si>
    <t>438</t>
  </si>
  <si>
    <t>043194001</t>
  </si>
  <si>
    <t>Kompletní značení (štítky, cedulky) záruky, režie, drobný spotřební materiál</t>
  </si>
  <si>
    <t>1647496335</t>
  </si>
  <si>
    <t>763</t>
  </si>
  <si>
    <t>Konstrukce suché výstavby</t>
  </si>
  <si>
    <t>439</t>
  </si>
  <si>
    <t>763111362.KNF1.</t>
  </si>
  <si>
    <t>SDK příčka W111 tl 125 mm profil R-CW 75, opláštěná z každé strany 1x Knauf WHUTE, TI tl 60mm,EI 30- SDK-01</t>
  </si>
  <si>
    <t>-1968584308</t>
  </si>
  <si>
    <t>440</t>
  </si>
  <si>
    <t>763111362.KNF2.</t>
  </si>
  <si>
    <t>SDK příčka W111 tl 125 mm profil R-CW 75 opláštěná z každé strany 1x Knauf WHITE, TI 60mm, EI 30, výdřeva OSB pro zavěšení skříněk - SDK 02</t>
  </si>
  <si>
    <t>-545726553</t>
  </si>
  <si>
    <t>441</t>
  </si>
  <si>
    <t>763111411.KNF.5</t>
  </si>
  <si>
    <t>SDK příčka W112 tl 100 mm profil R-CW 100 5 desky 2x WHITE , z druhé strany 2x Knauf GREEN, TI 80 mm EI 30 - SDK-05</t>
  </si>
  <si>
    <t>-558202907</t>
  </si>
  <si>
    <t>442</t>
  </si>
  <si>
    <t>763111417.KNF.3</t>
  </si>
  <si>
    <t>SDK příčka W112 tl 150 mm profil R-CW 100 100 desky 2x WHITE (A) 12,5 TI 80 mm, EI 30, výdřeva OSB pro závěsné skříňky SDK-03, SDK -07</t>
  </si>
  <si>
    <t>-90552626</t>
  </si>
  <si>
    <t>443</t>
  </si>
  <si>
    <t>763111417.KNF.4</t>
  </si>
  <si>
    <t>SDK příčka W112 tl 150 mm profil R-CW 100 desky 2x WHITE (A) 12,5 TI 80 mm EI 30 - SDK-04</t>
  </si>
  <si>
    <t>855163329</t>
  </si>
  <si>
    <t>444</t>
  </si>
  <si>
    <t>763111426.KNF.6</t>
  </si>
  <si>
    <t xml:space="preserve">SDK příčka W112 tl 150 mm profil R-CW 100 desky z každé strany 2x GREEN  TI 80 mm , EI 30 - SDK-06</t>
  </si>
  <si>
    <t>2001912305</t>
  </si>
  <si>
    <t>445</t>
  </si>
  <si>
    <t>763123133</t>
  </si>
  <si>
    <t>SDK stěna předsazená bezpečnostní RC3 tl 150 mm 2x plech zdvojený profil CD+UD desky 4xH2 12,5 s izolací EI 30-poznámka 9</t>
  </si>
  <si>
    <t>1268753177</t>
  </si>
  <si>
    <t>446</t>
  </si>
  <si>
    <t>763123340</t>
  </si>
  <si>
    <t>SDK konstrukce dělící stěny s otvory - poznámka 5</t>
  </si>
  <si>
    <t>1236108789</t>
  </si>
  <si>
    <t>447</t>
  </si>
  <si>
    <t>763135102.1</t>
  </si>
  <si>
    <t>Montáž SDK kazetového podhledu z kazet 600x600 mm na zavěšenou dvouvrstvou konstrukci z ocelových profilú CD,CU - akustický podhled</t>
  </si>
  <si>
    <t>1474565184</t>
  </si>
  <si>
    <t>448</t>
  </si>
  <si>
    <t>59030586.1</t>
  </si>
  <si>
    <t>podhled kazetový akustický rozptýlené děrování 12/20/35R, polozapuštěný rastr tl 10mm 600x600mm -</t>
  </si>
  <si>
    <t>795026845</t>
  </si>
  <si>
    <t>449</t>
  </si>
  <si>
    <t>763135102</t>
  </si>
  <si>
    <t>Montáž SDK kazetového podhledu z kazet 600x600 mm na zavěšenou dvouvrstvou konstrukci z ocelových profilú CD,CU</t>
  </si>
  <si>
    <t>1895204790</t>
  </si>
  <si>
    <t>450</t>
  </si>
  <si>
    <t>59030575</t>
  </si>
  <si>
    <t>podhled kazetový děrovaný kruh 6,5mm, polozapuštěný rastr tl 10mm 600x600mm</t>
  </si>
  <si>
    <t>-109475780</t>
  </si>
  <si>
    <t>451</t>
  </si>
  <si>
    <t>763200100</t>
  </si>
  <si>
    <t>Montáž výdřevy SDK příček z SDK desek</t>
  </si>
  <si>
    <t>-433298403</t>
  </si>
  <si>
    <t>452</t>
  </si>
  <si>
    <t>60726281</t>
  </si>
  <si>
    <t>deska dřevoštěpková OSB 3 P+D broušená tl 12mm</t>
  </si>
  <si>
    <t>66888464</t>
  </si>
  <si>
    <t>453</t>
  </si>
  <si>
    <t>998763102</t>
  </si>
  <si>
    <t>Přesun hmot tonážní pro dřevostavby v objektech v přes 12 do 24 m</t>
  </si>
  <si>
    <t>1145400627</t>
  </si>
  <si>
    <t>766</t>
  </si>
  <si>
    <t>Konstrukce truhlářské</t>
  </si>
  <si>
    <t>454</t>
  </si>
  <si>
    <t>766111820</t>
  </si>
  <si>
    <t>Demontáž truhlářských stěn dřevěných plných</t>
  </si>
  <si>
    <t>1872243378</t>
  </si>
  <si>
    <t>455</t>
  </si>
  <si>
    <t>766321100</t>
  </si>
  <si>
    <t>Dodávka a montáž krytu na otopné těleso 1950x900mm (š x v ) vč poličky 1000x900mm (š x v)</t>
  </si>
  <si>
    <t>-357279778</t>
  </si>
  <si>
    <t>456</t>
  </si>
  <si>
    <t>766411812</t>
  </si>
  <si>
    <t>Demontáž truhlářského obložení stěn z panelů plochy přes 1,5 m2</t>
  </si>
  <si>
    <t>653197594</t>
  </si>
  <si>
    <t>457</t>
  </si>
  <si>
    <t>766411822</t>
  </si>
  <si>
    <t>Demontáž truhlářského obložení stěn podkladových roštů</t>
  </si>
  <si>
    <t>-365972484</t>
  </si>
  <si>
    <t>458</t>
  </si>
  <si>
    <t>766416223</t>
  </si>
  <si>
    <t>Montáž obložení stěn pl přes 5 m2</t>
  </si>
  <si>
    <t>1284687731</t>
  </si>
  <si>
    <t>459</t>
  </si>
  <si>
    <t>62432000</t>
  </si>
  <si>
    <t>obkladové desky protipožární EXPANODOVANÝ VERMIKULIT GRENMAT AL dekorativní povrch světlý dub</t>
  </si>
  <si>
    <t>1677588940</t>
  </si>
  <si>
    <t>460</t>
  </si>
  <si>
    <t>766431812</t>
  </si>
  <si>
    <t>Demontáž truhlářského obložení sloupů a pilířů z panelů plochy přes 1,5 m2</t>
  </si>
  <si>
    <t>1918423591</t>
  </si>
  <si>
    <t>461</t>
  </si>
  <si>
    <t>766431822</t>
  </si>
  <si>
    <t>Demontáž truhlářského obložení sloupů a pilířů podkladových roštů</t>
  </si>
  <si>
    <t>-2022852120</t>
  </si>
  <si>
    <t>462</t>
  </si>
  <si>
    <t>766622834</t>
  </si>
  <si>
    <t xml:space="preserve">Demontáž rámu zdvojených oken dřevěných nebo plastových přes 4 m2 </t>
  </si>
  <si>
    <t>163101264</t>
  </si>
  <si>
    <t>463</t>
  </si>
  <si>
    <t>766660170</t>
  </si>
  <si>
    <t xml:space="preserve">Montáž a dodávka skládacích dveří , laminovaná dřevotříska vč obložkové zárubně  3530/2440mm, barva světlý jasan- D.01</t>
  </si>
  <si>
    <t>1660112608</t>
  </si>
  <si>
    <t>464</t>
  </si>
  <si>
    <t>61160828.1</t>
  </si>
  <si>
    <t>dveře jednokřídlé dřevotřískové skládací povrch laminátový 3530/2440mm dekor jasan - D.01</t>
  </si>
  <si>
    <t>-968457154</t>
  </si>
  <si>
    <t>465</t>
  </si>
  <si>
    <t>61160829.1</t>
  </si>
  <si>
    <t>dveře jednokřídlé dřevotřískové skládací povrch laminátový 6800/2440mm</t>
  </si>
  <si>
    <t>-833253145</t>
  </si>
  <si>
    <t>466</t>
  </si>
  <si>
    <t>766660022</t>
  </si>
  <si>
    <t>Montáž dveřních křídel otvíravých jednokřídlových š přes 0,8 m požárních do ocelové zárubně D.02</t>
  </si>
  <si>
    <t>2116315526</t>
  </si>
  <si>
    <t>467</t>
  </si>
  <si>
    <t>61165339.1</t>
  </si>
  <si>
    <t xml:space="preserve">dveře jednokřídlé dřevotřískové protipožární EI (EW) 15  DP3 povrch lamino prosklené 900x1970-2100mm -D.02</t>
  </si>
  <si>
    <t>-1985268825</t>
  </si>
  <si>
    <t>468</t>
  </si>
  <si>
    <t>766660171</t>
  </si>
  <si>
    <t>Montáž dveřních křídel otvíravých jednokřídlových š do 0,8 m do obložkové zárubně - D.05, D.06</t>
  </si>
  <si>
    <t>-422761106</t>
  </si>
  <si>
    <t>469</t>
  </si>
  <si>
    <t>61162073.1</t>
  </si>
  <si>
    <t>dveře jednokřídlé dřevotřískové povrch laminátový plné 700x1970-2100mm, barva bílá D.05</t>
  </si>
  <si>
    <t>-59204807</t>
  </si>
  <si>
    <t>470</t>
  </si>
  <si>
    <t>61162073.2</t>
  </si>
  <si>
    <t>dveře jednokřídlé dřevotřískové povrch laminátový plné 700x1970-2100mm, barva světlý jasan D.06</t>
  </si>
  <si>
    <t>-834377108</t>
  </si>
  <si>
    <t>471</t>
  </si>
  <si>
    <t>766660172</t>
  </si>
  <si>
    <t>Montáž dveřních křídel otvíravých jednokřídlových š přes 0,8 m do obložkové zárubně-D.03, D.04A, D.04B</t>
  </si>
  <si>
    <t>-675404513</t>
  </si>
  <si>
    <t>472</t>
  </si>
  <si>
    <t>61162093</t>
  </si>
  <si>
    <t>dveře jednokřídlé dřevotřískové povrch laminátový částečně prosklené 900x1970-2100mm, barva bílá - D.03</t>
  </si>
  <si>
    <t>-1724721569</t>
  </si>
  <si>
    <t>473</t>
  </si>
  <si>
    <t>61162087</t>
  </si>
  <si>
    <t>dveře jednokřídlé dřevotřískové povrch laminátový plné 900x1970-2100mm, dekor stejný jako obklad stěn - D.04A, D.04B</t>
  </si>
  <si>
    <t>-306979094</t>
  </si>
  <si>
    <t>474</t>
  </si>
  <si>
    <t>766660174</t>
  </si>
  <si>
    <t>Montáž dveřních křídel otvíravých dvoukřídlových š přes 1,45 m do obložkové zárubně - D.08</t>
  </si>
  <si>
    <t>-566372908</t>
  </si>
  <si>
    <t>475</t>
  </si>
  <si>
    <t>61162063</t>
  </si>
  <si>
    <t>dveře dvoukřídlé dřevotřískové povrch fóliový prosklené 1500x1970-2100mm - D.08</t>
  </si>
  <si>
    <t>-1165115890</t>
  </si>
  <si>
    <t>476</t>
  </si>
  <si>
    <t>766660181</t>
  </si>
  <si>
    <t>Montáž dveřních křídel otvíravých jednokřídlových š do 0,8 m požárních do obložkové zárubně D.07</t>
  </si>
  <si>
    <t>-279248974</t>
  </si>
  <si>
    <t>477</t>
  </si>
  <si>
    <t>61162097</t>
  </si>
  <si>
    <t>dveře jednokřídlé dřevotřískové protipožární EI (EW) 15 DP3 povrch laminátový plné 700x1970-2100mm, barva bílá - D.07</t>
  </si>
  <si>
    <t>-1947827746</t>
  </si>
  <si>
    <t>478</t>
  </si>
  <si>
    <t>766660183</t>
  </si>
  <si>
    <t>Montáž dveřních křídel otvíravých dvoukřídlových požárních do obložkové zárubně - D.07</t>
  </si>
  <si>
    <t>-170810682</t>
  </si>
  <si>
    <t>479</t>
  </si>
  <si>
    <t>61162126.1</t>
  </si>
  <si>
    <t>dveře dvoukřídlé dřevotřískové protipožární EI (EW) 15 DP3 povrch laminátový prosklené 1500x1970-2100mm - D.07</t>
  </si>
  <si>
    <t>55090341</t>
  </si>
  <si>
    <t>480</t>
  </si>
  <si>
    <t>766660729</t>
  </si>
  <si>
    <t>Montáž dveřního interiérového kování - klika/ klika</t>
  </si>
  <si>
    <t>-1985400447</t>
  </si>
  <si>
    <t>481</t>
  </si>
  <si>
    <t>54914120</t>
  </si>
  <si>
    <t>kování COBRA NOVA-R, fab vložka</t>
  </si>
  <si>
    <t>-731182101</t>
  </si>
  <si>
    <t>482</t>
  </si>
  <si>
    <t>766660740</t>
  </si>
  <si>
    <t xml:space="preserve">Montáž  a dodávka nerezové podlahové zarážky COBRA </t>
  </si>
  <si>
    <t>-624373221</t>
  </si>
  <si>
    <t>483</t>
  </si>
  <si>
    <t>766660749</t>
  </si>
  <si>
    <t>Montáž a dodávka elektrického zámku</t>
  </si>
  <si>
    <t>-652176640</t>
  </si>
  <si>
    <t>484</t>
  </si>
  <si>
    <t>766682111</t>
  </si>
  <si>
    <t>Montáž zárubní obložkových pro dveře jednokřídlové tl stěny do 170 mm</t>
  </si>
  <si>
    <t>1351997306</t>
  </si>
  <si>
    <t>485</t>
  </si>
  <si>
    <t>61181101</t>
  </si>
  <si>
    <t xml:space="preserve">zárubeň jednokřídlá obložková s dýhovaným povrchem tl stěny 60-150mm rozměru 600-900/1970mm,  barva bílá -  D.03, D.05</t>
  </si>
  <si>
    <t>-338242487</t>
  </si>
  <si>
    <t>486</t>
  </si>
  <si>
    <t>61181101.1</t>
  </si>
  <si>
    <t>zárubeň jednokřídlá obložková s dýhovaným povrchem tl stěny 60-150mm rozměru 600-900/1970mm barva v dekoru jako obklad na stěnách D.04A, D.04B</t>
  </si>
  <si>
    <t>-1957685976</t>
  </si>
  <si>
    <t>487</t>
  </si>
  <si>
    <t>61181101.2</t>
  </si>
  <si>
    <t>zárubeň jednokřídlá obložková s dýhovaným povrchem tl stěny 60-150mm rozměru 600-900/1970mm, barva světlý jasan - D.06</t>
  </si>
  <si>
    <t>-1795062760</t>
  </si>
  <si>
    <t>488</t>
  </si>
  <si>
    <t>766682121</t>
  </si>
  <si>
    <t>Montáž zárubní obložkových pro dveře dvoukřídlové tl stěny do 170 mm</t>
  </si>
  <si>
    <t>-697140194</t>
  </si>
  <si>
    <t>489</t>
  </si>
  <si>
    <t>61182330</t>
  </si>
  <si>
    <t>zárubeň dvoukřídlá obložková s laminátovým povrchem tl stěny 160-250mm rozměru 1250-1850/1970, 2100mm (1600/202mm) barva bílá - D.07, D.08</t>
  </si>
  <si>
    <t>-1206370748</t>
  </si>
  <si>
    <t>490</t>
  </si>
  <si>
    <t>766682121.R1</t>
  </si>
  <si>
    <t>Montáž zárubní obložkových pro dveře skládací tl stěny do 170 mm</t>
  </si>
  <si>
    <t>-336621672</t>
  </si>
  <si>
    <t>491</t>
  </si>
  <si>
    <t>61182362.1</t>
  </si>
  <si>
    <t xml:space="preserve">zárubeň obložková  s laminátovým povrchem tl stěny 60-150mm rozměru 3530/2440m pro skládací dveře barva světlý jasan - D.01</t>
  </si>
  <si>
    <t>-2081540442</t>
  </si>
  <si>
    <t>492</t>
  </si>
  <si>
    <t>61182362.2</t>
  </si>
  <si>
    <t>zárubeň obložková s laminátovým povrchem tl stěny 60-150mm rozměru 6800/2440mm pro skládací dveře barva světlý jasan - D.01</t>
  </si>
  <si>
    <t>685732422</t>
  </si>
  <si>
    <t>493</t>
  </si>
  <si>
    <t>766682221</t>
  </si>
  <si>
    <t>Montáž zárubní obložkových protipožárních pro dveře dvoukřídlové tl stěny do 170 mm</t>
  </si>
  <si>
    <t>292522595</t>
  </si>
  <si>
    <t>494</t>
  </si>
  <si>
    <t>61182340</t>
  </si>
  <si>
    <t>zárubeň dvoukřídlá obložková s laminátovým povrchem a protipožární úpravou tl stěny 60-150mm rozměru 1250-1850/1970, 2100mm</t>
  </si>
  <si>
    <t>1286557618</t>
  </si>
  <si>
    <t>495</t>
  </si>
  <si>
    <t>766691914</t>
  </si>
  <si>
    <t>Vyvěšení nebo zavěšení dřevěných křídel dveří pl do 2 m2</t>
  </si>
  <si>
    <t>187934781</t>
  </si>
  <si>
    <t>496</t>
  </si>
  <si>
    <t>998766102</t>
  </si>
  <si>
    <t>Přesun hmot tonážní pro kce truhlářské v objektech v přes 6 do 12 m</t>
  </si>
  <si>
    <t>-1637629070</t>
  </si>
  <si>
    <t>767</t>
  </si>
  <si>
    <t>Konstrukce zámečnické</t>
  </si>
  <si>
    <t>497</t>
  </si>
  <si>
    <t>767114815</t>
  </si>
  <si>
    <t>Demontáž stěn a příček rámových zasklených vnitřních plochy přes 15 m2</t>
  </si>
  <si>
    <t>949699455</t>
  </si>
  <si>
    <t>498</t>
  </si>
  <si>
    <t>767581802</t>
  </si>
  <si>
    <t>Demontáž podhledu z hliníkových lamel</t>
  </si>
  <si>
    <t>605134722</t>
  </si>
  <si>
    <t>499</t>
  </si>
  <si>
    <t>767582800</t>
  </si>
  <si>
    <t>Demontáž roštu podhledu</t>
  </si>
  <si>
    <t>-782481664</t>
  </si>
  <si>
    <t>500</t>
  </si>
  <si>
    <t>767620221</t>
  </si>
  <si>
    <t>Montáž oken kovových s izolačními dvojskly pevných do zdiva plochy do 0,6 m2-0.03</t>
  </si>
  <si>
    <t>-1734524529</t>
  </si>
  <si>
    <t>501</t>
  </si>
  <si>
    <t>5534100.4</t>
  </si>
  <si>
    <t>okno Al s fixním zasklením jednosklo do plochy 1m2 - kruhové průměr 750mm, barva 1x bílá, 1x zelená, klika ne - 0.03</t>
  </si>
  <si>
    <t>-46534112</t>
  </si>
  <si>
    <t>502</t>
  </si>
  <si>
    <t>767620222</t>
  </si>
  <si>
    <t>Montáž oken kovových s izolačními dvojskly pevných do zdiva plochy přes 0,6 do 1,5 m2-0.04, 0.6</t>
  </si>
  <si>
    <t>9670607</t>
  </si>
  <si>
    <t>503</t>
  </si>
  <si>
    <t>55341000.3</t>
  </si>
  <si>
    <t>okno Al s fixním zasklením jednosklo do plochy 1m2-rozměr 1500x580mm, barva světlý dub. požární odolnost EI30 DP1 min - 0.06</t>
  </si>
  <si>
    <t>-885174718</t>
  </si>
  <si>
    <t>504</t>
  </si>
  <si>
    <t>55341001.5</t>
  </si>
  <si>
    <t>okno Al s fixním zasklením jednosklo do plochy 1m2, kruhové průměr 1000mm, barva rámu bílá - 0.04</t>
  </si>
  <si>
    <t>1913565724</t>
  </si>
  <si>
    <t>505</t>
  </si>
  <si>
    <t>767620324</t>
  </si>
  <si>
    <t>Montáž oken kovových s izolačními trojskly pevných do zdiva plochy přes 2,5 do 6 m2 -0.01, 0.02, 0.05</t>
  </si>
  <si>
    <t>1814836137</t>
  </si>
  <si>
    <t>506</t>
  </si>
  <si>
    <t>55341007.1</t>
  </si>
  <si>
    <t>okno Al s fixním zasklením jednosklo-kruhové průměr 1750mm (3500x1850mm) barva zelená - 0.05</t>
  </si>
  <si>
    <t>-774270625</t>
  </si>
  <si>
    <t>507</t>
  </si>
  <si>
    <t>55341013.2</t>
  </si>
  <si>
    <t>okno Al otevíravé/sklopné trojsklo ZU 0,7 přes plochu 1m2 v 1,5-2,5m-trojkřídlé rozměr 2700x2100mm s pevným nadsvětlíkem (hlavní křídla 900x1800mm), barva bílá, kování klika uzamykatelné s dětskou pojistkou - 0.01</t>
  </si>
  <si>
    <t>980565088</t>
  </si>
  <si>
    <t>508</t>
  </si>
  <si>
    <t>55341013.3</t>
  </si>
  <si>
    <t>okno Al otevíravé/sklopné trojsklo ZU 0,7 přes plochu 1m2 v 1,5-2,5m-trojkřídlé rozměr 2725x2100mm s pevným nadsvětlíkem (hlavní křídla 900x1800mm), barva bílá, kování klika uzamykatelné s dětskou pojistkou - 0.02</t>
  </si>
  <si>
    <t>316573595</t>
  </si>
  <si>
    <t>509</t>
  </si>
  <si>
    <t>767620300</t>
  </si>
  <si>
    <t>Dodávka a montáž meziokenních stěnových panelů 900/2100mm</t>
  </si>
  <si>
    <t>-2039012763</t>
  </si>
  <si>
    <t>510</t>
  </si>
  <si>
    <t>998767102</t>
  </si>
  <si>
    <t>Přesun hmot tonážní pro zámečnické konstrukce v objektech v přes 6 do 12 m</t>
  </si>
  <si>
    <t>-1370864287</t>
  </si>
  <si>
    <t>771</t>
  </si>
  <si>
    <t>Podlahy z dlaždic</t>
  </si>
  <si>
    <t>511</t>
  </si>
  <si>
    <t>771111011</t>
  </si>
  <si>
    <t>Vysátí podkladu před pokládkou dlažby</t>
  </si>
  <si>
    <t>-819016362</t>
  </si>
  <si>
    <t>771121011</t>
  </si>
  <si>
    <t>Nátěr penetrační na podlahu</t>
  </si>
  <si>
    <t>1127883527</t>
  </si>
  <si>
    <t>513</t>
  </si>
  <si>
    <t>771575417</t>
  </si>
  <si>
    <t>Montáž podlah keramických hladkých lepených disperzním lepidlem přes 12 do 19 ks/m2</t>
  </si>
  <si>
    <t>-1466813193</t>
  </si>
  <si>
    <t>514</t>
  </si>
  <si>
    <t>59761160</t>
  </si>
  <si>
    <t>dlažba keramická slinutá mrazuvzdorná povrch hladký/matný tl do 10mm přes 9 do 12ks/m2</t>
  </si>
  <si>
    <t>-518861879</t>
  </si>
  <si>
    <t>515</t>
  </si>
  <si>
    <t>771591112</t>
  </si>
  <si>
    <t>Izolace pod dlažbu nátěrem nebo stěrkou ve dvou vrstvách</t>
  </si>
  <si>
    <t>-296994726</t>
  </si>
  <si>
    <t>516</t>
  </si>
  <si>
    <t>998771102</t>
  </si>
  <si>
    <t>Přesun hmot tonážní pro podlahy z dlaždic v objektech v přes 6 do 12 m</t>
  </si>
  <si>
    <t>-437451131</t>
  </si>
  <si>
    <t>776</t>
  </si>
  <si>
    <t>Podlahy povlakové</t>
  </si>
  <si>
    <t>517</t>
  </si>
  <si>
    <t>776111115</t>
  </si>
  <si>
    <t>Broušení podkladu povlakových podlah před litím stěrky</t>
  </si>
  <si>
    <t>-1263035058</t>
  </si>
  <si>
    <t>518</t>
  </si>
  <si>
    <t>776111311</t>
  </si>
  <si>
    <t>Vysátí podkladu povlakových podlah</t>
  </si>
  <si>
    <t>-323007364</t>
  </si>
  <si>
    <t>519</t>
  </si>
  <si>
    <t>776121321</t>
  </si>
  <si>
    <t>Neředěná penetrace savého podkladu povlakových podlah</t>
  </si>
  <si>
    <t>-773211659</t>
  </si>
  <si>
    <t>520</t>
  </si>
  <si>
    <t>776201812</t>
  </si>
  <si>
    <t>Demontáž lepených povlakových podlah s podložkou ručně</t>
  </si>
  <si>
    <t>1913324807</t>
  </si>
  <si>
    <t>521</t>
  </si>
  <si>
    <t>776231111</t>
  </si>
  <si>
    <t>Lepení lamel a čtverců z vinylu standardním lepidlem</t>
  </si>
  <si>
    <t>-205600855</t>
  </si>
  <si>
    <t>522</t>
  </si>
  <si>
    <t>28411052</t>
  </si>
  <si>
    <t>dílce vinylové tl 3,0mm, nášlapná vrstva 0,70mm, úprava PUR, třída zátěže 23/34/43, otlak 0,05mm, R10, třída otěru T, hořlavost Bfl S1, bez ftalátů</t>
  </si>
  <si>
    <t>670868821</t>
  </si>
  <si>
    <t>523</t>
  </si>
  <si>
    <t>776410811</t>
  </si>
  <si>
    <t>Odstranění soklíků a lišt pryžových neb0,8</t>
  </si>
  <si>
    <t>-461006027</t>
  </si>
  <si>
    <t>524</t>
  </si>
  <si>
    <t>776411111</t>
  </si>
  <si>
    <t>Montáž obvodových soklíků výšky do 80 mm</t>
  </si>
  <si>
    <t>1046118665</t>
  </si>
  <si>
    <t>525</t>
  </si>
  <si>
    <t>28411008.1</t>
  </si>
  <si>
    <t>lišta soklová vinyl výšky 60mm bílá</t>
  </si>
  <si>
    <t>964049187</t>
  </si>
  <si>
    <t>526</t>
  </si>
  <si>
    <t>776991821</t>
  </si>
  <si>
    <t>Odstranění lepidla ručně z podlah</t>
  </si>
  <si>
    <t>-1891903115</t>
  </si>
  <si>
    <t>527</t>
  </si>
  <si>
    <t>998776102</t>
  </si>
  <si>
    <t>Přesun hmot tonážní pro podlahy povlakové v objektech v přes 6 do 12 m</t>
  </si>
  <si>
    <t>-1427720626</t>
  </si>
  <si>
    <t>781</t>
  </si>
  <si>
    <t>Dokončovací práce - obklady</t>
  </si>
  <si>
    <t>528</t>
  </si>
  <si>
    <t>781121011</t>
  </si>
  <si>
    <t>Nátěr penetrační na stěnu</t>
  </si>
  <si>
    <t>-1565556915</t>
  </si>
  <si>
    <t>529</t>
  </si>
  <si>
    <t>781131112</t>
  </si>
  <si>
    <t>Izolace pod obklad nátěrem nebo stěrkou ve dvou vrstvách</t>
  </si>
  <si>
    <t>-1328280113</t>
  </si>
  <si>
    <t>530</t>
  </si>
  <si>
    <t>781151031</t>
  </si>
  <si>
    <t>Celoplošné vyrovnání podkladu stěrkou tl 3 mm</t>
  </si>
  <si>
    <t>565392563</t>
  </si>
  <si>
    <t>531</t>
  </si>
  <si>
    <t>781475217</t>
  </si>
  <si>
    <t>Montáž obkladů keramických hladkých lepených disperzním lepidlem přes 12 do 19 ks/m2</t>
  </si>
  <si>
    <t>-1320500952</t>
  </si>
  <si>
    <t>532</t>
  </si>
  <si>
    <t>59761701</t>
  </si>
  <si>
    <t>obklad keramický nemrazuvzdorný povrch hladký/lesklý tl do 10mm přes 12 do 19ks/m2</t>
  </si>
  <si>
    <t>-542953271</t>
  </si>
  <si>
    <t>533</t>
  </si>
  <si>
    <t>781475291</t>
  </si>
  <si>
    <t>Příplatek k montáži obkladů keramických lepených disperzním lepidlem za plochu do 10 m2</t>
  </si>
  <si>
    <t>815894689</t>
  </si>
  <si>
    <t>534</t>
  </si>
  <si>
    <t>781492551</t>
  </si>
  <si>
    <t>Montáž profilů ukončovacích lepených disperzním lepidlem</t>
  </si>
  <si>
    <t>17077907</t>
  </si>
  <si>
    <t>535</t>
  </si>
  <si>
    <t>19416014</t>
  </si>
  <si>
    <t>lišta ukončovací nerezová 8mm</t>
  </si>
  <si>
    <t>-800009366</t>
  </si>
  <si>
    <t>536</t>
  </si>
  <si>
    <t>998781102</t>
  </si>
  <si>
    <t>Přesun hmot tonážní pro obklady keramické v objektech v přes 6 do 12 m</t>
  </si>
  <si>
    <t>-1196432447</t>
  </si>
  <si>
    <t>784</t>
  </si>
  <si>
    <t>Dokončovací práce - malby a tapety</t>
  </si>
  <si>
    <t>537</t>
  </si>
  <si>
    <t>784181101</t>
  </si>
  <si>
    <t>Základní akrylátová jednonásobná bezbarvá penetrace podkladu v místnostech v do 3,80 m</t>
  </si>
  <si>
    <t>-1626811010</t>
  </si>
  <si>
    <t>538</t>
  </si>
  <si>
    <t>784211101</t>
  </si>
  <si>
    <t>Dvojnásobné bílé malby ze směsí za mokra výborně oděruvzdorných v místnostech v do 3,80 m</t>
  </si>
  <si>
    <t>1064262636</t>
  </si>
  <si>
    <t>539</t>
  </si>
  <si>
    <t>7843610010</t>
  </si>
  <si>
    <t>Omyvatelné dvojnásobné malby v místnosti v do 3,80 m</t>
  </si>
  <si>
    <t>-1181594609</t>
  </si>
  <si>
    <t>VRN1</t>
  </si>
  <si>
    <t>540</t>
  </si>
  <si>
    <t>011002000</t>
  </si>
  <si>
    <t>Průzkumné práce</t>
  </si>
  <si>
    <t>-2009283871</t>
  </si>
  <si>
    <t>541</t>
  </si>
  <si>
    <t>012002000</t>
  </si>
  <si>
    <t>Zeměměřičské práce-vytýčení inženýrských sítí</t>
  </si>
  <si>
    <t>1673400325</t>
  </si>
  <si>
    <t>542</t>
  </si>
  <si>
    <t>013294000</t>
  </si>
  <si>
    <t>Ostatní dokumentace stavby-dílenská dokumentace</t>
  </si>
  <si>
    <t>1117435818</t>
  </si>
  <si>
    <t>VRN3</t>
  </si>
  <si>
    <t>Zařízení staveniště</t>
  </si>
  <si>
    <t>543</t>
  </si>
  <si>
    <t>030001000</t>
  </si>
  <si>
    <t>1689646983</t>
  </si>
  <si>
    <t>VRN4</t>
  </si>
  <si>
    <t>Inženýrská činnost</t>
  </si>
  <si>
    <t>544</t>
  </si>
  <si>
    <t>040001000</t>
  </si>
  <si>
    <t>1302389852</t>
  </si>
  <si>
    <t>13/2024.2a - Venkovní úpravy</t>
  </si>
  <si>
    <t>HSV - HSV</t>
  </si>
  <si>
    <t xml:space="preserve">    1 - Zemní práce</t>
  </si>
  <si>
    <t xml:space="preserve">    20 - Plochy z kačírku (113+250m2)</t>
  </si>
  <si>
    <t xml:space="preserve">    3 - Svislé a kompletní konstrukce - oplocení</t>
  </si>
  <si>
    <t xml:space="preserve">    30 - Založení trávníku (140 m2)</t>
  </si>
  <si>
    <t xml:space="preserve">    40 - Varianta 1 - mlatová plocha (412m2)</t>
  </si>
  <si>
    <t xml:space="preserve">    50 - Varianta 2 - zámková dlažba pochozí (412 m2)</t>
  </si>
  <si>
    <t xml:space="preserve">    60 - Žulová dlažba (7,85m2)</t>
  </si>
  <si>
    <t>Zemní práce</t>
  </si>
  <si>
    <t>111151101</t>
  </si>
  <si>
    <t>Odstranění travin z celkové plochy do 100 m2 strojně</t>
  </si>
  <si>
    <t>424407309</t>
  </si>
  <si>
    <t>162751117</t>
  </si>
  <si>
    <t>Vodorovné přemístění přes 9 000 do 10000 m výkopku/sypaniny z horniny třídy těžitelnosti I skupiny 1 až 3</t>
  </si>
  <si>
    <t>720717364</t>
  </si>
  <si>
    <t>167111101</t>
  </si>
  <si>
    <t>Nakládání výkopku z hornin třídy těžitelnosti I skupiny 1 až 3 ručně</t>
  </si>
  <si>
    <t>-728059161</t>
  </si>
  <si>
    <t>171251201</t>
  </si>
  <si>
    <t>Uložení sypaniny na skládky nebo meziskládky</t>
  </si>
  <si>
    <t>302122330</t>
  </si>
  <si>
    <t>171201231</t>
  </si>
  <si>
    <t>Poplatek za uložení zeminy a kamení na recyklační skládce (skládkovné) kód odpadu 17 05 04</t>
  </si>
  <si>
    <t>1852836559</t>
  </si>
  <si>
    <t>Plochy z kačírku (113+250m2)</t>
  </si>
  <si>
    <t>122251103</t>
  </si>
  <si>
    <t>Odkopávky a prokopávky nezapažené v hornině třídy těžitelnosti I skupiny 3 objem do 100 m3 strojně v tl 200mm</t>
  </si>
  <si>
    <t>-911312042</t>
  </si>
  <si>
    <t>213141112</t>
  </si>
  <si>
    <t>Zřízení vrstvy z geotextilie v rovině nebo ve sklonu do 1:5 š přes 3 do 6 m</t>
  </si>
  <si>
    <t>-1431790665</t>
  </si>
  <si>
    <t>69311081</t>
  </si>
  <si>
    <t>geotextilie netkaná separační, ochranná, filtrační, drenážní PES 300g/m2</t>
  </si>
  <si>
    <t>693959483</t>
  </si>
  <si>
    <t>571908111</t>
  </si>
  <si>
    <t>Kryt vymývaným dekoračním kamenivem (kačírkem) tl 200 mm</t>
  </si>
  <si>
    <t>1654818108</t>
  </si>
  <si>
    <t>Svislé a kompletní konstrukce - oplocení</t>
  </si>
  <si>
    <t>338171101</t>
  </si>
  <si>
    <t>Vrty pro osazení plotových sloupků vč zalití betonem</t>
  </si>
  <si>
    <t>38218928</t>
  </si>
  <si>
    <t>338171114</t>
  </si>
  <si>
    <t>Osazování sloupků a vzpěr plotových ocelových v do 2 m do zemního vrutu</t>
  </si>
  <si>
    <t>-1519700113</t>
  </si>
  <si>
    <t>55342240</t>
  </si>
  <si>
    <t>sloupek plotový Pz 1750/38x0,9mm</t>
  </si>
  <si>
    <t>1876195751</t>
  </si>
  <si>
    <t>338171114.DRX</t>
  </si>
  <si>
    <t>Osazování sloupků a vzpěr plotových ocelových systém Dirickx v do 2 m do zemního vrutu</t>
  </si>
  <si>
    <t>-831878588</t>
  </si>
  <si>
    <t>348101110</t>
  </si>
  <si>
    <t>Osazení vrat nebo vrátek k oplocení na sloupky zděné nebo betonové pl do 2 m2</t>
  </si>
  <si>
    <t>-1520048787</t>
  </si>
  <si>
    <t>55342321</t>
  </si>
  <si>
    <t>branka vchodová kovová 1500x940mm</t>
  </si>
  <si>
    <t>-1484712854</t>
  </si>
  <si>
    <t>348401120</t>
  </si>
  <si>
    <t>Montáž oplocení ze strojového pletiva s napínacími dráty v do 1,6 m</t>
  </si>
  <si>
    <t>887696054</t>
  </si>
  <si>
    <t>31327500</t>
  </si>
  <si>
    <t>pletivo drátěné plastifikované se čtvercovými oky 50/2,2mm v 1000mm</t>
  </si>
  <si>
    <t>-1563159490</t>
  </si>
  <si>
    <t>Založení trávníku (140 m2)</t>
  </si>
  <si>
    <t>181411131</t>
  </si>
  <si>
    <t>Založení parkového trávníku výsevem pl do 1000 m2 v rovině a ve svahu do 1:5</t>
  </si>
  <si>
    <t>-947665576</t>
  </si>
  <si>
    <t>00572410</t>
  </si>
  <si>
    <t>osivo směs travní parková</t>
  </si>
  <si>
    <t>1927531057</t>
  </si>
  <si>
    <t>181111111</t>
  </si>
  <si>
    <t>Plošná úprava terénu do 500 m2 zemina skupiny 1 až 4 nerovnosti přes 50 do 100 mm v rovinně a svahu do 1:5</t>
  </si>
  <si>
    <t>-2044075550</t>
  </si>
  <si>
    <t>181311103</t>
  </si>
  <si>
    <t>Rozprostření ornice tl vrstvy do 200 mm v rovině nebo ve svahu do 1:5 ručně</t>
  </si>
  <si>
    <t>45212615</t>
  </si>
  <si>
    <t>Varianta 1 - mlatová plocha (412m2)</t>
  </si>
  <si>
    <t>-206353876</t>
  </si>
  <si>
    <t>181951112</t>
  </si>
  <si>
    <t>Úprava pláně v hornině třídy těžitelnosti I skupiny 1 až 3 se zhutněním strojně</t>
  </si>
  <si>
    <t>1941893030</t>
  </si>
  <si>
    <t>696016948</t>
  </si>
  <si>
    <t>-948662770</t>
  </si>
  <si>
    <t>564801012</t>
  </si>
  <si>
    <t>Podklad ze štěrkodrtě ŠD plochy do 100 m2 tl 40 mm dynamická vrstva</t>
  </si>
  <si>
    <t>-983149926</t>
  </si>
  <si>
    <t>564911210</t>
  </si>
  <si>
    <t xml:space="preserve">Finální  mlatová vrstva fr 0-4mm plochy přes 100 m2 tl 40 mm</t>
  </si>
  <si>
    <t>-1331995980</t>
  </si>
  <si>
    <t>Varianta 2 - zámková dlažba pochozí (412 m2)</t>
  </si>
  <si>
    <t>-220164439</t>
  </si>
  <si>
    <t>564730101</t>
  </si>
  <si>
    <t>Podklad z kameniva hrubého drceného vel. 0-32 mm plochy do 100 m2 tl 100 mm -nosná vrstva</t>
  </si>
  <si>
    <t>-872364955</t>
  </si>
  <si>
    <t>564851011</t>
  </si>
  <si>
    <t>Podklad ze štěrkodrtě ŠD plochy do 100 m2 tl 150 mm - roznášecí vrstva</t>
  </si>
  <si>
    <t>-418956493</t>
  </si>
  <si>
    <t>596211113</t>
  </si>
  <si>
    <t>Kladení zámkové dlažby komunikací pro pěší ručně tl 60 mm skupiny A pl přes 300 m2</t>
  </si>
  <si>
    <t>95381676</t>
  </si>
  <si>
    <t>59245301</t>
  </si>
  <si>
    <t>dlažba zámková betonová tvaru obdélník 200x140mm tl 60mm přírodní</t>
  </si>
  <si>
    <t>109923560</t>
  </si>
  <si>
    <t>Žulová dlažba (7,85m2)</t>
  </si>
  <si>
    <t>-1210911503</t>
  </si>
  <si>
    <t>564811013</t>
  </si>
  <si>
    <t>Podklad ze štěrkodrtě ŠD plochy do 100 m2 tl 70 mm</t>
  </si>
  <si>
    <t>-2075207140</t>
  </si>
  <si>
    <t>564710001</t>
  </si>
  <si>
    <t>Podklad z kameniva hrubého drceného vel. 8-16 mm plochy do 100 m2 tl 50 mm</t>
  </si>
  <si>
    <t>1339823615</t>
  </si>
  <si>
    <t>591111111</t>
  </si>
  <si>
    <t>Kladení dlažby z kostek velkých z kamene do lože z kameniva těženého tl 50 mm</t>
  </si>
  <si>
    <t>-2037699177</t>
  </si>
  <si>
    <t>58381008</t>
  </si>
  <si>
    <t>kostka štípaná dlažební žula velká 15/17</t>
  </si>
  <si>
    <t>939552244</t>
  </si>
  <si>
    <t>916231113</t>
  </si>
  <si>
    <t>Osazení chodníkového obrubníku betonového ležatého s boční opěrou do lože z betonu prostého</t>
  </si>
  <si>
    <t>-1043666400</t>
  </si>
  <si>
    <t>BBC.0006292.URS</t>
  </si>
  <si>
    <t>obrubník betonový chodníkový ABO 10-25,rovný 100x10x25cm přírodní šedá</t>
  </si>
  <si>
    <t>-1968419066</t>
  </si>
  <si>
    <t>916231200</t>
  </si>
  <si>
    <t>Modelace kopečku z vytěžené zeminy (v = 1,3 m, půdorysná plocha 70 m2) vč hutnění</t>
  </si>
  <si>
    <t>-733126376</t>
  </si>
  <si>
    <t>925410100</t>
  </si>
  <si>
    <t>Výsadba dvou kusů vzrostlých stromů vč zemních prací</t>
  </si>
  <si>
    <t>-1949547607</t>
  </si>
  <si>
    <t>998223011</t>
  </si>
  <si>
    <t>Přesun hmot pro pozemní komunikace s krytem dlážděným</t>
  </si>
  <si>
    <t>-685317395</t>
  </si>
  <si>
    <t>998225111</t>
  </si>
  <si>
    <t>Přesun hmot pro pozemní komunikace s krytem z kamene, monolitickým betonovým nebo živičným</t>
  </si>
  <si>
    <t>-2076274011</t>
  </si>
  <si>
    <t>998232110</t>
  </si>
  <si>
    <t>Přesun hmot pro oplocení zděné z cihel nebo tvárnic v do 3 m</t>
  </si>
  <si>
    <t>-540033083</t>
  </si>
  <si>
    <t>13/2024.3a - Specifikace nábytku</t>
  </si>
  <si>
    <t xml:space="preserve">    766.1 - Konstrukce truhlářské-specifikace nábytku</t>
  </si>
  <si>
    <t>766.1</t>
  </si>
  <si>
    <t>Konstrukce truhlářské-specifikace nábytku</t>
  </si>
  <si>
    <t>766100100</t>
  </si>
  <si>
    <t>D+M moderní buclaté lavice, š=110cm, v=46cm, barva tmavě zelená, potah. materiál buclé 100% polyester - N.01</t>
  </si>
  <si>
    <t>165959941</t>
  </si>
  <si>
    <t>766100101</t>
  </si>
  <si>
    <t>D+M děrovaná tabule dřevo s možností organizace polic, materiál dřevo buk š=270cm, v=200cm - N.02</t>
  </si>
  <si>
    <t>1614560280</t>
  </si>
  <si>
    <t>766100102</t>
  </si>
  <si>
    <t>D+M sada závěsné fotorámečky - N.03</t>
  </si>
  <si>
    <t>-484708357</t>
  </si>
  <si>
    <t>766100103</t>
  </si>
  <si>
    <t>D+M nástěnné police pro dětské knížky atd, barva bílá, rozměry š=150cm, v= 300cm - N.04</t>
  </si>
  <si>
    <t>-1820457065</t>
  </si>
  <si>
    <t>766100104</t>
  </si>
  <si>
    <t>D+M dětská šatní skříň celkem pro 6 dětí, materiál dřevo buk, rozměr: š=154cm, v=140cm, výška sedu 26cm - N.05</t>
  </si>
  <si>
    <t>-79325143</t>
  </si>
  <si>
    <t>766100105</t>
  </si>
  <si>
    <t>D+M děrovaný věšákový panel dřevo s možností organizace polic, materiál dřevo buk, rozměry:š=3700cm, v=200cm, š=1300cm, v=200cm - N.06</t>
  </si>
  <si>
    <t>1232777720</t>
  </si>
  <si>
    <t>766100106</t>
  </si>
  <si>
    <t>D+M dětský stůl a židle zaječí ouška, v=70cm, š=40cm, barva černá, materiál hliník otočné o 90°- N.07</t>
  </si>
  <si>
    <t>1815767884</t>
  </si>
  <si>
    <t>766100107</t>
  </si>
  <si>
    <t>D+M puf/taburet na sezení, barva různé ( zelená, světle zelená, tyrkysová, žlutá) materiál čalounění buklé - N.08</t>
  </si>
  <si>
    <t>1944844703</t>
  </si>
  <si>
    <t>766100108</t>
  </si>
  <si>
    <t>D+M PUPPY DOG, materiál polyetylen, barva zelená, bílá, rozměry PUPPY DOG M, PUPPY DOG L - N.10</t>
  </si>
  <si>
    <t>-72707457</t>
  </si>
  <si>
    <t>766100109</t>
  </si>
  <si>
    <t>D+M dětský dřevěný klavír, materiál buk, rozměry cca 31x23x29 cm - N.11</t>
  </si>
  <si>
    <t>-596261260</t>
  </si>
  <si>
    <t>766100110</t>
  </si>
  <si>
    <t>D+M pracovní stůl , materiál dřevo buk, rozměr 140x70cm, v=74 cm - N.23</t>
  </si>
  <si>
    <t>-324481981</t>
  </si>
  <si>
    <t>766100111</t>
  </si>
  <si>
    <t>D+M matrace pro děti, materiál polyuretanová pěna, rozměry 70x140cm, v=8cm - N.26</t>
  </si>
  <si>
    <t>1604617198</t>
  </si>
  <si>
    <t>766100112</t>
  </si>
  <si>
    <t>D+M vestavěné skříně na matrace</t>
  </si>
  <si>
    <t>-329466468</t>
  </si>
  <si>
    <t>766100113</t>
  </si>
  <si>
    <t>D+M skříňky pod radiátor vč obkladu</t>
  </si>
  <si>
    <t>1932945345</t>
  </si>
  <si>
    <t>766100114</t>
  </si>
  <si>
    <t>D+M vestavěná knihovna</t>
  </si>
  <si>
    <t>-1327610828</t>
  </si>
  <si>
    <t>766100115</t>
  </si>
  <si>
    <t>D+M skříňka pod malé umyvadlo</t>
  </si>
  <si>
    <t>975967825</t>
  </si>
  <si>
    <t>766100116</t>
  </si>
  <si>
    <t>D+M kuchyňská linka</t>
  </si>
  <si>
    <t>1940290658</t>
  </si>
  <si>
    <t>766100117</t>
  </si>
  <si>
    <t xml:space="preserve">D+M vestavěné skříně </t>
  </si>
  <si>
    <t>164345982</t>
  </si>
  <si>
    <t>766100118</t>
  </si>
  <si>
    <t>D+M kolešková křesla</t>
  </si>
  <si>
    <t>-1650425128</t>
  </si>
  <si>
    <t>766100119</t>
  </si>
  <si>
    <t>D+M skříně do skladu</t>
  </si>
  <si>
    <t>-671365170</t>
  </si>
  <si>
    <t>766100120</t>
  </si>
  <si>
    <t>D+M skříňka pod umyvadlo</t>
  </si>
  <si>
    <t>-1879899111</t>
  </si>
  <si>
    <t>766100121</t>
  </si>
  <si>
    <t>D+M skříňka na WC</t>
  </si>
  <si>
    <t>847423687</t>
  </si>
  <si>
    <t>766100122</t>
  </si>
  <si>
    <t>D+M prolízací skříň</t>
  </si>
  <si>
    <t>1342528977</t>
  </si>
  <si>
    <t>766100123</t>
  </si>
  <si>
    <t>D+M závěsné promítací plátn0</t>
  </si>
  <si>
    <t>-942644275</t>
  </si>
  <si>
    <t>13/2024.4a - Specifikace zařízení hřiště</t>
  </si>
  <si>
    <t>PSV - Specifikace zařízení hřiště</t>
  </si>
  <si>
    <t>860100101</t>
  </si>
  <si>
    <t>Čtyřmístná houpačka na dětské hřiště, v= 7,5x7,6m, v=260cm, materiál dřevo kov, max. výška pádu je 1,6m pro děti 18 měs-14 let - K.01</t>
  </si>
  <si>
    <t>-1839458174</t>
  </si>
  <si>
    <t>860100102</t>
  </si>
  <si>
    <t>Dětské pískoviště 300x300cm, v=31cm, ochrana dřeva ho chrání před povětrnostními vlivx a prodlužuje tak živoznost. Po celém obvodu je je lavička pro děti 18 měs.-14 let - K.02</t>
  </si>
  <si>
    <t>-376170441</t>
  </si>
  <si>
    <t>860100103</t>
  </si>
  <si>
    <t>Houpačka hnízdo, materiál dřevo-kov, v=260cm, max. výška pádu 1,6m pro věk 18 měs-14 let - K.03</t>
  </si>
  <si>
    <t>-96776806</t>
  </si>
  <si>
    <t>860100104</t>
  </si>
  <si>
    <t>Houpačka napříč stupnicí, materiál dřevo, v=310cm, 420x420cm, max výška pádu 1,7m, pro děti od 3 do 17 let, max. výška dopdu 1,8m -.K.04</t>
  </si>
  <si>
    <t>2031983649</t>
  </si>
  <si>
    <t>860100105</t>
  </si>
  <si>
    <t>Odpadkový koš s vyjímatelnou pozink. vložkou, dřevěné akátové obložení je ošetřenou lazurou na vodní bázi, materiál ocel, průměr koše 445cm,průměr vložky 370mm, objem vložky 76 l - K.05</t>
  </si>
  <si>
    <t>465751614</t>
  </si>
  <si>
    <t>860100106</t>
  </si>
  <si>
    <t>Pružinové houpadlo, dl=86cm, š=25cm, max výška pádu 43cm, věková skupina 2-/let - K.06</t>
  </si>
  <si>
    <t>1344836251</t>
  </si>
  <si>
    <t>860100107</t>
  </si>
  <si>
    <t>Dětská hřiště- sestava z dřevěných kůly ze smrkové kulatiny a různých lanových sítí, určena pro děti 8-14 let, max výška pádu je 2,9m - K. 07</t>
  </si>
  <si>
    <t>-858877156</t>
  </si>
  <si>
    <t>860100108</t>
  </si>
  <si>
    <t>Plastová klouzačka dětská z tvrzeného vysokohustního polyetylenu HDPE, odolná proti UV záření, únavě materiálu a zatížení, dl. 2950mm, v=150cm, hmotnost 12 kg, š vnitřní části skluzavky 49 cm - K.08</t>
  </si>
  <si>
    <t>1654331148</t>
  </si>
  <si>
    <t>860100109</t>
  </si>
  <si>
    <t>Proti sluneční pevná plachta bílý obdélník o velikosti 5x5m, stínící plocha 3x3m, materiál polyester 160g/m2, čtvercová, vodotěsná nepropustnost 52 cm vodního sloupce - K.09</t>
  </si>
  <si>
    <t>561345580</t>
  </si>
  <si>
    <t>860100111</t>
  </si>
  <si>
    <t>Lavička bez opěradla betonová o rozměrech 150x50x47cm, hmotnost 205kg, materiál dřevo-beton</t>
  </si>
  <si>
    <t>1236091129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</si>
</sst>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i/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9" fillId="0" borderId="3" xfId="0" applyFont="1" applyBorder="1" applyAlignment="1"/>
    <xf numFmtId="0" fontId="9" fillId="0" borderId="0" xfId="0" applyFont="1" applyAlignment="1">
      <alignment horizontal="left"/>
    </xf>
    <xf numFmtId="0" fontId="9" fillId="0" borderId="0" xfId="0" applyFont="1" applyAlignment="1" applyProtection="1">
      <protection locked="0"/>
    </xf>
    <xf numFmtId="4" fontId="9" fillId="0" borderId="0" xfId="0" applyNumberFormat="1" applyFont="1" applyAlignment="1"/>
    <xf numFmtId="0" fontId="9" fillId="0" borderId="14" xfId="0" applyFont="1" applyBorder="1" applyAlignment="1"/>
    <xf numFmtId="0" fontId="9" fillId="0" borderId="0" xfId="0" applyFont="1" applyBorder="1" applyAlignment="1"/>
    <xf numFmtId="166" fontId="9" fillId="0" borderId="0" xfId="0" applyNumberFormat="1" applyFont="1" applyBorder="1" applyAlignment="1"/>
    <xf numFmtId="166" fontId="9" fillId="0" borderId="15" xfId="0" applyNumberFormat="1" applyFont="1" applyBorder="1" applyAlignme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="1" customFormat="1" ht="36.96" customHeight="1">
      <c r="AR2" s="15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="1" customFormat="1" ht="12" customHeight="1">
      <c r="B5" s="19"/>
      <c r="D5" s="23" t="s">
        <v>13</v>
      </c>
      <c r="K5" s="24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9"/>
      <c r="BE5" s="25" t="s">
        <v>15</v>
      </c>
      <c r="BS5" s="16" t="s">
        <v>6</v>
      </c>
    </row>
    <row r="6" s="1" customFormat="1" ht="36.96" customHeight="1">
      <c r="B6" s="19"/>
      <c r="D6" s="26" t="s">
        <v>16</v>
      </c>
      <c r="K6" s="27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9"/>
      <c r="BE6" s="28"/>
      <c r="BS6" s="16" t="s">
        <v>6</v>
      </c>
    </row>
    <row r="7" s="1" customFormat="1" ht="12" customHeight="1">
      <c r="B7" s="19"/>
      <c r="D7" s="29" t="s">
        <v>18</v>
      </c>
      <c r="K7" s="24" t="s">
        <v>1</v>
      </c>
      <c r="AK7" s="29" t="s">
        <v>19</v>
      </c>
      <c r="AN7" s="24" t="s">
        <v>1</v>
      </c>
      <c r="AR7" s="19"/>
      <c r="BE7" s="28"/>
      <c r="BS7" s="16" t="s">
        <v>6</v>
      </c>
    </row>
    <row r="8" s="1" customFormat="1" ht="12" customHeight="1">
      <c r="B8" s="19"/>
      <c r="D8" s="29" t="s">
        <v>20</v>
      </c>
      <c r="K8" s="24" t="s">
        <v>21</v>
      </c>
      <c r="AK8" s="29" t="s">
        <v>22</v>
      </c>
      <c r="AN8" s="30" t="s">
        <v>23</v>
      </c>
      <c r="AR8" s="19"/>
      <c r="BE8" s="28"/>
      <c r="BS8" s="16" t="s">
        <v>6</v>
      </c>
    </row>
    <row r="9" s="1" customFormat="1" ht="14.4" customHeight="1">
      <c r="B9" s="19"/>
      <c r="AR9" s="19"/>
      <c r="BE9" s="28"/>
      <c r="BS9" s="16" t="s">
        <v>6</v>
      </c>
    </row>
    <row r="10" s="1" customFormat="1" ht="12" customHeight="1">
      <c r="B10" s="19"/>
      <c r="D10" s="29" t="s">
        <v>24</v>
      </c>
      <c r="AK10" s="29" t="s">
        <v>25</v>
      </c>
      <c r="AN10" s="24" t="s">
        <v>1</v>
      </c>
      <c r="AR10" s="19"/>
      <c r="BE10" s="28"/>
      <c r="BS10" s="16" t="s">
        <v>6</v>
      </c>
    </row>
    <row r="11" s="1" customFormat="1" ht="18.48" customHeight="1">
      <c r="B11" s="19"/>
      <c r="E11" s="24" t="s">
        <v>26</v>
      </c>
      <c r="AK11" s="29" t="s">
        <v>27</v>
      </c>
      <c r="AN11" s="24" t="s">
        <v>1</v>
      </c>
      <c r="AR11" s="19"/>
      <c r="BE11" s="28"/>
      <c r="BS11" s="16" t="s">
        <v>6</v>
      </c>
    </row>
    <row r="12" s="1" customFormat="1" ht="6.96" customHeight="1">
      <c r="B12" s="19"/>
      <c r="AR12" s="19"/>
      <c r="BE12" s="28"/>
      <c r="BS12" s="16" t="s">
        <v>6</v>
      </c>
    </row>
    <row r="13" s="1" customFormat="1" ht="12" customHeight="1">
      <c r="B13" s="19"/>
      <c r="D13" s="29" t="s">
        <v>28</v>
      </c>
      <c r="AK13" s="29" t="s">
        <v>25</v>
      </c>
      <c r="AN13" s="31" t="s">
        <v>29</v>
      </c>
      <c r="AR13" s="19"/>
      <c r="BE13" s="28"/>
      <c r="BS13" s="16" t="s">
        <v>6</v>
      </c>
    </row>
    <row r="14">
      <c r="B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N14" s="31" t="s">
        <v>29</v>
      </c>
      <c r="AR14" s="19"/>
      <c r="BE14" s="28"/>
      <c r="BS14" s="16" t="s">
        <v>6</v>
      </c>
    </row>
    <row r="15" s="1" customFormat="1" ht="6.96" customHeight="1">
      <c r="B15" s="19"/>
      <c r="AR15" s="19"/>
      <c r="BE15" s="28"/>
      <c r="BS15" s="16" t="s">
        <v>3</v>
      </c>
    </row>
    <row r="16" s="1" customFormat="1" ht="12" customHeight="1">
      <c r="B16" s="19"/>
      <c r="D16" s="29" t="s">
        <v>30</v>
      </c>
      <c r="AK16" s="29" t="s">
        <v>25</v>
      </c>
      <c r="AN16" s="24" t="s">
        <v>1</v>
      </c>
      <c r="AR16" s="19"/>
      <c r="BE16" s="28"/>
      <c r="BS16" s="16" t="s">
        <v>3</v>
      </c>
    </row>
    <row r="17" s="1" customFormat="1" ht="18.48" customHeight="1">
      <c r="B17" s="19"/>
      <c r="E17" s="24" t="s">
        <v>31</v>
      </c>
      <c r="AK17" s="29" t="s">
        <v>27</v>
      </c>
      <c r="AN17" s="24" t="s">
        <v>1</v>
      </c>
      <c r="AR17" s="19"/>
      <c r="BE17" s="28"/>
      <c r="BS17" s="16" t="s">
        <v>32</v>
      </c>
    </row>
    <row r="18" s="1" customFormat="1" ht="6.96" customHeight="1">
      <c r="B18" s="19"/>
      <c r="AR18" s="19"/>
      <c r="BE18" s="28"/>
      <c r="BS18" s="16" t="s">
        <v>6</v>
      </c>
    </row>
    <row r="19" s="1" customFormat="1" ht="12" customHeight="1">
      <c r="B19" s="19"/>
      <c r="D19" s="29" t="s">
        <v>33</v>
      </c>
      <c r="AK19" s="29" t="s">
        <v>25</v>
      </c>
      <c r="AN19" s="24" t="s">
        <v>1</v>
      </c>
      <c r="AR19" s="19"/>
      <c r="BE19" s="28"/>
      <c r="BS19" s="16" t="s">
        <v>6</v>
      </c>
    </row>
    <row r="20" s="1" customFormat="1" ht="18.48" customHeight="1">
      <c r="B20" s="19"/>
      <c r="E20" s="24" t="s">
        <v>34</v>
      </c>
      <c r="AK20" s="29" t="s">
        <v>27</v>
      </c>
      <c r="AN20" s="24" t="s">
        <v>1</v>
      </c>
      <c r="AR20" s="19"/>
      <c r="BE20" s="28"/>
      <c r="BS20" s="16" t="s">
        <v>32</v>
      </c>
    </row>
    <row r="21" s="1" customFormat="1" ht="6.96" customHeight="1">
      <c r="B21" s="19"/>
      <c r="AR21" s="19"/>
      <c r="BE21" s="28"/>
    </row>
    <row r="22" s="1" customFormat="1" ht="12" customHeight="1">
      <c r="B22" s="19"/>
      <c r="D22" s="29" t="s">
        <v>35</v>
      </c>
      <c r="AR22" s="19"/>
      <c r="BE22" s="28"/>
    </row>
    <row r="23" s="1" customFormat="1" ht="16.5" customHeight="1">
      <c r="B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E23" s="28"/>
    </row>
    <row r="24" s="1" customFormat="1" ht="6.96" customHeight="1">
      <c r="B24" s="19"/>
      <c r="AR24" s="19"/>
      <c r="BE24" s="28"/>
    </row>
    <row r="25" s="1" customFormat="1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E25" s="28"/>
    </row>
    <row r="26" s="2" customFormat="1" ht="25.92" customHeight="1">
      <c r="A26" s="35"/>
      <c r="B26" s="36"/>
      <c r="C26" s="35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5"/>
      <c r="AQ26" s="35"/>
      <c r="AR26" s="36"/>
      <c r="BE26" s="28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28"/>
    </row>
    <row r="28" s="2" customForma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37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38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39</v>
      </c>
      <c r="AL28" s="40"/>
      <c r="AM28" s="40"/>
      <c r="AN28" s="40"/>
      <c r="AO28" s="40"/>
      <c r="AP28" s="35"/>
      <c r="AQ28" s="35"/>
      <c r="AR28" s="36"/>
      <c r="BE28" s="28"/>
    </row>
    <row r="29" s="3" customFormat="1" ht="14.4" customHeight="1">
      <c r="A29" s="3"/>
      <c r="B29" s="41"/>
      <c r="C29" s="3"/>
      <c r="D29" s="29" t="s">
        <v>40</v>
      </c>
      <c r="E29" s="3"/>
      <c r="F29" s="29" t="s">
        <v>41</v>
      </c>
      <c r="G29" s="3"/>
      <c r="H29" s="3"/>
      <c r="I29" s="3"/>
      <c r="J29" s="3"/>
      <c r="K29" s="3"/>
      <c r="L29" s="42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ROUND(AV94, 2)</f>
        <v>0</v>
      </c>
      <c r="AL29" s="3"/>
      <c r="AM29" s="3"/>
      <c r="AN29" s="3"/>
      <c r="AO29" s="3"/>
      <c r="AP29" s="3"/>
      <c r="AQ29" s="3"/>
      <c r="AR29" s="41"/>
      <c r="BE29" s="44"/>
    </row>
    <row r="30" s="3" customFormat="1" ht="14.4" customHeight="1">
      <c r="A30" s="3"/>
      <c r="B30" s="41"/>
      <c r="C30" s="3"/>
      <c r="D30" s="3"/>
      <c r="E30" s="3"/>
      <c r="F30" s="29" t="s">
        <v>42</v>
      </c>
      <c r="G30" s="3"/>
      <c r="H30" s="3"/>
      <c r="I30" s="3"/>
      <c r="J30" s="3"/>
      <c r="K30" s="3"/>
      <c r="L30" s="42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ROUND(AW94, 2)</f>
        <v>0</v>
      </c>
      <c r="AL30" s="3"/>
      <c r="AM30" s="3"/>
      <c r="AN30" s="3"/>
      <c r="AO30" s="3"/>
      <c r="AP30" s="3"/>
      <c r="AQ30" s="3"/>
      <c r="AR30" s="41"/>
      <c r="BE30" s="44"/>
    </row>
    <row r="31" hidden="1" s="3" customFormat="1" ht="14.4" customHeight="1">
      <c r="A31" s="3"/>
      <c r="B31" s="41"/>
      <c r="C31" s="3"/>
      <c r="D31" s="3"/>
      <c r="E31" s="3"/>
      <c r="F31" s="29" t="s">
        <v>43</v>
      </c>
      <c r="G31" s="3"/>
      <c r="H31" s="3"/>
      <c r="I31" s="3"/>
      <c r="J31" s="3"/>
      <c r="K31" s="3"/>
      <c r="L31" s="42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1"/>
      <c r="BE31" s="44"/>
    </row>
    <row r="32" hidden="1" s="3" customFormat="1" ht="14.4" customHeight="1">
      <c r="A32" s="3"/>
      <c r="B32" s="41"/>
      <c r="C32" s="3"/>
      <c r="D32" s="3"/>
      <c r="E32" s="3"/>
      <c r="F32" s="29" t="s">
        <v>44</v>
      </c>
      <c r="G32" s="3"/>
      <c r="H32" s="3"/>
      <c r="I32" s="3"/>
      <c r="J32" s="3"/>
      <c r="K32" s="3"/>
      <c r="L32" s="42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1"/>
      <c r="BE32" s="44"/>
    </row>
    <row r="33" hidden="1" s="3" customFormat="1" ht="14.4" customHeight="1">
      <c r="A33" s="3"/>
      <c r="B33" s="41"/>
      <c r="C33" s="3"/>
      <c r="D33" s="3"/>
      <c r="E33" s="3"/>
      <c r="F33" s="29" t="s">
        <v>45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1"/>
      <c r="BE33" s="44"/>
    </row>
    <row r="34" s="2" customFormat="1" ht="6.96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28"/>
    </row>
    <row r="35" s="2" customFormat="1" ht="25.92" customHeight="1">
      <c r="A35" s="35"/>
      <c r="B35" s="36"/>
      <c r="C35" s="45"/>
      <c r="D35" s="46" t="s">
        <v>46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47</v>
      </c>
      <c r="U35" s="47"/>
      <c r="V35" s="47"/>
      <c r="W35" s="47"/>
      <c r="X35" s="49" t="s">
        <v>48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6"/>
      <c r="B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="2" customFormat="1" ht="14.4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="1" customFormat="1" ht="14.4" customHeight="1">
      <c r="B38" s="19"/>
      <c r="AR38" s="19"/>
    </row>
    <row r="39" s="1" customFormat="1" ht="14.4" customHeight="1">
      <c r="B39" s="19"/>
      <c r="AR39" s="19"/>
    </row>
    <row r="40" s="1" customFormat="1" ht="14.4" customHeight="1">
      <c r="B40" s="19"/>
      <c r="AR40" s="19"/>
    </row>
    <row r="41" s="1" customFormat="1" ht="14.4" customHeight="1">
      <c r="B41" s="19"/>
      <c r="AR41" s="19"/>
    </row>
    <row r="42" s="1" customFormat="1" ht="14.4" customHeight="1">
      <c r="B42" s="19"/>
      <c r="AR42" s="19"/>
    </row>
    <row r="43" s="1" customFormat="1" ht="14.4" customHeight="1">
      <c r="B43" s="19"/>
      <c r="AR43" s="19"/>
    </row>
    <row r="44" s="1" customFormat="1" ht="14.4" customHeight="1">
      <c r="B44" s="19"/>
      <c r="AR44" s="19"/>
    </row>
    <row r="45" s="1" customFormat="1" ht="14.4" customHeight="1">
      <c r="B45" s="19"/>
      <c r="AR45" s="19"/>
    </row>
    <row r="46" s="1" customFormat="1" ht="14.4" customHeight="1">
      <c r="B46" s="19"/>
      <c r="AR46" s="19"/>
    </row>
    <row r="47" s="1" customFormat="1" ht="14.4" customHeight="1">
      <c r="B47" s="19"/>
      <c r="AR47" s="19"/>
    </row>
    <row r="48" s="1" customFormat="1" ht="14.4" customHeight="1">
      <c r="B48" s="19"/>
      <c r="AR48" s="19"/>
    </row>
    <row r="49" s="2" customFormat="1" ht="14.4" customHeight="1">
      <c r="B49" s="52"/>
      <c r="D49" s="53" t="s">
        <v>49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50</v>
      </c>
      <c r="AI49" s="54"/>
      <c r="AJ49" s="54"/>
      <c r="AK49" s="54"/>
      <c r="AL49" s="54"/>
      <c r="AM49" s="54"/>
      <c r="AN49" s="54"/>
      <c r="AO49" s="54"/>
      <c r="AR49" s="52"/>
    </row>
    <row r="50">
      <c r="B50" s="19"/>
      <c r="AR50" s="19"/>
    </row>
    <row r="51">
      <c r="B51" s="19"/>
      <c r="AR51" s="19"/>
    </row>
    <row r="52">
      <c r="B52" s="19"/>
      <c r="AR52" s="19"/>
    </row>
    <row r="53">
      <c r="B53" s="19"/>
      <c r="AR53" s="19"/>
    </row>
    <row r="54">
      <c r="B54" s="19"/>
      <c r="AR54" s="19"/>
    </row>
    <row r="55">
      <c r="B55" s="19"/>
      <c r="AR55" s="19"/>
    </row>
    <row r="56">
      <c r="B56" s="19"/>
      <c r="AR56" s="19"/>
    </row>
    <row r="57">
      <c r="B57" s="19"/>
      <c r="AR57" s="19"/>
    </row>
    <row r="58">
      <c r="B58" s="19"/>
      <c r="AR58" s="19"/>
    </row>
    <row r="59">
      <c r="B59" s="19"/>
      <c r="AR59" s="19"/>
    </row>
    <row r="60" s="2" customFormat="1">
      <c r="A60" s="35"/>
      <c r="B60" s="36"/>
      <c r="C60" s="35"/>
      <c r="D60" s="55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5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5" t="s">
        <v>51</v>
      </c>
      <c r="AI60" s="38"/>
      <c r="AJ60" s="38"/>
      <c r="AK60" s="38"/>
      <c r="AL60" s="38"/>
      <c r="AM60" s="55" t="s">
        <v>52</v>
      </c>
      <c r="AN60" s="38"/>
      <c r="AO60" s="38"/>
      <c r="AP60" s="35"/>
      <c r="AQ60" s="35"/>
      <c r="AR60" s="36"/>
      <c r="BE60" s="35"/>
    </row>
    <row r="61">
      <c r="B61" s="19"/>
      <c r="AR61" s="19"/>
    </row>
    <row r="62">
      <c r="B62" s="19"/>
      <c r="AR62" s="19"/>
    </row>
    <row r="63">
      <c r="B63" s="19"/>
      <c r="AR63" s="19"/>
    </row>
    <row r="64" s="2" customFormat="1">
      <c r="A64" s="35"/>
      <c r="B64" s="36"/>
      <c r="C64" s="35"/>
      <c r="D64" s="53" t="s">
        <v>53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3" t="s">
        <v>54</v>
      </c>
      <c r="AI64" s="56"/>
      <c r="AJ64" s="56"/>
      <c r="AK64" s="56"/>
      <c r="AL64" s="56"/>
      <c r="AM64" s="56"/>
      <c r="AN64" s="56"/>
      <c r="AO64" s="56"/>
      <c r="AP64" s="35"/>
      <c r="AQ64" s="35"/>
      <c r="AR64" s="36"/>
      <c r="BE64" s="35"/>
    </row>
    <row r="65">
      <c r="B65" s="19"/>
      <c r="AR65" s="19"/>
    </row>
    <row r="66">
      <c r="B66" s="19"/>
      <c r="AR66" s="19"/>
    </row>
    <row r="67">
      <c r="B67" s="19"/>
      <c r="AR67" s="19"/>
    </row>
    <row r="68">
      <c r="B68" s="19"/>
      <c r="AR68" s="19"/>
    </row>
    <row r="69">
      <c r="B69" s="19"/>
      <c r="AR69" s="19"/>
    </row>
    <row r="70">
      <c r="B70" s="19"/>
      <c r="AR70" s="19"/>
    </row>
    <row r="71">
      <c r="B71" s="19"/>
      <c r="AR71" s="19"/>
    </row>
    <row r="72">
      <c r="B72" s="19"/>
      <c r="AR72" s="19"/>
    </row>
    <row r="73">
      <c r="B73" s="19"/>
      <c r="AR73" s="19"/>
    </row>
    <row r="74">
      <c r="B74" s="19"/>
      <c r="AR74" s="19"/>
    </row>
    <row r="75" s="2" customFormat="1">
      <c r="A75" s="35"/>
      <c r="B75" s="36"/>
      <c r="C75" s="35"/>
      <c r="D75" s="55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5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5" t="s">
        <v>51</v>
      </c>
      <c r="AI75" s="38"/>
      <c r="AJ75" s="38"/>
      <c r="AK75" s="38"/>
      <c r="AL75" s="38"/>
      <c r="AM75" s="55" t="s">
        <v>52</v>
      </c>
      <c r="AN75" s="38"/>
      <c r="AO75" s="38"/>
      <c r="AP75" s="35"/>
      <c r="AQ75" s="35"/>
      <c r="AR75" s="36"/>
      <c r="BE75" s="35"/>
    </row>
    <row r="76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="2" customFormat="1" ht="6.96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6"/>
      <c r="B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6"/>
      <c r="BE81" s="35"/>
    </row>
    <row r="82" s="2" customFormat="1" ht="24.96" customHeight="1">
      <c r="A82" s="35"/>
      <c r="B82" s="36"/>
      <c r="C82" s="20" t="s">
        <v>55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="4" customFormat="1" ht="12" customHeight="1">
      <c r="A84" s="4"/>
      <c r="B84" s="61"/>
      <c r="C84" s="29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13/2024-2a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1"/>
      <c r="BE84" s="4"/>
    </row>
    <row r="85" s="5" customFormat="1" ht="36.96" customHeight="1">
      <c r="A85" s="5"/>
      <c r="B85" s="62"/>
      <c r="C85" s="63" t="s">
        <v>16</v>
      </c>
      <c r="D85" s="5"/>
      <c r="E85" s="5"/>
      <c r="F85" s="5"/>
      <c r="G85" s="5"/>
      <c r="H85" s="5"/>
      <c r="I85" s="5"/>
      <c r="J85" s="5"/>
      <c r="K85" s="5"/>
      <c r="L85" s="64" t="str">
        <f>K6</f>
        <v>Zařízení dětské skupiny, Krajská zařízení a.s. nemocnice Litoměřice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2"/>
      <c r="BE85" s="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="2" customFormat="1" ht="12" customHeight="1">
      <c r="A87" s="35"/>
      <c r="B87" s="36"/>
      <c r="C87" s="29" t="s">
        <v>20</v>
      </c>
      <c r="D87" s="35"/>
      <c r="E87" s="35"/>
      <c r="F87" s="35"/>
      <c r="G87" s="35"/>
      <c r="H87" s="35"/>
      <c r="I87" s="35"/>
      <c r="J87" s="35"/>
      <c r="K87" s="35"/>
      <c r="L87" s="65" t="str">
        <f>IF(K8="","",K8)</f>
        <v>Litoměřice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22</v>
      </c>
      <c r="AJ87" s="35"/>
      <c r="AK87" s="35"/>
      <c r="AL87" s="35"/>
      <c r="AM87" s="66" t="str">
        <f>IF(AN8= "","",AN8)</f>
        <v>12. 8. 2024</v>
      </c>
      <c r="AN87" s="66"/>
      <c r="AO87" s="35"/>
      <c r="AP87" s="35"/>
      <c r="AQ87" s="35"/>
      <c r="AR87" s="36"/>
      <c r="B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="2" customFormat="1" ht="25.65" customHeight="1">
      <c r="A89" s="35"/>
      <c r="B89" s="36"/>
      <c r="C89" s="29" t="s">
        <v>24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 xml:space="preserve"> Sociální péče 3316/12A, Ústí nad Labem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30</v>
      </c>
      <c r="AJ89" s="35"/>
      <c r="AK89" s="35"/>
      <c r="AL89" s="35"/>
      <c r="AM89" s="67" t="str">
        <f>IF(E17="","",E17)</f>
        <v>KAHAA architekt. atelier, Uralská 770/6 , Praha 6</v>
      </c>
      <c r="AN89" s="4"/>
      <c r="AO89" s="4"/>
      <c r="AP89" s="4"/>
      <c r="AQ89" s="35"/>
      <c r="AR89" s="36"/>
      <c r="AS89" s="68" t="s">
        <v>56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5"/>
    </row>
    <row r="90" s="2" customFormat="1" ht="15.15" customHeight="1">
      <c r="A90" s="35"/>
      <c r="B90" s="36"/>
      <c r="C90" s="29" t="s">
        <v>28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33</v>
      </c>
      <c r="AJ90" s="35"/>
      <c r="AK90" s="35"/>
      <c r="AL90" s="35"/>
      <c r="AM90" s="67" t="str">
        <f>IF(E20="","",E20)</f>
        <v xml:space="preserve"> </v>
      </c>
      <c r="AN90" s="4"/>
      <c r="AO90" s="4"/>
      <c r="AP90" s="4"/>
      <c r="AQ90" s="35"/>
      <c r="AR90" s="36"/>
      <c r="AS90" s="72"/>
      <c r="AT90" s="73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5"/>
    </row>
    <row r="91" s="2" customFormat="1" ht="10.8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72"/>
      <c r="AT91" s="73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5"/>
    </row>
    <row r="92" s="2" customFormat="1" ht="29.28" customHeight="1">
      <c r="A92" s="35"/>
      <c r="B92" s="36"/>
      <c r="C92" s="76" t="s">
        <v>57</v>
      </c>
      <c r="D92" s="77"/>
      <c r="E92" s="77"/>
      <c r="F92" s="77"/>
      <c r="G92" s="77"/>
      <c r="H92" s="78"/>
      <c r="I92" s="79" t="s">
        <v>58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59</v>
      </c>
      <c r="AH92" s="77"/>
      <c r="AI92" s="77"/>
      <c r="AJ92" s="77"/>
      <c r="AK92" s="77"/>
      <c r="AL92" s="77"/>
      <c r="AM92" s="77"/>
      <c r="AN92" s="79" t="s">
        <v>60</v>
      </c>
      <c r="AO92" s="77"/>
      <c r="AP92" s="81"/>
      <c r="AQ92" s="82" t="s">
        <v>61</v>
      </c>
      <c r="AR92" s="36"/>
      <c r="AS92" s="83" t="s">
        <v>62</v>
      </c>
      <c r="AT92" s="84" t="s">
        <v>63</v>
      </c>
      <c r="AU92" s="84" t="s">
        <v>64</v>
      </c>
      <c r="AV92" s="84" t="s">
        <v>65</v>
      </c>
      <c r="AW92" s="84" t="s">
        <v>66</v>
      </c>
      <c r="AX92" s="84" t="s">
        <v>67</v>
      </c>
      <c r="AY92" s="84" t="s">
        <v>68</v>
      </c>
      <c r="AZ92" s="84" t="s">
        <v>69</v>
      </c>
      <c r="BA92" s="84" t="s">
        <v>70</v>
      </c>
      <c r="BB92" s="84" t="s">
        <v>71</v>
      </c>
      <c r="BC92" s="84" t="s">
        <v>72</v>
      </c>
      <c r="BD92" s="85" t="s">
        <v>73</v>
      </c>
      <c r="BE92" s="35"/>
    </row>
    <row r="93" s="2" customFormat="1" ht="10.8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8"/>
      <c r="BE93" s="35"/>
    </row>
    <row r="94" s="6" customFormat="1" ht="32.4" customHeight="1">
      <c r="A94" s="6"/>
      <c r="B94" s="89"/>
      <c r="C94" s="90" t="s">
        <v>74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>
        <f>ROUND(SUM(AG95:AG98),2)</f>
        <v>0</v>
      </c>
      <c r="AH94" s="92"/>
      <c r="AI94" s="92"/>
      <c r="AJ94" s="92"/>
      <c r="AK94" s="92"/>
      <c r="AL94" s="92"/>
      <c r="AM94" s="92"/>
      <c r="AN94" s="93">
        <f>SUM(AG94,AT94)</f>
        <v>0</v>
      </c>
      <c r="AO94" s="93"/>
      <c r="AP94" s="93"/>
      <c r="AQ94" s="94" t="s">
        <v>1</v>
      </c>
      <c r="AR94" s="89"/>
      <c r="AS94" s="95">
        <f>ROUND(SUM(AS95:AS98),2)</f>
        <v>0</v>
      </c>
      <c r="AT94" s="96">
        <f>ROUND(SUM(AV94:AW94),2)</f>
        <v>0</v>
      </c>
      <c r="AU94" s="97">
        <f>ROUND(SUM(AU95:AU98),5)</f>
        <v>0</v>
      </c>
      <c r="AV94" s="96">
        <f>ROUND(AZ94*L29,2)</f>
        <v>0</v>
      </c>
      <c r="AW94" s="96">
        <f>ROUND(BA94*L30,2)</f>
        <v>0</v>
      </c>
      <c r="AX94" s="96">
        <f>ROUND(BB94*L29,2)</f>
        <v>0</v>
      </c>
      <c r="AY94" s="96">
        <f>ROUND(BC94*L30,2)</f>
        <v>0</v>
      </c>
      <c r="AZ94" s="96">
        <f>ROUND(SUM(AZ95:AZ98),2)</f>
        <v>0</v>
      </c>
      <c r="BA94" s="96">
        <f>ROUND(SUM(BA95:BA98),2)</f>
        <v>0</v>
      </c>
      <c r="BB94" s="96">
        <f>ROUND(SUM(BB95:BB98),2)</f>
        <v>0</v>
      </c>
      <c r="BC94" s="96">
        <f>ROUND(SUM(BC95:BC98),2)</f>
        <v>0</v>
      </c>
      <c r="BD94" s="98">
        <f>ROUND(SUM(BD95:BD98),2)</f>
        <v>0</v>
      </c>
      <c r="BE94" s="6"/>
      <c r="BS94" s="99" t="s">
        <v>75</v>
      </c>
      <c r="BT94" s="99" t="s">
        <v>76</v>
      </c>
      <c r="BU94" s="100" t="s">
        <v>77</v>
      </c>
      <c r="BV94" s="99" t="s">
        <v>78</v>
      </c>
      <c r="BW94" s="99" t="s">
        <v>4</v>
      </c>
      <c r="BX94" s="99" t="s">
        <v>79</v>
      </c>
      <c r="CL94" s="99" t="s">
        <v>1</v>
      </c>
    </row>
    <row r="95" s="7" customFormat="1" ht="24.75" customHeight="1">
      <c r="A95" s="101" t="s">
        <v>80</v>
      </c>
      <c r="B95" s="102"/>
      <c r="C95" s="103"/>
      <c r="D95" s="104" t="s">
        <v>81</v>
      </c>
      <c r="E95" s="104"/>
      <c r="F95" s="104"/>
      <c r="G95" s="104"/>
      <c r="H95" s="104"/>
      <c r="I95" s="105"/>
      <c r="J95" s="104" t="s">
        <v>82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>
        <f>'13-2024.1a - Zařízení dět...'!J30</f>
        <v>0</v>
      </c>
      <c r="AH95" s="105"/>
      <c r="AI95" s="105"/>
      <c r="AJ95" s="105"/>
      <c r="AK95" s="105"/>
      <c r="AL95" s="105"/>
      <c r="AM95" s="105"/>
      <c r="AN95" s="106">
        <f>SUM(AG95,AT95)</f>
        <v>0</v>
      </c>
      <c r="AO95" s="105"/>
      <c r="AP95" s="105"/>
      <c r="AQ95" s="107" t="s">
        <v>83</v>
      </c>
      <c r="AR95" s="102"/>
      <c r="AS95" s="108">
        <v>0</v>
      </c>
      <c r="AT95" s="109">
        <f>ROUND(SUM(AV95:AW95),2)</f>
        <v>0</v>
      </c>
      <c r="AU95" s="110">
        <f>'13-2024.1a - Zařízení dět...'!P173</f>
        <v>0</v>
      </c>
      <c r="AV95" s="109">
        <f>'13-2024.1a - Zařízení dět...'!J33</f>
        <v>0</v>
      </c>
      <c r="AW95" s="109">
        <f>'13-2024.1a - Zařízení dět...'!J34</f>
        <v>0</v>
      </c>
      <c r="AX95" s="109">
        <f>'13-2024.1a - Zařízení dět...'!J35</f>
        <v>0</v>
      </c>
      <c r="AY95" s="109">
        <f>'13-2024.1a - Zařízení dět...'!J36</f>
        <v>0</v>
      </c>
      <c r="AZ95" s="109">
        <f>'13-2024.1a - Zařízení dět...'!F33</f>
        <v>0</v>
      </c>
      <c r="BA95" s="109">
        <f>'13-2024.1a - Zařízení dět...'!F34</f>
        <v>0</v>
      </c>
      <c r="BB95" s="109">
        <f>'13-2024.1a - Zařízení dět...'!F35</f>
        <v>0</v>
      </c>
      <c r="BC95" s="109">
        <f>'13-2024.1a - Zařízení dět...'!F36</f>
        <v>0</v>
      </c>
      <c r="BD95" s="111">
        <f>'13-2024.1a - Zařízení dět...'!F37</f>
        <v>0</v>
      </c>
      <c r="BE95" s="7"/>
      <c r="BT95" s="112" t="s">
        <v>84</v>
      </c>
      <c r="BV95" s="112" t="s">
        <v>78</v>
      </c>
      <c r="BW95" s="112" t="s">
        <v>85</v>
      </c>
      <c r="BX95" s="112" t="s">
        <v>4</v>
      </c>
      <c r="CL95" s="112" t="s">
        <v>1</v>
      </c>
      <c r="CM95" s="112" t="s">
        <v>86</v>
      </c>
    </row>
    <row r="96" s="7" customFormat="1" ht="24.75" customHeight="1">
      <c r="A96" s="101" t="s">
        <v>80</v>
      </c>
      <c r="B96" s="102"/>
      <c r="C96" s="103"/>
      <c r="D96" s="104" t="s">
        <v>87</v>
      </c>
      <c r="E96" s="104"/>
      <c r="F96" s="104"/>
      <c r="G96" s="104"/>
      <c r="H96" s="104"/>
      <c r="I96" s="105"/>
      <c r="J96" s="104" t="s">
        <v>88</v>
      </c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6">
        <f>'13-2024.2a - Venkovní úpravy'!J30</f>
        <v>0</v>
      </c>
      <c r="AH96" s="105"/>
      <c r="AI96" s="105"/>
      <c r="AJ96" s="105"/>
      <c r="AK96" s="105"/>
      <c r="AL96" s="105"/>
      <c r="AM96" s="105"/>
      <c r="AN96" s="106">
        <f>SUM(AG96,AT96)</f>
        <v>0</v>
      </c>
      <c r="AO96" s="105"/>
      <c r="AP96" s="105"/>
      <c r="AQ96" s="107" t="s">
        <v>83</v>
      </c>
      <c r="AR96" s="102"/>
      <c r="AS96" s="108">
        <v>0</v>
      </c>
      <c r="AT96" s="109">
        <f>ROUND(SUM(AV96:AW96),2)</f>
        <v>0</v>
      </c>
      <c r="AU96" s="110">
        <f>'13-2024.2a - Venkovní úpravy'!P126</f>
        <v>0</v>
      </c>
      <c r="AV96" s="109">
        <f>'13-2024.2a - Venkovní úpravy'!J33</f>
        <v>0</v>
      </c>
      <c r="AW96" s="109">
        <f>'13-2024.2a - Venkovní úpravy'!J34</f>
        <v>0</v>
      </c>
      <c r="AX96" s="109">
        <f>'13-2024.2a - Venkovní úpravy'!J35</f>
        <v>0</v>
      </c>
      <c r="AY96" s="109">
        <f>'13-2024.2a - Venkovní úpravy'!J36</f>
        <v>0</v>
      </c>
      <c r="AZ96" s="109">
        <f>'13-2024.2a - Venkovní úpravy'!F33</f>
        <v>0</v>
      </c>
      <c r="BA96" s="109">
        <f>'13-2024.2a - Venkovní úpravy'!F34</f>
        <v>0</v>
      </c>
      <c r="BB96" s="109">
        <f>'13-2024.2a - Venkovní úpravy'!F35</f>
        <v>0</v>
      </c>
      <c r="BC96" s="109">
        <f>'13-2024.2a - Venkovní úpravy'!F36</f>
        <v>0</v>
      </c>
      <c r="BD96" s="111">
        <f>'13-2024.2a - Venkovní úpravy'!F37</f>
        <v>0</v>
      </c>
      <c r="BE96" s="7"/>
      <c r="BT96" s="112" t="s">
        <v>84</v>
      </c>
      <c r="BV96" s="112" t="s">
        <v>78</v>
      </c>
      <c r="BW96" s="112" t="s">
        <v>89</v>
      </c>
      <c r="BX96" s="112" t="s">
        <v>4</v>
      </c>
      <c r="CL96" s="112" t="s">
        <v>1</v>
      </c>
      <c r="CM96" s="112" t="s">
        <v>86</v>
      </c>
    </row>
    <row r="97" s="7" customFormat="1" ht="24.75" customHeight="1">
      <c r="A97" s="101" t="s">
        <v>80</v>
      </c>
      <c r="B97" s="102"/>
      <c r="C97" s="103"/>
      <c r="D97" s="104" t="s">
        <v>90</v>
      </c>
      <c r="E97" s="104"/>
      <c r="F97" s="104"/>
      <c r="G97" s="104"/>
      <c r="H97" s="104"/>
      <c r="I97" s="105"/>
      <c r="J97" s="104" t="s">
        <v>91</v>
      </c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6">
        <f>'13-2024.3a - Specifikace ...'!J30</f>
        <v>0</v>
      </c>
      <c r="AH97" s="105"/>
      <c r="AI97" s="105"/>
      <c r="AJ97" s="105"/>
      <c r="AK97" s="105"/>
      <c r="AL97" s="105"/>
      <c r="AM97" s="105"/>
      <c r="AN97" s="106">
        <f>SUM(AG97,AT97)</f>
        <v>0</v>
      </c>
      <c r="AO97" s="105"/>
      <c r="AP97" s="105"/>
      <c r="AQ97" s="107" t="s">
        <v>83</v>
      </c>
      <c r="AR97" s="102"/>
      <c r="AS97" s="108">
        <v>0</v>
      </c>
      <c r="AT97" s="109">
        <f>ROUND(SUM(AV97:AW97),2)</f>
        <v>0</v>
      </c>
      <c r="AU97" s="110">
        <f>'13-2024.3a - Specifikace ...'!P118</f>
        <v>0</v>
      </c>
      <c r="AV97" s="109">
        <f>'13-2024.3a - Specifikace ...'!J33</f>
        <v>0</v>
      </c>
      <c r="AW97" s="109">
        <f>'13-2024.3a - Specifikace ...'!J34</f>
        <v>0</v>
      </c>
      <c r="AX97" s="109">
        <f>'13-2024.3a - Specifikace ...'!J35</f>
        <v>0</v>
      </c>
      <c r="AY97" s="109">
        <f>'13-2024.3a - Specifikace ...'!J36</f>
        <v>0</v>
      </c>
      <c r="AZ97" s="109">
        <f>'13-2024.3a - Specifikace ...'!F33</f>
        <v>0</v>
      </c>
      <c r="BA97" s="109">
        <f>'13-2024.3a - Specifikace ...'!F34</f>
        <v>0</v>
      </c>
      <c r="BB97" s="109">
        <f>'13-2024.3a - Specifikace ...'!F35</f>
        <v>0</v>
      </c>
      <c r="BC97" s="109">
        <f>'13-2024.3a - Specifikace ...'!F36</f>
        <v>0</v>
      </c>
      <c r="BD97" s="111">
        <f>'13-2024.3a - Specifikace ...'!F37</f>
        <v>0</v>
      </c>
      <c r="BE97" s="7"/>
      <c r="BT97" s="112" t="s">
        <v>84</v>
      </c>
      <c r="BV97" s="112" t="s">
        <v>78</v>
      </c>
      <c r="BW97" s="112" t="s">
        <v>92</v>
      </c>
      <c r="BX97" s="112" t="s">
        <v>4</v>
      </c>
      <c r="CL97" s="112" t="s">
        <v>1</v>
      </c>
      <c r="CM97" s="112" t="s">
        <v>86</v>
      </c>
    </row>
    <row r="98" s="7" customFormat="1" ht="24.75" customHeight="1">
      <c r="A98" s="101" t="s">
        <v>80</v>
      </c>
      <c r="B98" s="102"/>
      <c r="C98" s="103"/>
      <c r="D98" s="104" t="s">
        <v>93</v>
      </c>
      <c r="E98" s="104"/>
      <c r="F98" s="104"/>
      <c r="G98" s="104"/>
      <c r="H98" s="104"/>
      <c r="I98" s="105"/>
      <c r="J98" s="104" t="s">
        <v>94</v>
      </c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6">
        <f>'13-2024.4a - Specifikace ...'!J30</f>
        <v>0</v>
      </c>
      <c r="AH98" s="105"/>
      <c r="AI98" s="105"/>
      <c r="AJ98" s="105"/>
      <c r="AK98" s="105"/>
      <c r="AL98" s="105"/>
      <c r="AM98" s="105"/>
      <c r="AN98" s="106">
        <f>SUM(AG98,AT98)</f>
        <v>0</v>
      </c>
      <c r="AO98" s="105"/>
      <c r="AP98" s="105"/>
      <c r="AQ98" s="107" t="s">
        <v>83</v>
      </c>
      <c r="AR98" s="102"/>
      <c r="AS98" s="113">
        <v>0</v>
      </c>
      <c r="AT98" s="114">
        <f>ROUND(SUM(AV98:AW98),2)</f>
        <v>0</v>
      </c>
      <c r="AU98" s="115">
        <f>'13-2024.4a - Specifikace ...'!P117</f>
        <v>0</v>
      </c>
      <c r="AV98" s="114">
        <f>'13-2024.4a - Specifikace ...'!J33</f>
        <v>0</v>
      </c>
      <c r="AW98" s="114">
        <f>'13-2024.4a - Specifikace ...'!J34</f>
        <v>0</v>
      </c>
      <c r="AX98" s="114">
        <f>'13-2024.4a - Specifikace ...'!J35</f>
        <v>0</v>
      </c>
      <c r="AY98" s="114">
        <f>'13-2024.4a - Specifikace ...'!J36</f>
        <v>0</v>
      </c>
      <c r="AZ98" s="114">
        <f>'13-2024.4a - Specifikace ...'!F33</f>
        <v>0</v>
      </c>
      <c r="BA98" s="114">
        <f>'13-2024.4a - Specifikace ...'!F34</f>
        <v>0</v>
      </c>
      <c r="BB98" s="114">
        <f>'13-2024.4a - Specifikace ...'!F35</f>
        <v>0</v>
      </c>
      <c r="BC98" s="114">
        <f>'13-2024.4a - Specifikace ...'!F36</f>
        <v>0</v>
      </c>
      <c r="BD98" s="116">
        <f>'13-2024.4a - Specifikace ...'!F37</f>
        <v>0</v>
      </c>
      <c r="BE98" s="7"/>
      <c r="BT98" s="112" t="s">
        <v>84</v>
      </c>
      <c r="BV98" s="112" t="s">
        <v>78</v>
      </c>
      <c r="BW98" s="112" t="s">
        <v>95</v>
      </c>
      <c r="BX98" s="112" t="s">
        <v>4</v>
      </c>
      <c r="CL98" s="112" t="s">
        <v>1</v>
      </c>
      <c r="CM98" s="112" t="s">
        <v>86</v>
      </c>
    </row>
    <row r="99" s="2" customFormat="1" ht="30" customHeight="1">
      <c r="A99" s="35"/>
      <c r="B99" s="36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6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="2" customFormat="1" ht="6.96" customHeight="1">
      <c r="A100" s="35"/>
      <c r="B100" s="57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36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</sheetData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3-2024.1a - Zařízení dět...'!C2" display="/"/>
    <hyperlink ref="A96" location="'13-2024.2a - Venkovní úpravy'!C2" display="/"/>
    <hyperlink ref="A97" location="'13-2024.3a - Specifikace ...'!C2" display="/"/>
    <hyperlink ref="A98" location="'13-2024.4a - Specifikace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="1" customFormat="1" ht="24.96" customHeight="1">
      <c r="B4" s="19"/>
      <c r="D4" s="20" t="s">
        <v>96</v>
      </c>
      <c r="L4" s="19"/>
      <c r="M4" s="117" t="s">
        <v>10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16</v>
      </c>
      <c r="L6" s="19"/>
    </row>
    <row r="7" s="1" customFormat="1" ht="16.5" customHeight="1">
      <c r="B7" s="19"/>
      <c r="E7" s="118" t="str">
        <f>'Rekapitulace stavby'!K6</f>
        <v>Zařízení dětské skupiny, Krajská zařízení a.s. nemocnice Litoměřice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97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4" t="s">
        <v>98</v>
      </c>
      <c r="F9" s="35"/>
      <c r="G9" s="35"/>
      <c r="H9" s="3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18</v>
      </c>
      <c r="E11" s="35"/>
      <c r="F11" s="24" t="s">
        <v>1</v>
      </c>
      <c r="G11" s="35"/>
      <c r="H11" s="35"/>
      <c r="I11" s="29" t="s">
        <v>19</v>
      </c>
      <c r="J11" s="2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20</v>
      </c>
      <c r="E12" s="35"/>
      <c r="F12" s="24" t="s">
        <v>21</v>
      </c>
      <c r="G12" s="35"/>
      <c r="H12" s="35"/>
      <c r="I12" s="29" t="s">
        <v>22</v>
      </c>
      <c r="J12" s="66" t="str">
        <f>'Rekapitulace stavby'!AN8</f>
        <v>12. 8. 2024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24</v>
      </c>
      <c r="E14" s="35"/>
      <c r="F14" s="35"/>
      <c r="G14" s="35"/>
      <c r="H14" s="35"/>
      <c r="I14" s="29" t="s">
        <v>25</v>
      </c>
      <c r="J14" s="2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26</v>
      </c>
      <c r="F15" s="35"/>
      <c r="G15" s="35"/>
      <c r="H15" s="35"/>
      <c r="I15" s="29" t="s">
        <v>27</v>
      </c>
      <c r="J15" s="2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28</v>
      </c>
      <c r="E17" s="35"/>
      <c r="F17" s="35"/>
      <c r="G17" s="35"/>
      <c r="H17" s="35"/>
      <c r="I17" s="29" t="s">
        <v>25</v>
      </c>
      <c r="J17" s="30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'Rekapitulace stavby'!E14</f>
        <v>Vyplň údaj</v>
      </c>
      <c r="F18" s="24"/>
      <c r="G18" s="24"/>
      <c r="H18" s="24"/>
      <c r="I18" s="29" t="s">
        <v>27</v>
      </c>
      <c r="J18" s="30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30</v>
      </c>
      <c r="E20" s="35"/>
      <c r="F20" s="35"/>
      <c r="G20" s="35"/>
      <c r="H20" s="35"/>
      <c r="I20" s="29" t="s">
        <v>25</v>
      </c>
      <c r="J20" s="2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">
        <v>31</v>
      </c>
      <c r="F21" s="35"/>
      <c r="G21" s="35"/>
      <c r="H21" s="35"/>
      <c r="I21" s="29" t="s">
        <v>27</v>
      </c>
      <c r="J21" s="2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33</v>
      </c>
      <c r="E23" s="35"/>
      <c r="F23" s="35"/>
      <c r="G23" s="35"/>
      <c r="H23" s="35"/>
      <c r="I23" s="29" t="s">
        <v>25</v>
      </c>
      <c r="J23" s="24" t="str">
        <f>IF('Rekapitulace stavby'!AN19="","",'Rekapitulace stavby'!AN19)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IF('Rekapitulace stavby'!E20="","",'Rekapitulace stavby'!E20)</f>
        <v xml:space="preserve"> </v>
      </c>
      <c r="F24" s="35"/>
      <c r="G24" s="35"/>
      <c r="H24" s="35"/>
      <c r="I24" s="29" t="s">
        <v>27</v>
      </c>
      <c r="J24" s="24" t="str">
        <f>IF('Rekapitulace stavby'!AN20="","",'Rekapitulace stavby'!AN20)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35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19"/>
      <c r="B27" s="120"/>
      <c r="C27" s="119"/>
      <c r="D27" s="119"/>
      <c r="E27" s="33" t="s">
        <v>1</v>
      </c>
      <c r="F27" s="33"/>
      <c r="G27" s="33"/>
      <c r="H27" s="33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36"/>
      <c r="C30" s="35"/>
      <c r="D30" s="122" t="s">
        <v>36</v>
      </c>
      <c r="E30" s="35"/>
      <c r="F30" s="35"/>
      <c r="G30" s="35"/>
      <c r="H30" s="35"/>
      <c r="I30" s="35"/>
      <c r="J30" s="93">
        <f>ROUND(J173,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87"/>
      <c r="E31" s="87"/>
      <c r="F31" s="87"/>
      <c r="G31" s="87"/>
      <c r="H31" s="87"/>
      <c r="I31" s="87"/>
      <c r="J31" s="87"/>
      <c r="K31" s="87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35"/>
      <c r="F32" s="40" t="s">
        <v>38</v>
      </c>
      <c r="G32" s="35"/>
      <c r="H32" s="35"/>
      <c r="I32" s="40" t="s">
        <v>37</v>
      </c>
      <c r="J32" s="40" t="s">
        <v>39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36"/>
      <c r="C33" s="35"/>
      <c r="D33" s="123" t="s">
        <v>40</v>
      </c>
      <c r="E33" s="29" t="s">
        <v>41</v>
      </c>
      <c r="F33" s="124">
        <f>ROUND((SUM(BE173:BE774)),  2)</f>
        <v>0</v>
      </c>
      <c r="G33" s="35"/>
      <c r="H33" s="35"/>
      <c r="I33" s="125">
        <v>0.20999999999999999</v>
      </c>
      <c r="J33" s="124">
        <f>ROUND(((SUM(BE173:BE774))*I33),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29" t="s">
        <v>42</v>
      </c>
      <c r="F34" s="124">
        <f>ROUND((SUM(BF173:BF774)),  2)</f>
        <v>0</v>
      </c>
      <c r="G34" s="35"/>
      <c r="H34" s="35"/>
      <c r="I34" s="125">
        <v>0.12</v>
      </c>
      <c r="J34" s="124">
        <f>ROUND(((SUM(BF173:BF774))*I34),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43</v>
      </c>
      <c r="F35" s="124">
        <f>ROUND((SUM(BG173:BG774)),  2)</f>
        <v>0</v>
      </c>
      <c r="G35" s="35"/>
      <c r="H35" s="35"/>
      <c r="I35" s="125">
        <v>0.20999999999999999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29" t="s">
        <v>44</v>
      </c>
      <c r="F36" s="124">
        <f>ROUND((SUM(BH173:BH774)),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45</v>
      </c>
      <c r="F37" s="124">
        <f>ROUND((SUM(BI173:BI774)),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36"/>
      <c r="C39" s="126"/>
      <c r="D39" s="127" t="s">
        <v>46</v>
      </c>
      <c r="E39" s="78"/>
      <c r="F39" s="78"/>
      <c r="G39" s="128" t="s">
        <v>47</v>
      </c>
      <c r="H39" s="129" t="s">
        <v>48</v>
      </c>
      <c r="I39" s="78"/>
      <c r="J39" s="130">
        <f>SUM(J30:J37)</f>
        <v>0</v>
      </c>
      <c r="K39" s="131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2"/>
      <c r="D50" s="53" t="s">
        <v>49</v>
      </c>
      <c r="E50" s="54"/>
      <c r="F50" s="54"/>
      <c r="G50" s="53" t="s">
        <v>50</v>
      </c>
      <c r="H50" s="54"/>
      <c r="I50" s="54"/>
      <c r="J50" s="54"/>
      <c r="K50" s="54"/>
      <c r="L50" s="5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55" t="s">
        <v>51</v>
      </c>
      <c r="E61" s="38"/>
      <c r="F61" s="132" t="s">
        <v>52</v>
      </c>
      <c r="G61" s="55" t="s">
        <v>51</v>
      </c>
      <c r="H61" s="38"/>
      <c r="I61" s="38"/>
      <c r="J61" s="133" t="s">
        <v>52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3" t="s">
        <v>53</v>
      </c>
      <c r="E65" s="56"/>
      <c r="F65" s="56"/>
      <c r="G65" s="53" t="s">
        <v>54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55" t="s">
        <v>51</v>
      </c>
      <c r="E76" s="38"/>
      <c r="F76" s="132" t="s">
        <v>52</v>
      </c>
      <c r="G76" s="55" t="s">
        <v>51</v>
      </c>
      <c r="H76" s="38"/>
      <c r="I76" s="38"/>
      <c r="J76" s="133" t="s">
        <v>52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99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18" t="str">
        <f>E7</f>
        <v>Zařízení dětské skupiny, Krajská zařízení a.s. nemocnice Litoměřice</v>
      </c>
      <c r="F85" s="29"/>
      <c r="G85" s="29"/>
      <c r="H85" s="29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97</v>
      </c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4" t="str">
        <f>E9</f>
        <v>13/2024.1a - Zařízení dětské skupiny</v>
      </c>
      <c r="F87" s="35"/>
      <c r="G87" s="35"/>
      <c r="H87" s="35"/>
      <c r="I87" s="35"/>
      <c r="J87" s="35"/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5"/>
      <c r="E89" s="35"/>
      <c r="F89" s="24" t="str">
        <f>F12</f>
        <v>Litoměřice</v>
      </c>
      <c r="G89" s="35"/>
      <c r="H89" s="35"/>
      <c r="I89" s="29" t="s">
        <v>22</v>
      </c>
      <c r="J89" s="66" t="str">
        <f>IF(J12="","",J12)</f>
        <v>12. 8. 2024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40.05" customHeight="1">
      <c r="A91" s="35"/>
      <c r="B91" s="36"/>
      <c r="C91" s="29" t="s">
        <v>24</v>
      </c>
      <c r="D91" s="35"/>
      <c r="E91" s="35"/>
      <c r="F91" s="24" t="str">
        <f>E15</f>
        <v xml:space="preserve"> Sociální péče 3316/12A, Ústí nad Labem</v>
      </c>
      <c r="G91" s="35"/>
      <c r="H91" s="35"/>
      <c r="I91" s="29" t="s">
        <v>30</v>
      </c>
      <c r="J91" s="33" t="str">
        <f>E21</f>
        <v>KAHAA architekt. atelier, Uralská 770/6 , Praha 6</v>
      </c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5"/>
      <c r="E92" s="35"/>
      <c r="F92" s="24" t="str">
        <f>IF(E18="","",E18)</f>
        <v>Vyplň údaj</v>
      </c>
      <c r="G92" s="35"/>
      <c r="H92" s="35"/>
      <c r="I92" s="29" t="s">
        <v>33</v>
      </c>
      <c r="J92" s="33" t="str">
        <f>E24</f>
        <v xml:space="preserve"> </v>
      </c>
      <c r="K92" s="35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34" t="s">
        <v>100</v>
      </c>
      <c r="D94" s="126"/>
      <c r="E94" s="126"/>
      <c r="F94" s="126"/>
      <c r="G94" s="126"/>
      <c r="H94" s="126"/>
      <c r="I94" s="126"/>
      <c r="J94" s="135" t="s">
        <v>101</v>
      </c>
      <c r="K94" s="12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36" t="s">
        <v>102</v>
      </c>
      <c r="D96" s="35"/>
      <c r="E96" s="35"/>
      <c r="F96" s="35"/>
      <c r="G96" s="35"/>
      <c r="H96" s="35"/>
      <c r="I96" s="35"/>
      <c r="J96" s="93">
        <f>J173</f>
        <v>0</v>
      </c>
      <c r="K96" s="35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103</v>
      </c>
    </row>
    <row r="97" s="9" customFormat="1" ht="24.96" customHeight="1">
      <c r="A97" s="9"/>
      <c r="B97" s="137"/>
      <c r="C97" s="9"/>
      <c r="D97" s="138" t="s">
        <v>104</v>
      </c>
      <c r="E97" s="139"/>
      <c r="F97" s="139"/>
      <c r="G97" s="139"/>
      <c r="H97" s="139"/>
      <c r="I97" s="139"/>
      <c r="J97" s="140">
        <f>J174</f>
        <v>0</v>
      </c>
      <c r="K97" s="9"/>
      <c r="L97" s="13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1"/>
      <c r="C98" s="10"/>
      <c r="D98" s="142" t="s">
        <v>105</v>
      </c>
      <c r="E98" s="143"/>
      <c r="F98" s="143"/>
      <c r="G98" s="143"/>
      <c r="H98" s="143"/>
      <c r="I98" s="143"/>
      <c r="J98" s="144">
        <f>J175</f>
        <v>0</v>
      </c>
      <c r="K98" s="10"/>
      <c r="L98" s="14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1"/>
      <c r="C99" s="10"/>
      <c r="D99" s="142" t="s">
        <v>106</v>
      </c>
      <c r="E99" s="143"/>
      <c r="F99" s="143"/>
      <c r="G99" s="143"/>
      <c r="H99" s="143"/>
      <c r="I99" s="143"/>
      <c r="J99" s="144">
        <f>J181</f>
        <v>0</v>
      </c>
      <c r="K99" s="10"/>
      <c r="L99" s="14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1"/>
      <c r="C100" s="10"/>
      <c r="D100" s="142" t="s">
        <v>107</v>
      </c>
      <c r="E100" s="143"/>
      <c r="F100" s="143"/>
      <c r="G100" s="143"/>
      <c r="H100" s="143"/>
      <c r="I100" s="143"/>
      <c r="J100" s="144">
        <f>J197</f>
        <v>0</v>
      </c>
      <c r="K100" s="10"/>
      <c r="L100" s="14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41"/>
      <c r="C101" s="10"/>
      <c r="D101" s="142" t="s">
        <v>108</v>
      </c>
      <c r="E101" s="143"/>
      <c r="F101" s="143"/>
      <c r="G101" s="143"/>
      <c r="H101" s="143"/>
      <c r="I101" s="143"/>
      <c r="J101" s="144">
        <f>J202</f>
        <v>0</v>
      </c>
      <c r="K101" s="10"/>
      <c r="L101" s="14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1"/>
      <c r="C102" s="10"/>
      <c r="D102" s="142" t="s">
        <v>109</v>
      </c>
      <c r="E102" s="143"/>
      <c r="F102" s="143"/>
      <c r="G102" s="143"/>
      <c r="H102" s="143"/>
      <c r="I102" s="143"/>
      <c r="J102" s="144">
        <f>J208</f>
        <v>0</v>
      </c>
      <c r="K102" s="10"/>
      <c r="L102" s="14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37"/>
      <c r="C103" s="9"/>
      <c r="D103" s="138" t="s">
        <v>110</v>
      </c>
      <c r="E103" s="139"/>
      <c r="F103" s="139"/>
      <c r="G103" s="139"/>
      <c r="H103" s="139"/>
      <c r="I103" s="139"/>
      <c r="J103" s="140">
        <f>J210</f>
        <v>0</v>
      </c>
      <c r="K103" s="9"/>
      <c r="L103" s="137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41"/>
      <c r="C104" s="10"/>
      <c r="D104" s="142" t="s">
        <v>111</v>
      </c>
      <c r="E104" s="143"/>
      <c r="F104" s="143"/>
      <c r="G104" s="143"/>
      <c r="H104" s="143"/>
      <c r="I104" s="143"/>
      <c r="J104" s="144">
        <f>J211</f>
        <v>0</v>
      </c>
      <c r="K104" s="10"/>
      <c r="L104" s="14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1"/>
      <c r="C105" s="10"/>
      <c r="D105" s="142" t="s">
        <v>112</v>
      </c>
      <c r="E105" s="143"/>
      <c r="F105" s="143"/>
      <c r="G105" s="143"/>
      <c r="H105" s="143"/>
      <c r="I105" s="143"/>
      <c r="J105" s="144">
        <f>J221</f>
        <v>0</v>
      </c>
      <c r="K105" s="10"/>
      <c r="L105" s="14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1"/>
      <c r="C106" s="10"/>
      <c r="D106" s="142" t="s">
        <v>113</v>
      </c>
      <c r="E106" s="143"/>
      <c r="F106" s="143"/>
      <c r="G106" s="143"/>
      <c r="H106" s="143"/>
      <c r="I106" s="143"/>
      <c r="J106" s="144">
        <f>J225</f>
        <v>0</v>
      </c>
      <c r="K106" s="10"/>
      <c r="L106" s="14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1"/>
      <c r="C107" s="10"/>
      <c r="D107" s="142" t="s">
        <v>114</v>
      </c>
      <c r="E107" s="143"/>
      <c r="F107" s="143"/>
      <c r="G107" s="143"/>
      <c r="H107" s="143"/>
      <c r="I107" s="143"/>
      <c r="J107" s="144">
        <f>J240</f>
        <v>0</v>
      </c>
      <c r="K107" s="10"/>
      <c r="L107" s="14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1"/>
      <c r="C108" s="10"/>
      <c r="D108" s="142" t="s">
        <v>115</v>
      </c>
      <c r="E108" s="143"/>
      <c r="F108" s="143"/>
      <c r="G108" s="143"/>
      <c r="H108" s="143"/>
      <c r="I108" s="143"/>
      <c r="J108" s="144">
        <f>J253</f>
        <v>0</v>
      </c>
      <c r="K108" s="10"/>
      <c r="L108" s="14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41"/>
      <c r="C109" s="10"/>
      <c r="D109" s="142" t="s">
        <v>116</v>
      </c>
      <c r="E109" s="143"/>
      <c r="F109" s="143"/>
      <c r="G109" s="143"/>
      <c r="H109" s="143"/>
      <c r="I109" s="143"/>
      <c r="J109" s="144">
        <f>J280</f>
        <v>0</v>
      </c>
      <c r="K109" s="10"/>
      <c r="L109" s="14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21.84" customHeight="1">
      <c r="A110" s="10"/>
      <c r="B110" s="141"/>
      <c r="C110" s="10"/>
      <c r="D110" s="142" t="s">
        <v>117</v>
      </c>
      <c r="E110" s="143"/>
      <c r="F110" s="143"/>
      <c r="G110" s="143"/>
      <c r="H110" s="143"/>
      <c r="I110" s="143"/>
      <c r="J110" s="144">
        <f>J284</f>
        <v>0</v>
      </c>
      <c r="K110" s="10"/>
      <c r="L110" s="14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21.84" customHeight="1">
      <c r="A111" s="10"/>
      <c r="B111" s="141"/>
      <c r="C111" s="10"/>
      <c r="D111" s="142" t="s">
        <v>118</v>
      </c>
      <c r="E111" s="143"/>
      <c r="F111" s="143"/>
      <c r="G111" s="143"/>
      <c r="H111" s="143"/>
      <c r="I111" s="143"/>
      <c r="J111" s="144">
        <f>J286</f>
        <v>0</v>
      </c>
      <c r="K111" s="10"/>
      <c r="L111" s="14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21.84" customHeight="1">
      <c r="A112" s="10"/>
      <c r="B112" s="141"/>
      <c r="C112" s="10"/>
      <c r="D112" s="142" t="s">
        <v>119</v>
      </c>
      <c r="E112" s="143"/>
      <c r="F112" s="143"/>
      <c r="G112" s="143"/>
      <c r="H112" s="143"/>
      <c r="I112" s="143"/>
      <c r="J112" s="144">
        <f>J287</f>
        <v>0</v>
      </c>
      <c r="K112" s="10"/>
      <c r="L112" s="14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21.84" customHeight="1">
      <c r="A113" s="10"/>
      <c r="B113" s="141"/>
      <c r="C113" s="10"/>
      <c r="D113" s="142" t="s">
        <v>120</v>
      </c>
      <c r="E113" s="143"/>
      <c r="F113" s="143"/>
      <c r="G113" s="143"/>
      <c r="H113" s="143"/>
      <c r="I113" s="143"/>
      <c r="J113" s="144">
        <f>J289</f>
        <v>0</v>
      </c>
      <c r="K113" s="10"/>
      <c r="L113" s="14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4.88" customHeight="1">
      <c r="A114" s="10"/>
      <c r="B114" s="141"/>
      <c r="C114" s="10"/>
      <c r="D114" s="142" t="s">
        <v>121</v>
      </c>
      <c r="E114" s="143"/>
      <c r="F114" s="143"/>
      <c r="G114" s="143"/>
      <c r="H114" s="143"/>
      <c r="I114" s="143"/>
      <c r="J114" s="144">
        <f>J291</f>
        <v>0</v>
      </c>
      <c r="K114" s="10"/>
      <c r="L114" s="14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4.88" customHeight="1">
      <c r="A115" s="10"/>
      <c r="B115" s="141"/>
      <c r="C115" s="10"/>
      <c r="D115" s="142" t="s">
        <v>122</v>
      </c>
      <c r="E115" s="143"/>
      <c r="F115" s="143"/>
      <c r="G115" s="143"/>
      <c r="H115" s="143"/>
      <c r="I115" s="143"/>
      <c r="J115" s="144">
        <f>J293</f>
        <v>0</v>
      </c>
      <c r="K115" s="10"/>
      <c r="L115" s="14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4.88" customHeight="1">
      <c r="A116" s="10"/>
      <c r="B116" s="141"/>
      <c r="C116" s="10"/>
      <c r="D116" s="142" t="s">
        <v>123</v>
      </c>
      <c r="E116" s="143"/>
      <c r="F116" s="143"/>
      <c r="G116" s="143"/>
      <c r="H116" s="143"/>
      <c r="I116" s="143"/>
      <c r="J116" s="144">
        <f>J298</f>
        <v>0</v>
      </c>
      <c r="K116" s="10"/>
      <c r="L116" s="14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21.84" customHeight="1">
      <c r="A117" s="10"/>
      <c r="B117" s="141"/>
      <c r="C117" s="10"/>
      <c r="D117" s="142" t="s">
        <v>124</v>
      </c>
      <c r="E117" s="143"/>
      <c r="F117" s="143"/>
      <c r="G117" s="143"/>
      <c r="H117" s="143"/>
      <c r="I117" s="143"/>
      <c r="J117" s="144">
        <f>J313</f>
        <v>0</v>
      </c>
      <c r="K117" s="10"/>
      <c r="L117" s="14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21.84" customHeight="1">
      <c r="A118" s="10"/>
      <c r="B118" s="141"/>
      <c r="C118" s="10"/>
      <c r="D118" s="142" t="s">
        <v>125</v>
      </c>
      <c r="E118" s="143"/>
      <c r="F118" s="143"/>
      <c r="G118" s="143"/>
      <c r="H118" s="143"/>
      <c r="I118" s="143"/>
      <c r="J118" s="144">
        <f>J317</f>
        <v>0</v>
      </c>
      <c r="K118" s="10"/>
      <c r="L118" s="14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21.84" customHeight="1">
      <c r="A119" s="10"/>
      <c r="B119" s="141"/>
      <c r="C119" s="10"/>
      <c r="D119" s="142" t="s">
        <v>126</v>
      </c>
      <c r="E119" s="143"/>
      <c r="F119" s="143"/>
      <c r="G119" s="143"/>
      <c r="H119" s="143"/>
      <c r="I119" s="143"/>
      <c r="J119" s="144">
        <f>J319</f>
        <v>0</v>
      </c>
      <c r="K119" s="10"/>
      <c r="L119" s="14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21.84" customHeight="1">
      <c r="A120" s="10"/>
      <c r="B120" s="141"/>
      <c r="C120" s="10"/>
      <c r="D120" s="142" t="s">
        <v>127</v>
      </c>
      <c r="E120" s="143"/>
      <c r="F120" s="143"/>
      <c r="G120" s="143"/>
      <c r="H120" s="143"/>
      <c r="I120" s="143"/>
      <c r="J120" s="144">
        <f>J322</f>
        <v>0</v>
      </c>
      <c r="K120" s="10"/>
      <c r="L120" s="14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21.84" customHeight="1">
      <c r="A121" s="10"/>
      <c r="B121" s="141"/>
      <c r="C121" s="10"/>
      <c r="D121" s="142" t="s">
        <v>128</v>
      </c>
      <c r="E121" s="143"/>
      <c r="F121" s="143"/>
      <c r="G121" s="143"/>
      <c r="H121" s="143"/>
      <c r="I121" s="143"/>
      <c r="J121" s="144">
        <f>J324</f>
        <v>0</v>
      </c>
      <c r="K121" s="10"/>
      <c r="L121" s="14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21.84" customHeight="1">
      <c r="A122" s="10"/>
      <c r="B122" s="141"/>
      <c r="C122" s="10"/>
      <c r="D122" s="142" t="s">
        <v>129</v>
      </c>
      <c r="E122" s="143"/>
      <c r="F122" s="143"/>
      <c r="G122" s="143"/>
      <c r="H122" s="143"/>
      <c r="I122" s="143"/>
      <c r="J122" s="144">
        <f>J327</f>
        <v>0</v>
      </c>
      <c r="K122" s="10"/>
      <c r="L122" s="14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21.84" customHeight="1">
      <c r="A123" s="10"/>
      <c r="B123" s="141"/>
      <c r="C123" s="10"/>
      <c r="D123" s="142" t="s">
        <v>130</v>
      </c>
      <c r="E123" s="143"/>
      <c r="F123" s="143"/>
      <c r="G123" s="143"/>
      <c r="H123" s="143"/>
      <c r="I123" s="143"/>
      <c r="J123" s="144">
        <f>J361</f>
        <v>0</v>
      </c>
      <c r="K123" s="10"/>
      <c r="L123" s="141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21.84" customHeight="1">
      <c r="A124" s="10"/>
      <c r="B124" s="141"/>
      <c r="C124" s="10"/>
      <c r="D124" s="142" t="s">
        <v>131</v>
      </c>
      <c r="E124" s="143"/>
      <c r="F124" s="143"/>
      <c r="G124" s="143"/>
      <c r="H124" s="143"/>
      <c r="I124" s="143"/>
      <c r="J124" s="144">
        <f>J363</f>
        <v>0</v>
      </c>
      <c r="K124" s="10"/>
      <c r="L124" s="141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10" customFormat="1" ht="21.84" customHeight="1">
      <c r="A125" s="10"/>
      <c r="B125" s="141"/>
      <c r="C125" s="10"/>
      <c r="D125" s="142" t="s">
        <v>132</v>
      </c>
      <c r="E125" s="143"/>
      <c r="F125" s="143"/>
      <c r="G125" s="143"/>
      <c r="H125" s="143"/>
      <c r="I125" s="143"/>
      <c r="J125" s="144">
        <f>J366</f>
        <v>0</v>
      </c>
      <c r="K125" s="10"/>
      <c r="L125" s="141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</row>
    <row r="126" s="10" customFormat="1" ht="21.84" customHeight="1">
      <c r="A126" s="10"/>
      <c r="B126" s="141"/>
      <c r="C126" s="10"/>
      <c r="D126" s="142" t="s">
        <v>133</v>
      </c>
      <c r="E126" s="143"/>
      <c r="F126" s="143"/>
      <c r="G126" s="143"/>
      <c r="H126" s="143"/>
      <c r="I126" s="143"/>
      <c r="J126" s="144">
        <f>J378</f>
        <v>0</v>
      </c>
      <c r="K126" s="10"/>
      <c r="L126" s="141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21.84" customHeight="1">
      <c r="A127" s="10"/>
      <c r="B127" s="141"/>
      <c r="C127" s="10"/>
      <c r="D127" s="142" t="s">
        <v>134</v>
      </c>
      <c r="E127" s="143"/>
      <c r="F127" s="143"/>
      <c r="G127" s="143"/>
      <c r="H127" s="143"/>
      <c r="I127" s="143"/>
      <c r="J127" s="144">
        <f>J390</f>
        <v>0</v>
      </c>
      <c r="K127" s="10"/>
      <c r="L127" s="141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10" customFormat="1" ht="21.84" customHeight="1">
      <c r="A128" s="10"/>
      <c r="B128" s="141"/>
      <c r="C128" s="10"/>
      <c r="D128" s="142" t="s">
        <v>135</v>
      </c>
      <c r="E128" s="143"/>
      <c r="F128" s="143"/>
      <c r="G128" s="143"/>
      <c r="H128" s="143"/>
      <c r="I128" s="143"/>
      <c r="J128" s="144">
        <f>J395</f>
        <v>0</v>
      </c>
      <c r="K128" s="10"/>
      <c r="L128" s="141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</row>
    <row r="129" s="10" customFormat="1" ht="21.84" customHeight="1">
      <c r="A129" s="10"/>
      <c r="B129" s="141"/>
      <c r="C129" s="10"/>
      <c r="D129" s="142" t="s">
        <v>136</v>
      </c>
      <c r="E129" s="143"/>
      <c r="F129" s="143"/>
      <c r="G129" s="143"/>
      <c r="H129" s="143"/>
      <c r="I129" s="143"/>
      <c r="J129" s="144">
        <f>J404</f>
        <v>0</v>
      </c>
      <c r="K129" s="10"/>
      <c r="L129" s="141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</row>
    <row r="130" s="10" customFormat="1" ht="21.84" customHeight="1">
      <c r="A130" s="10"/>
      <c r="B130" s="141"/>
      <c r="C130" s="10"/>
      <c r="D130" s="142" t="s">
        <v>137</v>
      </c>
      <c r="E130" s="143"/>
      <c r="F130" s="143"/>
      <c r="G130" s="143"/>
      <c r="H130" s="143"/>
      <c r="I130" s="143"/>
      <c r="J130" s="144">
        <f>J406</f>
        <v>0</v>
      </c>
      <c r="K130" s="10"/>
      <c r="L130" s="141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</row>
    <row r="131" s="10" customFormat="1" ht="21.84" customHeight="1">
      <c r="A131" s="10"/>
      <c r="B131" s="141"/>
      <c r="C131" s="10"/>
      <c r="D131" s="142" t="s">
        <v>138</v>
      </c>
      <c r="E131" s="143"/>
      <c r="F131" s="143"/>
      <c r="G131" s="143"/>
      <c r="H131" s="143"/>
      <c r="I131" s="143"/>
      <c r="J131" s="144">
        <f>J415</f>
        <v>0</v>
      </c>
      <c r="K131" s="10"/>
      <c r="L131" s="141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</row>
    <row r="132" s="10" customFormat="1" ht="21.84" customHeight="1">
      <c r="A132" s="10"/>
      <c r="B132" s="141"/>
      <c r="C132" s="10"/>
      <c r="D132" s="142" t="s">
        <v>139</v>
      </c>
      <c r="E132" s="143"/>
      <c r="F132" s="143"/>
      <c r="G132" s="143"/>
      <c r="H132" s="143"/>
      <c r="I132" s="143"/>
      <c r="J132" s="144">
        <f>J423</f>
        <v>0</v>
      </c>
      <c r="K132" s="10"/>
      <c r="L132" s="141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</row>
    <row r="133" s="10" customFormat="1" ht="21.84" customHeight="1">
      <c r="A133" s="10"/>
      <c r="B133" s="141"/>
      <c r="C133" s="10"/>
      <c r="D133" s="142" t="s">
        <v>140</v>
      </c>
      <c r="E133" s="143"/>
      <c r="F133" s="143"/>
      <c r="G133" s="143"/>
      <c r="H133" s="143"/>
      <c r="I133" s="143"/>
      <c r="J133" s="144">
        <f>J437</f>
        <v>0</v>
      </c>
      <c r="K133" s="10"/>
      <c r="L133" s="141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</row>
    <row r="134" s="10" customFormat="1" ht="21.84" customHeight="1">
      <c r="A134" s="10"/>
      <c r="B134" s="141"/>
      <c r="C134" s="10"/>
      <c r="D134" s="142" t="s">
        <v>141</v>
      </c>
      <c r="E134" s="143"/>
      <c r="F134" s="143"/>
      <c r="G134" s="143"/>
      <c r="H134" s="143"/>
      <c r="I134" s="143"/>
      <c r="J134" s="144">
        <f>J448</f>
        <v>0</v>
      </c>
      <c r="K134" s="10"/>
      <c r="L134" s="141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</row>
    <row r="135" s="10" customFormat="1" ht="21.84" customHeight="1">
      <c r="A135" s="10"/>
      <c r="B135" s="141"/>
      <c r="C135" s="10"/>
      <c r="D135" s="142" t="s">
        <v>142</v>
      </c>
      <c r="E135" s="143"/>
      <c r="F135" s="143"/>
      <c r="G135" s="143"/>
      <c r="H135" s="143"/>
      <c r="I135" s="143"/>
      <c r="J135" s="144">
        <f>J459</f>
        <v>0</v>
      </c>
      <c r="K135" s="10"/>
      <c r="L135" s="141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</row>
    <row r="136" s="10" customFormat="1" ht="21.84" customHeight="1">
      <c r="A136" s="10"/>
      <c r="B136" s="141"/>
      <c r="C136" s="10"/>
      <c r="D136" s="142" t="s">
        <v>143</v>
      </c>
      <c r="E136" s="143"/>
      <c r="F136" s="143"/>
      <c r="G136" s="143"/>
      <c r="H136" s="143"/>
      <c r="I136" s="143"/>
      <c r="J136" s="144">
        <f>J470</f>
        <v>0</v>
      </c>
      <c r="K136" s="10"/>
      <c r="L136" s="141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</row>
    <row r="137" s="10" customFormat="1" ht="21.84" customHeight="1">
      <c r="A137" s="10"/>
      <c r="B137" s="141"/>
      <c r="C137" s="10"/>
      <c r="D137" s="142" t="s">
        <v>144</v>
      </c>
      <c r="E137" s="143"/>
      <c r="F137" s="143"/>
      <c r="G137" s="143"/>
      <c r="H137" s="143"/>
      <c r="I137" s="143"/>
      <c r="J137" s="144">
        <f>J485</f>
        <v>0</v>
      </c>
      <c r="K137" s="10"/>
      <c r="L137" s="141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</row>
    <row r="138" s="10" customFormat="1" ht="21.84" customHeight="1">
      <c r="A138" s="10"/>
      <c r="B138" s="141"/>
      <c r="C138" s="10"/>
      <c r="D138" s="142" t="s">
        <v>145</v>
      </c>
      <c r="E138" s="143"/>
      <c r="F138" s="143"/>
      <c r="G138" s="143"/>
      <c r="H138" s="143"/>
      <c r="I138" s="143"/>
      <c r="J138" s="144">
        <f>J505</f>
        <v>0</v>
      </c>
      <c r="K138" s="10"/>
      <c r="L138" s="141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</row>
    <row r="139" s="10" customFormat="1" ht="21.84" customHeight="1">
      <c r="A139" s="10"/>
      <c r="B139" s="141"/>
      <c r="C139" s="10"/>
      <c r="D139" s="142" t="s">
        <v>146</v>
      </c>
      <c r="E139" s="143"/>
      <c r="F139" s="143"/>
      <c r="G139" s="143"/>
      <c r="H139" s="143"/>
      <c r="I139" s="143"/>
      <c r="J139" s="144">
        <f>J525</f>
        <v>0</v>
      </c>
      <c r="K139" s="10"/>
      <c r="L139" s="141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</row>
    <row r="140" s="10" customFormat="1" ht="21.84" customHeight="1">
      <c r="A140" s="10"/>
      <c r="B140" s="141"/>
      <c r="C140" s="10"/>
      <c r="D140" s="142" t="s">
        <v>147</v>
      </c>
      <c r="E140" s="143"/>
      <c r="F140" s="143"/>
      <c r="G140" s="143"/>
      <c r="H140" s="143"/>
      <c r="I140" s="143"/>
      <c r="J140" s="144">
        <f>J533</f>
        <v>0</v>
      </c>
      <c r="K140" s="10"/>
      <c r="L140" s="141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</row>
    <row r="141" s="10" customFormat="1" ht="21.84" customHeight="1">
      <c r="A141" s="10"/>
      <c r="B141" s="141"/>
      <c r="C141" s="10"/>
      <c r="D141" s="142" t="s">
        <v>148</v>
      </c>
      <c r="E141" s="143"/>
      <c r="F141" s="143"/>
      <c r="G141" s="143"/>
      <c r="H141" s="143"/>
      <c r="I141" s="143"/>
      <c r="J141" s="144">
        <f>J544</f>
        <v>0</v>
      </c>
      <c r="K141" s="10"/>
      <c r="L141" s="141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</row>
    <row r="142" s="10" customFormat="1" ht="21.84" customHeight="1">
      <c r="A142" s="10"/>
      <c r="B142" s="141"/>
      <c r="C142" s="10"/>
      <c r="D142" s="142" t="s">
        <v>149</v>
      </c>
      <c r="E142" s="143"/>
      <c r="F142" s="143"/>
      <c r="G142" s="143"/>
      <c r="H142" s="143"/>
      <c r="I142" s="143"/>
      <c r="J142" s="144">
        <f>J576</f>
        <v>0</v>
      </c>
      <c r="K142" s="10"/>
      <c r="L142" s="141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</row>
    <row r="143" s="10" customFormat="1" ht="21.84" customHeight="1">
      <c r="A143" s="10"/>
      <c r="B143" s="141"/>
      <c r="C143" s="10"/>
      <c r="D143" s="142" t="s">
        <v>150</v>
      </c>
      <c r="E143" s="143"/>
      <c r="F143" s="143"/>
      <c r="G143" s="143"/>
      <c r="H143" s="143"/>
      <c r="I143" s="143"/>
      <c r="J143" s="144">
        <f>J650</f>
        <v>0</v>
      </c>
      <c r="K143" s="10"/>
      <c r="L143" s="141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</row>
    <row r="144" s="10" customFormat="1" ht="19.92" customHeight="1">
      <c r="A144" s="10"/>
      <c r="B144" s="141"/>
      <c r="C144" s="10"/>
      <c r="D144" s="142" t="s">
        <v>151</v>
      </c>
      <c r="E144" s="143"/>
      <c r="F144" s="143"/>
      <c r="G144" s="143"/>
      <c r="H144" s="143"/>
      <c r="I144" s="143"/>
      <c r="J144" s="144">
        <f>J659</f>
        <v>0</v>
      </c>
      <c r="K144" s="10"/>
      <c r="L144" s="141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</row>
    <row r="145" s="10" customFormat="1" ht="19.92" customHeight="1">
      <c r="A145" s="10"/>
      <c r="B145" s="141"/>
      <c r="C145" s="10"/>
      <c r="D145" s="142" t="s">
        <v>152</v>
      </c>
      <c r="E145" s="143"/>
      <c r="F145" s="143"/>
      <c r="G145" s="143"/>
      <c r="H145" s="143"/>
      <c r="I145" s="143"/>
      <c r="J145" s="144">
        <f>J675</f>
        <v>0</v>
      </c>
      <c r="K145" s="10"/>
      <c r="L145" s="141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</row>
    <row r="146" s="10" customFormat="1" ht="19.92" customHeight="1">
      <c r="A146" s="10"/>
      <c r="B146" s="141"/>
      <c r="C146" s="10"/>
      <c r="D146" s="142" t="s">
        <v>153</v>
      </c>
      <c r="E146" s="143"/>
      <c r="F146" s="143"/>
      <c r="G146" s="143"/>
      <c r="H146" s="143"/>
      <c r="I146" s="143"/>
      <c r="J146" s="144">
        <f>J719</f>
        <v>0</v>
      </c>
      <c r="K146" s="10"/>
      <c r="L146" s="141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</row>
    <row r="147" s="10" customFormat="1" ht="19.92" customHeight="1">
      <c r="A147" s="10"/>
      <c r="B147" s="141"/>
      <c r="C147" s="10"/>
      <c r="D147" s="142" t="s">
        <v>154</v>
      </c>
      <c r="E147" s="143"/>
      <c r="F147" s="143"/>
      <c r="G147" s="143"/>
      <c r="H147" s="143"/>
      <c r="I147" s="143"/>
      <c r="J147" s="144">
        <f>J734</f>
        <v>0</v>
      </c>
      <c r="K147" s="10"/>
      <c r="L147" s="141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</row>
    <row r="148" s="10" customFormat="1" ht="19.92" customHeight="1">
      <c r="A148" s="10"/>
      <c r="B148" s="141"/>
      <c r="C148" s="10"/>
      <c r="D148" s="142" t="s">
        <v>155</v>
      </c>
      <c r="E148" s="143"/>
      <c r="F148" s="143"/>
      <c r="G148" s="143"/>
      <c r="H148" s="143"/>
      <c r="I148" s="143"/>
      <c r="J148" s="144">
        <f>J741</f>
        <v>0</v>
      </c>
      <c r="K148" s="10"/>
      <c r="L148" s="141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</row>
    <row r="149" s="10" customFormat="1" ht="19.92" customHeight="1">
      <c r="A149" s="10"/>
      <c r="B149" s="141"/>
      <c r="C149" s="10"/>
      <c r="D149" s="142" t="s">
        <v>156</v>
      </c>
      <c r="E149" s="143"/>
      <c r="F149" s="143"/>
      <c r="G149" s="143"/>
      <c r="H149" s="143"/>
      <c r="I149" s="143"/>
      <c r="J149" s="144">
        <f>J753</f>
        <v>0</v>
      </c>
      <c r="K149" s="10"/>
      <c r="L149" s="141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</row>
    <row r="150" s="10" customFormat="1" ht="19.92" customHeight="1">
      <c r="A150" s="10"/>
      <c r="B150" s="141"/>
      <c r="C150" s="10"/>
      <c r="D150" s="142" t="s">
        <v>157</v>
      </c>
      <c r="E150" s="143"/>
      <c r="F150" s="143"/>
      <c r="G150" s="143"/>
      <c r="H150" s="143"/>
      <c r="I150" s="143"/>
      <c r="J150" s="144">
        <f>J763</f>
        <v>0</v>
      </c>
      <c r="K150" s="10"/>
      <c r="L150" s="141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</row>
    <row r="151" s="10" customFormat="1" ht="14.88" customHeight="1">
      <c r="A151" s="10"/>
      <c r="B151" s="141"/>
      <c r="C151" s="10"/>
      <c r="D151" s="142" t="s">
        <v>158</v>
      </c>
      <c r="E151" s="143"/>
      <c r="F151" s="143"/>
      <c r="G151" s="143"/>
      <c r="H151" s="143"/>
      <c r="I151" s="143"/>
      <c r="J151" s="144">
        <f>J767</f>
        <v>0</v>
      </c>
      <c r="K151" s="10"/>
      <c r="L151" s="141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</row>
    <row r="152" s="10" customFormat="1" ht="14.88" customHeight="1">
      <c r="A152" s="10"/>
      <c r="B152" s="141"/>
      <c r="C152" s="10"/>
      <c r="D152" s="142" t="s">
        <v>159</v>
      </c>
      <c r="E152" s="143"/>
      <c r="F152" s="143"/>
      <c r="G152" s="143"/>
      <c r="H152" s="143"/>
      <c r="I152" s="143"/>
      <c r="J152" s="144">
        <f>J771</f>
        <v>0</v>
      </c>
      <c r="K152" s="10"/>
      <c r="L152" s="141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</row>
    <row r="153" s="10" customFormat="1" ht="14.88" customHeight="1">
      <c r="A153" s="10"/>
      <c r="B153" s="141"/>
      <c r="C153" s="10"/>
      <c r="D153" s="142" t="s">
        <v>160</v>
      </c>
      <c r="E153" s="143"/>
      <c r="F153" s="143"/>
      <c r="G153" s="143"/>
      <c r="H153" s="143"/>
      <c r="I153" s="143"/>
      <c r="J153" s="144">
        <f>J773</f>
        <v>0</v>
      </c>
      <c r="K153" s="10"/>
      <c r="L153" s="141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</row>
    <row r="154" s="2" customFormat="1" ht="21.84" customHeight="1">
      <c r="A154" s="35"/>
      <c r="B154" s="36"/>
      <c r="C154" s="35"/>
      <c r="D154" s="35"/>
      <c r="E154" s="35"/>
      <c r="F154" s="35"/>
      <c r="G154" s="35"/>
      <c r="H154" s="35"/>
      <c r="I154" s="35"/>
      <c r="J154" s="35"/>
      <c r="K154" s="35"/>
      <c r="L154" s="52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</row>
    <row r="155" s="2" customFormat="1" ht="6.96" customHeight="1">
      <c r="A155" s="35"/>
      <c r="B155" s="57"/>
      <c r="C155" s="58"/>
      <c r="D155" s="58"/>
      <c r="E155" s="58"/>
      <c r="F155" s="58"/>
      <c r="G155" s="58"/>
      <c r="H155" s="58"/>
      <c r="I155" s="58"/>
      <c r="J155" s="58"/>
      <c r="K155" s="58"/>
      <c r="L155" s="52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</row>
    <row r="159" s="2" customFormat="1" ht="6.96" customHeight="1">
      <c r="A159" s="35"/>
      <c r="B159" s="59"/>
      <c r="C159" s="60"/>
      <c r="D159" s="60"/>
      <c r="E159" s="60"/>
      <c r="F159" s="60"/>
      <c r="G159" s="60"/>
      <c r="H159" s="60"/>
      <c r="I159" s="60"/>
      <c r="J159" s="60"/>
      <c r="K159" s="60"/>
      <c r="L159" s="52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</row>
    <row r="160" s="2" customFormat="1" ht="24.96" customHeight="1">
      <c r="A160" s="35"/>
      <c r="B160" s="36"/>
      <c r="C160" s="20" t="s">
        <v>161</v>
      </c>
      <c r="D160" s="35"/>
      <c r="E160" s="35"/>
      <c r="F160" s="35"/>
      <c r="G160" s="35"/>
      <c r="H160" s="35"/>
      <c r="I160" s="35"/>
      <c r="J160" s="35"/>
      <c r="K160" s="35"/>
      <c r="L160" s="52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</row>
    <row r="161" s="2" customFormat="1" ht="6.96" customHeight="1">
      <c r="A161" s="35"/>
      <c r="B161" s="36"/>
      <c r="C161" s="35"/>
      <c r="D161" s="35"/>
      <c r="E161" s="35"/>
      <c r="F161" s="35"/>
      <c r="G161" s="35"/>
      <c r="H161" s="35"/>
      <c r="I161" s="35"/>
      <c r="J161" s="35"/>
      <c r="K161" s="35"/>
      <c r="L161" s="52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</row>
    <row r="162" s="2" customFormat="1" ht="12" customHeight="1">
      <c r="A162" s="35"/>
      <c r="B162" s="36"/>
      <c r="C162" s="29" t="s">
        <v>16</v>
      </c>
      <c r="D162" s="35"/>
      <c r="E162" s="35"/>
      <c r="F162" s="35"/>
      <c r="G162" s="35"/>
      <c r="H162" s="35"/>
      <c r="I162" s="35"/>
      <c r="J162" s="35"/>
      <c r="K162" s="35"/>
      <c r="L162" s="52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</row>
    <row r="163" s="2" customFormat="1" ht="16.5" customHeight="1">
      <c r="A163" s="35"/>
      <c r="B163" s="36"/>
      <c r="C163" s="35"/>
      <c r="D163" s="35"/>
      <c r="E163" s="118" t="str">
        <f>E7</f>
        <v>Zařízení dětské skupiny, Krajská zařízení a.s. nemocnice Litoměřice</v>
      </c>
      <c r="F163" s="29"/>
      <c r="G163" s="29"/>
      <c r="H163" s="29"/>
      <c r="I163" s="35"/>
      <c r="J163" s="35"/>
      <c r="K163" s="35"/>
      <c r="L163" s="52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</row>
    <row r="164" s="2" customFormat="1" ht="12" customHeight="1">
      <c r="A164" s="35"/>
      <c r="B164" s="36"/>
      <c r="C164" s="29" t="s">
        <v>97</v>
      </c>
      <c r="D164" s="35"/>
      <c r="E164" s="35"/>
      <c r="F164" s="35"/>
      <c r="G164" s="35"/>
      <c r="H164" s="35"/>
      <c r="I164" s="35"/>
      <c r="J164" s="35"/>
      <c r="K164" s="35"/>
      <c r="L164" s="52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</row>
    <row r="165" s="2" customFormat="1" ht="16.5" customHeight="1">
      <c r="A165" s="35"/>
      <c r="B165" s="36"/>
      <c r="C165" s="35"/>
      <c r="D165" s="35"/>
      <c r="E165" s="64" t="str">
        <f>E9</f>
        <v>13/2024.1a - Zařízení dětské skupiny</v>
      </c>
      <c r="F165" s="35"/>
      <c r="G165" s="35"/>
      <c r="H165" s="35"/>
      <c r="I165" s="35"/>
      <c r="J165" s="35"/>
      <c r="K165" s="35"/>
      <c r="L165" s="52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</row>
    <row r="166" s="2" customFormat="1" ht="6.96" customHeight="1">
      <c r="A166" s="35"/>
      <c r="B166" s="36"/>
      <c r="C166" s="35"/>
      <c r="D166" s="35"/>
      <c r="E166" s="35"/>
      <c r="F166" s="35"/>
      <c r="G166" s="35"/>
      <c r="H166" s="35"/>
      <c r="I166" s="35"/>
      <c r="J166" s="35"/>
      <c r="K166" s="35"/>
      <c r="L166" s="52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</row>
    <row r="167" s="2" customFormat="1" ht="12" customHeight="1">
      <c r="A167" s="35"/>
      <c r="B167" s="36"/>
      <c r="C167" s="29" t="s">
        <v>20</v>
      </c>
      <c r="D167" s="35"/>
      <c r="E167" s="35"/>
      <c r="F167" s="24" t="str">
        <f>F12</f>
        <v>Litoměřice</v>
      </c>
      <c r="G167" s="35"/>
      <c r="H167" s="35"/>
      <c r="I167" s="29" t="s">
        <v>22</v>
      </c>
      <c r="J167" s="66" t="str">
        <f>IF(J12="","",J12)</f>
        <v>12. 8. 2024</v>
      </c>
      <c r="K167" s="35"/>
      <c r="L167" s="52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</row>
    <row r="168" s="2" customFormat="1" ht="6.96" customHeight="1">
      <c r="A168" s="35"/>
      <c r="B168" s="36"/>
      <c r="C168" s="35"/>
      <c r="D168" s="35"/>
      <c r="E168" s="35"/>
      <c r="F168" s="35"/>
      <c r="G168" s="35"/>
      <c r="H168" s="35"/>
      <c r="I168" s="35"/>
      <c r="J168" s="35"/>
      <c r="K168" s="35"/>
      <c r="L168" s="52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</row>
    <row r="169" s="2" customFormat="1" ht="40.05" customHeight="1">
      <c r="A169" s="35"/>
      <c r="B169" s="36"/>
      <c r="C169" s="29" t="s">
        <v>24</v>
      </c>
      <c r="D169" s="35"/>
      <c r="E169" s="35"/>
      <c r="F169" s="24" t="str">
        <f>E15</f>
        <v xml:space="preserve"> Sociální péče 3316/12A, Ústí nad Labem</v>
      </c>
      <c r="G169" s="35"/>
      <c r="H169" s="35"/>
      <c r="I169" s="29" t="s">
        <v>30</v>
      </c>
      <c r="J169" s="33" t="str">
        <f>E21</f>
        <v>KAHAA architekt. atelier, Uralská 770/6 , Praha 6</v>
      </c>
      <c r="K169" s="35"/>
      <c r="L169" s="52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</row>
    <row r="170" s="2" customFormat="1" ht="15.15" customHeight="1">
      <c r="A170" s="35"/>
      <c r="B170" s="36"/>
      <c r="C170" s="29" t="s">
        <v>28</v>
      </c>
      <c r="D170" s="35"/>
      <c r="E170" s="35"/>
      <c r="F170" s="24" t="str">
        <f>IF(E18="","",E18)</f>
        <v>Vyplň údaj</v>
      </c>
      <c r="G170" s="35"/>
      <c r="H170" s="35"/>
      <c r="I170" s="29" t="s">
        <v>33</v>
      </c>
      <c r="J170" s="33" t="str">
        <f>E24</f>
        <v xml:space="preserve"> </v>
      </c>
      <c r="K170" s="35"/>
      <c r="L170" s="52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</row>
    <row r="171" s="2" customFormat="1" ht="10.32" customHeight="1">
      <c r="A171" s="35"/>
      <c r="B171" s="36"/>
      <c r="C171" s="35"/>
      <c r="D171" s="35"/>
      <c r="E171" s="35"/>
      <c r="F171" s="35"/>
      <c r="G171" s="35"/>
      <c r="H171" s="35"/>
      <c r="I171" s="35"/>
      <c r="J171" s="35"/>
      <c r="K171" s="35"/>
      <c r="L171" s="52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</row>
    <row r="172" s="11" customFormat="1" ht="29.28" customHeight="1">
      <c r="A172" s="145"/>
      <c r="B172" s="146"/>
      <c r="C172" s="147" t="s">
        <v>162</v>
      </c>
      <c r="D172" s="148" t="s">
        <v>61</v>
      </c>
      <c r="E172" s="148" t="s">
        <v>57</v>
      </c>
      <c r="F172" s="148" t="s">
        <v>58</v>
      </c>
      <c r="G172" s="148" t="s">
        <v>163</v>
      </c>
      <c r="H172" s="148" t="s">
        <v>164</v>
      </c>
      <c r="I172" s="148" t="s">
        <v>165</v>
      </c>
      <c r="J172" s="149" t="s">
        <v>101</v>
      </c>
      <c r="K172" s="150" t="s">
        <v>166</v>
      </c>
      <c r="L172" s="151"/>
      <c r="M172" s="83" t="s">
        <v>1</v>
      </c>
      <c r="N172" s="84" t="s">
        <v>40</v>
      </c>
      <c r="O172" s="84" t="s">
        <v>167</v>
      </c>
      <c r="P172" s="84" t="s">
        <v>168</v>
      </c>
      <c r="Q172" s="84" t="s">
        <v>169</v>
      </c>
      <c r="R172" s="84" t="s">
        <v>170</v>
      </c>
      <c r="S172" s="84" t="s">
        <v>171</v>
      </c>
      <c r="T172" s="85" t="s">
        <v>172</v>
      </c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5"/>
      <c r="AE172" s="145"/>
    </row>
    <row r="173" s="2" customFormat="1" ht="22.8" customHeight="1">
      <c r="A173" s="35"/>
      <c r="B173" s="36"/>
      <c r="C173" s="90" t="s">
        <v>173</v>
      </c>
      <c r="D173" s="35"/>
      <c r="E173" s="35"/>
      <c r="F173" s="35"/>
      <c r="G173" s="35"/>
      <c r="H173" s="35"/>
      <c r="I173" s="35"/>
      <c r="J173" s="152">
        <f>BK173</f>
        <v>0</v>
      </c>
      <c r="K173" s="35"/>
      <c r="L173" s="36"/>
      <c r="M173" s="86"/>
      <c r="N173" s="70"/>
      <c r="O173" s="87"/>
      <c r="P173" s="153">
        <f>P174+P210</f>
        <v>0</v>
      </c>
      <c r="Q173" s="87"/>
      <c r="R173" s="153">
        <f>R174+R210</f>
        <v>70.264902379999995</v>
      </c>
      <c r="S173" s="87"/>
      <c r="T173" s="154">
        <f>T174+T210</f>
        <v>87.267591750000008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6" t="s">
        <v>75</v>
      </c>
      <c r="AU173" s="16" t="s">
        <v>103</v>
      </c>
      <c r="BK173" s="155">
        <f>BK174+BK210</f>
        <v>0</v>
      </c>
    </row>
    <row r="174" s="12" customFormat="1" ht="25.92" customHeight="1">
      <c r="A174" s="12"/>
      <c r="B174" s="156"/>
      <c r="C174" s="12"/>
      <c r="D174" s="157" t="s">
        <v>75</v>
      </c>
      <c r="E174" s="158" t="s">
        <v>174</v>
      </c>
      <c r="F174" s="158" t="s">
        <v>175</v>
      </c>
      <c r="G174" s="12"/>
      <c r="H174" s="12"/>
      <c r="I174" s="159"/>
      <c r="J174" s="160">
        <f>BK174</f>
        <v>0</v>
      </c>
      <c r="K174" s="12"/>
      <c r="L174" s="156"/>
      <c r="M174" s="161"/>
      <c r="N174" s="162"/>
      <c r="O174" s="162"/>
      <c r="P174" s="163">
        <f>P175+P181+P197+P208</f>
        <v>0</v>
      </c>
      <c r="Q174" s="162"/>
      <c r="R174" s="163">
        <f>R175+R181+R197+R208</f>
        <v>51.428907399999993</v>
      </c>
      <c r="S174" s="162"/>
      <c r="T174" s="164">
        <f>T175+T181+T197+T208</f>
        <v>78.400072000000009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57" t="s">
        <v>84</v>
      </c>
      <c r="AT174" s="165" t="s">
        <v>75</v>
      </c>
      <c r="AU174" s="165" t="s">
        <v>76</v>
      </c>
      <c r="AY174" s="157" t="s">
        <v>176</v>
      </c>
      <c r="BK174" s="166">
        <f>BK175+BK181+BK197+BK208</f>
        <v>0</v>
      </c>
    </row>
    <row r="175" s="12" customFormat="1" ht="22.8" customHeight="1">
      <c r="A175" s="12"/>
      <c r="B175" s="156"/>
      <c r="C175" s="12"/>
      <c r="D175" s="157" t="s">
        <v>75</v>
      </c>
      <c r="E175" s="167" t="s">
        <v>177</v>
      </c>
      <c r="F175" s="167" t="s">
        <v>178</v>
      </c>
      <c r="G175" s="12"/>
      <c r="H175" s="12"/>
      <c r="I175" s="159"/>
      <c r="J175" s="168">
        <f>BK175</f>
        <v>0</v>
      </c>
      <c r="K175" s="12"/>
      <c r="L175" s="156"/>
      <c r="M175" s="161"/>
      <c r="N175" s="162"/>
      <c r="O175" s="162"/>
      <c r="P175" s="163">
        <f>SUM(P176:P180)</f>
        <v>0</v>
      </c>
      <c r="Q175" s="162"/>
      <c r="R175" s="163">
        <f>SUM(R176:R180)</f>
        <v>51.420627399999994</v>
      </c>
      <c r="S175" s="162"/>
      <c r="T175" s="164">
        <f>SUM(T176:T180)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57" t="s">
        <v>84</v>
      </c>
      <c r="AT175" s="165" t="s">
        <v>75</v>
      </c>
      <c r="AU175" s="165" t="s">
        <v>84</v>
      </c>
      <c r="AY175" s="157" t="s">
        <v>176</v>
      </c>
      <c r="BK175" s="166">
        <f>SUM(BK176:BK180)</f>
        <v>0</v>
      </c>
    </row>
    <row r="176" s="2" customFormat="1" ht="24.15" customHeight="1">
      <c r="A176" s="35"/>
      <c r="B176" s="169"/>
      <c r="C176" s="170" t="s">
        <v>84</v>
      </c>
      <c r="D176" s="170" t="s">
        <v>179</v>
      </c>
      <c r="E176" s="171" t="s">
        <v>180</v>
      </c>
      <c r="F176" s="172" t="s">
        <v>181</v>
      </c>
      <c r="G176" s="173" t="s">
        <v>182</v>
      </c>
      <c r="H176" s="174">
        <v>460.40100000000001</v>
      </c>
      <c r="I176" s="175"/>
      <c r="J176" s="176">
        <f>ROUND(I176*H176,2)</f>
        <v>0</v>
      </c>
      <c r="K176" s="177"/>
      <c r="L176" s="36"/>
      <c r="M176" s="178" t="s">
        <v>1</v>
      </c>
      <c r="N176" s="179" t="s">
        <v>41</v>
      </c>
      <c r="O176" s="74"/>
      <c r="P176" s="180">
        <f>O176*H176</f>
        <v>0</v>
      </c>
      <c r="Q176" s="180">
        <v>0.00025999999999999998</v>
      </c>
      <c r="R176" s="180">
        <f>Q176*H176</f>
        <v>0.11970425999999999</v>
      </c>
      <c r="S176" s="180">
        <v>0</v>
      </c>
      <c r="T176" s="181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2" t="s">
        <v>183</v>
      </c>
      <c r="AT176" s="182" t="s">
        <v>179</v>
      </c>
      <c r="AU176" s="182" t="s">
        <v>86</v>
      </c>
      <c r="AY176" s="16" t="s">
        <v>176</v>
      </c>
      <c r="BE176" s="183">
        <f>IF(N176="základní",J176,0)</f>
        <v>0</v>
      </c>
      <c r="BF176" s="183">
        <f>IF(N176="snížená",J176,0)</f>
        <v>0</v>
      </c>
      <c r="BG176" s="183">
        <f>IF(N176="zákl. přenesená",J176,0)</f>
        <v>0</v>
      </c>
      <c r="BH176" s="183">
        <f>IF(N176="sníž. přenesená",J176,0)</f>
        <v>0</v>
      </c>
      <c r="BI176" s="183">
        <f>IF(N176="nulová",J176,0)</f>
        <v>0</v>
      </c>
      <c r="BJ176" s="16" t="s">
        <v>84</v>
      </c>
      <c r="BK176" s="183">
        <f>ROUND(I176*H176,2)</f>
        <v>0</v>
      </c>
      <c r="BL176" s="16" t="s">
        <v>183</v>
      </c>
      <c r="BM176" s="182" t="s">
        <v>184</v>
      </c>
    </row>
    <row r="177" s="2" customFormat="1" ht="24.15" customHeight="1">
      <c r="A177" s="35"/>
      <c r="B177" s="169"/>
      <c r="C177" s="170" t="s">
        <v>86</v>
      </c>
      <c r="D177" s="170" t="s">
        <v>179</v>
      </c>
      <c r="E177" s="171" t="s">
        <v>185</v>
      </c>
      <c r="F177" s="172" t="s">
        <v>186</v>
      </c>
      <c r="G177" s="173" t="s">
        <v>182</v>
      </c>
      <c r="H177" s="174">
        <v>460.40100000000001</v>
      </c>
      <c r="I177" s="175"/>
      <c r="J177" s="176">
        <f>ROUND(I177*H177,2)</f>
        <v>0</v>
      </c>
      <c r="K177" s="177"/>
      <c r="L177" s="36"/>
      <c r="M177" s="178" t="s">
        <v>1</v>
      </c>
      <c r="N177" s="179" t="s">
        <v>41</v>
      </c>
      <c r="O177" s="74"/>
      <c r="P177" s="180">
        <f>O177*H177</f>
        <v>0</v>
      </c>
      <c r="Q177" s="180">
        <v>0.018380000000000001</v>
      </c>
      <c r="R177" s="180">
        <f>Q177*H177</f>
        <v>8.4621703799999999</v>
      </c>
      <c r="S177" s="180">
        <v>0</v>
      </c>
      <c r="T177" s="181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2" t="s">
        <v>183</v>
      </c>
      <c r="AT177" s="182" t="s">
        <v>179</v>
      </c>
      <c r="AU177" s="182" t="s">
        <v>86</v>
      </c>
      <c r="AY177" s="16" t="s">
        <v>176</v>
      </c>
      <c r="BE177" s="183">
        <f>IF(N177="základní",J177,0)</f>
        <v>0</v>
      </c>
      <c r="BF177" s="183">
        <f>IF(N177="snížená",J177,0)</f>
        <v>0</v>
      </c>
      <c r="BG177" s="183">
        <f>IF(N177="zákl. přenesená",J177,0)</f>
        <v>0</v>
      </c>
      <c r="BH177" s="183">
        <f>IF(N177="sníž. přenesená",J177,0)</f>
        <v>0</v>
      </c>
      <c r="BI177" s="183">
        <f>IF(N177="nulová",J177,0)</f>
        <v>0</v>
      </c>
      <c r="BJ177" s="16" t="s">
        <v>84</v>
      </c>
      <c r="BK177" s="183">
        <f>ROUND(I177*H177,2)</f>
        <v>0</v>
      </c>
      <c r="BL177" s="16" t="s">
        <v>183</v>
      </c>
      <c r="BM177" s="182" t="s">
        <v>187</v>
      </c>
    </row>
    <row r="178" s="2" customFormat="1" ht="33" customHeight="1">
      <c r="A178" s="35"/>
      <c r="B178" s="169"/>
      <c r="C178" s="170" t="s">
        <v>188</v>
      </c>
      <c r="D178" s="170" t="s">
        <v>179</v>
      </c>
      <c r="E178" s="171" t="s">
        <v>189</v>
      </c>
      <c r="F178" s="172" t="s">
        <v>190</v>
      </c>
      <c r="G178" s="173" t="s">
        <v>191</v>
      </c>
      <c r="H178" s="174">
        <v>16.948</v>
      </c>
      <c r="I178" s="175"/>
      <c r="J178" s="176">
        <f>ROUND(I178*H178,2)</f>
        <v>0</v>
      </c>
      <c r="K178" s="177"/>
      <c r="L178" s="36"/>
      <c r="M178" s="178" t="s">
        <v>1</v>
      </c>
      <c r="N178" s="179" t="s">
        <v>41</v>
      </c>
      <c r="O178" s="74"/>
      <c r="P178" s="180">
        <f>O178*H178</f>
        <v>0</v>
      </c>
      <c r="Q178" s="180">
        <v>2.5018699999999998</v>
      </c>
      <c r="R178" s="180">
        <f>Q178*H178</f>
        <v>42.401692759999996</v>
      </c>
      <c r="S178" s="180">
        <v>0</v>
      </c>
      <c r="T178" s="181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2" t="s">
        <v>183</v>
      </c>
      <c r="AT178" s="182" t="s">
        <v>179</v>
      </c>
      <c r="AU178" s="182" t="s">
        <v>86</v>
      </c>
      <c r="AY178" s="16" t="s">
        <v>176</v>
      </c>
      <c r="BE178" s="183">
        <f>IF(N178="základní",J178,0)</f>
        <v>0</v>
      </c>
      <c r="BF178" s="183">
        <f>IF(N178="snížená",J178,0)</f>
        <v>0</v>
      </c>
      <c r="BG178" s="183">
        <f>IF(N178="zákl. přenesená",J178,0)</f>
        <v>0</v>
      </c>
      <c r="BH178" s="183">
        <f>IF(N178="sníž. přenesená",J178,0)</f>
        <v>0</v>
      </c>
      <c r="BI178" s="183">
        <f>IF(N178="nulová",J178,0)</f>
        <v>0</v>
      </c>
      <c r="BJ178" s="16" t="s">
        <v>84</v>
      </c>
      <c r="BK178" s="183">
        <f>ROUND(I178*H178,2)</f>
        <v>0</v>
      </c>
      <c r="BL178" s="16" t="s">
        <v>183</v>
      </c>
      <c r="BM178" s="182" t="s">
        <v>192</v>
      </c>
    </row>
    <row r="179" s="2" customFormat="1" ht="24.15" customHeight="1">
      <c r="A179" s="35"/>
      <c r="B179" s="169"/>
      <c r="C179" s="170" t="s">
        <v>183</v>
      </c>
      <c r="D179" s="170" t="s">
        <v>179</v>
      </c>
      <c r="E179" s="171" t="s">
        <v>193</v>
      </c>
      <c r="F179" s="172" t="s">
        <v>194</v>
      </c>
      <c r="G179" s="173" t="s">
        <v>195</v>
      </c>
      <c r="H179" s="174">
        <v>1</v>
      </c>
      <c r="I179" s="175"/>
      <c r="J179" s="176">
        <f>ROUND(I179*H179,2)</f>
        <v>0</v>
      </c>
      <c r="K179" s="177"/>
      <c r="L179" s="36"/>
      <c r="M179" s="178" t="s">
        <v>1</v>
      </c>
      <c r="N179" s="179" t="s">
        <v>41</v>
      </c>
      <c r="O179" s="74"/>
      <c r="P179" s="180">
        <f>O179*H179</f>
        <v>0</v>
      </c>
      <c r="Q179" s="180">
        <v>0.42153000000000002</v>
      </c>
      <c r="R179" s="180">
        <f>Q179*H179</f>
        <v>0.42153000000000002</v>
      </c>
      <c r="S179" s="180">
        <v>0</v>
      </c>
      <c r="T179" s="181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2" t="s">
        <v>183</v>
      </c>
      <c r="AT179" s="182" t="s">
        <v>179</v>
      </c>
      <c r="AU179" s="182" t="s">
        <v>86</v>
      </c>
      <c r="AY179" s="16" t="s">
        <v>176</v>
      </c>
      <c r="BE179" s="183">
        <f>IF(N179="základní",J179,0)</f>
        <v>0</v>
      </c>
      <c r="BF179" s="183">
        <f>IF(N179="snížená",J179,0)</f>
        <v>0</v>
      </c>
      <c r="BG179" s="183">
        <f>IF(N179="zákl. přenesená",J179,0)</f>
        <v>0</v>
      </c>
      <c r="BH179" s="183">
        <f>IF(N179="sníž. přenesená",J179,0)</f>
        <v>0</v>
      </c>
      <c r="BI179" s="183">
        <f>IF(N179="nulová",J179,0)</f>
        <v>0</v>
      </c>
      <c r="BJ179" s="16" t="s">
        <v>84</v>
      </c>
      <c r="BK179" s="183">
        <f>ROUND(I179*H179,2)</f>
        <v>0</v>
      </c>
      <c r="BL179" s="16" t="s">
        <v>183</v>
      </c>
      <c r="BM179" s="182" t="s">
        <v>196</v>
      </c>
    </row>
    <row r="180" s="2" customFormat="1" ht="37.8" customHeight="1">
      <c r="A180" s="35"/>
      <c r="B180" s="169"/>
      <c r="C180" s="184" t="s">
        <v>197</v>
      </c>
      <c r="D180" s="184" t="s">
        <v>198</v>
      </c>
      <c r="E180" s="185" t="s">
        <v>199</v>
      </c>
      <c r="F180" s="186" t="s">
        <v>200</v>
      </c>
      <c r="G180" s="187" t="s">
        <v>195</v>
      </c>
      <c r="H180" s="188">
        <v>1</v>
      </c>
      <c r="I180" s="189"/>
      <c r="J180" s="190">
        <f>ROUND(I180*H180,2)</f>
        <v>0</v>
      </c>
      <c r="K180" s="191"/>
      <c r="L180" s="192"/>
      <c r="M180" s="193" t="s">
        <v>1</v>
      </c>
      <c r="N180" s="194" t="s">
        <v>41</v>
      </c>
      <c r="O180" s="74"/>
      <c r="P180" s="180">
        <f>O180*H180</f>
        <v>0</v>
      </c>
      <c r="Q180" s="180">
        <v>0.01553</v>
      </c>
      <c r="R180" s="180">
        <f>Q180*H180</f>
        <v>0.01553</v>
      </c>
      <c r="S180" s="180">
        <v>0</v>
      </c>
      <c r="T180" s="181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2" t="s">
        <v>201</v>
      </c>
      <c r="AT180" s="182" t="s">
        <v>198</v>
      </c>
      <c r="AU180" s="182" t="s">
        <v>86</v>
      </c>
      <c r="AY180" s="16" t="s">
        <v>176</v>
      </c>
      <c r="BE180" s="183">
        <f>IF(N180="základní",J180,0)</f>
        <v>0</v>
      </c>
      <c r="BF180" s="183">
        <f>IF(N180="snížená",J180,0)</f>
        <v>0</v>
      </c>
      <c r="BG180" s="183">
        <f>IF(N180="zákl. přenesená",J180,0)</f>
        <v>0</v>
      </c>
      <c r="BH180" s="183">
        <f>IF(N180="sníž. přenesená",J180,0)</f>
        <v>0</v>
      </c>
      <c r="BI180" s="183">
        <f>IF(N180="nulová",J180,0)</f>
        <v>0</v>
      </c>
      <c r="BJ180" s="16" t="s">
        <v>84</v>
      </c>
      <c r="BK180" s="183">
        <f>ROUND(I180*H180,2)</f>
        <v>0</v>
      </c>
      <c r="BL180" s="16" t="s">
        <v>183</v>
      </c>
      <c r="BM180" s="182" t="s">
        <v>202</v>
      </c>
    </row>
    <row r="181" s="12" customFormat="1" ht="22.8" customHeight="1">
      <c r="A181" s="12"/>
      <c r="B181" s="156"/>
      <c r="C181" s="12"/>
      <c r="D181" s="157" t="s">
        <v>75</v>
      </c>
      <c r="E181" s="167" t="s">
        <v>203</v>
      </c>
      <c r="F181" s="167" t="s">
        <v>204</v>
      </c>
      <c r="G181" s="12"/>
      <c r="H181" s="12"/>
      <c r="I181" s="159"/>
      <c r="J181" s="168">
        <f>BK181</f>
        <v>0</v>
      </c>
      <c r="K181" s="12"/>
      <c r="L181" s="156"/>
      <c r="M181" s="161"/>
      <c r="N181" s="162"/>
      <c r="O181" s="162"/>
      <c r="P181" s="163">
        <f>SUM(P182:P196)</f>
        <v>0</v>
      </c>
      <c r="Q181" s="162"/>
      <c r="R181" s="163">
        <f>SUM(R182:R196)</f>
        <v>0</v>
      </c>
      <c r="S181" s="162"/>
      <c r="T181" s="164">
        <f>SUM(T182:T196)</f>
        <v>78.400072000000009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57" t="s">
        <v>84</v>
      </c>
      <c r="AT181" s="165" t="s">
        <v>75</v>
      </c>
      <c r="AU181" s="165" t="s">
        <v>84</v>
      </c>
      <c r="AY181" s="157" t="s">
        <v>176</v>
      </c>
      <c r="BK181" s="166">
        <f>SUM(BK182:BK196)</f>
        <v>0</v>
      </c>
    </row>
    <row r="182" s="2" customFormat="1" ht="24.15" customHeight="1">
      <c r="A182" s="35"/>
      <c r="B182" s="169"/>
      <c r="C182" s="170" t="s">
        <v>177</v>
      </c>
      <c r="D182" s="170" t="s">
        <v>179</v>
      </c>
      <c r="E182" s="171" t="s">
        <v>205</v>
      </c>
      <c r="F182" s="172" t="s">
        <v>206</v>
      </c>
      <c r="G182" s="173" t="s">
        <v>182</v>
      </c>
      <c r="H182" s="174">
        <v>43.456000000000003</v>
      </c>
      <c r="I182" s="175"/>
      <c r="J182" s="176">
        <f>ROUND(I182*H182,2)</f>
        <v>0</v>
      </c>
      <c r="K182" s="177"/>
      <c r="L182" s="36"/>
      <c r="M182" s="178" t="s">
        <v>1</v>
      </c>
      <c r="N182" s="179" t="s">
        <v>41</v>
      </c>
      <c r="O182" s="74"/>
      <c r="P182" s="180">
        <f>O182*H182</f>
        <v>0</v>
      </c>
      <c r="Q182" s="180">
        <v>0</v>
      </c>
      <c r="R182" s="180">
        <f>Q182*H182</f>
        <v>0</v>
      </c>
      <c r="S182" s="180">
        <v>0.080000000000000002</v>
      </c>
      <c r="T182" s="181">
        <f>S182*H182</f>
        <v>3.4764800000000005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2" t="s">
        <v>183</v>
      </c>
      <c r="AT182" s="182" t="s">
        <v>179</v>
      </c>
      <c r="AU182" s="182" t="s">
        <v>86</v>
      </c>
      <c r="AY182" s="16" t="s">
        <v>176</v>
      </c>
      <c r="BE182" s="183">
        <f>IF(N182="základní",J182,0)</f>
        <v>0</v>
      </c>
      <c r="BF182" s="183">
        <f>IF(N182="snížená",J182,0)</f>
        <v>0</v>
      </c>
      <c r="BG182" s="183">
        <f>IF(N182="zákl. přenesená",J182,0)</f>
        <v>0</v>
      </c>
      <c r="BH182" s="183">
        <f>IF(N182="sníž. přenesená",J182,0)</f>
        <v>0</v>
      </c>
      <c r="BI182" s="183">
        <f>IF(N182="nulová",J182,0)</f>
        <v>0</v>
      </c>
      <c r="BJ182" s="16" t="s">
        <v>84</v>
      </c>
      <c r="BK182" s="183">
        <f>ROUND(I182*H182,2)</f>
        <v>0</v>
      </c>
      <c r="BL182" s="16" t="s">
        <v>183</v>
      </c>
      <c r="BM182" s="182" t="s">
        <v>207</v>
      </c>
    </row>
    <row r="183" s="2" customFormat="1" ht="24.15" customHeight="1">
      <c r="A183" s="35"/>
      <c r="B183" s="169"/>
      <c r="C183" s="170" t="s">
        <v>208</v>
      </c>
      <c r="D183" s="170" t="s">
        <v>179</v>
      </c>
      <c r="E183" s="171" t="s">
        <v>209</v>
      </c>
      <c r="F183" s="172" t="s">
        <v>210</v>
      </c>
      <c r="G183" s="173" t="s">
        <v>182</v>
      </c>
      <c r="H183" s="174">
        <v>22.256</v>
      </c>
      <c r="I183" s="175"/>
      <c r="J183" s="176">
        <f>ROUND(I183*H183,2)</f>
        <v>0</v>
      </c>
      <c r="K183" s="177"/>
      <c r="L183" s="36"/>
      <c r="M183" s="178" t="s">
        <v>1</v>
      </c>
      <c r="N183" s="179" t="s">
        <v>41</v>
      </c>
      <c r="O183" s="74"/>
      <c r="P183" s="180">
        <f>O183*H183</f>
        <v>0</v>
      </c>
      <c r="Q183" s="180">
        <v>0</v>
      </c>
      <c r="R183" s="180">
        <f>Q183*H183</f>
        <v>0</v>
      </c>
      <c r="S183" s="180">
        <v>0.14000000000000001</v>
      </c>
      <c r="T183" s="181">
        <f>S183*H183</f>
        <v>3.1158400000000004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2" t="s">
        <v>183</v>
      </c>
      <c r="AT183" s="182" t="s">
        <v>179</v>
      </c>
      <c r="AU183" s="182" t="s">
        <v>86</v>
      </c>
      <c r="AY183" s="16" t="s">
        <v>176</v>
      </c>
      <c r="BE183" s="183">
        <f>IF(N183="základní",J183,0)</f>
        <v>0</v>
      </c>
      <c r="BF183" s="183">
        <f>IF(N183="snížená",J183,0)</f>
        <v>0</v>
      </c>
      <c r="BG183" s="183">
        <f>IF(N183="zákl. přenesená",J183,0)</f>
        <v>0</v>
      </c>
      <c r="BH183" s="183">
        <f>IF(N183="sníž. přenesená",J183,0)</f>
        <v>0</v>
      </c>
      <c r="BI183" s="183">
        <f>IF(N183="nulová",J183,0)</f>
        <v>0</v>
      </c>
      <c r="BJ183" s="16" t="s">
        <v>84</v>
      </c>
      <c r="BK183" s="183">
        <f>ROUND(I183*H183,2)</f>
        <v>0</v>
      </c>
      <c r="BL183" s="16" t="s">
        <v>183</v>
      </c>
      <c r="BM183" s="182" t="s">
        <v>211</v>
      </c>
    </row>
    <row r="184" s="2" customFormat="1" ht="24.15" customHeight="1">
      <c r="A184" s="35"/>
      <c r="B184" s="169"/>
      <c r="C184" s="170" t="s">
        <v>201</v>
      </c>
      <c r="D184" s="170" t="s">
        <v>179</v>
      </c>
      <c r="E184" s="171" t="s">
        <v>212</v>
      </c>
      <c r="F184" s="172" t="s">
        <v>213</v>
      </c>
      <c r="G184" s="173" t="s">
        <v>182</v>
      </c>
      <c r="H184" s="174">
        <v>33.456000000000003</v>
      </c>
      <c r="I184" s="175"/>
      <c r="J184" s="176">
        <f>ROUND(I184*H184,2)</f>
        <v>0</v>
      </c>
      <c r="K184" s="177"/>
      <c r="L184" s="36"/>
      <c r="M184" s="178" t="s">
        <v>1</v>
      </c>
      <c r="N184" s="179" t="s">
        <v>41</v>
      </c>
      <c r="O184" s="74"/>
      <c r="P184" s="180">
        <f>O184*H184</f>
        <v>0</v>
      </c>
      <c r="Q184" s="180">
        <v>0</v>
      </c>
      <c r="R184" s="180">
        <f>Q184*H184</f>
        <v>0</v>
      </c>
      <c r="S184" s="180">
        <v>0.18099999999999999</v>
      </c>
      <c r="T184" s="181">
        <f>S184*H184</f>
        <v>6.055536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2" t="s">
        <v>183</v>
      </c>
      <c r="AT184" s="182" t="s">
        <v>179</v>
      </c>
      <c r="AU184" s="182" t="s">
        <v>86</v>
      </c>
      <c r="AY184" s="16" t="s">
        <v>176</v>
      </c>
      <c r="BE184" s="183">
        <f>IF(N184="základní",J184,0)</f>
        <v>0</v>
      </c>
      <c r="BF184" s="183">
        <f>IF(N184="snížená",J184,0)</f>
        <v>0</v>
      </c>
      <c r="BG184" s="183">
        <f>IF(N184="zákl. přenesená",J184,0)</f>
        <v>0</v>
      </c>
      <c r="BH184" s="183">
        <f>IF(N184="sníž. přenesená",J184,0)</f>
        <v>0</v>
      </c>
      <c r="BI184" s="183">
        <f>IF(N184="nulová",J184,0)</f>
        <v>0</v>
      </c>
      <c r="BJ184" s="16" t="s">
        <v>84</v>
      </c>
      <c r="BK184" s="183">
        <f>ROUND(I184*H184,2)</f>
        <v>0</v>
      </c>
      <c r="BL184" s="16" t="s">
        <v>183</v>
      </c>
      <c r="BM184" s="182" t="s">
        <v>214</v>
      </c>
    </row>
    <row r="185" s="2" customFormat="1" ht="24.15" customHeight="1">
      <c r="A185" s="35"/>
      <c r="B185" s="169"/>
      <c r="C185" s="170" t="s">
        <v>203</v>
      </c>
      <c r="D185" s="170" t="s">
        <v>179</v>
      </c>
      <c r="E185" s="171" t="s">
        <v>215</v>
      </c>
      <c r="F185" s="172" t="s">
        <v>216</v>
      </c>
      <c r="G185" s="173" t="s">
        <v>182</v>
      </c>
      <c r="H185" s="174">
        <v>22.256</v>
      </c>
      <c r="I185" s="175"/>
      <c r="J185" s="176">
        <f>ROUND(I185*H185,2)</f>
        <v>0</v>
      </c>
      <c r="K185" s="177"/>
      <c r="L185" s="36"/>
      <c r="M185" s="178" t="s">
        <v>1</v>
      </c>
      <c r="N185" s="179" t="s">
        <v>41</v>
      </c>
      <c r="O185" s="74"/>
      <c r="P185" s="180">
        <f>O185*H185</f>
        <v>0</v>
      </c>
      <c r="Q185" s="180">
        <v>0</v>
      </c>
      <c r="R185" s="180">
        <f>Q185*H185</f>
        <v>0</v>
      </c>
      <c r="S185" s="180">
        <v>0.26100000000000001</v>
      </c>
      <c r="T185" s="181">
        <f>S185*H185</f>
        <v>5.8088160000000002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2" t="s">
        <v>183</v>
      </c>
      <c r="AT185" s="182" t="s">
        <v>179</v>
      </c>
      <c r="AU185" s="182" t="s">
        <v>86</v>
      </c>
      <c r="AY185" s="16" t="s">
        <v>176</v>
      </c>
      <c r="BE185" s="183">
        <f>IF(N185="základní",J185,0)</f>
        <v>0</v>
      </c>
      <c r="BF185" s="183">
        <f>IF(N185="snížená",J185,0)</f>
        <v>0</v>
      </c>
      <c r="BG185" s="183">
        <f>IF(N185="zákl. přenesená",J185,0)</f>
        <v>0</v>
      </c>
      <c r="BH185" s="183">
        <f>IF(N185="sníž. přenesená",J185,0)</f>
        <v>0</v>
      </c>
      <c r="BI185" s="183">
        <f>IF(N185="nulová",J185,0)</f>
        <v>0</v>
      </c>
      <c r="BJ185" s="16" t="s">
        <v>84</v>
      </c>
      <c r="BK185" s="183">
        <f>ROUND(I185*H185,2)</f>
        <v>0</v>
      </c>
      <c r="BL185" s="16" t="s">
        <v>183</v>
      </c>
      <c r="BM185" s="182" t="s">
        <v>217</v>
      </c>
    </row>
    <row r="186" s="2" customFormat="1" ht="21.75" customHeight="1">
      <c r="A186" s="35"/>
      <c r="B186" s="169"/>
      <c r="C186" s="170" t="s">
        <v>218</v>
      </c>
      <c r="D186" s="170" t="s">
        <v>179</v>
      </c>
      <c r="E186" s="171" t="s">
        <v>219</v>
      </c>
      <c r="F186" s="172" t="s">
        <v>220</v>
      </c>
      <c r="G186" s="173" t="s">
        <v>195</v>
      </c>
      <c r="H186" s="174">
        <v>7</v>
      </c>
      <c r="I186" s="175"/>
      <c r="J186" s="176">
        <f>ROUND(I186*H186,2)</f>
        <v>0</v>
      </c>
      <c r="K186" s="177"/>
      <c r="L186" s="36"/>
      <c r="M186" s="178" t="s">
        <v>1</v>
      </c>
      <c r="N186" s="179" t="s">
        <v>41</v>
      </c>
      <c r="O186" s="74"/>
      <c r="P186" s="180">
        <f>O186*H186</f>
        <v>0</v>
      </c>
      <c r="Q186" s="180">
        <v>0</v>
      </c>
      <c r="R186" s="180">
        <f>Q186*H186</f>
        <v>0</v>
      </c>
      <c r="S186" s="180">
        <v>0</v>
      </c>
      <c r="T186" s="181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82" t="s">
        <v>183</v>
      </c>
      <c r="AT186" s="182" t="s">
        <v>179</v>
      </c>
      <c r="AU186" s="182" t="s">
        <v>86</v>
      </c>
      <c r="AY186" s="16" t="s">
        <v>176</v>
      </c>
      <c r="BE186" s="183">
        <f>IF(N186="základní",J186,0)</f>
        <v>0</v>
      </c>
      <c r="BF186" s="183">
        <f>IF(N186="snížená",J186,0)</f>
        <v>0</v>
      </c>
      <c r="BG186" s="183">
        <f>IF(N186="zákl. přenesená",J186,0)</f>
        <v>0</v>
      </c>
      <c r="BH186" s="183">
        <f>IF(N186="sníž. přenesená",J186,0)</f>
        <v>0</v>
      </c>
      <c r="BI186" s="183">
        <f>IF(N186="nulová",J186,0)</f>
        <v>0</v>
      </c>
      <c r="BJ186" s="16" t="s">
        <v>84</v>
      </c>
      <c r="BK186" s="183">
        <f>ROUND(I186*H186,2)</f>
        <v>0</v>
      </c>
      <c r="BL186" s="16" t="s">
        <v>183</v>
      </c>
      <c r="BM186" s="182" t="s">
        <v>221</v>
      </c>
    </row>
    <row r="187" s="2" customFormat="1" ht="21.75" customHeight="1">
      <c r="A187" s="35"/>
      <c r="B187" s="169"/>
      <c r="C187" s="170" t="s">
        <v>222</v>
      </c>
      <c r="D187" s="170" t="s">
        <v>179</v>
      </c>
      <c r="E187" s="171" t="s">
        <v>223</v>
      </c>
      <c r="F187" s="172" t="s">
        <v>224</v>
      </c>
      <c r="G187" s="173" t="s">
        <v>195</v>
      </c>
      <c r="H187" s="174">
        <v>2</v>
      </c>
      <c r="I187" s="175"/>
      <c r="J187" s="176">
        <f>ROUND(I187*H187,2)</f>
        <v>0</v>
      </c>
      <c r="K187" s="177"/>
      <c r="L187" s="36"/>
      <c r="M187" s="178" t="s">
        <v>1</v>
      </c>
      <c r="N187" s="179" t="s">
        <v>41</v>
      </c>
      <c r="O187" s="74"/>
      <c r="P187" s="180">
        <f>O187*H187</f>
        <v>0</v>
      </c>
      <c r="Q187" s="180">
        <v>0</v>
      </c>
      <c r="R187" s="180">
        <f>Q187*H187</f>
        <v>0</v>
      </c>
      <c r="S187" s="180">
        <v>0</v>
      </c>
      <c r="T187" s="181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2" t="s">
        <v>183</v>
      </c>
      <c r="AT187" s="182" t="s">
        <v>179</v>
      </c>
      <c r="AU187" s="182" t="s">
        <v>86</v>
      </c>
      <c r="AY187" s="16" t="s">
        <v>176</v>
      </c>
      <c r="BE187" s="183">
        <f>IF(N187="základní",J187,0)</f>
        <v>0</v>
      </c>
      <c r="BF187" s="183">
        <f>IF(N187="snížená",J187,0)</f>
        <v>0</v>
      </c>
      <c r="BG187" s="183">
        <f>IF(N187="zákl. přenesená",J187,0)</f>
        <v>0</v>
      </c>
      <c r="BH187" s="183">
        <f>IF(N187="sníž. přenesená",J187,0)</f>
        <v>0</v>
      </c>
      <c r="BI187" s="183">
        <f>IF(N187="nulová",J187,0)</f>
        <v>0</v>
      </c>
      <c r="BJ187" s="16" t="s">
        <v>84</v>
      </c>
      <c r="BK187" s="183">
        <f>ROUND(I187*H187,2)</f>
        <v>0</v>
      </c>
      <c r="BL187" s="16" t="s">
        <v>183</v>
      </c>
      <c r="BM187" s="182" t="s">
        <v>225</v>
      </c>
    </row>
    <row r="188" s="2" customFormat="1" ht="21.75" customHeight="1">
      <c r="A188" s="35"/>
      <c r="B188" s="169"/>
      <c r="C188" s="170" t="s">
        <v>8</v>
      </c>
      <c r="D188" s="170" t="s">
        <v>179</v>
      </c>
      <c r="E188" s="171" t="s">
        <v>226</v>
      </c>
      <c r="F188" s="172" t="s">
        <v>227</v>
      </c>
      <c r="G188" s="173" t="s">
        <v>195</v>
      </c>
      <c r="H188" s="174">
        <v>8</v>
      </c>
      <c r="I188" s="175"/>
      <c r="J188" s="176">
        <f>ROUND(I188*H188,2)</f>
        <v>0</v>
      </c>
      <c r="K188" s="177"/>
      <c r="L188" s="36"/>
      <c r="M188" s="178" t="s">
        <v>1</v>
      </c>
      <c r="N188" s="179" t="s">
        <v>41</v>
      </c>
      <c r="O188" s="74"/>
      <c r="P188" s="180">
        <f>O188*H188</f>
        <v>0</v>
      </c>
      <c r="Q188" s="180">
        <v>0</v>
      </c>
      <c r="R188" s="180">
        <f>Q188*H188</f>
        <v>0</v>
      </c>
      <c r="S188" s="180">
        <v>0</v>
      </c>
      <c r="T188" s="181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2" t="s">
        <v>183</v>
      </c>
      <c r="AT188" s="182" t="s">
        <v>179</v>
      </c>
      <c r="AU188" s="182" t="s">
        <v>86</v>
      </c>
      <c r="AY188" s="16" t="s">
        <v>176</v>
      </c>
      <c r="BE188" s="183">
        <f>IF(N188="základní",J188,0)</f>
        <v>0</v>
      </c>
      <c r="BF188" s="183">
        <f>IF(N188="snížená",J188,0)</f>
        <v>0</v>
      </c>
      <c r="BG188" s="183">
        <f>IF(N188="zákl. přenesená",J188,0)</f>
        <v>0</v>
      </c>
      <c r="BH188" s="183">
        <f>IF(N188="sníž. přenesená",J188,0)</f>
        <v>0</v>
      </c>
      <c r="BI188" s="183">
        <f>IF(N188="nulová",J188,0)</f>
        <v>0</v>
      </c>
      <c r="BJ188" s="16" t="s">
        <v>84</v>
      </c>
      <c r="BK188" s="183">
        <f>ROUND(I188*H188,2)</f>
        <v>0</v>
      </c>
      <c r="BL188" s="16" t="s">
        <v>183</v>
      </c>
      <c r="BM188" s="182" t="s">
        <v>228</v>
      </c>
    </row>
    <row r="189" s="2" customFormat="1" ht="16.5" customHeight="1">
      <c r="A189" s="35"/>
      <c r="B189" s="169"/>
      <c r="C189" s="170" t="s">
        <v>229</v>
      </c>
      <c r="D189" s="170" t="s">
        <v>179</v>
      </c>
      <c r="E189" s="171" t="s">
        <v>230</v>
      </c>
      <c r="F189" s="172" t="s">
        <v>231</v>
      </c>
      <c r="G189" s="173" t="s">
        <v>195</v>
      </c>
      <c r="H189" s="174">
        <v>6</v>
      </c>
      <c r="I189" s="175"/>
      <c r="J189" s="176">
        <f>ROUND(I189*H189,2)</f>
        <v>0</v>
      </c>
      <c r="K189" s="177"/>
      <c r="L189" s="36"/>
      <c r="M189" s="178" t="s">
        <v>1</v>
      </c>
      <c r="N189" s="179" t="s">
        <v>41</v>
      </c>
      <c r="O189" s="74"/>
      <c r="P189" s="180">
        <f>O189*H189</f>
        <v>0</v>
      </c>
      <c r="Q189" s="180">
        <v>0</v>
      </c>
      <c r="R189" s="180">
        <f>Q189*H189</f>
        <v>0</v>
      </c>
      <c r="S189" s="180">
        <v>0</v>
      </c>
      <c r="T189" s="181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2" t="s">
        <v>183</v>
      </c>
      <c r="AT189" s="182" t="s">
        <v>179</v>
      </c>
      <c r="AU189" s="182" t="s">
        <v>86</v>
      </c>
      <c r="AY189" s="16" t="s">
        <v>176</v>
      </c>
      <c r="BE189" s="183">
        <f>IF(N189="základní",J189,0)</f>
        <v>0</v>
      </c>
      <c r="BF189" s="183">
        <f>IF(N189="snížená",J189,0)</f>
        <v>0</v>
      </c>
      <c r="BG189" s="183">
        <f>IF(N189="zákl. přenesená",J189,0)</f>
        <v>0</v>
      </c>
      <c r="BH189" s="183">
        <f>IF(N189="sníž. přenesená",J189,0)</f>
        <v>0</v>
      </c>
      <c r="BI189" s="183">
        <f>IF(N189="nulová",J189,0)</f>
        <v>0</v>
      </c>
      <c r="BJ189" s="16" t="s">
        <v>84</v>
      </c>
      <c r="BK189" s="183">
        <f>ROUND(I189*H189,2)</f>
        <v>0</v>
      </c>
      <c r="BL189" s="16" t="s">
        <v>183</v>
      </c>
      <c r="BM189" s="182" t="s">
        <v>232</v>
      </c>
    </row>
    <row r="190" s="2" customFormat="1" ht="16.5" customHeight="1">
      <c r="A190" s="35"/>
      <c r="B190" s="169"/>
      <c r="C190" s="170" t="s">
        <v>233</v>
      </c>
      <c r="D190" s="170" t="s">
        <v>179</v>
      </c>
      <c r="E190" s="171" t="s">
        <v>234</v>
      </c>
      <c r="F190" s="172" t="s">
        <v>235</v>
      </c>
      <c r="G190" s="173" t="s">
        <v>195</v>
      </c>
      <c r="H190" s="174">
        <v>4</v>
      </c>
      <c r="I190" s="175"/>
      <c r="J190" s="176">
        <f>ROUND(I190*H190,2)</f>
        <v>0</v>
      </c>
      <c r="K190" s="177"/>
      <c r="L190" s="36"/>
      <c r="M190" s="178" t="s">
        <v>1</v>
      </c>
      <c r="N190" s="179" t="s">
        <v>41</v>
      </c>
      <c r="O190" s="74"/>
      <c r="P190" s="180">
        <f>O190*H190</f>
        <v>0</v>
      </c>
      <c r="Q190" s="180">
        <v>0</v>
      </c>
      <c r="R190" s="180">
        <f>Q190*H190</f>
        <v>0</v>
      </c>
      <c r="S190" s="180">
        <v>0</v>
      </c>
      <c r="T190" s="181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2" t="s">
        <v>183</v>
      </c>
      <c r="AT190" s="182" t="s">
        <v>179</v>
      </c>
      <c r="AU190" s="182" t="s">
        <v>86</v>
      </c>
      <c r="AY190" s="16" t="s">
        <v>176</v>
      </c>
      <c r="BE190" s="183">
        <f>IF(N190="základní",J190,0)</f>
        <v>0</v>
      </c>
      <c r="BF190" s="183">
        <f>IF(N190="snížená",J190,0)</f>
        <v>0</v>
      </c>
      <c r="BG190" s="183">
        <f>IF(N190="zákl. přenesená",J190,0)</f>
        <v>0</v>
      </c>
      <c r="BH190" s="183">
        <f>IF(N190="sníž. přenesená",J190,0)</f>
        <v>0</v>
      </c>
      <c r="BI190" s="183">
        <f>IF(N190="nulová",J190,0)</f>
        <v>0</v>
      </c>
      <c r="BJ190" s="16" t="s">
        <v>84</v>
      </c>
      <c r="BK190" s="183">
        <f>ROUND(I190*H190,2)</f>
        <v>0</v>
      </c>
      <c r="BL190" s="16" t="s">
        <v>183</v>
      </c>
      <c r="BM190" s="182" t="s">
        <v>236</v>
      </c>
    </row>
    <row r="191" s="2" customFormat="1" ht="37.8" customHeight="1">
      <c r="A191" s="35"/>
      <c r="B191" s="169"/>
      <c r="C191" s="170" t="s">
        <v>237</v>
      </c>
      <c r="D191" s="170" t="s">
        <v>179</v>
      </c>
      <c r="E191" s="171" t="s">
        <v>238</v>
      </c>
      <c r="F191" s="172" t="s">
        <v>239</v>
      </c>
      <c r="G191" s="173" t="s">
        <v>191</v>
      </c>
      <c r="H191" s="174">
        <v>27.247</v>
      </c>
      <c r="I191" s="175"/>
      <c r="J191" s="176">
        <f>ROUND(I191*H191,2)</f>
        <v>0</v>
      </c>
      <c r="K191" s="177"/>
      <c r="L191" s="36"/>
      <c r="M191" s="178" t="s">
        <v>1</v>
      </c>
      <c r="N191" s="179" t="s">
        <v>41</v>
      </c>
      <c r="O191" s="74"/>
      <c r="P191" s="180">
        <f>O191*H191</f>
        <v>0</v>
      </c>
      <c r="Q191" s="180">
        <v>0</v>
      </c>
      <c r="R191" s="180">
        <f>Q191*H191</f>
        <v>0</v>
      </c>
      <c r="S191" s="180">
        <v>2.2000000000000002</v>
      </c>
      <c r="T191" s="181">
        <f>S191*H191</f>
        <v>59.943400000000004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2" t="s">
        <v>183</v>
      </c>
      <c r="AT191" s="182" t="s">
        <v>179</v>
      </c>
      <c r="AU191" s="182" t="s">
        <v>86</v>
      </c>
      <c r="AY191" s="16" t="s">
        <v>176</v>
      </c>
      <c r="BE191" s="183">
        <f>IF(N191="základní",J191,0)</f>
        <v>0</v>
      </c>
      <c r="BF191" s="183">
        <f>IF(N191="snížená",J191,0)</f>
        <v>0</v>
      </c>
      <c r="BG191" s="183">
        <f>IF(N191="zákl. přenesená",J191,0)</f>
        <v>0</v>
      </c>
      <c r="BH191" s="183">
        <f>IF(N191="sníž. přenesená",J191,0)</f>
        <v>0</v>
      </c>
      <c r="BI191" s="183">
        <f>IF(N191="nulová",J191,0)</f>
        <v>0</v>
      </c>
      <c r="BJ191" s="16" t="s">
        <v>84</v>
      </c>
      <c r="BK191" s="183">
        <f>ROUND(I191*H191,2)</f>
        <v>0</v>
      </c>
      <c r="BL191" s="16" t="s">
        <v>183</v>
      </c>
      <c r="BM191" s="182" t="s">
        <v>240</v>
      </c>
    </row>
    <row r="192" s="2" customFormat="1" ht="16.5" customHeight="1">
      <c r="A192" s="35"/>
      <c r="B192" s="169"/>
      <c r="C192" s="170" t="s">
        <v>241</v>
      </c>
      <c r="D192" s="170" t="s">
        <v>179</v>
      </c>
      <c r="E192" s="171" t="s">
        <v>242</v>
      </c>
      <c r="F192" s="172" t="s">
        <v>243</v>
      </c>
      <c r="G192" s="173" t="s">
        <v>244</v>
      </c>
      <c r="H192" s="174">
        <v>1</v>
      </c>
      <c r="I192" s="175"/>
      <c r="J192" s="176">
        <f>ROUND(I192*H192,2)</f>
        <v>0</v>
      </c>
      <c r="K192" s="177"/>
      <c r="L192" s="36"/>
      <c r="M192" s="178" t="s">
        <v>1</v>
      </c>
      <c r="N192" s="179" t="s">
        <v>41</v>
      </c>
      <c r="O192" s="74"/>
      <c r="P192" s="180">
        <f>O192*H192</f>
        <v>0</v>
      </c>
      <c r="Q192" s="180">
        <v>0</v>
      </c>
      <c r="R192" s="180">
        <f>Q192*H192</f>
        <v>0</v>
      </c>
      <c r="S192" s="180">
        <v>0</v>
      </c>
      <c r="T192" s="181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2" t="s">
        <v>183</v>
      </c>
      <c r="AT192" s="182" t="s">
        <v>179</v>
      </c>
      <c r="AU192" s="182" t="s">
        <v>86</v>
      </c>
      <c r="AY192" s="16" t="s">
        <v>176</v>
      </c>
      <c r="BE192" s="183">
        <f>IF(N192="základní",J192,0)</f>
        <v>0</v>
      </c>
      <c r="BF192" s="183">
        <f>IF(N192="snížená",J192,0)</f>
        <v>0</v>
      </c>
      <c r="BG192" s="183">
        <f>IF(N192="zákl. přenesená",J192,0)</f>
        <v>0</v>
      </c>
      <c r="BH192" s="183">
        <f>IF(N192="sníž. přenesená",J192,0)</f>
        <v>0</v>
      </c>
      <c r="BI192" s="183">
        <f>IF(N192="nulová",J192,0)</f>
        <v>0</v>
      </c>
      <c r="BJ192" s="16" t="s">
        <v>84</v>
      </c>
      <c r="BK192" s="183">
        <f>ROUND(I192*H192,2)</f>
        <v>0</v>
      </c>
      <c r="BL192" s="16" t="s">
        <v>183</v>
      </c>
      <c r="BM192" s="182" t="s">
        <v>245</v>
      </c>
    </row>
    <row r="193" s="2" customFormat="1" ht="21.75" customHeight="1">
      <c r="A193" s="35"/>
      <c r="B193" s="169"/>
      <c r="C193" s="170" t="s">
        <v>246</v>
      </c>
      <c r="D193" s="170" t="s">
        <v>179</v>
      </c>
      <c r="E193" s="171" t="s">
        <v>247</v>
      </c>
      <c r="F193" s="172" t="s">
        <v>248</v>
      </c>
      <c r="G193" s="173" t="s">
        <v>195</v>
      </c>
      <c r="H193" s="174">
        <v>4</v>
      </c>
      <c r="I193" s="175"/>
      <c r="J193" s="176">
        <f>ROUND(I193*H193,2)</f>
        <v>0</v>
      </c>
      <c r="K193" s="177"/>
      <c r="L193" s="36"/>
      <c r="M193" s="178" t="s">
        <v>1</v>
      </c>
      <c r="N193" s="179" t="s">
        <v>41</v>
      </c>
      <c r="O193" s="74"/>
      <c r="P193" s="180">
        <f>O193*H193</f>
        <v>0</v>
      </c>
      <c r="Q193" s="180">
        <v>0</v>
      </c>
      <c r="R193" s="180">
        <f>Q193*H193</f>
        <v>0</v>
      </c>
      <c r="S193" s="180">
        <v>0</v>
      </c>
      <c r="T193" s="181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2" t="s">
        <v>183</v>
      </c>
      <c r="AT193" s="182" t="s">
        <v>179</v>
      </c>
      <c r="AU193" s="182" t="s">
        <v>86</v>
      </c>
      <c r="AY193" s="16" t="s">
        <v>176</v>
      </c>
      <c r="BE193" s="183">
        <f>IF(N193="základní",J193,0)</f>
        <v>0</v>
      </c>
      <c r="BF193" s="183">
        <f>IF(N193="snížená",J193,0)</f>
        <v>0</v>
      </c>
      <c r="BG193" s="183">
        <f>IF(N193="zákl. přenesená",J193,0)</f>
        <v>0</v>
      </c>
      <c r="BH193" s="183">
        <f>IF(N193="sníž. přenesená",J193,0)</f>
        <v>0</v>
      </c>
      <c r="BI193" s="183">
        <f>IF(N193="nulová",J193,0)</f>
        <v>0</v>
      </c>
      <c r="BJ193" s="16" t="s">
        <v>84</v>
      </c>
      <c r="BK193" s="183">
        <f>ROUND(I193*H193,2)</f>
        <v>0</v>
      </c>
      <c r="BL193" s="16" t="s">
        <v>183</v>
      </c>
      <c r="BM193" s="182" t="s">
        <v>249</v>
      </c>
    </row>
    <row r="194" s="2" customFormat="1" ht="16.5" customHeight="1">
      <c r="A194" s="35"/>
      <c r="B194" s="169"/>
      <c r="C194" s="170" t="s">
        <v>250</v>
      </c>
      <c r="D194" s="170" t="s">
        <v>179</v>
      </c>
      <c r="E194" s="171" t="s">
        <v>251</v>
      </c>
      <c r="F194" s="172" t="s">
        <v>252</v>
      </c>
      <c r="G194" s="173" t="s">
        <v>244</v>
      </c>
      <c r="H194" s="174">
        <v>1</v>
      </c>
      <c r="I194" s="175"/>
      <c r="J194" s="176">
        <f>ROUND(I194*H194,2)</f>
        <v>0</v>
      </c>
      <c r="K194" s="177"/>
      <c r="L194" s="36"/>
      <c r="M194" s="178" t="s">
        <v>1</v>
      </c>
      <c r="N194" s="179" t="s">
        <v>41</v>
      </c>
      <c r="O194" s="74"/>
      <c r="P194" s="180">
        <f>O194*H194</f>
        <v>0</v>
      </c>
      <c r="Q194" s="180">
        <v>0</v>
      </c>
      <c r="R194" s="180">
        <f>Q194*H194</f>
        <v>0</v>
      </c>
      <c r="S194" s="180">
        <v>0</v>
      </c>
      <c r="T194" s="181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2" t="s">
        <v>183</v>
      </c>
      <c r="AT194" s="182" t="s">
        <v>179</v>
      </c>
      <c r="AU194" s="182" t="s">
        <v>86</v>
      </c>
      <c r="AY194" s="16" t="s">
        <v>176</v>
      </c>
      <c r="BE194" s="183">
        <f>IF(N194="základní",J194,0)</f>
        <v>0</v>
      </c>
      <c r="BF194" s="183">
        <f>IF(N194="snížená",J194,0)</f>
        <v>0</v>
      </c>
      <c r="BG194" s="183">
        <f>IF(N194="zákl. přenesená",J194,0)</f>
        <v>0</v>
      </c>
      <c r="BH194" s="183">
        <f>IF(N194="sníž. přenesená",J194,0)</f>
        <v>0</v>
      </c>
      <c r="BI194" s="183">
        <f>IF(N194="nulová",J194,0)</f>
        <v>0</v>
      </c>
      <c r="BJ194" s="16" t="s">
        <v>84</v>
      </c>
      <c r="BK194" s="183">
        <f>ROUND(I194*H194,2)</f>
        <v>0</v>
      </c>
      <c r="BL194" s="16" t="s">
        <v>183</v>
      </c>
      <c r="BM194" s="182" t="s">
        <v>253</v>
      </c>
    </row>
    <row r="195" s="2" customFormat="1" ht="24.15" customHeight="1">
      <c r="A195" s="35"/>
      <c r="B195" s="169"/>
      <c r="C195" s="170" t="s">
        <v>254</v>
      </c>
      <c r="D195" s="170" t="s">
        <v>179</v>
      </c>
      <c r="E195" s="171" t="s">
        <v>255</v>
      </c>
      <c r="F195" s="172" t="s">
        <v>256</v>
      </c>
      <c r="G195" s="173" t="s">
        <v>244</v>
      </c>
      <c r="H195" s="174">
        <v>1</v>
      </c>
      <c r="I195" s="175"/>
      <c r="J195" s="176">
        <f>ROUND(I195*H195,2)</f>
        <v>0</v>
      </c>
      <c r="K195" s="177"/>
      <c r="L195" s="36"/>
      <c r="M195" s="178" t="s">
        <v>1</v>
      </c>
      <c r="N195" s="179" t="s">
        <v>41</v>
      </c>
      <c r="O195" s="74"/>
      <c r="P195" s="180">
        <f>O195*H195</f>
        <v>0</v>
      </c>
      <c r="Q195" s="180">
        <v>0</v>
      </c>
      <c r="R195" s="180">
        <f>Q195*H195</f>
        <v>0</v>
      </c>
      <c r="S195" s="180">
        <v>0</v>
      </c>
      <c r="T195" s="181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82" t="s">
        <v>183</v>
      </c>
      <c r="AT195" s="182" t="s">
        <v>179</v>
      </c>
      <c r="AU195" s="182" t="s">
        <v>86</v>
      </c>
      <c r="AY195" s="16" t="s">
        <v>176</v>
      </c>
      <c r="BE195" s="183">
        <f>IF(N195="základní",J195,0)</f>
        <v>0</v>
      </c>
      <c r="BF195" s="183">
        <f>IF(N195="snížená",J195,0)</f>
        <v>0</v>
      </c>
      <c r="BG195" s="183">
        <f>IF(N195="zákl. přenesená",J195,0)</f>
        <v>0</v>
      </c>
      <c r="BH195" s="183">
        <f>IF(N195="sníž. přenesená",J195,0)</f>
        <v>0</v>
      </c>
      <c r="BI195" s="183">
        <f>IF(N195="nulová",J195,0)</f>
        <v>0</v>
      </c>
      <c r="BJ195" s="16" t="s">
        <v>84</v>
      </c>
      <c r="BK195" s="183">
        <f>ROUND(I195*H195,2)</f>
        <v>0</v>
      </c>
      <c r="BL195" s="16" t="s">
        <v>183</v>
      </c>
      <c r="BM195" s="182" t="s">
        <v>257</v>
      </c>
    </row>
    <row r="196" s="2" customFormat="1" ht="16.5" customHeight="1">
      <c r="A196" s="35"/>
      <c r="B196" s="169"/>
      <c r="C196" s="170" t="s">
        <v>258</v>
      </c>
      <c r="D196" s="170" t="s">
        <v>179</v>
      </c>
      <c r="E196" s="171" t="s">
        <v>259</v>
      </c>
      <c r="F196" s="172" t="s">
        <v>260</v>
      </c>
      <c r="G196" s="173" t="s">
        <v>244</v>
      </c>
      <c r="H196" s="174">
        <v>1</v>
      </c>
      <c r="I196" s="175"/>
      <c r="J196" s="176">
        <f>ROUND(I196*H196,2)</f>
        <v>0</v>
      </c>
      <c r="K196" s="177"/>
      <c r="L196" s="36"/>
      <c r="M196" s="178" t="s">
        <v>1</v>
      </c>
      <c r="N196" s="179" t="s">
        <v>41</v>
      </c>
      <c r="O196" s="74"/>
      <c r="P196" s="180">
        <f>O196*H196</f>
        <v>0</v>
      </c>
      <c r="Q196" s="180">
        <v>0</v>
      </c>
      <c r="R196" s="180">
        <f>Q196*H196</f>
        <v>0</v>
      </c>
      <c r="S196" s="180">
        <v>0</v>
      </c>
      <c r="T196" s="181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2" t="s">
        <v>183</v>
      </c>
      <c r="AT196" s="182" t="s">
        <v>179</v>
      </c>
      <c r="AU196" s="182" t="s">
        <v>86</v>
      </c>
      <c r="AY196" s="16" t="s">
        <v>176</v>
      </c>
      <c r="BE196" s="183">
        <f>IF(N196="základní",J196,0)</f>
        <v>0</v>
      </c>
      <c r="BF196" s="183">
        <f>IF(N196="snížená",J196,0)</f>
        <v>0</v>
      </c>
      <c r="BG196" s="183">
        <f>IF(N196="zákl. přenesená",J196,0)</f>
        <v>0</v>
      </c>
      <c r="BH196" s="183">
        <f>IF(N196="sníž. přenesená",J196,0)</f>
        <v>0</v>
      </c>
      <c r="BI196" s="183">
        <f>IF(N196="nulová",J196,0)</f>
        <v>0</v>
      </c>
      <c r="BJ196" s="16" t="s">
        <v>84</v>
      </c>
      <c r="BK196" s="183">
        <f>ROUND(I196*H196,2)</f>
        <v>0</v>
      </c>
      <c r="BL196" s="16" t="s">
        <v>183</v>
      </c>
      <c r="BM196" s="182" t="s">
        <v>261</v>
      </c>
    </row>
    <row r="197" s="12" customFormat="1" ht="22.8" customHeight="1">
      <c r="A197" s="12"/>
      <c r="B197" s="156"/>
      <c r="C197" s="12"/>
      <c r="D197" s="157" t="s">
        <v>75</v>
      </c>
      <c r="E197" s="167" t="s">
        <v>262</v>
      </c>
      <c r="F197" s="167" t="s">
        <v>263</v>
      </c>
      <c r="G197" s="12"/>
      <c r="H197" s="12"/>
      <c r="I197" s="159"/>
      <c r="J197" s="168">
        <f>BK197</f>
        <v>0</v>
      </c>
      <c r="K197" s="12"/>
      <c r="L197" s="156"/>
      <c r="M197" s="161"/>
      <c r="N197" s="162"/>
      <c r="O197" s="162"/>
      <c r="P197" s="163">
        <f>P198+SUM(P199:P202)</f>
        <v>0</v>
      </c>
      <c r="Q197" s="162"/>
      <c r="R197" s="163">
        <f>R198+SUM(R199:R202)</f>
        <v>0.0082800000000000009</v>
      </c>
      <c r="S197" s="162"/>
      <c r="T197" s="164">
        <f>T198+SUM(T199:T202)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57" t="s">
        <v>84</v>
      </c>
      <c r="AT197" s="165" t="s">
        <v>75</v>
      </c>
      <c r="AU197" s="165" t="s">
        <v>84</v>
      </c>
      <c r="AY197" s="157" t="s">
        <v>176</v>
      </c>
      <c r="BK197" s="166">
        <f>BK198+SUM(BK199:BK202)</f>
        <v>0</v>
      </c>
    </row>
    <row r="198" s="2" customFormat="1" ht="24.15" customHeight="1">
      <c r="A198" s="35"/>
      <c r="B198" s="169"/>
      <c r="C198" s="170" t="s">
        <v>7</v>
      </c>
      <c r="D198" s="170" t="s">
        <v>179</v>
      </c>
      <c r="E198" s="171" t="s">
        <v>264</v>
      </c>
      <c r="F198" s="172" t="s">
        <v>265</v>
      </c>
      <c r="G198" s="173" t="s">
        <v>266</v>
      </c>
      <c r="H198" s="174">
        <v>87.268000000000001</v>
      </c>
      <c r="I198" s="175"/>
      <c r="J198" s="176">
        <f>ROUND(I198*H198,2)</f>
        <v>0</v>
      </c>
      <c r="K198" s="177"/>
      <c r="L198" s="36"/>
      <c r="M198" s="178" t="s">
        <v>1</v>
      </c>
      <c r="N198" s="179" t="s">
        <v>41</v>
      </c>
      <c r="O198" s="74"/>
      <c r="P198" s="180">
        <f>O198*H198</f>
        <v>0</v>
      </c>
      <c r="Q198" s="180">
        <v>0</v>
      </c>
      <c r="R198" s="180">
        <f>Q198*H198</f>
        <v>0</v>
      </c>
      <c r="S198" s="180">
        <v>0</v>
      </c>
      <c r="T198" s="181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82" t="s">
        <v>183</v>
      </c>
      <c r="AT198" s="182" t="s">
        <v>179</v>
      </c>
      <c r="AU198" s="182" t="s">
        <v>86</v>
      </c>
      <c r="AY198" s="16" t="s">
        <v>176</v>
      </c>
      <c r="BE198" s="183">
        <f>IF(N198="základní",J198,0)</f>
        <v>0</v>
      </c>
      <c r="BF198" s="183">
        <f>IF(N198="snížená",J198,0)</f>
        <v>0</v>
      </c>
      <c r="BG198" s="183">
        <f>IF(N198="zákl. přenesená",J198,0)</f>
        <v>0</v>
      </c>
      <c r="BH198" s="183">
        <f>IF(N198="sníž. přenesená",J198,0)</f>
        <v>0</v>
      </c>
      <c r="BI198" s="183">
        <f>IF(N198="nulová",J198,0)</f>
        <v>0</v>
      </c>
      <c r="BJ198" s="16" t="s">
        <v>84</v>
      </c>
      <c r="BK198" s="183">
        <f>ROUND(I198*H198,2)</f>
        <v>0</v>
      </c>
      <c r="BL198" s="16" t="s">
        <v>183</v>
      </c>
      <c r="BM198" s="182" t="s">
        <v>267</v>
      </c>
    </row>
    <row r="199" s="2" customFormat="1" ht="24.15" customHeight="1">
      <c r="A199" s="35"/>
      <c r="B199" s="169"/>
      <c r="C199" s="170" t="s">
        <v>268</v>
      </c>
      <c r="D199" s="170" t="s">
        <v>179</v>
      </c>
      <c r="E199" s="171" t="s">
        <v>269</v>
      </c>
      <c r="F199" s="172" t="s">
        <v>270</v>
      </c>
      <c r="G199" s="173" t="s">
        <v>266</v>
      </c>
      <c r="H199" s="174">
        <v>87.268000000000001</v>
      </c>
      <c r="I199" s="175"/>
      <c r="J199" s="176">
        <f>ROUND(I199*H199,2)</f>
        <v>0</v>
      </c>
      <c r="K199" s="177"/>
      <c r="L199" s="36"/>
      <c r="M199" s="178" t="s">
        <v>1</v>
      </c>
      <c r="N199" s="179" t="s">
        <v>41</v>
      </c>
      <c r="O199" s="74"/>
      <c r="P199" s="180">
        <f>O199*H199</f>
        <v>0</v>
      </c>
      <c r="Q199" s="180">
        <v>0</v>
      </c>
      <c r="R199" s="180">
        <f>Q199*H199</f>
        <v>0</v>
      </c>
      <c r="S199" s="180">
        <v>0</v>
      </c>
      <c r="T199" s="181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82" t="s">
        <v>183</v>
      </c>
      <c r="AT199" s="182" t="s">
        <v>179</v>
      </c>
      <c r="AU199" s="182" t="s">
        <v>86</v>
      </c>
      <c r="AY199" s="16" t="s">
        <v>176</v>
      </c>
      <c r="BE199" s="183">
        <f>IF(N199="základní",J199,0)</f>
        <v>0</v>
      </c>
      <c r="BF199" s="183">
        <f>IF(N199="snížená",J199,0)</f>
        <v>0</v>
      </c>
      <c r="BG199" s="183">
        <f>IF(N199="zákl. přenesená",J199,0)</f>
        <v>0</v>
      </c>
      <c r="BH199" s="183">
        <f>IF(N199="sníž. přenesená",J199,0)</f>
        <v>0</v>
      </c>
      <c r="BI199" s="183">
        <f>IF(N199="nulová",J199,0)</f>
        <v>0</v>
      </c>
      <c r="BJ199" s="16" t="s">
        <v>84</v>
      </c>
      <c r="BK199" s="183">
        <f>ROUND(I199*H199,2)</f>
        <v>0</v>
      </c>
      <c r="BL199" s="16" t="s">
        <v>183</v>
      </c>
      <c r="BM199" s="182" t="s">
        <v>271</v>
      </c>
    </row>
    <row r="200" s="2" customFormat="1" ht="24.15" customHeight="1">
      <c r="A200" s="35"/>
      <c r="B200" s="169"/>
      <c r="C200" s="170" t="s">
        <v>272</v>
      </c>
      <c r="D200" s="170" t="s">
        <v>179</v>
      </c>
      <c r="E200" s="171" t="s">
        <v>273</v>
      </c>
      <c r="F200" s="172" t="s">
        <v>274</v>
      </c>
      <c r="G200" s="173" t="s">
        <v>266</v>
      </c>
      <c r="H200" s="174">
        <v>193.71600000000001</v>
      </c>
      <c r="I200" s="175"/>
      <c r="J200" s="176">
        <f>ROUND(I200*H200,2)</f>
        <v>0</v>
      </c>
      <c r="K200" s="177"/>
      <c r="L200" s="36"/>
      <c r="M200" s="178" t="s">
        <v>1</v>
      </c>
      <c r="N200" s="179" t="s">
        <v>41</v>
      </c>
      <c r="O200" s="74"/>
      <c r="P200" s="180">
        <f>O200*H200</f>
        <v>0</v>
      </c>
      <c r="Q200" s="180">
        <v>0</v>
      </c>
      <c r="R200" s="180">
        <f>Q200*H200</f>
        <v>0</v>
      </c>
      <c r="S200" s="180">
        <v>0</v>
      </c>
      <c r="T200" s="181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2" t="s">
        <v>183</v>
      </c>
      <c r="AT200" s="182" t="s">
        <v>179</v>
      </c>
      <c r="AU200" s="182" t="s">
        <v>86</v>
      </c>
      <c r="AY200" s="16" t="s">
        <v>176</v>
      </c>
      <c r="BE200" s="183">
        <f>IF(N200="základní",J200,0)</f>
        <v>0</v>
      </c>
      <c r="BF200" s="183">
        <f>IF(N200="snížená",J200,0)</f>
        <v>0</v>
      </c>
      <c r="BG200" s="183">
        <f>IF(N200="zákl. přenesená",J200,0)</f>
        <v>0</v>
      </c>
      <c r="BH200" s="183">
        <f>IF(N200="sníž. přenesená",J200,0)</f>
        <v>0</v>
      </c>
      <c r="BI200" s="183">
        <f>IF(N200="nulová",J200,0)</f>
        <v>0</v>
      </c>
      <c r="BJ200" s="16" t="s">
        <v>84</v>
      </c>
      <c r="BK200" s="183">
        <f>ROUND(I200*H200,2)</f>
        <v>0</v>
      </c>
      <c r="BL200" s="16" t="s">
        <v>183</v>
      </c>
      <c r="BM200" s="182" t="s">
        <v>275</v>
      </c>
    </row>
    <row r="201" s="2" customFormat="1" ht="33" customHeight="1">
      <c r="A201" s="35"/>
      <c r="B201" s="169"/>
      <c r="C201" s="170" t="s">
        <v>276</v>
      </c>
      <c r="D201" s="170" t="s">
        <v>179</v>
      </c>
      <c r="E201" s="171" t="s">
        <v>277</v>
      </c>
      <c r="F201" s="172" t="s">
        <v>278</v>
      </c>
      <c r="G201" s="173" t="s">
        <v>266</v>
      </c>
      <c r="H201" s="174">
        <v>21.524000000000001</v>
      </c>
      <c r="I201" s="175"/>
      <c r="J201" s="176">
        <f>ROUND(I201*H201,2)</f>
        <v>0</v>
      </c>
      <c r="K201" s="177"/>
      <c r="L201" s="36"/>
      <c r="M201" s="178" t="s">
        <v>1</v>
      </c>
      <c r="N201" s="179" t="s">
        <v>41</v>
      </c>
      <c r="O201" s="74"/>
      <c r="P201" s="180">
        <f>O201*H201</f>
        <v>0</v>
      </c>
      <c r="Q201" s="180">
        <v>0</v>
      </c>
      <c r="R201" s="180">
        <f>Q201*H201</f>
        <v>0</v>
      </c>
      <c r="S201" s="180">
        <v>0</v>
      </c>
      <c r="T201" s="181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82" t="s">
        <v>183</v>
      </c>
      <c r="AT201" s="182" t="s">
        <v>179</v>
      </c>
      <c r="AU201" s="182" t="s">
        <v>86</v>
      </c>
      <c r="AY201" s="16" t="s">
        <v>176</v>
      </c>
      <c r="BE201" s="183">
        <f>IF(N201="základní",J201,0)</f>
        <v>0</v>
      </c>
      <c r="BF201" s="183">
        <f>IF(N201="snížená",J201,0)</f>
        <v>0</v>
      </c>
      <c r="BG201" s="183">
        <f>IF(N201="zákl. přenesená",J201,0)</f>
        <v>0</v>
      </c>
      <c r="BH201" s="183">
        <f>IF(N201="sníž. přenesená",J201,0)</f>
        <v>0</v>
      </c>
      <c r="BI201" s="183">
        <f>IF(N201="nulová",J201,0)</f>
        <v>0</v>
      </c>
      <c r="BJ201" s="16" t="s">
        <v>84</v>
      </c>
      <c r="BK201" s="183">
        <f>ROUND(I201*H201,2)</f>
        <v>0</v>
      </c>
      <c r="BL201" s="16" t="s">
        <v>183</v>
      </c>
      <c r="BM201" s="182" t="s">
        <v>279</v>
      </c>
    </row>
    <row r="202" s="12" customFormat="1" ht="20.88" customHeight="1">
      <c r="A202" s="12"/>
      <c r="B202" s="156"/>
      <c r="C202" s="12"/>
      <c r="D202" s="157" t="s">
        <v>75</v>
      </c>
      <c r="E202" s="167" t="s">
        <v>280</v>
      </c>
      <c r="F202" s="167" t="s">
        <v>281</v>
      </c>
      <c r="G202" s="12"/>
      <c r="H202" s="12"/>
      <c r="I202" s="159"/>
      <c r="J202" s="168">
        <f>BK202</f>
        <v>0</v>
      </c>
      <c r="K202" s="12"/>
      <c r="L202" s="156"/>
      <c r="M202" s="161"/>
      <c r="N202" s="162"/>
      <c r="O202" s="162"/>
      <c r="P202" s="163">
        <f>SUM(P203:P207)</f>
        <v>0</v>
      </c>
      <c r="Q202" s="162"/>
      <c r="R202" s="163">
        <f>SUM(R203:R207)</f>
        <v>0.0082800000000000009</v>
      </c>
      <c r="S202" s="162"/>
      <c r="T202" s="164">
        <f>SUM(T203:T207)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157" t="s">
        <v>86</v>
      </c>
      <c r="AT202" s="165" t="s">
        <v>75</v>
      </c>
      <c r="AU202" s="165" t="s">
        <v>86</v>
      </c>
      <c r="AY202" s="157" t="s">
        <v>176</v>
      </c>
      <c r="BK202" s="166">
        <f>SUM(BK203:BK207)</f>
        <v>0</v>
      </c>
    </row>
    <row r="203" s="2" customFormat="1" ht="33" customHeight="1">
      <c r="A203" s="35"/>
      <c r="B203" s="169"/>
      <c r="C203" s="170" t="s">
        <v>282</v>
      </c>
      <c r="D203" s="170" t="s">
        <v>179</v>
      </c>
      <c r="E203" s="171" t="s">
        <v>283</v>
      </c>
      <c r="F203" s="172" t="s">
        <v>284</v>
      </c>
      <c r="G203" s="173" t="s">
        <v>285</v>
      </c>
      <c r="H203" s="174">
        <v>19</v>
      </c>
      <c r="I203" s="175"/>
      <c r="J203" s="176">
        <f>ROUND(I203*H203,2)</f>
        <v>0</v>
      </c>
      <c r="K203" s="177"/>
      <c r="L203" s="36"/>
      <c r="M203" s="178" t="s">
        <v>1</v>
      </c>
      <c r="N203" s="179" t="s">
        <v>41</v>
      </c>
      <c r="O203" s="74"/>
      <c r="P203" s="180">
        <f>O203*H203</f>
        <v>0</v>
      </c>
      <c r="Q203" s="180">
        <v>6.0000000000000002E-05</v>
      </c>
      <c r="R203" s="180">
        <f>Q203*H203</f>
        <v>0.00114</v>
      </c>
      <c r="S203" s="180">
        <v>0</v>
      </c>
      <c r="T203" s="181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82" t="s">
        <v>241</v>
      </c>
      <c r="AT203" s="182" t="s">
        <v>179</v>
      </c>
      <c r="AU203" s="182" t="s">
        <v>188</v>
      </c>
      <c r="AY203" s="16" t="s">
        <v>176</v>
      </c>
      <c r="BE203" s="183">
        <f>IF(N203="základní",J203,0)</f>
        <v>0</v>
      </c>
      <c r="BF203" s="183">
        <f>IF(N203="snížená",J203,0)</f>
        <v>0</v>
      </c>
      <c r="BG203" s="183">
        <f>IF(N203="zákl. přenesená",J203,0)</f>
        <v>0</v>
      </c>
      <c r="BH203" s="183">
        <f>IF(N203="sníž. přenesená",J203,0)</f>
        <v>0</v>
      </c>
      <c r="BI203" s="183">
        <f>IF(N203="nulová",J203,0)</f>
        <v>0</v>
      </c>
      <c r="BJ203" s="16" t="s">
        <v>84</v>
      </c>
      <c r="BK203" s="183">
        <f>ROUND(I203*H203,2)</f>
        <v>0</v>
      </c>
      <c r="BL203" s="16" t="s">
        <v>241</v>
      </c>
      <c r="BM203" s="182" t="s">
        <v>286</v>
      </c>
    </row>
    <row r="204" s="2" customFormat="1" ht="16.5" customHeight="1">
      <c r="A204" s="35"/>
      <c r="B204" s="169"/>
      <c r="C204" s="184" t="s">
        <v>287</v>
      </c>
      <c r="D204" s="184" t="s">
        <v>198</v>
      </c>
      <c r="E204" s="185" t="s">
        <v>288</v>
      </c>
      <c r="F204" s="186" t="s">
        <v>289</v>
      </c>
      <c r="G204" s="187" t="s">
        <v>285</v>
      </c>
      <c r="H204" s="188">
        <v>1</v>
      </c>
      <c r="I204" s="189"/>
      <c r="J204" s="190">
        <f>ROUND(I204*H204,2)</f>
        <v>0</v>
      </c>
      <c r="K204" s="191"/>
      <c r="L204" s="192"/>
      <c r="M204" s="193" t="s">
        <v>1</v>
      </c>
      <c r="N204" s="194" t="s">
        <v>41</v>
      </c>
      <c r="O204" s="74"/>
      <c r="P204" s="180">
        <f>O204*H204</f>
        <v>0</v>
      </c>
      <c r="Q204" s="180">
        <v>0</v>
      </c>
      <c r="R204" s="180">
        <f>Q204*H204</f>
        <v>0</v>
      </c>
      <c r="S204" s="180">
        <v>0</v>
      </c>
      <c r="T204" s="181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2" t="s">
        <v>290</v>
      </c>
      <c r="AT204" s="182" t="s">
        <v>198</v>
      </c>
      <c r="AU204" s="182" t="s">
        <v>188</v>
      </c>
      <c r="AY204" s="16" t="s">
        <v>176</v>
      </c>
      <c r="BE204" s="183">
        <f>IF(N204="základní",J204,0)</f>
        <v>0</v>
      </c>
      <c r="BF204" s="183">
        <f>IF(N204="snížená",J204,0)</f>
        <v>0</v>
      </c>
      <c r="BG204" s="183">
        <f>IF(N204="zákl. přenesená",J204,0)</f>
        <v>0</v>
      </c>
      <c r="BH204" s="183">
        <f>IF(N204="sníž. přenesená",J204,0)</f>
        <v>0</v>
      </c>
      <c r="BI204" s="183">
        <f>IF(N204="nulová",J204,0)</f>
        <v>0</v>
      </c>
      <c r="BJ204" s="16" t="s">
        <v>84</v>
      </c>
      <c r="BK204" s="183">
        <f>ROUND(I204*H204,2)</f>
        <v>0</v>
      </c>
      <c r="BL204" s="16" t="s">
        <v>241</v>
      </c>
      <c r="BM204" s="182" t="s">
        <v>291</v>
      </c>
    </row>
    <row r="205" s="2" customFormat="1" ht="16.5" customHeight="1">
      <c r="A205" s="35"/>
      <c r="B205" s="169"/>
      <c r="C205" s="184" t="s">
        <v>292</v>
      </c>
      <c r="D205" s="184" t="s">
        <v>198</v>
      </c>
      <c r="E205" s="185" t="s">
        <v>293</v>
      </c>
      <c r="F205" s="186" t="s">
        <v>294</v>
      </c>
      <c r="G205" s="187" t="s">
        <v>285</v>
      </c>
      <c r="H205" s="188">
        <v>18</v>
      </c>
      <c r="I205" s="189"/>
      <c r="J205" s="190">
        <f>ROUND(I205*H205,2)</f>
        <v>0</v>
      </c>
      <c r="K205" s="191"/>
      <c r="L205" s="192"/>
      <c r="M205" s="193" t="s">
        <v>1</v>
      </c>
      <c r="N205" s="194" t="s">
        <v>41</v>
      </c>
      <c r="O205" s="74"/>
      <c r="P205" s="180">
        <f>O205*H205</f>
        <v>0</v>
      </c>
      <c r="Q205" s="180">
        <v>0</v>
      </c>
      <c r="R205" s="180">
        <f>Q205*H205</f>
        <v>0</v>
      </c>
      <c r="S205" s="180">
        <v>0</v>
      </c>
      <c r="T205" s="181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82" t="s">
        <v>290</v>
      </c>
      <c r="AT205" s="182" t="s">
        <v>198</v>
      </c>
      <c r="AU205" s="182" t="s">
        <v>188</v>
      </c>
      <c r="AY205" s="16" t="s">
        <v>176</v>
      </c>
      <c r="BE205" s="183">
        <f>IF(N205="základní",J205,0)</f>
        <v>0</v>
      </c>
      <c r="BF205" s="183">
        <f>IF(N205="snížená",J205,0)</f>
        <v>0</v>
      </c>
      <c r="BG205" s="183">
        <f>IF(N205="zákl. přenesená",J205,0)</f>
        <v>0</v>
      </c>
      <c r="BH205" s="183">
        <f>IF(N205="sníž. přenesená",J205,0)</f>
        <v>0</v>
      </c>
      <c r="BI205" s="183">
        <f>IF(N205="nulová",J205,0)</f>
        <v>0</v>
      </c>
      <c r="BJ205" s="16" t="s">
        <v>84</v>
      </c>
      <c r="BK205" s="183">
        <f>ROUND(I205*H205,2)</f>
        <v>0</v>
      </c>
      <c r="BL205" s="16" t="s">
        <v>241</v>
      </c>
      <c r="BM205" s="182" t="s">
        <v>295</v>
      </c>
    </row>
    <row r="206" s="2" customFormat="1" ht="33" customHeight="1">
      <c r="A206" s="35"/>
      <c r="B206" s="169"/>
      <c r="C206" s="170" t="s">
        <v>296</v>
      </c>
      <c r="D206" s="170" t="s">
        <v>179</v>
      </c>
      <c r="E206" s="171" t="s">
        <v>297</v>
      </c>
      <c r="F206" s="172" t="s">
        <v>298</v>
      </c>
      <c r="G206" s="173" t="s">
        <v>285</v>
      </c>
      <c r="H206" s="174">
        <v>17</v>
      </c>
      <c r="I206" s="175"/>
      <c r="J206" s="176">
        <f>ROUND(I206*H206,2)</f>
        <v>0</v>
      </c>
      <c r="K206" s="177"/>
      <c r="L206" s="36"/>
      <c r="M206" s="178" t="s">
        <v>1</v>
      </c>
      <c r="N206" s="179" t="s">
        <v>41</v>
      </c>
      <c r="O206" s="74"/>
      <c r="P206" s="180">
        <f>O206*H206</f>
        <v>0</v>
      </c>
      <c r="Q206" s="180">
        <v>0.00019000000000000001</v>
      </c>
      <c r="R206" s="180">
        <f>Q206*H206</f>
        <v>0.0032300000000000002</v>
      </c>
      <c r="S206" s="180">
        <v>0</v>
      </c>
      <c r="T206" s="181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82" t="s">
        <v>241</v>
      </c>
      <c r="AT206" s="182" t="s">
        <v>179</v>
      </c>
      <c r="AU206" s="182" t="s">
        <v>188</v>
      </c>
      <c r="AY206" s="16" t="s">
        <v>176</v>
      </c>
      <c r="BE206" s="183">
        <f>IF(N206="základní",J206,0)</f>
        <v>0</v>
      </c>
      <c r="BF206" s="183">
        <f>IF(N206="snížená",J206,0)</f>
        <v>0</v>
      </c>
      <c r="BG206" s="183">
        <f>IF(N206="zákl. přenesená",J206,0)</f>
        <v>0</v>
      </c>
      <c r="BH206" s="183">
        <f>IF(N206="sníž. přenesená",J206,0)</f>
        <v>0</v>
      </c>
      <c r="BI206" s="183">
        <f>IF(N206="nulová",J206,0)</f>
        <v>0</v>
      </c>
      <c r="BJ206" s="16" t="s">
        <v>84</v>
      </c>
      <c r="BK206" s="183">
        <f>ROUND(I206*H206,2)</f>
        <v>0</v>
      </c>
      <c r="BL206" s="16" t="s">
        <v>241</v>
      </c>
      <c r="BM206" s="182" t="s">
        <v>299</v>
      </c>
    </row>
    <row r="207" s="2" customFormat="1" ht="24.15" customHeight="1">
      <c r="A207" s="35"/>
      <c r="B207" s="169"/>
      <c r="C207" s="184" t="s">
        <v>300</v>
      </c>
      <c r="D207" s="184" t="s">
        <v>198</v>
      </c>
      <c r="E207" s="185" t="s">
        <v>301</v>
      </c>
      <c r="F207" s="186" t="s">
        <v>302</v>
      </c>
      <c r="G207" s="187" t="s">
        <v>285</v>
      </c>
      <c r="H207" s="188">
        <v>17</v>
      </c>
      <c r="I207" s="189"/>
      <c r="J207" s="190">
        <f>ROUND(I207*H207,2)</f>
        <v>0</v>
      </c>
      <c r="K207" s="191"/>
      <c r="L207" s="192"/>
      <c r="M207" s="193" t="s">
        <v>1</v>
      </c>
      <c r="N207" s="194" t="s">
        <v>41</v>
      </c>
      <c r="O207" s="74"/>
      <c r="P207" s="180">
        <f>O207*H207</f>
        <v>0</v>
      </c>
      <c r="Q207" s="180">
        <v>0.00023000000000000001</v>
      </c>
      <c r="R207" s="180">
        <f>Q207*H207</f>
        <v>0.0039100000000000003</v>
      </c>
      <c r="S207" s="180">
        <v>0</v>
      </c>
      <c r="T207" s="181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82" t="s">
        <v>290</v>
      </c>
      <c r="AT207" s="182" t="s">
        <v>198</v>
      </c>
      <c r="AU207" s="182" t="s">
        <v>188</v>
      </c>
      <c r="AY207" s="16" t="s">
        <v>176</v>
      </c>
      <c r="BE207" s="183">
        <f>IF(N207="základní",J207,0)</f>
        <v>0</v>
      </c>
      <c r="BF207" s="183">
        <f>IF(N207="snížená",J207,0)</f>
        <v>0</v>
      </c>
      <c r="BG207" s="183">
        <f>IF(N207="zákl. přenesená",J207,0)</f>
        <v>0</v>
      </c>
      <c r="BH207" s="183">
        <f>IF(N207="sníž. přenesená",J207,0)</f>
        <v>0</v>
      </c>
      <c r="BI207" s="183">
        <f>IF(N207="nulová",J207,0)</f>
        <v>0</v>
      </c>
      <c r="BJ207" s="16" t="s">
        <v>84</v>
      </c>
      <c r="BK207" s="183">
        <f>ROUND(I207*H207,2)</f>
        <v>0</v>
      </c>
      <c r="BL207" s="16" t="s">
        <v>241</v>
      </c>
      <c r="BM207" s="182" t="s">
        <v>303</v>
      </c>
    </row>
    <row r="208" s="12" customFormat="1" ht="22.8" customHeight="1">
      <c r="A208" s="12"/>
      <c r="B208" s="156"/>
      <c r="C208" s="12"/>
      <c r="D208" s="157" t="s">
        <v>75</v>
      </c>
      <c r="E208" s="167" t="s">
        <v>304</v>
      </c>
      <c r="F208" s="167" t="s">
        <v>305</v>
      </c>
      <c r="G208" s="12"/>
      <c r="H208" s="12"/>
      <c r="I208" s="159"/>
      <c r="J208" s="168">
        <f>BK208</f>
        <v>0</v>
      </c>
      <c r="K208" s="12"/>
      <c r="L208" s="156"/>
      <c r="M208" s="161"/>
      <c r="N208" s="162"/>
      <c r="O208" s="162"/>
      <c r="P208" s="163">
        <f>P209</f>
        <v>0</v>
      </c>
      <c r="Q208" s="162"/>
      <c r="R208" s="163">
        <f>R209</f>
        <v>0</v>
      </c>
      <c r="S208" s="162"/>
      <c r="T208" s="164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57" t="s">
        <v>84</v>
      </c>
      <c r="AT208" s="165" t="s">
        <v>75</v>
      </c>
      <c r="AU208" s="165" t="s">
        <v>84</v>
      </c>
      <c r="AY208" s="157" t="s">
        <v>176</v>
      </c>
      <c r="BK208" s="166">
        <f>BK209</f>
        <v>0</v>
      </c>
    </row>
    <row r="209" s="2" customFormat="1" ht="21.75" customHeight="1">
      <c r="A209" s="35"/>
      <c r="B209" s="169"/>
      <c r="C209" s="170" t="s">
        <v>306</v>
      </c>
      <c r="D209" s="170" t="s">
        <v>179</v>
      </c>
      <c r="E209" s="171" t="s">
        <v>307</v>
      </c>
      <c r="F209" s="172" t="s">
        <v>308</v>
      </c>
      <c r="G209" s="173" t="s">
        <v>266</v>
      </c>
      <c r="H209" s="174">
        <v>51.697000000000003</v>
      </c>
      <c r="I209" s="175"/>
      <c r="J209" s="176">
        <f>ROUND(I209*H209,2)</f>
        <v>0</v>
      </c>
      <c r="K209" s="177"/>
      <c r="L209" s="36"/>
      <c r="M209" s="178" t="s">
        <v>1</v>
      </c>
      <c r="N209" s="179" t="s">
        <v>41</v>
      </c>
      <c r="O209" s="74"/>
      <c r="P209" s="180">
        <f>O209*H209</f>
        <v>0</v>
      </c>
      <c r="Q209" s="180">
        <v>0</v>
      </c>
      <c r="R209" s="180">
        <f>Q209*H209</f>
        <v>0</v>
      </c>
      <c r="S209" s="180">
        <v>0</v>
      </c>
      <c r="T209" s="181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82" t="s">
        <v>183</v>
      </c>
      <c r="AT209" s="182" t="s">
        <v>179</v>
      </c>
      <c r="AU209" s="182" t="s">
        <v>86</v>
      </c>
      <c r="AY209" s="16" t="s">
        <v>176</v>
      </c>
      <c r="BE209" s="183">
        <f>IF(N209="základní",J209,0)</f>
        <v>0</v>
      </c>
      <c r="BF209" s="183">
        <f>IF(N209="snížená",J209,0)</f>
        <v>0</v>
      </c>
      <c r="BG209" s="183">
        <f>IF(N209="zákl. přenesená",J209,0)</f>
        <v>0</v>
      </c>
      <c r="BH209" s="183">
        <f>IF(N209="sníž. přenesená",J209,0)</f>
        <v>0</v>
      </c>
      <c r="BI209" s="183">
        <f>IF(N209="nulová",J209,0)</f>
        <v>0</v>
      </c>
      <c r="BJ209" s="16" t="s">
        <v>84</v>
      </c>
      <c r="BK209" s="183">
        <f>ROUND(I209*H209,2)</f>
        <v>0</v>
      </c>
      <c r="BL209" s="16" t="s">
        <v>183</v>
      </c>
      <c r="BM209" s="182" t="s">
        <v>309</v>
      </c>
    </row>
    <row r="210" s="12" customFormat="1" ht="25.92" customHeight="1">
      <c r="A210" s="12"/>
      <c r="B210" s="156"/>
      <c r="C210" s="12"/>
      <c r="D210" s="157" t="s">
        <v>75</v>
      </c>
      <c r="E210" s="158" t="s">
        <v>310</v>
      </c>
      <c r="F210" s="158" t="s">
        <v>311</v>
      </c>
      <c r="G210" s="12"/>
      <c r="H210" s="12"/>
      <c r="I210" s="159"/>
      <c r="J210" s="160">
        <f>BK210</f>
        <v>0</v>
      </c>
      <c r="K210" s="12"/>
      <c r="L210" s="156"/>
      <c r="M210" s="161"/>
      <c r="N210" s="162"/>
      <c r="O210" s="162"/>
      <c r="P210" s="163">
        <f>P211+P221+P225+P240+P253+P659+P675+P719+P734+P741+P753+P763</f>
        <v>0</v>
      </c>
      <c r="Q210" s="162"/>
      <c r="R210" s="163">
        <f>R211+R221+R225+R240+R253+R659+R675+R719+R734+R741+R753+R763</f>
        <v>18.835994980000002</v>
      </c>
      <c r="S210" s="162"/>
      <c r="T210" s="164">
        <f>T211+T221+T225+T240+T253+T659+T675+T719+T734+T741+T753+T763</f>
        <v>8.8675197499999996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57" t="s">
        <v>86</v>
      </c>
      <c r="AT210" s="165" t="s">
        <v>75</v>
      </c>
      <c r="AU210" s="165" t="s">
        <v>76</v>
      </c>
      <c r="AY210" s="157" t="s">
        <v>176</v>
      </c>
      <c r="BK210" s="166">
        <f>BK211+BK221+BK225+BK240+BK253+BK659+BK675+BK719+BK734+BK741+BK753+BK763</f>
        <v>0</v>
      </c>
    </row>
    <row r="211" s="12" customFormat="1" ht="22.8" customHeight="1">
      <c r="A211" s="12"/>
      <c r="B211" s="156"/>
      <c r="C211" s="12"/>
      <c r="D211" s="157" t="s">
        <v>75</v>
      </c>
      <c r="E211" s="167" t="s">
        <v>312</v>
      </c>
      <c r="F211" s="167" t="s">
        <v>313</v>
      </c>
      <c r="G211" s="12"/>
      <c r="H211" s="12"/>
      <c r="I211" s="159"/>
      <c r="J211" s="168">
        <f>BK211</f>
        <v>0</v>
      </c>
      <c r="K211" s="12"/>
      <c r="L211" s="156"/>
      <c r="M211" s="161"/>
      <c r="N211" s="162"/>
      <c r="O211" s="162"/>
      <c r="P211" s="163">
        <f>SUM(P212:P220)</f>
        <v>0</v>
      </c>
      <c r="Q211" s="162"/>
      <c r="R211" s="163">
        <f>SUM(R212:R220)</f>
        <v>0.031420000000000003</v>
      </c>
      <c r="S211" s="162"/>
      <c r="T211" s="164">
        <f>SUM(T212:T220)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157" t="s">
        <v>86</v>
      </c>
      <c r="AT211" s="165" t="s">
        <v>75</v>
      </c>
      <c r="AU211" s="165" t="s">
        <v>84</v>
      </c>
      <c r="AY211" s="157" t="s">
        <v>176</v>
      </c>
      <c r="BK211" s="166">
        <f>SUM(BK212:BK220)</f>
        <v>0</v>
      </c>
    </row>
    <row r="212" s="2" customFormat="1" ht="33" customHeight="1">
      <c r="A212" s="35"/>
      <c r="B212" s="169"/>
      <c r="C212" s="170" t="s">
        <v>314</v>
      </c>
      <c r="D212" s="170" t="s">
        <v>179</v>
      </c>
      <c r="E212" s="171" t="s">
        <v>283</v>
      </c>
      <c r="F212" s="172" t="s">
        <v>284</v>
      </c>
      <c r="G212" s="173" t="s">
        <v>285</v>
      </c>
      <c r="H212" s="174">
        <v>108</v>
      </c>
      <c r="I212" s="175"/>
      <c r="J212" s="176">
        <f>ROUND(I212*H212,2)</f>
        <v>0</v>
      </c>
      <c r="K212" s="177"/>
      <c r="L212" s="36"/>
      <c r="M212" s="178" t="s">
        <v>1</v>
      </c>
      <c r="N212" s="179" t="s">
        <v>41</v>
      </c>
      <c r="O212" s="74"/>
      <c r="P212" s="180">
        <f>O212*H212</f>
        <v>0</v>
      </c>
      <c r="Q212" s="180">
        <v>6.0000000000000002E-05</v>
      </c>
      <c r="R212" s="180">
        <f>Q212*H212</f>
        <v>0.0064800000000000005</v>
      </c>
      <c r="S212" s="180">
        <v>0</v>
      </c>
      <c r="T212" s="181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82" t="s">
        <v>241</v>
      </c>
      <c r="AT212" s="182" t="s">
        <v>179</v>
      </c>
      <c r="AU212" s="182" t="s">
        <v>86</v>
      </c>
      <c r="AY212" s="16" t="s">
        <v>176</v>
      </c>
      <c r="BE212" s="183">
        <f>IF(N212="základní",J212,0)</f>
        <v>0</v>
      </c>
      <c r="BF212" s="183">
        <f>IF(N212="snížená",J212,0)</f>
        <v>0</v>
      </c>
      <c r="BG212" s="183">
        <f>IF(N212="zákl. přenesená",J212,0)</f>
        <v>0</v>
      </c>
      <c r="BH212" s="183">
        <f>IF(N212="sníž. přenesená",J212,0)</f>
        <v>0</v>
      </c>
      <c r="BI212" s="183">
        <f>IF(N212="nulová",J212,0)</f>
        <v>0</v>
      </c>
      <c r="BJ212" s="16" t="s">
        <v>84</v>
      </c>
      <c r="BK212" s="183">
        <f>ROUND(I212*H212,2)</f>
        <v>0</v>
      </c>
      <c r="BL212" s="16" t="s">
        <v>241</v>
      </c>
      <c r="BM212" s="182" t="s">
        <v>315</v>
      </c>
    </row>
    <row r="213" s="2" customFormat="1" ht="24.15" customHeight="1">
      <c r="A213" s="35"/>
      <c r="B213" s="169"/>
      <c r="C213" s="184" t="s">
        <v>290</v>
      </c>
      <c r="D213" s="184" t="s">
        <v>198</v>
      </c>
      <c r="E213" s="185" t="s">
        <v>316</v>
      </c>
      <c r="F213" s="186" t="s">
        <v>317</v>
      </c>
      <c r="G213" s="187" t="s">
        <v>285</v>
      </c>
      <c r="H213" s="188">
        <v>67</v>
      </c>
      <c r="I213" s="189"/>
      <c r="J213" s="190">
        <f>ROUND(I213*H213,2)</f>
        <v>0</v>
      </c>
      <c r="K213" s="191"/>
      <c r="L213" s="192"/>
      <c r="M213" s="193" t="s">
        <v>1</v>
      </c>
      <c r="N213" s="194" t="s">
        <v>41</v>
      </c>
      <c r="O213" s="74"/>
      <c r="P213" s="180">
        <f>O213*H213</f>
        <v>0</v>
      </c>
      <c r="Q213" s="180">
        <v>4.0000000000000003E-05</v>
      </c>
      <c r="R213" s="180">
        <f>Q213*H213</f>
        <v>0.0026800000000000001</v>
      </c>
      <c r="S213" s="180">
        <v>0</v>
      </c>
      <c r="T213" s="181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82" t="s">
        <v>290</v>
      </c>
      <c r="AT213" s="182" t="s">
        <v>198</v>
      </c>
      <c r="AU213" s="182" t="s">
        <v>86</v>
      </c>
      <c r="AY213" s="16" t="s">
        <v>176</v>
      </c>
      <c r="BE213" s="183">
        <f>IF(N213="základní",J213,0)</f>
        <v>0</v>
      </c>
      <c r="BF213" s="183">
        <f>IF(N213="snížená",J213,0)</f>
        <v>0</v>
      </c>
      <c r="BG213" s="183">
        <f>IF(N213="zákl. přenesená",J213,0)</f>
        <v>0</v>
      </c>
      <c r="BH213" s="183">
        <f>IF(N213="sníž. přenesená",J213,0)</f>
        <v>0</v>
      </c>
      <c r="BI213" s="183">
        <f>IF(N213="nulová",J213,0)</f>
        <v>0</v>
      </c>
      <c r="BJ213" s="16" t="s">
        <v>84</v>
      </c>
      <c r="BK213" s="183">
        <f>ROUND(I213*H213,2)</f>
        <v>0</v>
      </c>
      <c r="BL213" s="16" t="s">
        <v>241</v>
      </c>
      <c r="BM213" s="182" t="s">
        <v>318</v>
      </c>
    </row>
    <row r="214" s="2" customFormat="1" ht="24.15" customHeight="1">
      <c r="A214" s="35"/>
      <c r="B214" s="169"/>
      <c r="C214" s="184" t="s">
        <v>319</v>
      </c>
      <c r="D214" s="184" t="s">
        <v>198</v>
      </c>
      <c r="E214" s="185" t="s">
        <v>320</v>
      </c>
      <c r="F214" s="186" t="s">
        <v>321</v>
      </c>
      <c r="G214" s="187" t="s">
        <v>285</v>
      </c>
      <c r="H214" s="188">
        <v>12</v>
      </c>
      <c r="I214" s="189"/>
      <c r="J214" s="190">
        <f>ROUND(I214*H214,2)</f>
        <v>0</v>
      </c>
      <c r="K214" s="191"/>
      <c r="L214" s="192"/>
      <c r="M214" s="193" t="s">
        <v>1</v>
      </c>
      <c r="N214" s="194" t="s">
        <v>41</v>
      </c>
      <c r="O214" s="74"/>
      <c r="P214" s="180">
        <f>O214*H214</f>
        <v>0</v>
      </c>
      <c r="Q214" s="180">
        <v>5.0000000000000002E-05</v>
      </c>
      <c r="R214" s="180">
        <f>Q214*H214</f>
        <v>0.00060000000000000006</v>
      </c>
      <c r="S214" s="180">
        <v>0</v>
      </c>
      <c r="T214" s="181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82" t="s">
        <v>290</v>
      </c>
      <c r="AT214" s="182" t="s">
        <v>198</v>
      </c>
      <c r="AU214" s="182" t="s">
        <v>86</v>
      </c>
      <c r="AY214" s="16" t="s">
        <v>176</v>
      </c>
      <c r="BE214" s="183">
        <f>IF(N214="základní",J214,0)</f>
        <v>0</v>
      </c>
      <c r="BF214" s="183">
        <f>IF(N214="snížená",J214,0)</f>
        <v>0</v>
      </c>
      <c r="BG214" s="183">
        <f>IF(N214="zákl. přenesená",J214,0)</f>
        <v>0</v>
      </c>
      <c r="BH214" s="183">
        <f>IF(N214="sníž. přenesená",J214,0)</f>
        <v>0</v>
      </c>
      <c r="BI214" s="183">
        <f>IF(N214="nulová",J214,0)</f>
        <v>0</v>
      </c>
      <c r="BJ214" s="16" t="s">
        <v>84</v>
      </c>
      <c r="BK214" s="183">
        <f>ROUND(I214*H214,2)</f>
        <v>0</v>
      </c>
      <c r="BL214" s="16" t="s">
        <v>241</v>
      </c>
      <c r="BM214" s="182" t="s">
        <v>322</v>
      </c>
    </row>
    <row r="215" s="2" customFormat="1" ht="24.15" customHeight="1">
      <c r="A215" s="35"/>
      <c r="B215" s="169"/>
      <c r="C215" s="184" t="s">
        <v>323</v>
      </c>
      <c r="D215" s="184" t="s">
        <v>198</v>
      </c>
      <c r="E215" s="185" t="s">
        <v>324</v>
      </c>
      <c r="F215" s="186" t="s">
        <v>325</v>
      </c>
      <c r="G215" s="187" t="s">
        <v>285</v>
      </c>
      <c r="H215" s="188">
        <v>18</v>
      </c>
      <c r="I215" s="189"/>
      <c r="J215" s="190">
        <f>ROUND(I215*H215,2)</f>
        <v>0</v>
      </c>
      <c r="K215" s="191"/>
      <c r="L215" s="192"/>
      <c r="M215" s="193" t="s">
        <v>1</v>
      </c>
      <c r="N215" s="194" t="s">
        <v>41</v>
      </c>
      <c r="O215" s="74"/>
      <c r="P215" s="180">
        <f>O215*H215</f>
        <v>0</v>
      </c>
      <c r="Q215" s="180">
        <v>6.0000000000000002E-05</v>
      </c>
      <c r="R215" s="180">
        <f>Q215*H215</f>
        <v>0.00108</v>
      </c>
      <c r="S215" s="180">
        <v>0</v>
      </c>
      <c r="T215" s="181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2" t="s">
        <v>290</v>
      </c>
      <c r="AT215" s="182" t="s">
        <v>198</v>
      </c>
      <c r="AU215" s="182" t="s">
        <v>86</v>
      </c>
      <c r="AY215" s="16" t="s">
        <v>176</v>
      </c>
      <c r="BE215" s="183">
        <f>IF(N215="základní",J215,0)</f>
        <v>0</v>
      </c>
      <c r="BF215" s="183">
        <f>IF(N215="snížená",J215,0)</f>
        <v>0</v>
      </c>
      <c r="BG215" s="183">
        <f>IF(N215="zákl. přenesená",J215,0)</f>
        <v>0</v>
      </c>
      <c r="BH215" s="183">
        <f>IF(N215="sníž. přenesená",J215,0)</f>
        <v>0</v>
      </c>
      <c r="BI215" s="183">
        <f>IF(N215="nulová",J215,0)</f>
        <v>0</v>
      </c>
      <c r="BJ215" s="16" t="s">
        <v>84</v>
      </c>
      <c r="BK215" s="183">
        <f>ROUND(I215*H215,2)</f>
        <v>0</v>
      </c>
      <c r="BL215" s="16" t="s">
        <v>241</v>
      </c>
      <c r="BM215" s="182" t="s">
        <v>326</v>
      </c>
    </row>
    <row r="216" s="2" customFormat="1" ht="24.15" customHeight="1">
      <c r="A216" s="35"/>
      <c r="B216" s="169"/>
      <c r="C216" s="184" t="s">
        <v>327</v>
      </c>
      <c r="D216" s="184" t="s">
        <v>198</v>
      </c>
      <c r="E216" s="185" t="s">
        <v>328</v>
      </c>
      <c r="F216" s="186" t="s">
        <v>329</v>
      </c>
      <c r="G216" s="187" t="s">
        <v>285</v>
      </c>
      <c r="H216" s="188">
        <v>9</v>
      </c>
      <c r="I216" s="189"/>
      <c r="J216" s="190">
        <f>ROUND(I216*H216,2)</f>
        <v>0</v>
      </c>
      <c r="K216" s="191"/>
      <c r="L216" s="192"/>
      <c r="M216" s="193" t="s">
        <v>1</v>
      </c>
      <c r="N216" s="194" t="s">
        <v>41</v>
      </c>
      <c r="O216" s="74"/>
      <c r="P216" s="180">
        <f>O216*H216</f>
        <v>0</v>
      </c>
      <c r="Q216" s="180">
        <v>6.9999999999999994E-05</v>
      </c>
      <c r="R216" s="180">
        <f>Q216*H216</f>
        <v>0.00062999999999999992</v>
      </c>
      <c r="S216" s="180">
        <v>0</v>
      </c>
      <c r="T216" s="181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82" t="s">
        <v>290</v>
      </c>
      <c r="AT216" s="182" t="s">
        <v>198</v>
      </c>
      <c r="AU216" s="182" t="s">
        <v>86</v>
      </c>
      <c r="AY216" s="16" t="s">
        <v>176</v>
      </c>
      <c r="BE216" s="183">
        <f>IF(N216="základní",J216,0)</f>
        <v>0</v>
      </c>
      <c r="BF216" s="183">
        <f>IF(N216="snížená",J216,0)</f>
        <v>0</v>
      </c>
      <c r="BG216" s="183">
        <f>IF(N216="zákl. přenesená",J216,0)</f>
        <v>0</v>
      </c>
      <c r="BH216" s="183">
        <f>IF(N216="sníž. přenesená",J216,0)</f>
        <v>0</v>
      </c>
      <c r="BI216" s="183">
        <f>IF(N216="nulová",J216,0)</f>
        <v>0</v>
      </c>
      <c r="BJ216" s="16" t="s">
        <v>84</v>
      </c>
      <c r="BK216" s="183">
        <f>ROUND(I216*H216,2)</f>
        <v>0</v>
      </c>
      <c r="BL216" s="16" t="s">
        <v>241</v>
      </c>
      <c r="BM216" s="182" t="s">
        <v>330</v>
      </c>
    </row>
    <row r="217" s="2" customFormat="1" ht="33" customHeight="1">
      <c r="A217" s="35"/>
      <c r="B217" s="169"/>
      <c r="C217" s="170" t="s">
        <v>331</v>
      </c>
      <c r="D217" s="170" t="s">
        <v>179</v>
      </c>
      <c r="E217" s="171" t="s">
        <v>297</v>
      </c>
      <c r="F217" s="172" t="s">
        <v>298</v>
      </c>
      <c r="G217" s="173" t="s">
        <v>285</v>
      </c>
      <c r="H217" s="174">
        <v>25</v>
      </c>
      <c r="I217" s="175"/>
      <c r="J217" s="176">
        <f>ROUND(I217*H217,2)</f>
        <v>0</v>
      </c>
      <c r="K217" s="177"/>
      <c r="L217" s="36"/>
      <c r="M217" s="178" t="s">
        <v>1</v>
      </c>
      <c r="N217" s="179" t="s">
        <v>41</v>
      </c>
      <c r="O217" s="74"/>
      <c r="P217" s="180">
        <f>O217*H217</f>
        <v>0</v>
      </c>
      <c r="Q217" s="180">
        <v>0.00019000000000000001</v>
      </c>
      <c r="R217" s="180">
        <f>Q217*H217</f>
        <v>0.0047499999999999999</v>
      </c>
      <c r="S217" s="180">
        <v>0</v>
      </c>
      <c r="T217" s="181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82" t="s">
        <v>241</v>
      </c>
      <c r="AT217" s="182" t="s">
        <v>179</v>
      </c>
      <c r="AU217" s="182" t="s">
        <v>86</v>
      </c>
      <c r="AY217" s="16" t="s">
        <v>176</v>
      </c>
      <c r="BE217" s="183">
        <f>IF(N217="základní",J217,0)</f>
        <v>0</v>
      </c>
      <c r="BF217" s="183">
        <f>IF(N217="snížená",J217,0)</f>
        <v>0</v>
      </c>
      <c r="BG217" s="183">
        <f>IF(N217="zákl. přenesená",J217,0)</f>
        <v>0</v>
      </c>
      <c r="BH217" s="183">
        <f>IF(N217="sníž. přenesená",J217,0)</f>
        <v>0</v>
      </c>
      <c r="BI217" s="183">
        <f>IF(N217="nulová",J217,0)</f>
        <v>0</v>
      </c>
      <c r="BJ217" s="16" t="s">
        <v>84</v>
      </c>
      <c r="BK217" s="183">
        <f>ROUND(I217*H217,2)</f>
        <v>0</v>
      </c>
      <c r="BL217" s="16" t="s">
        <v>241</v>
      </c>
      <c r="BM217" s="182" t="s">
        <v>332</v>
      </c>
    </row>
    <row r="218" s="2" customFormat="1" ht="24.15" customHeight="1">
      <c r="A218" s="35"/>
      <c r="B218" s="169"/>
      <c r="C218" s="184" t="s">
        <v>333</v>
      </c>
      <c r="D218" s="184" t="s">
        <v>198</v>
      </c>
      <c r="E218" s="185" t="s">
        <v>334</v>
      </c>
      <c r="F218" s="186" t="s">
        <v>335</v>
      </c>
      <c r="G218" s="187" t="s">
        <v>285</v>
      </c>
      <c r="H218" s="188">
        <v>7</v>
      </c>
      <c r="I218" s="189"/>
      <c r="J218" s="190">
        <f>ROUND(I218*H218,2)</f>
        <v>0</v>
      </c>
      <c r="K218" s="191"/>
      <c r="L218" s="192"/>
      <c r="M218" s="193" t="s">
        <v>1</v>
      </c>
      <c r="N218" s="194" t="s">
        <v>41</v>
      </c>
      <c r="O218" s="74"/>
      <c r="P218" s="180">
        <f>O218*H218</f>
        <v>0</v>
      </c>
      <c r="Q218" s="180">
        <v>0.00032000000000000003</v>
      </c>
      <c r="R218" s="180">
        <f>Q218*H218</f>
        <v>0.0022400000000000002</v>
      </c>
      <c r="S218" s="180">
        <v>0</v>
      </c>
      <c r="T218" s="181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82" t="s">
        <v>290</v>
      </c>
      <c r="AT218" s="182" t="s">
        <v>198</v>
      </c>
      <c r="AU218" s="182" t="s">
        <v>86</v>
      </c>
      <c r="AY218" s="16" t="s">
        <v>176</v>
      </c>
      <c r="BE218" s="183">
        <f>IF(N218="základní",J218,0)</f>
        <v>0</v>
      </c>
      <c r="BF218" s="183">
        <f>IF(N218="snížená",J218,0)</f>
        <v>0</v>
      </c>
      <c r="BG218" s="183">
        <f>IF(N218="zákl. přenesená",J218,0)</f>
        <v>0</v>
      </c>
      <c r="BH218" s="183">
        <f>IF(N218="sníž. přenesená",J218,0)</f>
        <v>0</v>
      </c>
      <c r="BI218" s="183">
        <f>IF(N218="nulová",J218,0)</f>
        <v>0</v>
      </c>
      <c r="BJ218" s="16" t="s">
        <v>84</v>
      </c>
      <c r="BK218" s="183">
        <f>ROUND(I218*H218,2)</f>
        <v>0</v>
      </c>
      <c r="BL218" s="16" t="s">
        <v>241</v>
      </c>
      <c r="BM218" s="182" t="s">
        <v>336</v>
      </c>
    </row>
    <row r="219" s="2" customFormat="1" ht="24.15" customHeight="1">
      <c r="A219" s="35"/>
      <c r="B219" s="169"/>
      <c r="C219" s="184" t="s">
        <v>337</v>
      </c>
      <c r="D219" s="184" t="s">
        <v>198</v>
      </c>
      <c r="E219" s="185" t="s">
        <v>338</v>
      </c>
      <c r="F219" s="186" t="s">
        <v>339</v>
      </c>
      <c r="G219" s="187" t="s">
        <v>285</v>
      </c>
      <c r="H219" s="188">
        <v>18</v>
      </c>
      <c r="I219" s="189"/>
      <c r="J219" s="190">
        <f>ROUND(I219*H219,2)</f>
        <v>0</v>
      </c>
      <c r="K219" s="191"/>
      <c r="L219" s="192"/>
      <c r="M219" s="193" t="s">
        <v>1</v>
      </c>
      <c r="N219" s="194" t="s">
        <v>41</v>
      </c>
      <c r="O219" s="74"/>
      <c r="P219" s="180">
        <f>O219*H219</f>
        <v>0</v>
      </c>
      <c r="Q219" s="180">
        <v>0.00072000000000000005</v>
      </c>
      <c r="R219" s="180">
        <f>Q219*H219</f>
        <v>0.012960000000000001</v>
      </c>
      <c r="S219" s="180">
        <v>0</v>
      </c>
      <c r="T219" s="181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2" t="s">
        <v>290</v>
      </c>
      <c r="AT219" s="182" t="s">
        <v>198</v>
      </c>
      <c r="AU219" s="182" t="s">
        <v>86</v>
      </c>
      <c r="AY219" s="16" t="s">
        <v>176</v>
      </c>
      <c r="BE219" s="183">
        <f>IF(N219="základní",J219,0)</f>
        <v>0</v>
      </c>
      <c r="BF219" s="183">
        <f>IF(N219="snížená",J219,0)</f>
        <v>0</v>
      </c>
      <c r="BG219" s="183">
        <f>IF(N219="zákl. přenesená",J219,0)</f>
        <v>0</v>
      </c>
      <c r="BH219" s="183">
        <f>IF(N219="sníž. přenesená",J219,0)</f>
        <v>0</v>
      </c>
      <c r="BI219" s="183">
        <f>IF(N219="nulová",J219,0)</f>
        <v>0</v>
      </c>
      <c r="BJ219" s="16" t="s">
        <v>84</v>
      </c>
      <c r="BK219" s="183">
        <f>ROUND(I219*H219,2)</f>
        <v>0</v>
      </c>
      <c r="BL219" s="16" t="s">
        <v>241</v>
      </c>
      <c r="BM219" s="182" t="s">
        <v>340</v>
      </c>
    </row>
    <row r="220" s="2" customFormat="1" ht="24.15" customHeight="1">
      <c r="A220" s="35"/>
      <c r="B220" s="169"/>
      <c r="C220" s="170" t="s">
        <v>341</v>
      </c>
      <c r="D220" s="170" t="s">
        <v>179</v>
      </c>
      <c r="E220" s="171" t="s">
        <v>342</v>
      </c>
      <c r="F220" s="172" t="s">
        <v>343</v>
      </c>
      <c r="G220" s="173" t="s">
        <v>266</v>
      </c>
      <c r="H220" s="174">
        <v>0.0080000000000000002</v>
      </c>
      <c r="I220" s="175"/>
      <c r="J220" s="176">
        <f>ROUND(I220*H220,2)</f>
        <v>0</v>
      </c>
      <c r="K220" s="177"/>
      <c r="L220" s="36"/>
      <c r="M220" s="178" t="s">
        <v>1</v>
      </c>
      <c r="N220" s="179" t="s">
        <v>41</v>
      </c>
      <c r="O220" s="74"/>
      <c r="P220" s="180">
        <f>O220*H220</f>
        <v>0</v>
      </c>
      <c r="Q220" s="180">
        <v>0</v>
      </c>
      <c r="R220" s="180">
        <f>Q220*H220</f>
        <v>0</v>
      </c>
      <c r="S220" s="180">
        <v>0</v>
      </c>
      <c r="T220" s="181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82" t="s">
        <v>241</v>
      </c>
      <c r="AT220" s="182" t="s">
        <v>179</v>
      </c>
      <c r="AU220" s="182" t="s">
        <v>86</v>
      </c>
      <c r="AY220" s="16" t="s">
        <v>176</v>
      </c>
      <c r="BE220" s="183">
        <f>IF(N220="základní",J220,0)</f>
        <v>0</v>
      </c>
      <c r="BF220" s="183">
        <f>IF(N220="snížená",J220,0)</f>
        <v>0</v>
      </c>
      <c r="BG220" s="183">
        <f>IF(N220="zákl. přenesená",J220,0)</f>
        <v>0</v>
      </c>
      <c r="BH220" s="183">
        <f>IF(N220="sníž. přenesená",J220,0)</f>
        <v>0</v>
      </c>
      <c r="BI220" s="183">
        <f>IF(N220="nulová",J220,0)</f>
        <v>0</v>
      </c>
      <c r="BJ220" s="16" t="s">
        <v>84</v>
      </c>
      <c r="BK220" s="183">
        <f>ROUND(I220*H220,2)</f>
        <v>0</v>
      </c>
      <c r="BL220" s="16" t="s">
        <v>241</v>
      </c>
      <c r="BM220" s="182" t="s">
        <v>344</v>
      </c>
    </row>
    <row r="221" s="12" customFormat="1" ht="22.8" customHeight="1">
      <c r="A221" s="12"/>
      <c r="B221" s="156"/>
      <c r="C221" s="12"/>
      <c r="D221" s="157" t="s">
        <v>75</v>
      </c>
      <c r="E221" s="167" t="s">
        <v>345</v>
      </c>
      <c r="F221" s="167" t="s">
        <v>346</v>
      </c>
      <c r="G221" s="12"/>
      <c r="H221" s="12"/>
      <c r="I221" s="159"/>
      <c r="J221" s="168">
        <f>BK221</f>
        <v>0</v>
      </c>
      <c r="K221" s="12"/>
      <c r="L221" s="156"/>
      <c r="M221" s="161"/>
      <c r="N221" s="162"/>
      <c r="O221" s="162"/>
      <c r="P221" s="163">
        <f>SUM(P222:P224)</f>
        <v>0</v>
      </c>
      <c r="Q221" s="162"/>
      <c r="R221" s="163">
        <f>SUM(R222:R224)</f>
        <v>0</v>
      </c>
      <c r="S221" s="162"/>
      <c r="T221" s="164">
        <f>SUM(T222:T224)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57" t="s">
        <v>86</v>
      </c>
      <c r="AT221" s="165" t="s">
        <v>75</v>
      </c>
      <c r="AU221" s="165" t="s">
        <v>84</v>
      </c>
      <c r="AY221" s="157" t="s">
        <v>176</v>
      </c>
      <c r="BK221" s="166">
        <f>SUM(BK222:BK224)</f>
        <v>0</v>
      </c>
    </row>
    <row r="222" s="2" customFormat="1" ht="24.15" customHeight="1">
      <c r="A222" s="35"/>
      <c r="B222" s="169"/>
      <c r="C222" s="170" t="s">
        <v>347</v>
      </c>
      <c r="D222" s="170" t="s">
        <v>179</v>
      </c>
      <c r="E222" s="171" t="s">
        <v>348</v>
      </c>
      <c r="F222" s="172" t="s">
        <v>349</v>
      </c>
      <c r="G222" s="173" t="s">
        <v>182</v>
      </c>
      <c r="H222" s="174">
        <v>345.12</v>
      </c>
      <c r="I222" s="175"/>
      <c r="J222" s="176">
        <f>ROUND(I222*H222,2)</f>
        <v>0</v>
      </c>
      <c r="K222" s="177"/>
      <c r="L222" s="36"/>
      <c r="M222" s="178" t="s">
        <v>1</v>
      </c>
      <c r="N222" s="179" t="s">
        <v>41</v>
      </c>
      <c r="O222" s="74"/>
      <c r="P222" s="180">
        <f>O222*H222</f>
        <v>0</v>
      </c>
      <c r="Q222" s="180">
        <v>0</v>
      </c>
      <c r="R222" s="180">
        <f>Q222*H222</f>
        <v>0</v>
      </c>
      <c r="S222" s="180">
        <v>0</v>
      </c>
      <c r="T222" s="181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2" t="s">
        <v>241</v>
      </c>
      <c r="AT222" s="182" t="s">
        <v>179</v>
      </c>
      <c r="AU222" s="182" t="s">
        <v>86</v>
      </c>
      <c r="AY222" s="16" t="s">
        <v>176</v>
      </c>
      <c r="BE222" s="183">
        <f>IF(N222="základní",J222,0)</f>
        <v>0</v>
      </c>
      <c r="BF222" s="183">
        <f>IF(N222="snížená",J222,0)</f>
        <v>0</v>
      </c>
      <c r="BG222" s="183">
        <f>IF(N222="zákl. přenesená",J222,0)</f>
        <v>0</v>
      </c>
      <c r="BH222" s="183">
        <f>IF(N222="sníž. přenesená",J222,0)</f>
        <v>0</v>
      </c>
      <c r="BI222" s="183">
        <f>IF(N222="nulová",J222,0)</f>
        <v>0</v>
      </c>
      <c r="BJ222" s="16" t="s">
        <v>84</v>
      </c>
      <c r="BK222" s="183">
        <f>ROUND(I222*H222,2)</f>
        <v>0</v>
      </c>
      <c r="BL222" s="16" t="s">
        <v>241</v>
      </c>
      <c r="BM222" s="182" t="s">
        <v>350</v>
      </c>
    </row>
    <row r="223" s="2" customFormat="1" ht="16.5" customHeight="1">
      <c r="A223" s="35"/>
      <c r="B223" s="169"/>
      <c r="C223" s="184" t="s">
        <v>351</v>
      </c>
      <c r="D223" s="184" t="s">
        <v>198</v>
      </c>
      <c r="E223" s="185" t="s">
        <v>352</v>
      </c>
      <c r="F223" s="186" t="s">
        <v>353</v>
      </c>
      <c r="G223" s="187" t="s">
        <v>1</v>
      </c>
      <c r="H223" s="188">
        <v>150.63499999999999</v>
      </c>
      <c r="I223" s="189"/>
      <c r="J223" s="190">
        <f>ROUND(I223*H223,2)</f>
        <v>0</v>
      </c>
      <c r="K223" s="191"/>
      <c r="L223" s="192"/>
      <c r="M223" s="193" t="s">
        <v>1</v>
      </c>
      <c r="N223" s="194" t="s">
        <v>41</v>
      </c>
      <c r="O223" s="74"/>
      <c r="P223" s="180">
        <f>O223*H223</f>
        <v>0</v>
      </c>
      <c r="Q223" s="180">
        <v>0</v>
      </c>
      <c r="R223" s="180">
        <f>Q223*H223</f>
        <v>0</v>
      </c>
      <c r="S223" s="180">
        <v>0</v>
      </c>
      <c r="T223" s="181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82" t="s">
        <v>290</v>
      </c>
      <c r="AT223" s="182" t="s">
        <v>198</v>
      </c>
      <c r="AU223" s="182" t="s">
        <v>86</v>
      </c>
      <c r="AY223" s="16" t="s">
        <v>176</v>
      </c>
      <c r="BE223" s="183">
        <f>IF(N223="základní",J223,0)</f>
        <v>0</v>
      </c>
      <c r="BF223" s="183">
        <f>IF(N223="snížená",J223,0)</f>
        <v>0</v>
      </c>
      <c r="BG223" s="183">
        <f>IF(N223="zákl. přenesená",J223,0)</f>
        <v>0</v>
      </c>
      <c r="BH223" s="183">
        <f>IF(N223="sníž. přenesená",J223,0)</f>
        <v>0</v>
      </c>
      <c r="BI223" s="183">
        <f>IF(N223="nulová",J223,0)</f>
        <v>0</v>
      </c>
      <c r="BJ223" s="16" t="s">
        <v>84</v>
      </c>
      <c r="BK223" s="183">
        <f>ROUND(I223*H223,2)</f>
        <v>0</v>
      </c>
      <c r="BL223" s="16" t="s">
        <v>241</v>
      </c>
      <c r="BM223" s="182" t="s">
        <v>354</v>
      </c>
    </row>
    <row r="224" s="2" customFormat="1" ht="16.5" customHeight="1">
      <c r="A224" s="35"/>
      <c r="B224" s="169"/>
      <c r="C224" s="184" t="s">
        <v>355</v>
      </c>
      <c r="D224" s="184" t="s">
        <v>198</v>
      </c>
      <c r="E224" s="185" t="s">
        <v>356</v>
      </c>
      <c r="F224" s="186" t="s">
        <v>357</v>
      </c>
      <c r="G224" s="187" t="s">
        <v>1</v>
      </c>
      <c r="H224" s="188">
        <v>207.59999999999999</v>
      </c>
      <c r="I224" s="189"/>
      <c r="J224" s="190">
        <f>ROUND(I224*H224,2)</f>
        <v>0</v>
      </c>
      <c r="K224" s="191"/>
      <c r="L224" s="192"/>
      <c r="M224" s="193" t="s">
        <v>1</v>
      </c>
      <c r="N224" s="194" t="s">
        <v>41</v>
      </c>
      <c r="O224" s="74"/>
      <c r="P224" s="180">
        <f>O224*H224</f>
        <v>0</v>
      </c>
      <c r="Q224" s="180">
        <v>0</v>
      </c>
      <c r="R224" s="180">
        <f>Q224*H224</f>
        <v>0</v>
      </c>
      <c r="S224" s="180">
        <v>0</v>
      </c>
      <c r="T224" s="181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2" t="s">
        <v>290</v>
      </c>
      <c r="AT224" s="182" t="s">
        <v>198</v>
      </c>
      <c r="AU224" s="182" t="s">
        <v>86</v>
      </c>
      <c r="AY224" s="16" t="s">
        <v>176</v>
      </c>
      <c r="BE224" s="183">
        <f>IF(N224="základní",J224,0)</f>
        <v>0</v>
      </c>
      <c r="BF224" s="183">
        <f>IF(N224="snížená",J224,0)</f>
        <v>0</v>
      </c>
      <c r="BG224" s="183">
        <f>IF(N224="zákl. přenesená",J224,0)</f>
        <v>0</v>
      </c>
      <c r="BH224" s="183">
        <f>IF(N224="sníž. přenesená",J224,0)</f>
        <v>0</v>
      </c>
      <c r="BI224" s="183">
        <f>IF(N224="nulová",J224,0)</f>
        <v>0</v>
      </c>
      <c r="BJ224" s="16" t="s">
        <v>84</v>
      </c>
      <c r="BK224" s="183">
        <f>ROUND(I224*H224,2)</f>
        <v>0</v>
      </c>
      <c r="BL224" s="16" t="s">
        <v>241</v>
      </c>
      <c r="BM224" s="182" t="s">
        <v>358</v>
      </c>
    </row>
    <row r="225" s="12" customFormat="1" ht="22.8" customHeight="1">
      <c r="A225" s="12"/>
      <c r="B225" s="156"/>
      <c r="C225" s="12"/>
      <c r="D225" s="157" t="s">
        <v>75</v>
      </c>
      <c r="E225" s="167" t="s">
        <v>359</v>
      </c>
      <c r="F225" s="167" t="s">
        <v>360</v>
      </c>
      <c r="G225" s="12"/>
      <c r="H225" s="12"/>
      <c r="I225" s="159"/>
      <c r="J225" s="168">
        <f>BK225</f>
        <v>0</v>
      </c>
      <c r="K225" s="12"/>
      <c r="L225" s="156"/>
      <c r="M225" s="161"/>
      <c r="N225" s="162"/>
      <c r="O225" s="162"/>
      <c r="P225" s="163">
        <f>SUM(P226:P239)</f>
        <v>0</v>
      </c>
      <c r="Q225" s="162"/>
      <c r="R225" s="163">
        <f>SUM(R226:R239)</f>
        <v>0.14893000000000001</v>
      </c>
      <c r="S225" s="162"/>
      <c r="T225" s="164">
        <f>SUM(T226:T239)</f>
        <v>0.099000000000000005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57" t="s">
        <v>86</v>
      </c>
      <c r="AT225" s="165" t="s">
        <v>75</v>
      </c>
      <c r="AU225" s="165" t="s">
        <v>84</v>
      </c>
      <c r="AY225" s="157" t="s">
        <v>176</v>
      </c>
      <c r="BK225" s="166">
        <f>SUM(BK226:BK239)</f>
        <v>0</v>
      </c>
    </row>
    <row r="226" s="2" customFormat="1" ht="16.5" customHeight="1">
      <c r="A226" s="35"/>
      <c r="B226" s="169"/>
      <c r="C226" s="170" t="s">
        <v>361</v>
      </c>
      <c r="D226" s="170" t="s">
        <v>179</v>
      </c>
      <c r="E226" s="171" t="s">
        <v>362</v>
      </c>
      <c r="F226" s="172" t="s">
        <v>363</v>
      </c>
      <c r="G226" s="173" t="s">
        <v>285</v>
      </c>
      <c r="H226" s="174">
        <v>50</v>
      </c>
      <c r="I226" s="175"/>
      <c r="J226" s="176">
        <f>ROUND(I226*H226,2)</f>
        <v>0</v>
      </c>
      <c r="K226" s="177"/>
      <c r="L226" s="36"/>
      <c r="M226" s="178" t="s">
        <v>1</v>
      </c>
      <c r="N226" s="179" t="s">
        <v>41</v>
      </c>
      <c r="O226" s="74"/>
      <c r="P226" s="180">
        <f>O226*H226</f>
        <v>0</v>
      </c>
      <c r="Q226" s="180">
        <v>0</v>
      </c>
      <c r="R226" s="180">
        <f>Q226*H226</f>
        <v>0</v>
      </c>
      <c r="S226" s="180">
        <v>0.00198</v>
      </c>
      <c r="T226" s="181">
        <f>S226*H226</f>
        <v>0.099000000000000005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82" t="s">
        <v>241</v>
      </c>
      <c r="AT226" s="182" t="s">
        <v>179</v>
      </c>
      <c r="AU226" s="182" t="s">
        <v>86</v>
      </c>
      <c r="AY226" s="16" t="s">
        <v>176</v>
      </c>
      <c r="BE226" s="183">
        <f>IF(N226="základní",J226,0)</f>
        <v>0</v>
      </c>
      <c r="BF226" s="183">
        <f>IF(N226="snížená",J226,0)</f>
        <v>0</v>
      </c>
      <c r="BG226" s="183">
        <f>IF(N226="zákl. přenesená",J226,0)</f>
        <v>0</v>
      </c>
      <c r="BH226" s="183">
        <f>IF(N226="sníž. přenesená",J226,0)</f>
        <v>0</v>
      </c>
      <c r="BI226" s="183">
        <f>IF(N226="nulová",J226,0)</f>
        <v>0</v>
      </c>
      <c r="BJ226" s="16" t="s">
        <v>84</v>
      </c>
      <c r="BK226" s="183">
        <f>ROUND(I226*H226,2)</f>
        <v>0</v>
      </c>
      <c r="BL226" s="16" t="s">
        <v>241</v>
      </c>
      <c r="BM226" s="182" t="s">
        <v>364</v>
      </c>
    </row>
    <row r="227" s="2" customFormat="1" ht="33" customHeight="1">
      <c r="A227" s="35"/>
      <c r="B227" s="169"/>
      <c r="C227" s="170" t="s">
        <v>365</v>
      </c>
      <c r="D227" s="170" t="s">
        <v>179</v>
      </c>
      <c r="E227" s="171" t="s">
        <v>366</v>
      </c>
      <c r="F227" s="172" t="s">
        <v>367</v>
      </c>
      <c r="G227" s="173" t="s">
        <v>195</v>
      </c>
      <c r="H227" s="174">
        <v>12</v>
      </c>
      <c r="I227" s="175"/>
      <c r="J227" s="176">
        <f>ROUND(I227*H227,2)</f>
        <v>0</v>
      </c>
      <c r="K227" s="177"/>
      <c r="L227" s="36"/>
      <c r="M227" s="178" t="s">
        <v>1</v>
      </c>
      <c r="N227" s="179" t="s">
        <v>41</v>
      </c>
      <c r="O227" s="74"/>
      <c r="P227" s="180">
        <f>O227*H227</f>
        <v>0</v>
      </c>
      <c r="Q227" s="180">
        <v>0.0011199999999999999</v>
      </c>
      <c r="R227" s="180">
        <f>Q227*H227</f>
        <v>0.013439999999999999</v>
      </c>
      <c r="S227" s="180">
        <v>0</v>
      </c>
      <c r="T227" s="181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2" t="s">
        <v>241</v>
      </c>
      <c r="AT227" s="182" t="s">
        <v>179</v>
      </c>
      <c r="AU227" s="182" t="s">
        <v>86</v>
      </c>
      <c r="AY227" s="16" t="s">
        <v>176</v>
      </c>
      <c r="BE227" s="183">
        <f>IF(N227="základní",J227,0)</f>
        <v>0</v>
      </c>
      <c r="BF227" s="183">
        <f>IF(N227="snížená",J227,0)</f>
        <v>0</v>
      </c>
      <c r="BG227" s="183">
        <f>IF(N227="zákl. přenesená",J227,0)</f>
        <v>0</v>
      </c>
      <c r="BH227" s="183">
        <f>IF(N227="sníž. přenesená",J227,0)</f>
        <v>0</v>
      </c>
      <c r="BI227" s="183">
        <f>IF(N227="nulová",J227,0)</f>
        <v>0</v>
      </c>
      <c r="BJ227" s="16" t="s">
        <v>84</v>
      </c>
      <c r="BK227" s="183">
        <f>ROUND(I227*H227,2)</f>
        <v>0</v>
      </c>
      <c r="BL227" s="16" t="s">
        <v>241</v>
      </c>
      <c r="BM227" s="182" t="s">
        <v>368</v>
      </c>
    </row>
    <row r="228" s="2" customFormat="1" ht="16.5" customHeight="1">
      <c r="A228" s="35"/>
      <c r="B228" s="169"/>
      <c r="C228" s="170" t="s">
        <v>369</v>
      </c>
      <c r="D228" s="170" t="s">
        <v>179</v>
      </c>
      <c r="E228" s="171" t="s">
        <v>370</v>
      </c>
      <c r="F228" s="172" t="s">
        <v>371</v>
      </c>
      <c r="G228" s="173" t="s">
        <v>285</v>
      </c>
      <c r="H228" s="174">
        <v>17</v>
      </c>
      <c r="I228" s="175"/>
      <c r="J228" s="176">
        <f>ROUND(I228*H228,2)</f>
        <v>0</v>
      </c>
      <c r="K228" s="177"/>
      <c r="L228" s="36"/>
      <c r="M228" s="178" t="s">
        <v>1</v>
      </c>
      <c r="N228" s="179" t="s">
        <v>41</v>
      </c>
      <c r="O228" s="74"/>
      <c r="P228" s="180">
        <f>O228*H228</f>
        <v>0</v>
      </c>
      <c r="Q228" s="180">
        <v>0.00063000000000000003</v>
      </c>
      <c r="R228" s="180">
        <f>Q228*H228</f>
        <v>0.010710000000000001</v>
      </c>
      <c r="S228" s="180">
        <v>0</v>
      </c>
      <c r="T228" s="181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2" t="s">
        <v>241</v>
      </c>
      <c r="AT228" s="182" t="s">
        <v>179</v>
      </c>
      <c r="AU228" s="182" t="s">
        <v>86</v>
      </c>
      <c r="AY228" s="16" t="s">
        <v>176</v>
      </c>
      <c r="BE228" s="183">
        <f>IF(N228="základní",J228,0)</f>
        <v>0</v>
      </c>
      <c r="BF228" s="183">
        <f>IF(N228="snížená",J228,0)</f>
        <v>0</v>
      </c>
      <c r="BG228" s="183">
        <f>IF(N228="zákl. přenesená",J228,0)</f>
        <v>0</v>
      </c>
      <c r="BH228" s="183">
        <f>IF(N228="sníž. přenesená",J228,0)</f>
        <v>0</v>
      </c>
      <c r="BI228" s="183">
        <f>IF(N228="nulová",J228,0)</f>
        <v>0</v>
      </c>
      <c r="BJ228" s="16" t="s">
        <v>84</v>
      </c>
      <c r="BK228" s="183">
        <f>ROUND(I228*H228,2)</f>
        <v>0</v>
      </c>
      <c r="BL228" s="16" t="s">
        <v>241</v>
      </c>
      <c r="BM228" s="182" t="s">
        <v>372</v>
      </c>
    </row>
    <row r="229" s="2" customFormat="1" ht="16.5" customHeight="1">
      <c r="A229" s="35"/>
      <c r="B229" s="169"/>
      <c r="C229" s="170" t="s">
        <v>373</v>
      </c>
      <c r="D229" s="170" t="s">
        <v>179</v>
      </c>
      <c r="E229" s="171" t="s">
        <v>374</v>
      </c>
      <c r="F229" s="172" t="s">
        <v>375</v>
      </c>
      <c r="G229" s="173" t="s">
        <v>285</v>
      </c>
      <c r="H229" s="174">
        <v>59</v>
      </c>
      <c r="I229" s="175"/>
      <c r="J229" s="176">
        <f>ROUND(I229*H229,2)</f>
        <v>0</v>
      </c>
      <c r="K229" s="177"/>
      <c r="L229" s="36"/>
      <c r="M229" s="178" t="s">
        <v>1</v>
      </c>
      <c r="N229" s="179" t="s">
        <v>41</v>
      </c>
      <c r="O229" s="74"/>
      <c r="P229" s="180">
        <f>O229*H229</f>
        <v>0</v>
      </c>
      <c r="Q229" s="180">
        <v>0.0012999999999999999</v>
      </c>
      <c r="R229" s="180">
        <f>Q229*H229</f>
        <v>0.07669999999999999</v>
      </c>
      <c r="S229" s="180">
        <v>0</v>
      </c>
      <c r="T229" s="181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82" t="s">
        <v>241</v>
      </c>
      <c r="AT229" s="182" t="s">
        <v>179</v>
      </c>
      <c r="AU229" s="182" t="s">
        <v>86</v>
      </c>
      <c r="AY229" s="16" t="s">
        <v>176</v>
      </c>
      <c r="BE229" s="183">
        <f>IF(N229="základní",J229,0)</f>
        <v>0</v>
      </c>
      <c r="BF229" s="183">
        <f>IF(N229="snížená",J229,0)</f>
        <v>0</v>
      </c>
      <c r="BG229" s="183">
        <f>IF(N229="zákl. přenesená",J229,0)</f>
        <v>0</v>
      </c>
      <c r="BH229" s="183">
        <f>IF(N229="sníž. přenesená",J229,0)</f>
        <v>0</v>
      </c>
      <c r="BI229" s="183">
        <f>IF(N229="nulová",J229,0)</f>
        <v>0</v>
      </c>
      <c r="BJ229" s="16" t="s">
        <v>84</v>
      </c>
      <c r="BK229" s="183">
        <f>ROUND(I229*H229,2)</f>
        <v>0</v>
      </c>
      <c r="BL229" s="16" t="s">
        <v>241</v>
      </c>
      <c r="BM229" s="182" t="s">
        <v>376</v>
      </c>
    </row>
    <row r="230" s="2" customFormat="1" ht="16.5" customHeight="1">
      <c r="A230" s="35"/>
      <c r="B230" s="169"/>
      <c r="C230" s="170" t="s">
        <v>377</v>
      </c>
      <c r="D230" s="170" t="s">
        <v>179</v>
      </c>
      <c r="E230" s="171" t="s">
        <v>378</v>
      </c>
      <c r="F230" s="172" t="s">
        <v>379</v>
      </c>
      <c r="G230" s="173" t="s">
        <v>285</v>
      </c>
      <c r="H230" s="174">
        <v>8</v>
      </c>
      <c r="I230" s="175"/>
      <c r="J230" s="176">
        <f>ROUND(I230*H230,2)</f>
        <v>0</v>
      </c>
      <c r="K230" s="177"/>
      <c r="L230" s="36"/>
      <c r="M230" s="178" t="s">
        <v>1</v>
      </c>
      <c r="N230" s="179" t="s">
        <v>41</v>
      </c>
      <c r="O230" s="74"/>
      <c r="P230" s="180">
        <f>O230*H230</f>
        <v>0</v>
      </c>
      <c r="Q230" s="180">
        <v>0.00131</v>
      </c>
      <c r="R230" s="180">
        <f>Q230*H230</f>
        <v>0.01048</v>
      </c>
      <c r="S230" s="180">
        <v>0</v>
      </c>
      <c r="T230" s="181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82" t="s">
        <v>241</v>
      </c>
      <c r="AT230" s="182" t="s">
        <v>179</v>
      </c>
      <c r="AU230" s="182" t="s">
        <v>86</v>
      </c>
      <c r="AY230" s="16" t="s">
        <v>176</v>
      </c>
      <c r="BE230" s="183">
        <f>IF(N230="základní",J230,0)</f>
        <v>0</v>
      </c>
      <c r="BF230" s="183">
        <f>IF(N230="snížená",J230,0)</f>
        <v>0</v>
      </c>
      <c r="BG230" s="183">
        <f>IF(N230="zákl. přenesená",J230,0)</f>
        <v>0</v>
      </c>
      <c r="BH230" s="183">
        <f>IF(N230="sníž. přenesená",J230,0)</f>
        <v>0</v>
      </c>
      <c r="BI230" s="183">
        <f>IF(N230="nulová",J230,0)</f>
        <v>0</v>
      </c>
      <c r="BJ230" s="16" t="s">
        <v>84</v>
      </c>
      <c r="BK230" s="183">
        <f>ROUND(I230*H230,2)</f>
        <v>0</v>
      </c>
      <c r="BL230" s="16" t="s">
        <v>241</v>
      </c>
      <c r="BM230" s="182" t="s">
        <v>380</v>
      </c>
    </row>
    <row r="231" s="2" customFormat="1" ht="16.5" customHeight="1">
      <c r="A231" s="35"/>
      <c r="B231" s="169"/>
      <c r="C231" s="170" t="s">
        <v>381</v>
      </c>
      <c r="D231" s="170" t="s">
        <v>179</v>
      </c>
      <c r="E231" s="171" t="s">
        <v>382</v>
      </c>
      <c r="F231" s="172" t="s">
        <v>383</v>
      </c>
      <c r="G231" s="173" t="s">
        <v>285</v>
      </c>
      <c r="H231" s="174">
        <v>42</v>
      </c>
      <c r="I231" s="175"/>
      <c r="J231" s="176">
        <f>ROUND(I231*H231,2)</f>
        <v>0</v>
      </c>
      <c r="K231" s="177"/>
      <c r="L231" s="36"/>
      <c r="M231" s="178" t="s">
        <v>1</v>
      </c>
      <c r="N231" s="179" t="s">
        <v>41</v>
      </c>
      <c r="O231" s="74"/>
      <c r="P231" s="180">
        <f>O231*H231</f>
        <v>0</v>
      </c>
      <c r="Q231" s="180">
        <v>0.00040000000000000002</v>
      </c>
      <c r="R231" s="180">
        <f>Q231*H231</f>
        <v>0.016800000000000002</v>
      </c>
      <c r="S231" s="180">
        <v>0</v>
      </c>
      <c r="T231" s="181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82" t="s">
        <v>241</v>
      </c>
      <c r="AT231" s="182" t="s">
        <v>179</v>
      </c>
      <c r="AU231" s="182" t="s">
        <v>86</v>
      </c>
      <c r="AY231" s="16" t="s">
        <v>176</v>
      </c>
      <c r="BE231" s="183">
        <f>IF(N231="základní",J231,0)</f>
        <v>0</v>
      </c>
      <c r="BF231" s="183">
        <f>IF(N231="snížená",J231,0)</f>
        <v>0</v>
      </c>
      <c r="BG231" s="183">
        <f>IF(N231="zákl. přenesená",J231,0)</f>
        <v>0</v>
      </c>
      <c r="BH231" s="183">
        <f>IF(N231="sníž. přenesená",J231,0)</f>
        <v>0</v>
      </c>
      <c r="BI231" s="183">
        <f>IF(N231="nulová",J231,0)</f>
        <v>0</v>
      </c>
      <c r="BJ231" s="16" t="s">
        <v>84</v>
      </c>
      <c r="BK231" s="183">
        <f>ROUND(I231*H231,2)</f>
        <v>0</v>
      </c>
      <c r="BL231" s="16" t="s">
        <v>241</v>
      </c>
      <c r="BM231" s="182" t="s">
        <v>384</v>
      </c>
    </row>
    <row r="232" s="2" customFormat="1" ht="16.5" customHeight="1">
      <c r="A232" s="35"/>
      <c r="B232" s="169"/>
      <c r="C232" s="170" t="s">
        <v>385</v>
      </c>
      <c r="D232" s="170" t="s">
        <v>179</v>
      </c>
      <c r="E232" s="171" t="s">
        <v>386</v>
      </c>
      <c r="F232" s="172" t="s">
        <v>387</v>
      </c>
      <c r="G232" s="173" t="s">
        <v>285</v>
      </c>
      <c r="H232" s="174">
        <v>22</v>
      </c>
      <c r="I232" s="175"/>
      <c r="J232" s="176">
        <f>ROUND(I232*H232,2)</f>
        <v>0</v>
      </c>
      <c r="K232" s="177"/>
      <c r="L232" s="36"/>
      <c r="M232" s="178" t="s">
        <v>1</v>
      </c>
      <c r="N232" s="179" t="s">
        <v>41</v>
      </c>
      <c r="O232" s="74"/>
      <c r="P232" s="180">
        <f>O232*H232</f>
        <v>0</v>
      </c>
      <c r="Q232" s="180">
        <v>0.00042999999999999999</v>
      </c>
      <c r="R232" s="180">
        <f>Q232*H232</f>
        <v>0.0094599999999999997</v>
      </c>
      <c r="S232" s="180">
        <v>0</v>
      </c>
      <c r="T232" s="181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82" t="s">
        <v>241</v>
      </c>
      <c r="AT232" s="182" t="s">
        <v>179</v>
      </c>
      <c r="AU232" s="182" t="s">
        <v>86</v>
      </c>
      <c r="AY232" s="16" t="s">
        <v>176</v>
      </c>
      <c r="BE232" s="183">
        <f>IF(N232="základní",J232,0)</f>
        <v>0</v>
      </c>
      <c r="BF232" s="183">
        <f>IF(N232="snížená",J232,0)</f>
        <v>0</v>
      </c>
      <c r="BG232" s="183">
        <f>IF(N232="zákl. přenesená",J232,0)</f>
        <v>0</v>
      </c>
      <c r="BH232" s="183">
        <f>IF(N232="sníž. přenesená",J232,0)</f>
        <v>0</v>
      </c>
      <c r="BI232" s="183">
        <f>IF(N232="nulová",J232,0)</f>
        <v>0</v>
      </c>
      <c r="BJ232" s="16" t="s">
        <v>84</v>
      </c>
      <c r="BK232" s="183">
        <f>ROUND(I232*H232,2)</f>
        <v>0</v>
      </c>
      <c r="BL232" s="16" t="s">
        <v>241</v>
      </c>
      <c r="BM232" s="182" t="s">
        <v>388</v>
      </c>
    </row>
    <row r="233" s="2" customFormat="1" ht="16.5" customHeight="1">
      <c r="A233" s="35"/>
      <c r="B233" s="169"/>
      <c r="C233" s="170" t="s">
        <v>389</v>
      </c>
      <c r="D233" s="170" t="s">
        <v>179</v>
      </c>
      <c r="E233" s="171" t="s">
        <v>390</v>
      </c>
      <c r="F233" s="172" t="s">
        <v>391</v>
      </c>
      <c r="G233" s="173" t="s">
        <v>285</v>
      </c>
      <c r="H233" s="174">
        <v>22</v>
      </c>
      <c r="I233" s="175"/>
      <c r="J233" s="176">
        <f>ROUND(I233*H233,2)</f>
        <v>0</v>
      </c>
      <c r="K233" s="177"/>
      <c r="L233" s="36"/>
      <c r="M233" s="178" t="s">
        <v>1</v>
      </c>
      <c r="N233" s="179" t="s">
        <v>41</v>
      </c>
      <c r="O233" s="74"/>
      <c r="P233" s="180">
        <f>O233*H233</f>
        <v>0</v>
      </c>
      <c r="Q233" s="180">
        <v>0.00050000000000000001</v>
      </c>
      <c r="R233" s="180">
        <f>Q233*H233</f>
        <v>0.010999999999999999</v>
      </c>
      <c r="S233" s="180">
        <v>0</v>
      </c>
      <c r="T233" s="181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82" t="s">
        <v>241</v>
      </c>
      <c r="AT233" s="182" t="s">
        <v>179</v>
      </c>
      <c r="AU233" s="182" t="s">
        <v>86</v>
      </c>
      <c r="AY233" s="16" t="s">
        <v>176</v>
      </c>
      <c r="BE233" s="183">
        <f>IF(N233="základní",J233,0)</f>
        <v>0</v>
      </c>
      <c r="BF233" s="183">
        <f>IF(N233="snížená",J233,0)</f>
        <v>0</v>
      </c>
      <c r="BG233" s="183">
        <f>IF(N233="zákl. přenesená",J233,0)</f>
        <v>0</v>
      </c>
      <c r="BH233" s="183">
        <f>IF(N233="sníž. přenesená",J233,0)</f>
        <v>0</v>
      </c>
      <c r="BI233" s="183">
        <f>IF(N233="nulová",J233,0)</f>
        <v>0</v>
      </c>
      <c r="BJ233" s="16" t="s">
        <v>84</v>
      </c>
      <c r="BK233" s="183">
        <f>ROUND(I233*H233,2)</f>
        <v>0</v>
      </c>
      <c r="BL233" s="16" t="s">
        <v>241</v>
      </c>
      <c r="BM233" s="182" t="s">
        <v>392</v>
      </c>
    </row>
    <row r="234" s="2" customFormat="1" ht="16.5" customHeight="1">
      <c r="A234" s="35"/>
      <c r="B234" s="169"/>
      <c r="C234" s="170" t="s">
        <v>393</v>
      </c>
      <c r="D234" s="170" t="s">
        <v>179</v>
      </c>
      <c r="E234" s="171" t="s">
        <v>394</v>
      </c>
      <c r="F234" s="172" t="s">
        <v>395</v>
      </c>
      <c r="G234" s="173" t="s">
        <v>195</v>
      </c>
      <c r="H234" s="174">
        <v>12</v>
      </c>
      <c r="I234" s="175"/>
      <c r="J234" s="176">
        <f>ROUND(I234*H234,2)</f>
        <v>0</v>
      </c>
      <c r="K234" s="177"/>
      <c r="L234" s="36"/>
      <c r="M234" s="178" t="s">
        <v>1</v>
      </c>
      <c r="N234" s="179" t="s">
        <v>41</v>
      </c>
      <c r="O234" s="74"/>
      <c r="P234" s="180">
        <f>O234*H234</f>
        <v>0</v>
      </c>
      <c r="Q234" s="180">
        <v>0</v>
      </c>
      <c r="R234" s="180">
        <f>Q234*H234</f>
        <v>0</v>
      </c>
      <c r="S234" s="180">
        <v>0</v>
      </c>
      <c r="T234" s="181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2" t="s">
        <v>241</v>
      </c>
      <c r="AT234" s="182" t="s">
        <v>179</v>
      </c>
      <c r="AU234" s="182" t="s">
        <v>86</v>
      </c>
      <c r="AY234" s="16" t="s">
        <v>176</v>
      </c>
      <c r="BE234" s="183">
        <f>IF(N234="základní",J234,0)</f>
        <v>0</v>
      </c>
      <c r="BF234" s="183">
        <f>IF(N234="snížená",J234,0)</f>
        <v>0</v>
      </c>
      <c r="BG234" s="183">
        <f>IF(N234="zákl. přenesená",J234,0)</f>
        <v>0</v>
      </c>
      <c r="BH234" s="183">
        <f>IF(N234="sníž. přenesená",J234,0)</f>
        <v>0</v>
      </c>
      <c r="BI234" s="183">
        <f>IF(N234="nulová",J234,0)</f>
        <v>0</v>
      </c>
      <c r="BJ234" s="16" t="s">
        <v>84</v>
      </c>
      <c r="BK234" s="183">
        <f>ROUND(I234*H234,2)</f>
        <v>0</v>
      </c>
      <c r="BL234" s="16" t="s">
        <v>241</v>
      </c>
      <c r="BM234" s="182" t="s">
        <v>396</v>
      </c>
    </row>
    <row r="235" s="2" customFormat="1" ht="21.75" customHeight="1">
      <c r="A235" s="35"/>
      <c r="B235" s="169"/>
      <c r="C235" s="170" t="s">
        <v>397</v>
      </c>
      <c r="D235" s="170" t="s">
        <v>179</v>
      </c>
      <c r="E235" s="171" t="s">
        <v>398</v>
      </c>
      <c r="F235" s="172" t="s">
        <v>399</v>
      </c>
      <c r="G235" s="173" t="s">
        <v>195</v>
      </c>
      <c r="H235" s="174">
        <v>7</v>
      </c>
      <c r="I235" s="175"/>
      <c r="J235" s="176">
        <f>ROUND(I235*H235,2)</f>
        <v>0</v>
      </c>
      <c r="K235" s="177"/>
      <c r="L235" s="36"/>
      <c r="M235" s="178" t="s">
        <v>1</v>
      </c>
      <c r="N235" s="179" t="s">
        <v>41</v>
      </c>
      <c r="O235" s="74"/>
      <c r="P235" s="180">
        <f>O235*H235</f>
        <v>0</v>
      </c>
      <c r="Q235" s="180">
        <v>0</v>
      </c>
      <c r="R235" s="180">
        <f>Q235*H235</f>
        <v>0</v>
      </c>
      <c r="S235" s="180">
        <v>0</v>
      </c>
      <c r="T235" s="181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82" t="s">
        <v>241</v>
      </c>
      <c r="AT235" s="182" t="s">
        <v>179</v>
      </c>
      <c r="AU235" s="182" t="s">
        <v>86</v>
      </c>
      <c r="AY235" s="16" t="s">
        <v>176</v>
      </c>
      <c r="BE235" s="183">
        <f>IF(N235="základní",J235,0)</f>
        <v>0</v>
      </c>
      <c r="BF235" s="183">
        <f>IF(N235="snížená",J235,0)</f>
        <v>0</v>
      </c>
      <c r="BG235" s="183">
        <f>IF(N235="zákl. přenesená",J235,0)</f>
        <v>0</v>
      </c>
      <c r="BH235" s="183">
        <f>IF(N235="sníž. přenesená",J235,0)</f>
        <v>0</v>
      </c>
      <c r="BI235" s="183">
        <f>IF(N235="nulová",J235,0)</f>
        <v>0</v>
      </c>
      <c r="BJ235" s="16" t="s">
        <v>84</v>
      </c>
      <c r="BK235" s="183">
        <f>ROUND(I235*H235,2)</f>
        <v>0</v>
      </c>
      <c r="BL235" s="16" t="s">
        <v>241</v>
      </c>
      <c r="BM235" s="182" t="s">
        <v>400</v>
      </c>
    </row>
    <row r="236" s="2" customFormat="1" ht="24.15" customHeight="1">
      <c r="A236" s="35"/>
      <c r="B236" s="169"/>
      <c r="C236" s="170" t="s">
        <v>401</v>
      </c>
      <c r="D236" s="170" t="s">
        <v>179</v>
      </c>
      <c r="E236" s="171" t="s">
        <v>402</v>
      </c>
      <c r="F236" s="172" t="s">
        <v>403</v>
      </c>
      <c r="G236" s="173" t="s">
        <v>195</v>
      </c>
      <c r="H236" s="174">
        <v>1</v>
      </c>
      <c r="I236" s="175"/>
      <c r="J236" s="176">
        <f>ROUND(I236*H236,2)</f>
        <v>0</v>
      </c>
      <c r="K236" s="177"/>
      <c r="L236" s="36"/>
      <c r="M236" s="178" t="s">
        <v>1</v>
      </c>
      <c r="N236" s="179" t="s">
        <v>41</v>
      </c>
      <c r="O236" s="74"/>
      <c r="P236" s="180">
        <f>O236*H236</f>
        <v>0</v>
      </c>
      <c r="Q236" s="180">
        <v>0.00034000000000000002</v>
      </c>
      <c r="R236" s="180">
        <f>Q236*H236</f>
        <v>0.00034000000000000002</v>
      </c>
      <c r="S236" s="180">
        <v>0</v>
      </c>
      <c r="T236" s="181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82" t="s">
        <v>241</v>
      </c>
      <c r="AT236" s="182" t="s">
        <v>179</v>
      </c>
      <c r="AU236" s="182" t="s">
        <v>86</v>
      </c>
      <c r="AY236" s="16" t="s">
        <v>176</v>
      </c>
      <c r="BE236" s="183">
        <f>IF(N236="základní",J236,0)</f>
        <v>0</v>
      </c>
      <c r="BF236" s="183">
        <f>IF(N236="snížená",J236,0)</f>
        <v>0</v>
      </c>
      <c r="BG236" s="183">
        <f>IF(N236="zákl. přenesená",J236,0)</f>
        <v>0</v>
      </c>
      <c r="BH236" s="183">
        <f>IF(N236="sníž. přenesená",J236,0)</f>
        <v>0</v>
      </c>
      <c r="BI236" s="183">
        <f>IF(N236="nulová",J236,0)</f>
        <v>0</v>
      </c>
      <c r="BJ236" s="16" t="s">
        <v>84</v>
      </c>
      <c r="BK236" s="183">
        <f>ROUND(I236*H236,2)</f>
        <v>0</v>
      </c>
      <c r="BL236" s="16" t="s">
        <v>241</v>
      </c>
      <c r="BM236" s="182" t="s">
        <v>404</v>
      </c>
    </row>
    <row r="237" s="2" customFormat="1" ht="44.25" customHeight="1">
      <c r="A237" s="35"/>
      <c r="B237" s="169"/>
      <c r="C237" s="170" t="s">
        <v>405</v>
      </c>
      <c r="D237" s="170" t="s">
        <v>179</v>
      </c>
      <c r="E237" s="171" t="s">
        <v>406</v>
      </c>
      <c r="F237" s="172" t="s">
        <v>407</v>
      </c>
      <c r="G237" s="173" t="s">
        <v>195</v>
      </c>
      <c r="H237" s="174">
        <v>3</v>
      </c>
      <c r="I237" s="175"/>
      <c r="J237" s="176">
        <f>ROUND(I237*H237,2)</f>
        <v>0</v>
      </c>
      <c r="K237" s="177"/>
      <c r="L237" s="36"/>
      <c r="M237" s="178" t="s">
        <v>1</v>
      </c>
      <c r="N237" s="179" t="s">
        <v>41</v>
      </c>
      <c r="O237" s="74"/>
      <c r="P237" s="180">
        <f>O237*H237</f>
        <v>0</v>
      </c>
      <c r="Q237" s="180">
        <v>0</v>
      </c>
      <c r="R237" s="180">
        <f>Q237*H237</f>
        <v>0</v>
      </c>
      <c r="S237" s="180">
        <v>0</v>
      </c>
      <c r="T237" s="181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82" t="s">
        <v>241</v>
      </c>
      <c r="AT237" s="182" t="s">
        <v>179</v>
      </c>
      <c r="AU237" s="182" t="s">
        <v>86</v>
      </c>
      <c r="AY237" s="16" t="s">
        <v>176</v>
      </c>
      <c r="BE237" s="183">
        <f>IF(N237="základní",J237,0)</f>
        <v>0</v>
      </c>
      <c r="BF237" s="183">
        <f>IF(N237="snížená",J237,0)</f>
        <v>0</v>
      </c>
      <c r="BG237" s="183">
        <f>IF(N237="zákl. přenesená",J237,0)</f>
        <v>0</v>
      </c>
      <c r="BH237" s="183">
        <f>IF(N237="sníž. přenesená",J237,0)</f>
        <v>0</v>
      </c>
      <c r="BI237" s="183">
        <f>IF(N237="nulová",J237,0)</f>
        <v>0</v>
      </c>
      <c r="BJ237" s="16" t="s">
        <v>84</v>
      </c>
      <c r="BK237" s="183">
        <f>ROUND(I237*H237,2)</f>
        <v>0</v>
      </c>
      <c r="BL237" s="16" t="s">
        <v>241</v>
      </c>
      <c r="BM237" s="182" t="s">
        <v>408</v>
      </c>
    </row>
    <row r="238" s="2" customFormat="1" ht="21.75" customHeight="1">
      <c r="A238" s="35"/>
      <c r="B238" s="169"/>
      <c r="C238" s="170" t="s">
        <v>409</v>
      </c>
      <c r="D238" s="170" t="s">
        <v>179</v>
      </c>
      <c r="E238" s="171" t="s">
        <v>410</v>
      </c>
      <c r="F238" s="172" t="s">
        <v>411</v>
      </c>
      <c r="G238" s="173" t="s">
        <v>285</v>
      </c>
      <c r="H238" s="174">
        <v>170</v>
      </c>
      <c r="I238" s="175"/>
      <c r="J238" s="176">
        <f>ROUND(I238*H238,2)</f>
        <v>0</v>
      </c>
      <c r="K238" s="177"/>
      <c r="L238" s="36"/>
      <c r="M238" s="178" t="s">
        <v>1</v>
      </c>
      <c r="N238" s="179" t="s">
        <v>41</v>
      </c>
      <c r="O238" s="74"/>
      <c r="P238" s="180">
        <f>O238*H238</f>
        <v>0</v>
      </c>
      <c r="Q238" s="180">
        <v>0</v>
      </c>
      <c r="R238" s="180">
        <f>Q238*H238</f>
        <v>0</v>
      </c>
      <c r="S238" s="180">
        <v>0</v>
      </c>
      <c r="T238" s="181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82" t="s">
        <v>241</v>
      </c>
      <c r="AT238" s="182" t="s">
        <v>179</v>
      </c>
      <c r="AU238" s="182" t="s">
        <v>86</v>
      </c>
      <c r="AY238" s="16" t="s">
        <v>176</v>
      </c>
      <c r="BE238" s="183">
        <f>IF(N238="základní",J238,0)</f>
        <v>0</v>
      </c>
      <c r="BF238" s="183">
        <f>IF(N238="snížená",J238,0)</f>
        <v>0</v>
      </c>
      <c r="BG238" s="183">
        <f>IF(N238="zákl. přenesená",J238,0)</f>
        <v>0</v>
      </c>
      <c r="BH238" s="183">
        <f>IF(N238="sníž. přenesená",J238,0)</f>
        <v>0</v>
      </c>
      <c r="BI238" s="183">
        <f>IF(N238="nulová",J238,0)</f>
        <v>0</v>
      </c>
      <c r="BJ238" s="16" t="s">
        <v>84</v>
      </c>
      <c r="BK238" s="183">
        <f>ROUND(I238*H238,2)</f>
        <v>0</v>
      </c>
      <c r="BL238" s="16" t="s">
        <v>241</v>
      </c>
      <c r="BM238" s="182" t="s">
        <v>412</v>
      </c>
    </row>
    <row r="239" s="2" customFormat="1" ht="24.15" customHeight="1">
      <c r="A239" s="35"/>
      <c r="B239" s="169"/>
      <c r="C239" s="170" t="s">
        <v>413</v>
      </c>
      <c r="D239" s="170" t="s">
        <v>179</v>
      </c>
      <c r="E239" s="171" t="s">
        <v>414</v>
      </c>
      <c r="F239" s="172" t="s">
        <v>415</v>
      </c>
      <c r="G239" s="173" t="s">
        <v>266</v>
      </c>
      <c r="H239" s="174">
        <v>0.14899999999999999</v>
      </c>
      <c r="I239" s="175"/>
      <c r="J239" s="176">
        <f>ROUND(I239*H239,2)</f>
        <v>0</v>
      </c>
      <c r="K239" s="177"/>
      <c r="L239" s="36"/>
      <c r="M239" s="178" t="s">
        <v>1</v>
      </c>
      <c r="N239" s="179" t="s">
        <v>41</v>
      </c>
      <c r="O239" s="74"/>
      <c r="P239" s="180">
        <f>O239*H239</f>
        <v>0</v>
      </c>
      <c r="Q239" s="180">
        <v>0</v>
      </c>
      <c r="R239" s="180">
        <f>Q239*H239</f>
        <v>0</v>
      </c>
      <c r="S239" s="180">
        <v>0</v>
      </c>
      <c r="T239" s="181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82" t="s">
        <v>241</v>
      </c>
      <c r="AT239" s="182" t="s">
        <v>179</v>
      </c>
      <c r="AU239" s="182" t="s">
        <v>86</v>
      </c>
      <c r="AY239" s="16" t="s">
        <v>176</v>
      </c>
      <c r="BE239" s="183">
        <f>IF(N239="základní",J239,0)</f>
        <v>0</v>
      </c>
      <c r="BF239" s="183">
        <f>IF(N239="snížená",J239,0)</f>
        <v>0</v>
      </c>
      <c r="BG239" s="183">
        <f>IF(N239="zákl. přenesená",J239,0)</f>
        <v>0</v>
      </c>
      <c r="BH239" s="183">
        <f>IF(N239="sníž. přenesená",J239,0)</f>
        <v>0</v>
      </c>
      <c r="BI239" s="183">
        <f>IF(N239="nulová",J239,0)</f>
        <v>0</v>
      </c>
      <c r="BJ239" s="16" t="s">
        <v>84</v>
      </c>
      <c r="BK239" s="183">
        <f>ROUND(I239*H239,2)</f>
        <v>0</v>
      </c>
      <c r="BL239" s="16" t="s">
        <v>241</v>
      </c>
      <c r="BM239" s="182" t="s">
        <v>416</v>
      </c>
    </row>
    <row r="240" s="12" customFormat="1" ht="22.8" customHeight="1">
      <c r="A240" s="12"/>
      <c r="B240" s="156"/>
      <c r="C240" s="12"/>
      <c r="D240" s="157" t="s">
        <v>75</v>
      </c>
      <c r="E240" s="167" t="s">
        <v>417</v>
      </c>
      <c r="F240" s="167" t="s">
        <v>418</v>
      </c>
      <c r="G240" s="12"/>
      <c r="H240" s="12"/>
      <c r="I240" s="159"/>
      <c r="J240" s="168">
        <f>BK240</f>
        <v>0</v>
      </c>
      <c r="K240" s="12"/>
      <c r="L240" s="156"/>
      <c r="M240" s="161"/>
      <c r="N240" s="162"/>
      <c r="O240" s="162"/>
      <c r="P240" s="163">
        <f>SUM(P241:P252)</f>
        <v>0</v>
      </c>
      <c r="Q240" s="162"/>
      <c r="R240" s="163">
        <f>SUM(R241:R252)</f>
        <v>0.15131000000000003</v>
      </c>
      <c r="S240" s="162"/>
      <c r="T240" s="164">
        <f>SUM(T241:T252)</f>
        <v>0.013999999999999999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57" t="s">
        <v>86</v>
      </c>
      <c r="AT240" s="165" t="s">
        <v>75</v>
      </c>
      <c r="AU240" s="165" t="s">
        <v>84</v>
      </c>
      <c r="AY240" s="157" t="s">
        <v>176</v>
      </c>
      <c r="BK240" s="166">
        <f>SUM(BK241:BK252)</f>
        <v>0</v>
      </c>
    </row>
    <row r="241" s="2" customFormat="1" ht="16.5" customHeight="1">
      <c r="A241" s="35"/>
      <c r="B241" s="169"/>
      <c r="C241" s="170" t="s">
        <v>419</v>
      </c>
      <c r="D241" s="170" t="s">
        <v>179</v>
      </c>
      <c r="E241" s="171" t="s">
        <v>420</v>
      </c>
      <c r="F241" s="172" t="s">
        <v>421</v>
      </c>
      <c r="G241" s="173" t="s">
        <v>285</v>
      </c>
      <c r="H241" s="174">
        <v>50</v>
      </c>
      <c r="I241" s="175"/>
      <c r="J241" s="176">
        <f>ROUND(I241*H241,2)</f>
        <v>0</v>
      </c>
      <c r="K241" s="177"/>
      <c r="L241" s="36"/>
      <c r="M241" s="178" t="s">
        <v>1</v>
      </c>
      <c r="N241" s="179" t="s">
        <v>41</v>
      </c>
      <c r="O241" s="74"/>
      <c r="P241" s="180">
        <f>O241*H241</f>
        <v>0</v>
      </c>
      <c r="Q241" s="180">
        <v>0</v>
      </c>
      <c r="R241" s="180">
        <f>Q241*H241</f>
        <v>0</v>
      </c>
      <c r="S241" s="180">
        <v>0.00027999999999999998</v>
      </c>
      <c r="T241" s="181">
        <f>S241*H241</f>
        <v>0.013999999999999999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82" t="s">
        <v>241</v>
      </c>
      <c r="AT241" s="182" t="s">
        <v>179</v>
      </c>
      <c r="AU241" s="182" t="s">
        <v>86</v>
      </c>
      <c r="AY241" s="16" t="s">
        <v>176</v>
      </c>
      <c r="BE241" s="183">
        <f>IF(N241="základní",J241,0)</f>
        <v>0</v>
      </c>
      <c r="BF241" s="183">
        <f>IF(N241="snížená",J241,0)</f>
        <v>0</v>
      </c>
      <c r="BG241" s="183">
        <f>IF(N241="zákl. přenesená",J241,0)</f>
        <v>0</v>
      </c>
      <c r="BH241" s="183">
        <f>IF(N241="sníž. přenesená",J241,0)</f>
        <v>0</v>
      </c>
      <c r="BI241" s="183">
        <f>IF(N241="nulová",J241,0)</f>
        <v>0</v>
      </c>
      <c r="BJ241" s="16" t="s">
        <v>84</v>
      </c>
      <c r="BK241" s="183">
        <f>ROUND(I241*H241,2)</f>
        <v>0</v>
      </c>
      <c r="BL241" s="16" t="s">
        <v>241</v>
      </c>
      <c r="BM241" s="182" t="s">
        <v>422</v>
      </c>
    </row>
    <row r="242" s="2" customFormat="1" ht="37.8" customHeight="1">
      <c r="A242" s="35"/>
      <c r="B242" s="169"/>
      <c r="C242" s="170" t="s">
        <v>423</v>
      </c>
      <c r="D242" s="170" t="s">
        <v>179</v>
      </c>
      <c r="E242" s="171" t="s">
        <v>424</v>
      </c>
      <c r="F242" s="172" t="s">
        <v>425</v>
      </c>
      <c r="G242" s="173" t="s">
        <v>195</v>
      </c>
      <c r="H242" s="174">
        <v>12</v>
      </c>
      <c r="I242" s="175"/>
      <c r="J242" s="176">
        <f>ROUND(I242*H242,2)</f>
        <v>0</v>
      </c>
      <c r="K242" s="177"/>
      <c r="L242" s="36"/>
      <c r="M242" s="178" t="s">
        <v>1</v>
      </c>
      <c r="N242" s="179" t="s">
        <v>41</v>
      </c>
      <c r="O242" s="74"/>
      <c r="P242" s="180">
        <f>O242*H242</f>
        <v>0</v>
      </c>
      <c r="Q242" s="180">
        <v>0</v>
      </c>
      <c r="R242" s="180">
        <f>Q242*H242</f>
        <v>0</v>
      </c>
      <c r="S242" s="180">
        <v>0</v>
      </c>
      <c r="T242" s="181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82" t="s">
        <v>241</v>
      </c>
      <c r="AT242" s="182" t="s">
        <v>179</v>
      </c>
      <c r="AU242" s="182" t="s">
        <v>86</v>
      </c>
      <c r="AY242" s="16" t="s">
        <v>176</v>
      </c>
      <c r="BE242" s="183">
        <f>IF(N242="základní",J242,0)</f>
        <v>0</v>
      </c>
      <c r="BF242" s="183">
        <f>IF(N242="snížená",J242,0)</f>
        <v>0</v>
      </c>
      <c r="BG242" s="183">
        <f>IF(N242="zákl. přenesená",J242,0)</f>
        <v>0</v>
      </c>
      <c r="BH242" s="183">
        <f>IF(N242="sníž. přenesená",J242,0)</f>
        <v>0</v>
      </c>
      <c r="BI242" s="183">
        <f>IF(N242="nulová",J242,0)</f>
        <v>0</v>
      </c>
      <c r="BJ242" s="16" t="s">
        <v>84</v>
      </c>
      <c r="BK242" s="183">
        <f>ROUND(I242*H242,2)</f>
        <v>0</v>
      </c>
      <c r="BL242" s="16" t="s">
        <v>241</v>
      </c>
      <c r="BM242" s="182" t="s">
        <v>426</v>
      </c>
    </row>
    <row r="243" s="2" customFormat="1" ht="24.15" customHeight="1">
      <c r="A243" s="35"/>
      <c r="B243" s="169"/>
      <c r="C243" s="170" t="s">
        <v>427</v>
      </c>
      <c r="D243" s="170" t="s">
        <v>179</v>
      </c>
      <c r="E243" s="171" t="s">
        <v>428</v>
      </c>
      <c r="F243" s="172" t="s">
        <v>429</v>
      </c>
      <c r="G243" s="173" t="s">
        <v>285</v>
      </c>
      <c r="H243" s="174">
        <v>67</v>
      </c>
      <c r="I243" s="175"/>
      <c r="J243" s="176">
        <f>ROUND(I243*H243,2)</f>
        <v>0</v>
      </c>
      <c r="K243" s="177"/>
      <c r="L243" s="36"/>
      <c r="M243" s="178" t="s">
        <v>1</v>
      </c>
      <c r="N243" s="179" t="s">
        <v>41</v>
      </c>
      <c r="O243" s="74"/>
      <c r="P243" s="180">
        <f>O243*H243</f>
        <v>0</v>
      </c>
      <c r="Q243" s="180">
        <v>0.00064000000000000005</v>
      </c>
      <c r="R243" s="180">
        <f>Q243*H243</f>
        <v>0.042880000000000001</v>
      </c>
      <c r="S243" s="180">
        <v>0</v>
      </c>
      <c r="T243" s="181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82" t="s">
        <v>241</v>
      </c>
      <c r="AT243" s="182" t="s">
        <v>179</v>
      </c>
      <c r="AU243" s="182" t="s">
        <v>86</v>
      </c>
      <c r="AY243" s="16" t="s">
        <v>176</v>
      </c>
      <c r="BE243" s="183">
        <f>IF(N243="základní",J243,0)</f>
        <v>0</v>
      </c>
      <c r="BF243" s="183">
        <f>IF(N243="snížená",J243,0)</f>
        <v>0</v>
      </c>
      <c r="BG243" s="183">
        <f>IF(N243="zákl. přenesená",J243,0)</f>
        <v>0</v>
      </c>
      <c r="BH243" s="183">
        <f>IF(N243="sníž. přenesená",J243,0)</f>
        <v>0</v>
      </c>
      <c r="BI243" s="183">
        <f>IF(N243="nulová",J243,0)</f>
        <v>0</v>
      </c>
      <c r="BJ243" s="16" t="s">
        <v>84</v>
      </c>
      <c r="BK243" s="183">
        <f>ROUND(I243*H243,2)</f>
        <v>0</v>
      </c>
      <c r="BL243" s="16" t="s">
        <v>241</v>
      </c>
      <c r="BM243" s="182" t="s">
        <v>430</v>
      </c>
    </row>
    <row r="244" s="2" customFormat="1" ht="24.15" customHeight="1">
      <c r="A244" s="35"/>
      <c r="B244" s="169"/>
      <c r="C244" s="170" t="s">
        <v>431</v>
      </c>
      <c r="D244" s="170" t="s">
        <v>179</v>
      </c>
      <c r="E244" s="171" t="s">
        <v>432</v>
      </c>
      <c r="F244" s="172" t="s">
        <v>433</v>
      </c>
      <c r="G244" s="173" t="s">
        <v>285</v>
      </c>
      <c r="H244" s="174">
        <v>12</v>
      </c>
      <c r="I244" s="175"/>
      <c r="J244" s="176">
        <f>ROUND(I244*H244,2)</f>
        <v>0</v>
      </c>
      <c r="K244" s="177"/>
      <c r="L244" s="36"/>
      <c r="M244" s="178" t="s">
        <v>1</v>
      </c>
      <c r="N244" s="179" t="s">
        <v>41</v>
      </c>
      <c r="O244" s="74"/>
      <c r="P244" s="180">
        <f>O244*H244</f>
        <v>0</v>
      </c>
      <c r="Q244" s="180">
        <v>0.00097999999999999997</v>
      </c>
      <c r="R244" s="180">
        <f>Q244*H244</f>
        <v>0.01176</v>
      </c>
      <c r="S244" s="180">
        <v>0</v>
      </c>
      <c r="T244" s="181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82" t="s">
        <v>241</v>
      </c>
      <c r="AT244" s="182" t="s">
        <v>179</v>
      </c>
      <c r="AU244" s="182" t="s">
        <v>86</v>
      </c>
      <c r="AY244" s="16" t="s">
        <v>176</v>
      </c>
      <c r="BE244" s="183">
        <f>IF(N244="základní",J244,0)</f>
        <v>0</v>
      </c>
      <c r="BF244" s="183">
        <f>IF(N244="snížená",J244,0)</f>
        <v>0</v>
      </c>
      <c r="BG244" s="183">
        <f>IF(N244="zákl. přenesená",J244,0)</f>
        <v>0</v>
      </c>
      <c r="BH244" s="183">
        <f>IF(N244="sníž. přenesená",J244,0)</f>
        <v>0</v>
      </c>
      <c r="BI244" s="183">
        <f>IF(N244="nulová",J244,0)</f>
        <v>0</v>
      </c>
      <c r="BJ244" s="16" t="s">
        <v>84</v>
      </c>
      <c r="BK244" s="183">
        <f>ROUND(I244*H244,2)</f>
        <v>0</v>
      </c>
      <c r="BL244" s="16" t="s">
        <v>241</v>
      </c>
      <c r="BM244" s="182" t="s">
        <v>434</v>
      </c>
    </row>
    <row r="245" s="2" customFormat="1" ht="24.15" customHeight="1">
      <c r="A245" s="35"/>
      <c r="B245" s="169"/>
      <c r="C245" s="170" t="s">
        <v>435</v>
      </c>
      <c r="D245" s="170" t="s">
        <v>179</v>
      </c>
      <c r="E245" s="171" t="s">
        <v>436</v>
      </c>
      <c r="F245" s="172" t="s">
        <v>437</v>
      </c>
      <c r="G245" s="173" t="s">
        <v>285</v>
      </c>
      <c r="H245" s="174">
        <v>25</v>
      </c>
      <c r="I245" s="175"/>
      <c r="J245" s="176">
        <f>ROUND(I245*H245,2)</f>
        <v>0</v>
      </c>
      <c r="K245" s="177"/>
      <c r="L245" s="36"/>
      <c r="M245" s="178" t="s">
        <v>1</v>
      </c>
      <c r="N245" s="179" t="s">
        <v>41</v>
      </c>
      <c r="O245" s="74"/>
      <c r="P245" s="180">
        <f>O245*H245</f>
        <v>0</v>
      </c>
      <c r="Q245" s="180">
        <v>0.00115</v>
      </c>
      <c r="R245" s="180">
        <f>Q245*H245</f>
        <v>0.028749999999999998</v>
      </c>
      <c r="S245" s="180">
        <v>0</v>
      </c>
      <c r="T245" s="181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82" t="s">
        <v>241</v>
      </c>
      <c r="AT245" s="182" t="s">
        <v>179</v>
      </c>
      <c r="AU245" s="182" t="s">
        <v>86</v>
      </c>
      <c r="AY245" s="16" t="s">
        <v>176</v>
      </c>
      <c r="BE245" s="183">
        <f>IF(N245="základní",J245,0)</f>
        <v>0</v>
      </c>
      <c r="BF245" s="183">
        <f>IF(N245="snížená",J245,0)</f>
        <v>0</v>
      </c>
      <c r="BG245" s="183">
        <f>IF(N245="zákl. přenesená",J245,0)</f>
        <v>0</v>
      </c>
      <c r="BH245" s="183">
        <f>IF(N245="sníž. přenesená",J245,0)</f>
        <v>0</v>
      </c>
      <c r="BI245" s="183">
        <f>IF(N245="nulová",J245,0)</f>
        <v>0</v>
      </c>
      <c r="BJ245" s="16" t="s">
        <v>84</v>
      </c>
      <c r="BK245" s="183">
        <f>ROUND(I245*H245,2)</f>
        <v>0</v>
      </c>
      <c r="BL245" s="16" t="s">
        <v>241</v>
      </c>
      <c r="BM245" s="182" t="s">
        <v>438</v>
      </c>
    </row>
    <row r="246" s="2" customFormat="1" ht="24.15" customHeight="1">
      <c r="A246" s="35"/>
      <c r="B246" s="169"/>
      <c r="C246" s="170" t="s">
        <v>439</v>
      </c>
      <c r="D246" s="170" t="s">
        <v>179</v>
      </c>
      <c r="E246" s="171" t="s">
        <v>440</v>
      </c>
      <c r="F246" s="172" t="s">
        <v>441</v>
      </c>
      <c r="G246" s="173" t="s">
        <v>285</v>
      </c>
      <c r="H246" s="174">
        <v>27</v>
      </c>
      <c r="I246" s="175"/>
      <c r="J246" s="176">
        <f>ROUND(I246*H246,2)</f>
        <v>0</v>
      </c>
      <c r="K246" s="177"/>
      <c r="L246" s="36"/>
      <c r="M246" s="178" t="s">
        <v>1</v>
      </c>
      <c r="N246" s="179" t="s">
        <v>41</v>
      </c>
      <c r="O246" s="74"/>
      <c r="P246" s="180">
        <f>O246*H246</f>
        <v>0</v>
      </c>
      <c r="Q246" s="180">
        <v>0.0023700000000000001</v>
      </c>
      <c r="R246" s="180">
        <f>Q246*H246</f>
        <v>0.063990000000000005</v>
      </c>
      <c r="S246" s="180">
        <v>0</v>
      </c>
      <c r="T246" s="181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82" t="s">
        <v>241</v>
      </c>
      <c r="AT246" s="182" t="s">
        <v>179</v>
      </c>
      <c r="AU246" s="182" t="s">
        <v>86</v>
      </c>
      <c r="AY246" s="16" t="s">
        <v>176</v>
      </c>
      <c r="BE246" s="183">
        <f>IF(N246="základní",J246,0)</f>
        <v>0</v>
      </c>
      <c r="BF246" s="183">
        <f>IF(N246="snížená",J246,0)</f>
        <v>0</v>
      </c>
      <c r="BG246" s="183">
        <f>IF(N246="zákl. přenesená",J246,0)</f>
        <v>0</v>
      </c>
      <c r="BH246" s="183">
        <f>IF(N246="sníž. přenesená",J246,0)</f>
        <v>0</v>
      </c>
      <c r="BI246" s="183">
        <f>IF(N246="nulová",J246,0)</f>
        <v>0</v>
      </c>
      <c r="BJ246" s="16" t="s">
        <v>84</v>
      </c>
      <c r="BK246" s="183">
        <f>ROUND(I246*H246,2)</f>
        <v>0</v>
      </c>
      <c r="BL246" s="16" t="s">
        <v>241</v>
      </c>
      <c r="BM246" s="182" t="s">
        <v>442</v>
      </c>
    </row>
    <row r="247" s="2" customFormat="1" ht="16.5" customHeight="1">
      <c r="A247" s="35"/>
      <c r="B247" s="169"/>
      <c r="C247" s="170" t="s">
        <v>443</v>
      </c>
      <c r="D247" s="170" t="s">
        <v>179</v>
      </c>
      <c r="E247" s="171" t="s">
        <v>444</v>
      </c>
      <c r="F247" s="172" t="s">
        <v>445</v>
      </c>
      <c r="G247" s="173" t="s">
        <v>195</v>
      </c>
      <c r="H247" s="174">
        <v>31</v>
      </c>
      <c r="I247" s="175"/>
      <c r="J247" s="176">
        <f>ROUND(I247*H247,2)</f>
        <v>0</v>
      </c>
      <c r="K247" s="177"/>
      <c r="L247" s="36"/>
      <c r="M247" s="178" t="s">
        <v>1</v>
      </c>
      <c r="N247" s="179" t="s">
        <v>41</v>
      </c>
      <c r="O247" s="74"/>
      <c r="P247" s="180">
        <f>O247*H247</f>
        <v>0</v>
      </c>
      <c r="Q247" s="180">
        <v>0</v>
      </c>
      <c r="R247" s="180">
        <f>Q247*H247</f>
        <v>0</v>
      </c>
      <c r="S247" s="180">
        <v>0</v>
      </c>
      <c r="T247" s="181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2" t="s">
        <v>241</v>
      </c>
      <c r="AT247" s="182" t="s">
        <v>179</v>
      </c>
      <c r="AU247" s="182" t="s">
        <v>86</v>
      </c>
      <c r="AY247" s="16" t="s">
        <v>176</v>
      </c>
      <c r="BE247" s="183">
        <f>IF(N247="základní",J247,0)</f>
        <v>0</v>
      </c>
      <c r="BF247" s="183">
        <f>IF(N247="snížená",J247,0)</f>
        <v>0</v>
      </c>
      <c r="BG247" s="183">
        <f>IF(N247="zákl. přenesená",J247,0)</f>
        <v>0</v>
      </c>
      <c r="BH247" s="183">
        <f>IF(N247="sníž. přenesená",J247,0)</f>
        <v>0</v>
      </c>
      <c r="BI247" s="183">
        <f>IF(N247="nulová",J247,0)</f>
        <v>0</v>
      </c>
      <c r="BJ247" s="16" t="s">
        <v>84</v>
      </c>
      <c r="BK247" s="183">
        <f>ROUND(I247*H247,2)</f>
        <v>0</v>
      </c>
      <c r="BL247" s="16" t="s">
        <v>241</v>
      </c>
      <c r="BM247" s="182" t="s">
        <v>446</v>
      </c>
    </row>
    <row r="248" s="2" customFormat="1" ht="24.15" customHeight="1">
      <c r="A248" s="35"/>
      <c r="B248" s="169"/>
      <c r="C248" s="170" t="s">
        <v>447</v>
      </c>
      <c r="D248" s="170" t="s">
        <v>179</v>
      </c>
      <c r="E248" s="171" t="s">
        <v>448</v>
      </c>
      <c r="F248" s="172" t="s">
        <v>449</v>
      </c>
      <c r="G248" s="173" t="s">
        <v>195</v>
      </c>
      <c r="H248" s="174">
        <v>1</v>
      </c>
      <c r="I248" s="175"/>
      <c r="J248" s="176">
        <f>ROUND(I248*H248,2)</f>
        <v>0</v>
      </c>
      <c r="K248" s="177"/>
      <c r="L248" s="36"/>
      <c r="M248" s="178" t="s">
        <v>1</v>
      </c>
      <c r="N248" s="179" t="s">
        <v>41</v>
      </c>
      <c r="O248" s="74"/>
      <c r="P248" s="180">
        <f>O248*H248</f>
        <v>0</v>
      </c>
      <c r="Q248" s="180">
        <v>0</v>
      </c>
      <c r="R248" s="180">
        <f>Q248*H248</f>
        <v>0</v>
      </c>
      <c r="S248" s="180">
        <v>0</v>
      </c>
      <c r="T248" s="181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82" t="s">
        <v>241</v>
      </c>
      <c r="AT248" s="182" t="s">
        <v>179</v>
      </c>
      <c r="AU248" s="182" t="s">
        <v>86</v>
      </c>
      <c r="AY248" s="16" t="s">
        <v>176</v>
      </c>
      <c r="BE248" s="183">
        <f>IF(N248="základní",J248,0)</f>
        <v>0</v>
      </c>
      <c r="BF248" s="183">
        <f>IF(N248="snížená",J248,0)</f>
        <v>0</v>
      </c>
      <c r="BG248" s="183">
        <f>IF(N248="zákl. přenesená",J248,0)</f>
        <v>0</v>
      </c>
      <c r="BH248" s="183">
        <f>IF(N248="sníž. přenesená",J248,0)</f>
        <v>0</v>
      </c>
      <c r="BI248" s="183">
        <f>IF(N248="nulová",J248,0)</f>
        <v>0</v>
      </c>
      <c r="BJ248" s="16" t="s">
        <v>84</v>
      </c>
      <c r="BK248" s="183">
        <f>ROUND(I248*H248,2)</f>
        <v>0</v>
      </c>
      <c r="BL248" s="16" t="s">
        <v>241</v>
      </c>
      <c r="BM248" s="182" t="s">
        <v>450</v>
      </c>
    </row>
    <row r="249" s="2" customFormat="1" ht="24.15" customHeight="1">
      <c r="A249" s="35"/>
      <c r="B249" s="169"/>
      <c r="C249" s="170" t="s">
        <v>451</v>
      </c>
      <c r="D249" s="170" t="s">
        <v>179</v>
      </c>
      <c r="E249" s="171" t="s">
        <v>452</v>
      </c>
      <c r="F249" s="172" t="s">
        <v>453</v>
      </c>
      <c r="G249" s="173" t="s">
        <v>195</v>
      </c>
      <c r="H249" s="174">
        <v>3</v>
      </c>
      <c r="I249" s="175"/>
      <c r="J249" s="176">
        <f>ROUND(I249*H249,2)</f>
        <v>0</v>
      </c>
      <c r="K249" s="177"/>
      <c r="L249" s="36"/>
      <c r="M249" s="178" t="s">
        <v>1</v>
      </c>
      <c r="N249" s="179" t="s">
        <v>41</v>
      </c>
      <c r="O249" s="74"/>
      <c r="P249" s="180">
        <f>O249*H249</f>
        <v>0</v>
      </c>
      <c r="Q249" s="180">
        <v>0</v>
      </c>
      <c r="R249" s="180">
        <f>Q249*H249</f>
        <v>0</v>
      </c>
      <c r="S249" s="180">
        <v>0</v>
      </c>
      <c r="T249" s="181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82" t="s">
        <v>241</v>
      </c>
      <c r="AT249" s="182" t="s">
        <v>179</v>
      </c>
      <c r="AU249" s="182" t="s">
        <v>86</v>
      </c>
      <c r="AY249" s="16" t="s">
        <v>176</v>
      </c>
      <c r="BE249" s="183">
        <f>IF(N249="základní",J249,0)</f>
        <v>0</v>
      </c>
      <c r="BF249" s="183">
        <f>IF(N249="snížená",J249,0)</f>
        <v>0</v>
      </c>
      <c r="BG249" s="183">
        <f>IF(N249="zákl. přenesená",J249,0)</f>
        <v>0</v>
      </c>
      <c r="BH249" s="183">
        <f>IF(N249="sníž. přenesená",J249,0)</f>
        <v>0</v>
      </c>
      <c r="BI249" s="183">
        <f>IF(N249="nulová",J249,0)</f>
        <v>0</v>
      </c>
      <c r="BJ249" s="16" t="s">
        <v>84</v>
      </c>
      <c r="BK249" s="183">
        <f>ROUND(I249*H249,2)</f>
        <v>0</v>
      </c>
      <c r="BL249" s="16" t="s">
        <v>241</v>
      </c>
      <c r="BM249" s="182" t="s">
        <v>454</v>
      </c>
    </row>
    <row r="250" s="2" customFormat="1" ht="21.75" customHeight="1">
      <c r="A250" s="35"/>
      <c r="B250" s="169"/>
      <c r="C250" s="170" t="s">
        <v>455</v>
      </c>
      <c r="D250" s="170" t="s">
        <v>179</v>
      </c>
      <c r="E250" s="171" t="s">
        <v>456</v>
      </c>
      <c r="F250" s="172" t="s">
        <v>457</v>
      </c>
      <c r="G250" s="173" t="s">
        <v>285</v>
      </c>
      <c r="H250" s="174">
        <v>131</v>
      </c>
      <c r="I250" s="175"/>
      <c r="J250" s="176">
        <f>ROUND(I250*H250,2)</f>
        <v>0</v>
      </c>
      <c r="K250" s="177"/>
      <c r="L250" s="36"/>
      <c r="M250" s="178" t="s">
        <v>1</v>
      </c>
      <c r="N250" s="179" t="s">
        <v>41</v>
      </c>
      <c r="O250" s="74"/>
      <c r="P250" s="180">
        <f>O250*H250</f>
        <v>0</v>
      </c>
      <c r="Q250" s="180">
        <v>1.0000000000000001E-05</v>
      </c>
      <c r="R250" s="180">
        <f>Q250*H250</f>
        <v>0.0013100000000000002</v>
      </c>
      <c r="S250" s="180">
        <v>0</v>
      </c>
      <c r="T250" s="181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82" t="s">
        <v>241</v>
      </c>
      <c r="AT250" s="182" t="s">
        <v>179</v>
      </c>
      <c r="AU250" s="182" t="s">
        <v>86</v>
      </c>
      <c r="AY250" s="16" t="s">
        <v>176</v>
      </c>
      <c r="BE250" s="183">
        <f>IF(N250="základní",J250,0)</f>
        <v>0</v>
      </c>
      <c r="BF250" s="183">
        <f>IF(N250="snížená",J250,0)</f>
        <v>0</v>
      </c>
      <c r="BG250" s="183">
        <f>IF(N250="zákl. přenesená",J250,0)</f>
        <v>0</v>
      </c>
      <c r="BH250" s="183">
        <f>IF(N250="sníž. přenesená",J250,0)</f>
        <v>0</v>
      </c>
      <c r="BI250" s="183">
        <f>IF(N250="nulová",J250,0)</f>
        <v>0</v>
      </c>
      <c r="BJ250" s="16" t="s">
        <v>84</v>
      </c>
      <c r="BK250" s="183">
        <f>ROUND(I250*H250,2)</f>
        <v>0</v>
      </c>
      <c r="BL250" s="16" t="s">
        <v>241</v>
      </c>
      <c r="BM250" s="182" t="s">
        <v>458</v>
      </c>
    </row>
    <row r="251" s="2" customFormat="1" ht="24.15" customHeight="1">
      <c r="A251" s="35"/>
      <c r="B251" s="169"/>
      <c r="C251" s="170" t="s">
        <v>459</v>
      </c>
      <c r="D251" s="170" t="s">
        <v>179</v>
      </c>
      <c r="E251" s="171" t="s">
        <v>460</v>
      </c>
      <c r="F251" s="172" t="s">
        <v>461</v>
      </c>
      <c r="G251" s="173" t="s">
        <v>285</v>
      </c>
      <c r="H251" s="174">
        <v>131</v>
      </c>
      <c r="I251" s="175"/>
      <c r="J251" s="176">
        <f>ROUND(I251*H251,2)</f>
        <v>0</v>
      </c>
      <c r="K251" s="177"/>
      <c r="L251" s="36"/>
      <c r="M251" s="178" t="s">
        <v>1</v>
      </c>
      <c r="N251" s="179" t="s">
        <v>41</v>
      </c>
      <c r="O251" s="74"/>
      <c r="P251" s="180">
        <f>O251*H251</f>
        <v>0</v>
      </c>
      <c r="Q251" s="180">
        <v>2.0000000000000002E-05</v>
      </c>
      <c r="R251" s="180">
        <f>Q251*H251</f>
        <v>0.0026200000000000004</v>
      </c>
      <c r="S251" s="180">
        <v>0</v>
      </c>
      <c r="T251" s="181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82" t="s">
        <v>241</v>
      </c>
      <c r="AT251" s="182" t="s">
        <v>179</v>
      </c>
      <c r="AU251" s="182" t="s">
        <v>86</v>
      </c>
      <c r="AY251" s="16" t="s">
        <v>176</v>
      </c>
      <c r="BE251" s="183">
        <f>IF(N251="základní",J251,0)</f>
        <v>0</v>
      </c>
      <c r="BF251" s="183">
        <f>IF(N251="snížená",J251,0)</f>
        <v>0</v>
      </c>
      <c r="BG251" s="183">
        <f>IF(N251="zákl. přenesená",J251,0)</f>
        <v>0</v>
      </c>
      <c r="BH251" s="183">
        <f>IF(N251="sníž. přenesená",J251,0)</f>
        <v>0</v>
      </c>
      <c r="BI251" s="183">
        <f>IF(N251="nulová",J251,0)</f>
        <v>0</v>
      </c>
      <c r="BJ251" s="16" t="s">
        <v>84</v>
      </c>
      <c r="BK251" s="183">
        <f>ROUND(I251*H251,2)</f>
        <v>0</v>
      </c>
      <c r="BL251" s="16" t="s">
        <v>241</v>
      </c>
      <c r="BM251" s="182" t="s">
        <v>462</v>
      </c>
    </row>
    <row r="252" s="2" customFormat="1" ht="24.15" customHeight="1">
      <c r="A252" s="35"/>
      <c r="B252" s="169"/>
      <c r="C252" s="170" t="s">
        <v>463</v>
      </c>
      <c r="D252" s="170" t="s">
        <v>179</v>
      </c>
      <c r="E252" s="171" t="s">
        <v>464</v>
      </c>
      <c r="F252" s="172" t="s">
        <v>465</v>
      </c>
      <c r="G252" s="173" t="s">
        <v>266</v>
      </c>
      <c r="H252" s="174">
        <v>0.151</v>
      </c>
      <c r="I252" s="175"/>
      <c r="J252" s="176">
        <f>ROUND(I252*H252,2)</f>
        <v>0</v>
      </c>
      <c r="K252" s="177"/>
      <c r="L252" s="36"/>
      <c r="M252" s="178" t="s">
        <v>1</v>
      </c>
      <c r="N252" s="179" t="s">
        <v>41</v>
      </c>
      <c r="O252" s="74"/>
      <c r="P252" s="180">
        <f>O252*H252</f>
        <v>0</v>
      </c>
      <c r="Q252" s="180">
        <v>0</v>
      </c>
      <c r="R252" s="180">
        <f>Q252*H252</f>
        <v>0</v>
      </c>
      <c r="S252" s="180">
        <v>0</v>
      </c>
      <c r="T252" s="181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82" t="s">
        <v>241</v>
      </c>
      <c r="AT252" s="182" t="s">
        <v>179</v>
      </c>
      <c r="AU252" s="182" t="s">
        <v>86</v>
      </c>
      <c r="AY252" s="16" t="s">
        <v>176</v>
      </c>
      <c r="BE252" s="183">
        <f>IF(N252="základní",J252,0)</f>
        <v>0</v>
      </c>
      <c r="BF252" s="183">
        <f>IF(N252="snížená",J252,0)</f>
        <v>0</v>
      </c>
      <c r="BG252" s="183">
        <f>IF(N252="zákl. přenesená",J252,0)</f>
        <v>0</v>
      </c>
      <c r="BH252" s="183">
        <f>IF(N252="sníž. přenesená",J252,0)</f>
        <v>0</v>
      </c>
      <c r="BI252" s="183">
        <f>IF(N252="nulová",J252,0)</f>
        <v>0</v>
      </c>
      <c r="BJ252" s="16" t="s">
        <v>84</v>
      </c>
      <c r="BK252" s="183">
        <f>ROUND(I252*H252,2)</f>
        <v>0</v>
      </c>
      <c r="BL252" s="16" t="s">
        <v>241</v>
      </c>
      <c r="BM252" s="182" t="s">
        <v>466</v>
      </c>
    </row>
    <row r="253" s="12" customFormat="1" ht="22.8" customHeight="1">
      <c r="A253" s="12"/>
      <c r="B253" s="156"/>
      <c r="C253" s="12"/>
      <c r="D253" s="157" t="s">
        <v>75</v>
      </c>
      <c r="E253" s="167" t="s">
        <v>467</v>
      </c>
      <c r="F253" s="167" t="s">
        <v>468</v>
      </c>
      <c r="G253" s="12"/>
      <c r="H253" s="12"/>
      <c r="I253" s="159"/>
      <c r="J253" s="168">
        <f>BK253</f>
        <v>0</v>
      </c>
      <c r="K253" s="12"/>
      <c r="L253" s="156"/>
      <c r="M253" s="161"/>
      <c r="N253" s="162"/>
      <c r="O253" s="162"/>
      <c r="P253" s="163">
        <f>P254+SUM(P255:P280)+P291+P293+P298</f>
        <v>0</v>
      </c>
      <c r="Q253" s="162"/>
      <c r="R253" s="163">
        <f>R254+SUM(R255:R280)+R291+R293+R298</f>
        <v>0.68493999999999988</v>
      </c>
      <c r="S253" s="162"/>
      <c r="T253" s="164">
        <f>T254+SUM(T255:T280)+T291+T293+T298</f>
        <v>0.16200000000000001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57" t="s">
        <v>86</v>
      </c>
      <c r="AT253" s="165" t="s">
        <v>75</v>
      </c>
      <c r="AU253" s="165" t="s">
        <v>84</v>
      </c>
      <c r="AY253" s="157" t="s">
        <v>176</v>
      </c>
      <c r="BK253" s="166">
        <f>BK254+SUM(BK255:BK280)+BK291+BK293+BK298</f>
        <v>0</v>
      </c>
    </row>
    <row r="254" s="2" customFormat="1" ht="16.5" customHeight="1">
      <c r="A254" s="35"/>
      <c r="B254" s="169"/>
      <c r="C254" s="170" t="s">
        <v>469</v>
      </c>
      <c r="D254" s="170" t="s">
        <v>179</v>
      </c>
      <c r="E254" s="171" t="s">
        <v>470</v>
      </c>
      <c r="F254" s="172" t="s">
        <v>471</v>
      </c>
      <c r="G254" s="173" t="s">
        <v>472</v>
      </c>
      <c r="H254" s="174">
        <v>4</v>
      </c>
      <c r="I254" s="175"/>
      <c r="J254" s="176">
        <f>ROUND(I254*H254,2)</f>
        <v>0</v>
      </c>
      <c r="K254" s="177"/>
      <c r="L254" s="36"/>
      <c r="M254" s="178" t="s">
        <v>1</v>
      </c>
      <c r="N254" s="179" t="s">
        <v>41</v>
      </c>
      <c r="O254" s="74"/>
      <c r="P254" s="180">
        <f>O254*H254</f>
        <v>0</v>
      </c>
      <c r="Q254" s="180">
        <v>0</v>
      </c>
      <c r="R254" s="180">
        <f>Q254*H254</f>
        <v>0</v>
      </c>
      <c r="S254" s="180">
        <v>0.01933</v>
      </c>
      <c r="T254" s="181">
        <f>S254*H254</f>
        <v>0.07732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82" t="s">
        <v>241</v>
      </c>
      <c r="AT254" s="182" t="s">
        <v>179</v>
      </c>
      <c r="AU254" s="182" t="s">
        <v>86</v>
      </c>
      <c r="AY254" s="16" t="s">
        <v>176</v>
      </c>
      <c r="BE254" s="183">
        <f>IF(N254="základní",J254,0)</f>
        <v>0</v>
      </c>
      <c r="BF254" s="183">
        <f>IF(N254="snížená",J254,0)</f>
        <v>0</v>
      </c>
      <c r="BG254" s="183">
        <f>IF(N254="zákl. přenesená",J254,0)</f>
        <v>0</v>
      </c>
      <c r="BH254" s="183">
        <f>IF(N254="sníž. přenesená",J254,0)</f>
        <v>0</v>
      </c>
      <c r="BI254" s="183">
        <f>IF(N254="nulová",J254,0)</f>
        <v>0</v>
      </c>
      <c r="BJ254" s="16" t="s">
        <v>84</v>
      </c>
      <c r="BK254" s="183">
        <f>ROUND(I254*H254,2)</f>
        <v>0</v>
      </c>
      <c r="BL254" s="16" t="s">
        <v>241</v>
      </c>
      <c r="BM254" s="182" t="s">
        <v>473</v>
      </c>
    </row>
    <row r="255" s="2" customFormat="1" ht="24.15" customHeight="1">
      <c r="A255" s="35"/>
      <c r="B255" s="169"/>
      <c r="C255" s="170" t="s">
        <v>474</v>
      </c>
      <c r="D255" s="170" t="s">
        <v>179</v>
      </c>
      <c r="E255" s="171" t="s">
        <v>475</v>
      </c>
      <c r="F255" s="172" t="s">
        <v>476</v>
      </c>
      <c r="G255" s="173" t="s">
        <v>472</v>
      </c>
      <c r="H255" s="174">
        <v>1</v>
      </c>
      <c r="I255" s="175"/>
      <c r="J255" s="176">
        <f>ROUND(I255*H255,2)</f>
        <v>0</v>
      </c>
      <c r="K255" s="177"/>
      <c r="L255" s="36"/>
      <c r="M255" s="178" t="s">
        <v>1</v>
      </c>
      <c r="N255" s="179" t="s">
        <v>41</v>
      </c>
      <c r="O255" s="74"/>
      <c r="P255" s="180">
        <f>O255*H255</f>
        <v>0</v>
      </c>
      <c r="Q255" s="180">
        <v>0.017469999999999999</v>
      </c>
      <c r="R255" s="180">
        <f>Q255*H255</f>
        <v>0.017469999999999999</v>
      </c>
      <c r="S255" s="180">
        <v>0</v>
      </c>
      <c r="T255" s="181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82" t="s">
        <v>241</v>
      </c>
      <c r="AT255" s="182" t="s">
        <v>179</v>
      </c>
      <c r="AU255" s="182" t="s">
        <v>86</v>
      </c>
      <c r="AY255" s="16" t="s">
        <v>176</v>
      </c>
      <c r="BE255" s="183">
        <f>IF(N255="základní",J255,0)</f>
        <v>0</v>
      </c>
      <c r="BF255" s="183">
        <f>IF(N255="snížená",J255,0)</f>
        <v>0</v>
      </c>
      <c r="BG255" s="183">
        <f>IF(N255="zákl. přenesená",J255,0)</f>
        <v>0</v>
      </c>
      <c r="BH255" s="183">
        <f>IF(N255="sníž. přenesená",J255,0)</f>
        <v>0</v>
      </c>
      <c r="BI255" s="183">
        <f>IF(N255="nulová",J255,0)</f>
        <v>0</v>
      </c>
      <c r="BJ255" s="16" t="s">
        <v>84</v>
      </c>
      <c r="BK255" s="183">
        <f>ROUND(I255*H255,2)</f>
        <v>0</v>
      </c>
      <c r="BL255" s="16" t="s">
        <v>241</v>
      </c>
      <c r="BM255" s="182" t="s">
        <v>477</v>
      </c>
    </row>
    <row r="256" s="2" customFormat="1" ht="37.8" customHeight="1">
      <c r="A256" s="35"/>
      <c r="B256" s="169"/>
      <c r="C256" s="170" t="s">
        <v>478</v>
      </c>
      <c r="D256" s="170" t="s">
        <v>179</v>
      </c>
      <c r="E256" s="171" t="s">
        <v>479</v>
      </c>
      <c r="F256" s="172" t="s">
        <v>480</v>
      </c>
      <c r="G256" s="173" t="s">
        <v>481</v>
      </c>
      <c r="H256" s="174">
        <v>6</v>
      </c>
      <c r="I256" s="175"/>
      <c r="J256" s="176">
        <f>ROUND(I256*H256,2)</f>
        <v>0</v>
      </c>
      <c r="K256" s="177"/>
      <c r="L256" s="36"/>
      <c r="M256" s="178" t="s">
        <v>1</v>
      </c>
      <c r="N256" s="179" t="s">
        <v>41</v>
      </c>
      <c r="O256" s="74"/>
      <c r="P256" s="180">
        <f>O256*H256</f>
        <v>0</v>
      </c>
      <c r="Q256" s="180">
        <v>0</v>
      </c>
      <c r="R256" s="180">
        <f>Q256*H256</f>
        <v>0</v>
      </c>
      <c r="S256" s="180">
        <v>0</v>
      </c>
      <c r="T256" s="181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82" t="s">
        <v>241</v>
      </c>
      <c r="AT256" s="182" t="s">
        <v>179</v>
      </c>
      <c r="AU256" s="182" t="s">
        <v>86</v>
      </c>
      <c r="AY256" s="16" t="s">
        <v>176</v>
      </c>
      <c r="BE256" s="183">
        <f>IF(N256="základní",J256,0)</f>
        <v>0</v>
      </c>
      <c r="BF256" s="183">
        <f>IF(N256="snížená",J256,0)</f>
        <v>0</v>
      </c>
      <c r="BG256" s="183">
        <f>IF(N256="zákl. přenesená",J256,0)</f>
        <v>0</v>
      </c>
      <c r="BH256" s="183">
        <f>IF(N256="sníž. přenesená",J256,0)</f>
        <v>0</v>
      </c>
      <c r="BI256" s="183">
        <f>IF(N256="nulová",J256,0)</f>
        <v>0</v>
      </c>
      <c r="BJ256" s="16" t="s">
        <v>84</v>
      </c>
      <c r="BK256" s="183">
        <f>ROUND(I256*H256,2)</f>
        <v>0</v>
      </c>
      <c r="BL256" s="16" t="s">
        <v>241</v>
      </c>
      <c r="BM256" s="182" t="s">
        <v>482</v>
      </c>
    </row>
    <row r="257" s="2" customFormat="1" ht="16.5" customHeight="1">
      <c r="A257" s="35"/>
      <c r="B257" s="169"/>
      <c r="C257" s="170" t="s">
        <v>483</v>
      </c>
      <c r="D257" s="170" t="s">
        <v>179</v>
      </c>
      <c r="E257" s="171" t="s">
        <v>484</v>
      </c>
      <c r="F257" s="172" t="s">
        <v>485</v>
      </c>
      <c r="G257" s="173" t="s">
        <v>472</v>
      </c>
      <c r="H257" s="174">
        <v>4</v>
      </c>
      <c r="I257" s="175"/>
      <c r="J257" s="176">
        <f>ROUND(I257*H257,2)</f>
        <v>0</v>
      </c>
      <c r="K257" s="177"/>
      <c r="L257" s="36"/>
      <c r="M257" s="178" t="s">
        <v>1</v>
      </c>
      <c r="N257" s="179" t="s">
        <v>41</v>
      </c>
      <c r="O257" s="74"/>
      <c r="P257" s="180">
        <f>O257*H257</f>
        <v>0</v>
      </c>
      <c r="Q257" s="180">
        <v>0</v>
      </c>
      <c r="R257" s="180">
        <f>Q257*H257</f>
        <v>0</v>
      </c>
      <c r="S257" s="180">
        <v>0.019460000000000002</v>
      </c>
      <c r="T257" s="181">
        <f>S257*H257</f>
        <v>0.077840000000000006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82" t="s">
        <v>241</v>
      </c>
      <c r="AT257" s="182" t="s">
        <v>179</v>
      </c>
      <c r="AU257" s="182" t="s">
        <v>86</v>
      </c>
      <c r="AY257" s="16" t="s">
        <v>176</v>
      </c>
      <c r="BE257" s="183">
        <f>IF(N257="základní",J257,0)</f>
        <v>0</v>
      </c>
      <c r="BF257" s="183">
        <f>IF(N257="snížená",J257,0)</f>
        <v>0</v>
      </c>
      <c r="BG257" s="183">
        <f>IF(N257="zákl. přenesená",J257,0)</f>
        <v>0</v>
      </c>
      <c r="BH257" s="183">
        <f>IF(N257="sníž. přenesená",J257,0)</f>
        <v>0</v>
      </c>
      <c r="BI257" s="183">
        <f>IF(N257="nulová",J257,0)</f>
        <v>0</v>
      </c>
      <c r="BJ257" s="16" t="s">
        <v>84</v>
      </c>
      <c r="BK257" s="183">
        <f>ROUND(I257*H257,2)</f>
        <v>0</v>
      </c>
      <c r="BL257" s="16" t="s">
        <v>241</v>
      </c>
      <c r="BM257" s="182" t="s">
        <v>486</v>
      </c>
    </row>
    <row r="258" s="2" customFormat="1" ht="24.15" customHeight="1">
      <c r="A258" s="35"/>
      <c r="B258" s="169"/>
      <c r="C258" s="170" t="s">
        <v>487</v>
      </c>
      <c r="D258" s="170" t="s">
        <v>179</v>
      </c>
      <c r="E258" s="171" t="s">
        <v>488</v>
      </c>
      <c r="F258" s="172" t="s">
        <v>489</v>
      </c>
      <c r="G258" s="173" t="s">
        <v>472</v>
      </c>
      <c r="H258" s="174">
        <v>5</v>
      </c>
      <c r="I258" s="175"/>
      <c r="J258" s="176">
        <f>ROUND(I258*H258,2)</f>
        <v>0</v>
      </c>
      <c r="K258" s="177"/>
      <c r="L258" s="36"/>
      <c r="M258" s="178" t="s">
        <v>1</v>
      </c>
      <c r="N258" s="179" t="s">
        <v>41</v>
      </c>
      <c r="O258" s="74"/>
      <c r="P258" s="180">
        <f>O258*H258</f>
        <v>0</v>
      </c>
      <c r="Q258" s="180">
        <v>0.01247</v>
      </c>
      <c r="R258" s="180">
        <f>Q258*H258</f>
        <v>0.062350000000000003</v>
      </c>
      <c r="S258" s="180">
        <v>0</v>
      </c>
      <c r="T258" s="181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82" t="s">
        <v>241</v>
      </c>
      <c r="AT258" s="182" t="s">
        <v>179</v>
      </c>
      <c r="AU258" s="182" t="s">
        <v>86</v>
      </c>
      <c r="AY258" s="16" t="s">
        <v>176</v>
      </c>
      <c r="BE258" s="183">
        <f>IF(N258="základní",J258,0)</f>
        <v>0</v>
      </c>
      <c r="BF258" s="183">
        <f>IF(N258="snížená",J258,0)</f>
        <v>0</v>
      </c>
      <c r="BG258" s="183">
        <f>IF(N258="zákl. přenesená",J258,0)</f>
        <v>0</v>
      </c>
      <c r="BH258" s="183">
        <f>IF(N258="sníž. přenesená",J258,0)</f>
        <v>0</v>
      </c>
      <c r="BI258" s="183">
        <f>IF(N258="nulová",J258,0)</f>
        <v>0</v>
      </c>
      <c r="BJ258" s="16" t="s">
        <v>84</v>
      </c>
      <c r="BK258" s="183">
        <f>ROUND(I258*H258,2)</f>
        <v>0</v>
      </c>
      <c r="BL258" s="16" t="s">
        <v>241</v>
      </c>
      <c r="BM258" s="182" t="s">
        <v>490</v>
      </c>
    </row>
    <row r="259" s="2" customFormat="1" ht="24.15" customHeight="1">
      <c r="A259" s="35"/>
      <c r="B259" s="169"/>
      <c r="C259" s="170" t="s">
        <v>491</v>
      </c>
      <c r="D259" s="170" t="s">
        <v>179</v>
      </c>
      <c r="E259" s="171" t="s">
        <v>492</v>
      </c>
      <c r="F259" s="172" t="s">
        <v>493</v>
      </c>
      <c r="G259" s="173" t="s">
        <v>472</v>
      </c>
      <c r="H259" s="174">
        <v>2</v>
      </c>
      <c r="I259" s="175"/>
      <c r="J259" s="176">
        <f>ROUND(I259*H259,2)</f>
        <v>0</v>
      </c>
      <c r="K259" s="177"/>
      <c r="L259" s="36"/>
      <c r="M259" s="178" t="s">
        <v>1</v>
      </c>
      <c r="N259" s="179" t="s">
        <v>41</v>
      </c>
      <c r="O259" s="74"/>
      <c r="P259" s="180">
        <f>O259*H259</f>
        <v>0</v>
      </c>
      <c r="Q259" s="180">
        <v>0.016969999999999999</v>
      </c>
      <c r="R259" s="180">
        <f>Q259*H259</f>
        <v>0.033939999999999998</v>
      </c>
      <c r="S259" s="180">
        <v>0</v>
      </c>
      <c r="T259" s="181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82" t="s">
        <v>241</v>
      </c>
      <c r="AT259" s="182" t="s">
        <v>179</v>
      </c>
      <c r="AU259" s="182" t="s">
        <v>86</v>
      </c>
      <c r="AY259" s="16" t="s">
        <v>176</v>
      </c>
      <c r="BE259" s="183">
        <f>IF(N259="základní",J259,0)</f>
        <v>0</v>
      </c>
      <c r="BF259" s="183">
        <f>IF(N259="snížená",J259,0)</f>
        <v>0</v>
      </c>
      <c r="BG259" s="183">
        <f>IF(N259="zákl. přenesená",J259,0)</f>
        <v>0</v>
      </c>
      <c r="BH259" s="183">
        <f>IF(N259="sníž. přenesená",J259,0)</f>
        <v>0</v>
      </c>
      <c r="BI259" s="183">
        <f>IF(N259="nulová",J259,0)</f>
        <v>0</v>
      </c>
      <c r="BJ259" s="16" t="s">
        <v>84</v>
      </c>
      <c r="BK259" s="183">
        <f>ROUND(I259*H259,2)</f>
        <v>0</v>
      </c>
      <c r="BL259" s="16" t="s">
        <v>241</v>
      </c>
      <c r="BM259" s="182" t="s">
        <v>494</v>
      </c>
    </row>
    <row r="260" s="2" customFormat="1" ht="21.75" customHeight="1">
      <c r="A260" s="35"/>
      <c r="B260" s="169"/>
      <c r="C260" s="170" t="s">
        <v>495</v>
      </c>
      <c r="D260" s="170" t="s">
        <v>179</v>
      </c>
      <c r="E260" s="171" t="s">
        <v>496</v>
      </c>
      <c r="F260" s="172" t="s">
        <v>497</v>
      </c>
      <c r="G260" s="173" t="s">
        <v>472</v>
      </c>
      <c r="H260" s="174">
        <v>1</v>
      </c>
      <c r="I260" s="175"/>
      <c r="J260" s="176">
        <f>ROUND(I260*H260,2)</f>
        <v>0</v>
      </c>
      <c r="K260" s="177"/>
      <c r="L260" s="36"/>
      <c r="M260" s="178" t="s">
        <v>1</v>
      </c>
      <c r="N260" s="179" t="s">
        <v>41</v>
      </c>
      <c r="O260" s="74"/>
      <c r="P260" s="180">
        <f>O260*H260</f>
        <v>0</v>
      </c>
      <c r="Q260" s="180">
        <v>0.014970000000000001</v>
      </c>
      <c r="R260" s="180">
        <f>Q260*H260</f>
        <v>0.014970000000000001</v>
      </c>
      <c r="S260" s="180">
        <v>0</v>
      </c>
      <c r="T260" s="181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82" t="s">
        <v>241</v>
      </c>
      <c r="AT260" s="182" t="s">
        <v>179</v>
      </c>
      <c r="AU260" s="182" t="s">
        <v>86</v>
      </c>
      <c r="AY260" s="16" t="s">
        <v>176</v>
      </c>
      <c r="BE260" s="183">
        <f>IF(N260="základní",J260,0)</f>
        <v>0</v>
      </c>
      <c r="BF260" s="183">
        <f>IF(N260="snížená",J260,0)</f>
        <v>0</v>
      </c>
      <c r="BG260" s="183">
        <f>IF(N260="zákl. přenesená",J260,0)</f>
        <v>0</v>
      </c>
      <c r="BH260" s="183">
        <f>IF(N260="sníž. přenesená",J260,0)</f>
        <v>0</v>
      </c>
      <c r="BI260" s="183">
        <f>IF(N260="nulová",J260,0)</f>
        <v>0</v>
      </c>
      <c r="BJ260" s="16" t="s">
        <v>84</v>
      </c>
      <c r="BK260" s="183">
        <f>ROUND(I260*H260,2)</f>
        <v>0</v>
      </c>
      <c r="BL260" s="16" t="s">
        <v>241</v>
      </c>
      <c r="BM260" s="182" t="s">
        <v>498</v>
      </c>
    </row>
    <row r="261" s="2" customFormat="1" ht="37.8" customHeight="1">
      <c r="A261" s="35"/>
      <c r="B261" s="169"/>
      <c r="C261" s="170" t="s">
        <v>499</v>
      </c>
      <c r="D261" s="170" t="s">
        <v>179</v>
      </c>
      <c r="E261" s="171" t="s">
        <v>500</v>
      </c>
      <c r="F261" s="172" t="s">
        <v>501</v>
      </c>
      <c r="G261" s="173" t="s">
        <v>472</v>
      </c>
      <c r="H261" s="174">
        <v>1</v>
      </c>
      <c r="I261" s="175"/>
      <c r="J261" s="176">
        <f>ROUND(I261*H261,2)</f>
        <v>0</v>
      </c>
      <c r="K261" s="177"/>
      <c r="L261" s="36"/>
      <c r="M261" s="178" t="s">
        <v>1</v>
      </c>
      <c r="N261" s="179" t="s">
        <v>41</v>
      </c>
      <c r="O261" s="74"/>
      <c r="P261" s="180">
        <f>O261*H261</f>
        <v>0</v>
      </c>
      <c r="Q261" s="180">
        <v>0.037479999999999999</v>
      </c>
      <c r="R261" s="180">
        <f>Q261*H261</f>
        <v>0.037479999999999999</v>
      </c>
      <c r="S261" s="180">
        <v>0</v>
      </c>
      <c r="T261" s="181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82" t="s">
        <v>241</v>
      </c>
      <c r="AT261" s="182" t="s">
        <v>179</v>
      </c>
      <c r="AU261" s="182" t="s">
        <v>86</v>
      </c>
      <c r="AY261" s="16" t="s">
        <v>176</v>
      </c>
      <c r="BE261" s="183">
        <f>IF(N261="základní",J261,0)</f>
        <v>0</v>
      </c>
      <c r="BF261" s="183">
        <f>IF(N261="snížená",J261,0)</f>
        <v>0</v>
      </c>
      <c r="BG261" s="183">
        <f>IF(N261="zákl. přenesená",J261,0)</f>
        <v>0</v>
      </c>
      <c r="BH261" s="183">
        <f>IF(N261="sníž. přenesená",J261,0)</f>
        <v>0</v>
      </c>
      <c r="BI261" s="183">
        <f>IF(N261="nulová",J261,0)</f>
        <v>0</v>
      </c>
      <c r="BJ261" s="16" t="s">
        <v>84</v>
      </c>
      <c r="BK261" s="183">
        <f>ROUND(I261*H261,2)</f>
        <v>0</v>
      </c>
      <c r="BL261" s="16" t="s">
        <v>241</v>
      </c>
      <c r="BM261" s="182" t="s">
        <v>502</v>
      </c>
    </row>
    <row r="262" s="2" customFormat="1" ht="24.15" customHeight="1">
      <c r="A262" s="35"/>
      <c r="B262" s="169"/>
      <c r="C262" s="170" t="s">
        <v>503</v>
      </c>
      <c r="D262" s="170" t="s">
        <v>179</v>
      </c>
      <c r="E262" s="171" t="s">
        <v>504</v>
      </c>
      <c r="F262" s="172" t="s">
        <v>505</v>
      </c>
      <c r="G262" s="173" t="s">
        <v>472</v>
      </c>
      <c r="H262" s="174">
        <v>1</v>
      </c>
      <c r="I262" s="175"/>
      <c r="J262" s="176">
        <f>ROUND(I262*H262,2)</f>
        <v>0</v>
      </c>
      <c r="K262" s="177"/>
      <c r="L262" s="36"/>
      <c r="M262" s="178" t="s">
        <v>1</v>
      </c>
      <c r="N262" s="179" t="s">
        <v>41</v>
      </c>
      <c r="O262" s="74"/>
      <c r="P262" s="180">
        <f>O262*H262</f>
        <v>0</v>
      </c>
      <c r="Q262" s="180">
        <v>0.020729999999999998</v>
      </c>
      <c r="R262" s="180">
        <f>Q262*H262</f>
        <v>0.020729999999999998</v>
      </c>
      <c r="S262" s="180">
        <v>0</v>
      </c>
      <c r="T262" s="181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82" t="s">
        <v>241</v>
      </c>
      <c r="AT262" s="182" t="s">
        <v>179</v>
      </c>
      <c r="AU262" s="182" t="s">
        <v>86</v>
      </c>
      <c r="AY262" s="16" t="s">
        <v>176</v>
      </c>
      <c r="BE262" s="183">
        <f>IF(N262="základní",J262,0)</f>
        <v>0</v>
      </c>
      <c r="BF262" s="183">
        <f>IF(N262="snížená",J262,0)</f>
        <v>0</v>
      </c>
      <c r="BG262" s="183">
        <f>IF(N262="zákl. přenesená",J262,0)</f>
        <v>0</v>
      </c>
      <c r="BH262" s="183">
        <f>IF(N262="sníž. přenesená",J262,0)</f>
        <v>0</v>
      </c>
      <c r="BI262" s="183">
        <f>IF(N262="nulová",J262,0)</f>
        <v>0</v>
      </c>
      <c r="BJ262" s="16" t="s">
        <v>84</v>
      </c>
      <c r="BK262" s="183">
        <f>ROUND(I262*H262,2)</f>
        <v>0</v>
      </c>
      <c r="BL262" s="16" t="s">
        <v>241</v>
      </c>
      <c r="BM262" s="182" t="s">
        <v>506</v>
      </c>
    </row>
    <row r="263" s="2" customFormat="1" ht="33" customHeight="1">
      <c r="A263" s="35"/>
      <c r="B263" s="169"/>
      <c r="C263" s="170" t="s">
        <v>507</v>
      </c>
      <c r="D263" s="170" t="s">
        <v>179</v>
      </c>
      <c r="E263" s="171" t="s">
        <v>508</v>
      </c>
      <c r="F263" s="172" t="s">
        <v>509</v>
      </c>
      <c r="G263" s="173" t="s">
        <v>472</v>
      </c>
      <c r="H263" s="174">
        <v>1</v>
      </c>
      <c r="I263" s="175"/>
      <c r="J263" s="176">
        <f>ROUND(I263*H263,2)</f>
        <v>0</v>
      </c>
      <c r="K263" s="177"/>
      <c r="L263" s="36"/>
      <c r="M263" s="178" t="s">
        <v>1</v>
      </c>
      <c r="N263" s="179" t="s">
        <v>41</v>
      </c>
      <c r="O263" s="74"/>
      <c r="P263" s="180">
        <f>O263*H263</f>
        <v>0</v>
      </c>
      <c r="Q263" s="180">
        <v>0.0050600000000000003</v>
      </c>
      <c r="R263" s="180">
        <f>Q263*H263</f>
        <v>0.0050600000000000003</v>
      </c>
      <c r="S263" s="180">
        <v>0</v>
      </c>
      <c r="T263" s="181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82" t="s">
        <v>241</v>
      </c>
      <c r="AT263" s="182" t="s">
        <v>179</v>
      </c>
      <c r="AU263" s="182" t="s">
        <v>86</v>
      </c>
      <c r="AY263" s="16" t="s">
        <v>176</v>
      </c>
      <c r="BE263" s="183">
        <f>IF(N263="základní",J263,0)</f>
        <v>0</v>
      </c>
      <c r="BF263" s="183">
        <f>IF(N263="snížená",J263,0)</f>
        <v>0</v>
      </c>
      <c r="BG263" s="183">
        <f>IF(N263="zákl. přenesená",J263,0)</f>
        <v>0</v>
      </c>
      <c r="BH263" s="183">
        <f>IF(N263="sníž. přenesená",J263,0)</f>
        <v>0</v>
      </c>
      <c r="BI263" s="183">
        <f>IF(N263="nulová",J263,0)</f>
        <v>0</v>
      </c>
      <c r="BJ263" s="16" t="s">
        <v>84</v>
      </c>
      <c r="BK263" s="183">
        <f>ROUND(I263*H263,2)</f>
        <v>0</v>
      </c>
      <c r="BL263" s="16" t="s">
        <v>241</v>
      </c>
      <c r="BM263" s="182" t="s">
        <v>510</v>
      </c>
    </row>
    <row r="264" s="2" customFormat="1" ht="33" customHeight="1">
      <c r="A264" s="35"/>
      <c r="B264" s="169"/>
      <c r="C264" s="170" t="s">
        <v>511</v>
      </c>
      <c r="D264" s="170" t="s">
        <v>179</v>
      </c>
      <c r="E264" s="171" t="s">
        <v>512</v>
      </c>
      <c r="F264" s="172" t="s">
        <v>513</v>
      </c>
      <c r="G264" s="173" t="s">
        <v>472</v>
      </c>
      <c r="H264" s="174">
        <v>2</v>
      </c>
      <c r="I264" s="175"/>
      <c r="J264" s="176">
        <f>ROUND(I264*H264,2)</f>
        <v>0</v>
      </c>
      <c r="K264" s="177"/>
      <c r="L264" s="36"/>
      <c r="M264" s="178" t="s">
        <v>1</v>
      </c>
      <c r="N264" s="179" t="s">
        <v>41</v>
      </c>
      <c r="O264" s="74"/>
      <c r="P264" s="180">
        <f>O264*H264</f>
        <v>0</v>
      </c>
      <c r="Q264" s="180">
        <v>0.01525</v>
      </c>
      <c r="R264" s="180">
        <f>Q264*H264</f>
        <v>0.030499999999999999</v>
      </c>
      <c r="S264" s="180">
        <v>0</v>
      </c>
      <c r="T264" s="181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82" t="s">
        <v>241</v>
      </c>
      <c r="AT264" s="182" t="s">
        <v>179</v>
      </c>
      <c r="AU264" s="182" t="s">
        <v>86</v>
      </c>
      <c r="AY264" s="16" t="s">
        <v>176</v>
      </c>
      <c r="BE264" s="183">
        <f>IF(N264="základní",J264,0)</f>
        <v>0</v>
      </c>
      <c r="BF264" s="183">
        <f>IF(N264="snížená",J264,0)</f>
        <v>0</v>
      </c>
      <c r="BG264" s="183">
        <f>IF(N264="zákl. přenesená",J264,0)</f>
        <v>0</v>
      </c>
      <c r="BH264" s="183">
        <f>IF(N264="sníž. přenesená",J264,0)</f>
        <v>0</v>
      </c>
      <c r="BI264" s="183">
        <f>IF(N264="nulová",J264,0)</f>
        <v>0</v>
      </c>
      <c r="BJ264" s="16" t="s">
        <v>84</v>
      </c>
      <c r="BK264" s="183">
        <f>ROUND(I264*H264,2)</f>
        <v>0</v>
      </c>
      <c r="BL264" s="16" t="s">
        <v>241</v>
      </c>
      <c r="BM264" s="182" t="s">
        <v>514</v>
      </c>
    </row>
    <row r="265" s="2" customFormat="1" ht="24.15" customHeight="1">
      <c r="A265" s="35"/>
      <c r="B265" s="169"/>
      <c r="C265" s="170" t="s">
        <v>515</v>
      </c>
      <c r="D265" s="170" t="s">
        <v>179</v>
      </c>
      <c r="E265" s="171" t="s">
        <v>516</v>
      </c>
      <c r="F265" s="172" t="s">
        <v>517</v>
      </c>
      <c r="G265" s="173" t="s">
        <v>472</v>
      </c>
      <c r="H265" s="174">
        <v>20</v>
      </c>
      <c r="I265" s="175"/>
      <c r="J265" s="176">
        <f>ROUND(I265*H265,2)</f>
        <v>0</v>
      </c>
      <c r="K265" s="177"/>
      <c r="L265" s="36"/>
      <c r="M265" s="178" t="s">
        <v>1</v>
      </c>
      <c r="N265" s="179" t="s">
        <v>41</v>
      </c>
      <c r="O265" s="74"/>
      <c r="P265" s="180">
        <f>O265*H265</f>
        <v>0</v>
      </c>
      <c r="Q265" s="180">
        <v>0.00024000000000000001</v>
      </c>
      <c r="R265" s="180">
        <f>Q265*H265</f>
        <v>0.0048000000000000004</v>
      </c>
      <c r="S265" s="180">
        <v>0</v>
      </c>
      <c r="T265" s="181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82" t="s">
        <v>241</v>
      </c>
      <c r="AT265" s="182" t="s">
        <v>179</v>
      </c>
      <c r="AU265" s="182" t="s">
        <v>86</v>
      </c>
      <c r="AY265" s="16" t="s">
        <v>176</v>
      </c>
      <c r="BE265" s="183">
        <f>IF(N265="základní",J265,0)</f>
        <v>0</v>
      </c>
      <c r="BF265" s="183">
        <f>IF(N265="snížená",J265,0)</f>
        <v>0</v>
      </c>
      <c r="BG265" s="183">
        <f>IF(N265="zákl. přenesená",J265,0)</f>
        <v>0</v>
      </c>
      <c r="BH265" s="183">
        <f>IF(N265="sníž. přenesená",J265,0)</f>
        <v>0</v>
      </c>
      <c r="BI265" s="183">
        <f>IF(N265="nulová",J265,0)</f>
        <v>0</v>
      </c>
      <c r="BJ265" s="16" t="s">
        <v>84</v>
      </c>
      <c r="BK265" s="183">
        <f>ROUND(I265*H265,2)</f>
        <v>0</v>
      </c>
      <c r="BL265" s="16" t="s">
        <v>241</v>
      </c>
      <c r="BM265" s="182" t="s">
        <v>518</v>
      </c>
    </row>
    <row r="266" s="2" customFormat="1" ht="24.15" customHeight="1">
      <c r="A266" s="35"/>
      <c r="B266" s="169"/>
      <c r="C266" s="184" t="s">
        <v>519</v>
      </c>
      <c r="D266" s="184" t="s">
        <v>198</v>
      </c>
      <c r="E266" s="185" t="s">
        <v>520</v>
      </c>
      <c r="F266" s="186" t="s">
        <v>521</v>
      </c>
      <c r="G266" s="187" t="s">
        <v>195</v>
      </c>
      <c r="H266" s="188">
        <v>20</v>
      </c>
      <c r="I266" s="189"/>
      <c r="J266" s="190">
        <f>ROUND(I266*H266,2)</f>
        <v>0</v>
      </c>
      <c r="K266" s="191"/>
      <c r="L266" s="192"/>
      <c r="M266" s="193" t="s">
        <v>1</v>
      </c>
      <c r="N266" s="194" t="s">
        <v>41</v>
      </c>
      <c r="O266" s="74"/>
      <c r="P266" s="180">
        <f>O266*H266</f>
        <v>0</v>
      </c>
      <c r="Q266" s="180">
        <v>0.00018000000000000001</v>
      </c>
      <c r="R266" s="180">
        <f>Q266*H266</f>
        <v>0.0036000000000000003</v>
      </c>
      <c r="S266" s="180">
        <v>0</v>
      </c>
      <c r="T266" s="181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82" t="s">
        <v>290</v>
      </c>
      <c r="AT266" s="182" t="s">
        <v>198</v>
      </c>
      <c r="AU266" s="182" t="s">
        <v>86</v>
      </c>
      <c r="AY266" s="16" t="s">
        <v>176</v>
      </c>
      <c r="BE266" s="183">
        <f>IF(N266="základní",J266,0)</f>
        <v>0</v>
      </c>
      <c r="BF266" s="183">
        <f>IF(N266="snížená",J266,0)</f>
        <v>0</v>
      </c>
      <c r="BG266" s="183">
        <f>IF(N266="zákl. přenesená",J266,0)</f>
        <v>0</v>
      </c>
      <c r="BH266" s="183">
        <f>IF(N266="sníž. přenesená",J266,0)</f>
        <v>0</v>
      </c>
      <c r="BI266" s="183">
        <f>IF(N266="nulová",J266,0)</f>
        <v>0</v>
      </c>
      <c r="BJ266" s="16" t="s">
        <v>84</v>
      </c>
      <c r="BK266" s="183">
        <f>ROUND(I266*H266,2)</f>
        <v>0</v>
      </c>
      <c r="BL266" s="16" t="s">
        <v>241</v>
      </c>
      <c r="BM266" s="182" t="s">
        <v>522</v>
      </c>
    </row>
    <row r="267" s="2" customFormat="1" ht="16.5" customHeight="1">
      <c r="A267" s="35"/>
      <c r="B267" s="169"/>
      <c r="C267" s="170" t="s">
        <v>523</v>
      </c>
      <c r="D267" s="170" t="s">
        <v>179</v>
      </c>
      <c r="E267" s="171" t="s">
        <v>524</v>
      </c>
      <c r="F267" s="172" t="s">
        <v>525</v>
      </c>
      <c r="G267" s="173" t="s">
        <v>195</v>
      </c>
      <c r="H267" s="174">
        <v>1</v>
      </c>
      <c r="I267" s="175"/>
      <c r="J267" s="176">
        <f>ROUND(I267*H267,2)</f>
        <v>0</v>
      </c>
      <c r="K267" s="177"/>
      <c r="L267" s="36"/>
      <c r="M267" s="178" t="s">
        <v>1</v>
      </c>
      <c r="N267" s="179" t="s">
        <v>41</v>
      </c>
      <c r="O267" s="74"/>
      <c r="P267" s="180">
        <f>O267*H267</f>
        <v>0</v>
      </c>
      <c r="Q267" s="180">
        <v>0.00109</v>
      </c>
      <c r="R267" s="180">
        <f>Q267*H267</f>
        <v>0.00109</v>
      </c>
      <c r="S267" s="180">
        <v>0</v>
      </c>
      <c r="T267" s="181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82" t="s">
        <v>241</v>
      </c>
      <c r="AT267" s="182" t="s">
        <v>179</v>
      </c>
      <c r="AU267" s="182" t="s">
        <v>86</v>
      </c>
      <c r="AY267" s="16" t="s">
        <v>176</v>
      </c>
      <c r="BE267" s="183">
        <f>IF(N267="základní",J267,0)</f>
        <v>0</v>
      </c>
      <c r="BF267" s="183">
        <f>IF(N267="snížená",J267,0)</f>
        <v>0</v>
      </c>
      <c r="BG267" s="183">
        <f>IF(N267="zákl. přenesená",J267,0)</f>
        <v>0</v>
      </c>
      <c r="BH267" s="183">
        <f>IF(N267="sníž. přenesená",J267,0)</f>
        <v>0</v>
      </c>
      <c r="BI267" s="183">
        <f>IF(N267="nulová",J267,0)</f>
        <v>0</v>
      </c>
      <c r="BJ267" s="16" t="s">
        <v>84</v>
      </c>
      <c r="BK267" s="183">
        <f>ROUND(I267*H267,2)</f>
        <v>0</v>
      </c>
      <c r="BL267" s="16" t="s">
        <v>241</v>
      </c>
      <c r="BM267" s="182" t="s">
        <v>526</v>
      </c>
    </row>
    <row r="268" s="2" customFormat="1" ht="16.5" customHeight="1">
      <c r="A268" s="35"/>
      <c r="B268" s="169"/>
      <c r="C268" s="170" t="s">
        <v>527</v>
      </c>
      <c r="D268" s="170" t="s">
        <v>179</v>
      </c>
      <c r="E268" s="171" t="s">
        <v>528</v>
      </c>
      <c r="F268" s="172" t="s">
        <v>529</v>
      </c>
      <c r="G268" s="173" t="s">
        <v>472</v>
      </c>
      <c r="H268" s="174">
        <v>4</v>
      </c>
      <c r="I268" s="175"/>
      <c r="J268" s="176">
        <f>ROUND(I268*H268,2)</f>
        <v>0</v>
      </c>
      <c r="K268" s="177"/>
      <c r="L268" s="36"/>
      <c r="M268" s="178" t="s">
        <v>1</v>
      </c>
      <c r="N268" s="179" t="s">
        <v>41</v>
      </c>
      <c r="O268" s="74"/>
      <c r="P268" s="180">
        <f>O268*H268</f>
        <v>0</v>
      </c>
      <c r="Q268" s="180">
        <v>0</v>
      </c>
      <c r="R268" s="180">
        <f>Q268*H268</f>
        <v>0</v>
      </c>
      <c r="S268" s="180">
        <v>0.00085999999999999998</v>
      </c>
      <c r="T268" s="181">
        <f>S268*H268</f>
        <v>0.0034399999999999999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82" t="s">
        <v>241</v>
      </c>
      <c r="AT268" s="182" t="s">
        <v>179</v>
      </c>
      <c r="AU268" s="182" t="s">
        <v>86</v>
      </c>
      <c r="AY268" s="16" t="s">
        <v>176</v>
      </c>
      <c r="BE268" s="183">
        <f>IF(N268="základní",J268,0)</f>
        <v>0</v>
      </c>
      <c r="BF268" s="183">
        <f>IF(N268="snížená",J268,0)</f>
        <v>0</v>
      </c>
      <c r="BG268" s="183">
        <f>IF(N268="zákl. přenesená",J268,0)</f>
        <v>0</v>
      </c>
      <c r="BH268" s="183">
        <f>IF(N268="sníž. přenesená",J268,0)</f>
        <v>0</v>
      </c>
      <c r="BI268" s="183">
        <f>IF(N268="nulová",J268,0)</f>
        <v>0</v>
      </c>
      <c r="BJ268" s="16" t="s">
        <v>84</v>
      </c>
      <c r="BK268" s="183">
        <f>ROUND(I268*H268,2)</f>
        <v>0</v>
      </c>
      <c r="BL268" s="16" t="s">
        <v>241</v>
      </c>
      <c r="BM268" s="182" t="s">
        <v>530</v>
      </c>
    </row>
    <row r="269" s="2" customFormat="1" ht="24.15" customHeight="1">
      <c r="A269" s="35"/>
      <c r="B269" s="169"/>
      <c r="C269" s="170" t="s">
        <v>531</v>
      </c>
      <c r="D269" s="170" t="s">
        <v>179</v>
      </c>
      <c r="E269" s="171" t="s">
        <v>532</v>
      </c>
      <c r="F269" s="172" t="s">
        <v>533</v>
      </c>
      <c r="G269" s="173" t="s">
        <v>472</v>
      </c>
      <c r="H269" s="174">
        <v>2</v>
      </c>
      <c r="I269" s="175"/>
      <c r="J269" s="176">
        <f>ROUND(I269*H269,2)</f>
        <v>0</v>
      </c>
      <c r="K269" s="177"/>
      <c r="L269" s="36"/>
      <c r="M269" s="178" t="s">
        <v>1</v>
      </c>
      <c r="N269" s="179" t="s">
        <v>41</v>
      </c>
      <c r="O269" s="74"/>
      <c r="P269" s="180">
        <f>O269*H269</f>
        <v>0</v>
      </c>
      <c r="Q269" s="180">
        <v>0.0018</v>
      </c>
      <c r="R269" s="180">
        <f>Q269*H269</f>
        <v>0.0035999999999999999</v>
      </c>
      <c r="S269" s="180">
        <v>0</v>
      </c>
      <c r="T269" s="181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82" t="s">
        <v>241</v>
      </c>
      <c r="AT269" s="182" t="s">
        <v>179</v>
      </c>
      <c r="AU269" s="182" t="s">
        <v>86</v>
      </c>
      <c r="AY269" s="16" t="s">
        <v>176</v>
      </c>
      <c r="BE269" s="183">
        <f>IF(N269="základní",J269,0)</f>
        <v>0</v>
      </c>
      <c r="BF269" s="183">
        <f>IF(N269="snížená",J269,0)</f>
        <v>0</v>
      </c>
      <c r="BG269" s="183">
        <f>IF(N269="zákl. přenesená",J269,0)</f>
        <v>0</v>
      </c>
      <c r="BH269" s="183">
        <f>IF(N269="sníž. přenesená",J269,0)</f>
        <v>0</v>
      </c>
      <c r="BI269" s="183">
        <f>IF(N269="nulová",J269,0)</f>
        <v>0</v>
      </c>
      <c r="BJ269" s="16" t="s">
        <v>84</v>
      </c>
      <c r="BK269" s="183">
        <f>ROUND(I269*H269,2)</f>
        <v>0</v>
      </c>
      <c r="BL269" s="16" t="s">
        <v>241</v>
      </c>
      <c r="BM269" s="182" t="s">
        <v>534</v>
      </c>
    </row>
    <row r="270" s="2" customFormat="1" ht="33" customHeight="1">
      <c r="A270" s="35"/>
      <c r="B270" s="169"/>
      <c r="C270" s="170" t="s">
        <v>535</v>
      </c>
      <c r="D270" s="170" t="s">
        <v>179</v>
      </c>
      <c r="E270" s="171" t="s">
        <v>536</v>
      </c>
      <c r="F270" s="172" t="s">
        <v>537</v>
      </c>
      <c r="G270" s="173" t="s">
        <v>481</v>
      </c>
      <c r="H270" s="174">
        <v>1</v>
      </c>
      <c r="I270" s="175"/>
      <c r="J270" s="176">
        <f>ROUND(I270*H270,2)</f>
        <v>0</v>
      </c>
      <c r="K270" s="177"/>
      <c r="L270" s="36"/>
      <c r="M270" s="178" t="s">
        <v>1</v>
      </c>
      <c r="N270" s="179" t="s">
        <v>41</v>
      </c>
      <c r="O270" s="74"/>
      <c r="P270" s="180">
        <f>O270*H270</f>
        <v>0</v>
      </c>
      <c r="Q270" s="180">
        <v>0</v>
      </c>
      <c r="R270" s="180">
        <f>Q270*H270</f>
        <v>0</v>
      </c>
      <c r="S270" s="180">
        <v>0</v>
      </c>
      <c r="T270" s="181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82" t="s">
        <v>241</v>
      </c>
      <c r="AT270" s="182" t="s">
        <v>179</v>
      </c>
      <c r="AU270" s="182" t="s">
        <v>86</v>
      </c>
      <c r="AY270" s="16" t="s">
        <v>176</v>
      </c>
      <c r="BE270" s="183">
        <f>IF(N270="základní",J270,0)</f>
        <v>0</v>
      </c>
      <c r="BF270" s="183">
        <f>IF(N270="snížená",J270,0)</f>
        <v>0</v>
      </c>
      <c r="BG270" s="183">
        <f>IF(N270="zákl. přenesená",J270,0)</f>
        <v>0</v>
      </c>
      <c r="BH270" s="183">
        <f>IF(N270="sníž. přenesená",J270,0)</f>
        <v>0</v>
      </c>
      <c r="BI270" s="183">
        <f>IF(N270="nulová",J270,0)</f>
        <v>0</v>
      </c>
      <c r="BJ270" s="16" t="s">
        <v>84</v>
      </c>
      <c r="BK270" s="183">
        <f>ROUND(I270*H270,2)</f>
        <v>0</v>
      </c>
      <c r="BL270" s="16" t="s">
        <v>241</v>
      </c>
      <c r="BM270" s="182" t="s">
        <v>538</v>
      </c>
    </row>
    <row r="271" s="2" customFormat="1" ht="16.5" customHeight="1">
      <c r="A271" s="35"/>
      <c r="B271" s="169"/>
      <c r="C271" s="170" t="s">
        <v>539</v>
      </c>
      <c r="D271" s="170" t="s">
        <v>179</v>
      </c>
      <c r="E271" s="171" t="s">
        <v>540</v>
      </c>
      <c r="F271" s="172" t="s">
        <v>541</v>
      </c>
      <c r="G271" s="173" t="s">
        <v>472</v>
      </c>
      <c r="H271" s="174">
        <v>7</v>
      </c>
      <c r="I271" s="175"/>
      <c r="J271" s="176">
        <f>ROUND(I271*H271,2)</f>
        <v>0</v>
      </c>
      <c r="K271" s="177"/>
      <c r="L271" s="36"/>
      <c r="M271" s="178" t="s">
        <v>1</v>
      </c>
      <c r="N271" s="179" t="s">
        <v>41</v>
      </c>
      <c r="O271" s="74"/>
      <c r="P271" s="180">
        <f>O271*H271</f>
        <v>0</v>
      </c>
      <c r="Q271" s="180">
        <v>0.0018400000000000001</v>
      </c>
      <c r="R271" s="180">
        <f>Q271*H271</f>
        <v>0.012880000000000001</v>
      </c>
      <c r="S271" s="180">
        <v>0</v>
      </c>
      <c r="T271" s="181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82" t="s">
        <v>241</v>
      </c>
      <c r="AT271" s="182" t="s">
        <v>179</v>
      </c>
      <c r="AU271" s="182" t="s">
        <v>86</v>
      </c>
      <c r="AY271" s="16" t="s">
        <v>176</v>
      </c>
      <c r="BE271" s="183">
        <f>IF(N271="základní",J271,0)</f>
        <v>0</v>
      </c>
      <c r="BF271" s="183">
        <f>IF(N271="snížená",J271,0)</f>
        <v>0</v>
      </c>
      <c r="BG271" s="183">
        <f>IF(N271="zákl. přenesená",J271,0)</f>
        <v>0</v>
      </c>
      <c r="BH271" s="183">
        <f>IF(N271="sníž. přenesená",J271,0)</f>
        <v>0</v>
      </c>
      <c r="BI271" s="183">
        <f>IF(N271="nulová",J271,0)</f>
        <v>0</v>
      </c>
      <c r="BJ271" s="16" t="s">
        <v>84</v>
      </c>
      <c r="BK271" s="183">
        <f>ROUND(I271*H271,2)</f>
        <v>0</v>
      </c>
      <c r="BL271" s="16" t="s">
        <v>241</v>
      </c>
      <c r="BM271" s="182" t="s">
        <v>542</v>
      </c>
    </row>
    <row r="272" s="2" customFormat="1" ht="16.5" customHeight="1">
      <c r="A272" s="35"/>
      <c r="B272" s="169"/>
      <c r="C272" s="170" t="s">
        <v>543</v>
      </c>
      <c r="D272" s="170" t="s">
        <v>179</v>
      </c>
      <c r="E272" s="171" t="s">
        <v>544</v>
      </c>
      <c r="F272" s="172" t="s">
        <v>545</v>
      </c>
      <c r="G272" s="173" t="s">
        <v>195</v>
      </c>
      <c r="H272" s="174">
        <v>4</v>
      </c>
      <c r="I272" s="175"/>
      <c r="J272" s="176">
        <f>ROUND(I272*H272,2)</f>
        <v>0</v>
      </c>
      <c r="K272" s="177"/>
      <c r="L272" s="36"/>
      <c r="M272" s="178" t="s">
        <v>1</v>
      </c>
      <c r="N272" s="179" t="s">
        <v>41</v>
      </c>
      <c r="O272" s="74"/>
      <c r="P272" s="180">
        <f>O272*H272</f>
        <v>0</v>
      </c>
      <c r="Q272" s="180">
        <v>0</v>
      </c>
      <c r="R272" s="180">
        <f>Q272*H272</f>
        <v>0</v>
      </c>
      <c r="S272" s="180">
        <v>0.00084999999999999995</v>
      </c>
      <c r="T272" s="181">
        <f>S272*H272</f>
        <v>0.0033999999999999998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82" t="s">
        <v>241</v>
      </c>
      <c r="AT272" s="182" t="s">
        <v>179</v>
      </c>
      <c r="AU272" s="182" t="s">
        <v>86</v>
      </c>
      <c r="AY272" s="16" t="s">
        <v>176</v>
      </c>
      <c r="BE272" s="183">
        <f>IF(N272="základní",J272,0)</f>
        <v>0</v>
      </c>
      <c r="BF272" s="183">
        <f>IF(N272="snížená",J272,0)</f>
        <v>0</v>
      </c>
      <c r="BG272" s="183">
        <f>IF(N272="zákl. přenesená",J272,0)</f>
        <v>0</v>
      </c>
      <c r="BH272" s="183">
        <f>IF(N272="sníž. přenesená",J272,0)</f>
        <v>0</v>
      </c>
      <c r="BI272" s="183">
        <f>IF(N272="nulová",J272,0)</f>
        <v>0</v>
      </c>
      <c r="BJ272" s="16" t="s">
        <v>84</v>
      </c>
      <c r="BK272" s="183">
        <f>ROUND(I272*H272,2)</f>
        <v>0</v>
      </c>
      <c r="BL272" s="16" t="s">
        <v>241</v>
      </c>
      <c r="BM272" s="182" t="s">
        <v>546</v>
      </c>
    </row>
    <row r="273" s="2" customFormat="1" ht="16.5" customHeight="1">
      <c r="A273" s="35"/>
      <c r="B273" s="169"/>
      <c r="C273" s="170" t="s">
        <v>547</v>
      </c>
      <c r="D273" s="170" t="s">
        <v>179</v>
      </c>
      <c r="E273" s="171" t="s">
        <v>548</v>
      </c>
      <c r="F273" s="172" t="s">
        <v>549</v>
      </c>
      <c r="G273" s="173" t="s">
        <v>195</v>
      </c>
      <c r="H273" s="174">
        <v>8</v>
      </c>
      <c r="I273" s="175"/>
      <c r="J273" s="176">
        <f>ROUND(I273*H273,2)</f>
        <v>0</v>
      </c>
      <c r="K273" s="177"/>
      <c r="L273" s="36"/>
      <c r="M273" s="178" t="s">
        <v>1</v>
      </c>
      <c r="N273" s="179" t="s">
        <v>41</v>
      </c>
      <c r="O273" s="74"/>
      <c r="P273" s="180">
        <f>O273*H273</f>
        <v>0</v>
      </c>
      <c r="Q273" s="180">
        <v>0.00024000000000000001</v>
      </c>
      <c r="R273" s="180">
        <f>Q273*H273</f>
        <v>0.0019200000000000001</v>
      </c>
      <c r="S273" s="180">
        <v>0</v>
      </c>
      <c r="T273" s="181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82" t="s">
        <v>241</v>
      </c>
      <c r="AT273" s="182" t="s">
        <v>179</v>
      </c>
      <c r="AU273" s="182" t="s">
        <v>86</v>
      </c>
      <c r="AY273" s="16" t="s">
        <v>176</v>
      </c>
      <c r="BE273" s="183">
        <f>IF(N273="základní",J273,0)</f>
        <v>0</v>
      </c>
      <c r="BF273" s="183">
        <f>IF(N273="snížená",J273,0)</f>
        <v>0</v>
      </c>
      <c r="BG273" s="183">
        <f>IF(N273="zákl. přenesená",J273,0)</f>
        <v>0</v>
      </c>
      <c r="BH273" s="183">
        <f>IF(N273="sníž. přenesená",J273,0)</f>
        <v>0</v>
      </c>
      <c r="BI273" s="183">
        <f>IF(N273="nulová",J273,0)</f>
        <v>0</v>
      </c>
      <c r="BJ273" s="16" t="s">
        <v>84</v>
      </c>
      <c r="BK273" s="183">
        <f>ROUND(I273*H273,2)</f>
        <v>0</v>
      </c>
      <c r="BL273" s="16" t="s">
        <v>241</v>
      </c>
      <c r="BM273" s="182" t="s">
        <v>550</v>
      </c>
    </row>
    <row r="274" s="2" customFormat="1" ht="16.5" customHeight="1">
      <c r="A274" s="35"/>
      <c r="B274" s="169"/>
      <c r="C274" s="170" t="s">
        <v>551</v>
      </c>
      <c r="D274" s="170" t="s">
        <v>179</v>
      </c>
      <c r="E274" s="171" t="s">
        <v>552</v>
      </c>
      <c r="F274" s="172" t="s">
        <v>553</v>
      </c>
      <c r="G274" s="173" t="s">
        <v>195</v>
      </c>
      <c r="H274" s="174">
        <v>2</v>
      </c>
      <c r="I274" s="175"/>
      <c r="J274" s="176">
        <f>ROUND(I274*H274,2)</f>
        <v>0</v>
      </c>
      <c r="K274" s="177"/>
      <c r="L274" s="36"/>
      <c r="M274" s="178" t="s">
        <v>1</v>
      </c>
      <c r="N274" s="179" t="s">
        <v>41</v>
      </c>
      <c r="O274" s="74"/>
      <c r="P274" s="180">
        <f>O274*H274</f>
        <v>0</v>
      </c>
      <c r="Q274" s="180">
        <v>0.00027999999999999998</v>
      </c>
      <c r="R274" s="180">
        <f>Q274*H274</f>
        <v>0.00055999999999999995</v>
      </c>
      <c r="S274" s="180">
        <v>0</v>
      </c>
      <c r="T274" s="181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82" t="s">
        <v>241</v>
      </c>
      <c r="AT274" s="182" t="s">
        <v>179</v>
      </c>
      <c r="AU274" s="182" t="s">
        <v>86</v>
      </c>
      <c r="AY274" s="16" t="s">
        <v>176</v>
      </c>
      <c r="BE274" s="183">
        <f>IF(N274="základní",J274,0)</f>
        <v>0</v>
      </c>
      <c r="BF274" s="183">
        <f>IF(N274="snížená",J274,0)</f>
        <v>0</v>
      </c>
      <c r="BG274" s="183">
        <f>IF(N274="zákl. přenesená",J274,0)</f>
        <v>0</v>
      </c>
      <c r="BH274" s="183">
        <f>IF(N274="sníž. přenesená",J274,0)</f>
        <v>0</v>
      </c>
      <c r="BI274" s="183">
        <f>IF(N274="nulová",J274,0)</f>
        <v>0</v>
      </c>
      <c r="BJ274" s="16" t="s">
        <v>84</v>
      </c>
      <c r="BK274" s="183">
        <f>ROUND(I274*H274,2)</f>
        <v>0</v>
      </c>
      <c r="BL274" s="16" t="s">
        <v>241</v>
      </c>
      <c r="BM274" s="182" t="s">
        <v>554</v>
      </c>
    </row>
    <row r="275" s="2" customFormat="1" ht="33" customHeight="1">
      <c r="A275" s="35"/>
      <c r="B275" s="169"/>
      <c r="C275" s="170" t="s">
        <v>555</v>
      </c>
      <c r="D275" s="170" t="s">
        <v>179</v>
      </c>
      <c r="E275" s="171" t="s">
        <v>556</v>
      </c>
      <c r="F275" s="172" t="s">
        <v>557</v>
      </c>
      <c r="G275" s="173" t="s">
        <v>195</v>
      </c>
      <c r="H275" s="174">
        <v>1</v>
      </c>
      <c r="I275" s="175"/>
      <c r="J275" s="176">
        <f>ROUND(I275*H275,2)</f>
        <v>0</v>
      </c>
      <c r="K275" s="177"/>
      <c r="L275" s="36"/>
      <c r="M275" s="178" t="s">
        <v>1</v>
      </c>
      <c r="N275" s="179" t="s">
        <v>41</v>
      </c>
      <c r="O275" s="74"/>
      <c r="P275" s="180">
        <f>O275*H275</f>
        <v>0</v>
      </c>
      <c r="Q275" s="180">
        <v>0.00048000000000000001</v>
      </c>
      <c r="R275" s="180">
        <f>Q275*H275</f>
        <v>0.00048000000000000001</v>
      </c>
      <c r="S275" s="180">
        <v>0</v>
      </c>
      <c r="T275" s="181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82" t="s">
        <v>241</v>
      </c>
      <c r="AT275" s="182" t="s">
        <v>179</v>
      </c>
      <c r="AU275" s="182" t="s">
        <v>86</v>
      </c>
      <c r="AY275" s="16" t="s">
        <v>176</v>
      </c>
      <c r="BE275" s="183">
        <f>IF(N275="základní",J275,0)</f>
        <v>0</v>
      </c>
      <c r="BF275" s="183">
        <f>IF(N275="snížená",J275,0)</f>
        <v>0</v>
      </c>
      <c r="BG275" s="183">
        <f>IF(N275="zákl. přenesená",J275,0)</f>
        <v>0</v>
      </c>
      <c r="BH275" s="183">
        <f>IF(N275="sníž. přenesená",J275,0)</f>
        <v>0</v>
      </c>
      <c r="BI275" s="183">
        <f>IF(N275="nulová",J275,0)</f>
        <v>0</v>
      </c>
      <c r="BJ275" s="16" t="s">
        <v>84</v>
      </c>
      <c r="BK275" s="183">
        <f>ROUND(I275*H275,2)</f>
        <v>0</v>
      </c>
      <c r="BL275" s="16" t="s">
        <v>241</v>
      </c>
      <c r="BM275" s="182" t="s">
        <v>558</v>
      </c>
    </row>
    <row r="276" s="2" customFormat="1" ht="16.5" customHeight="1">
      <c r="A276" s="35"/>
      <c r="B276" s="169"/>
      <c r="C276" s="170" t="s">
        <v>559</v>
      </c>
      <c r="D276" s="170" t="s">
        <v>179</v>
      </c>
      <c r="E276" s="171" t="s">
        <v>560</v>
      </c>
      <c r="F276" s="172" t="s">
        <v>561</v>
      </c>
      <c r="G276" s="173" t="s">
        <v>195</v>
      </c>
      <c r="H276" s="174">
        <v>3</v>
      </c>
      <c r="I276" s="175"/>
      <c r="J276" s="176">
        <f>ROUND(I276*H276,2)</f>
        <v>0</v>
      </c>
      <c r="K276" s="177"/>
      <c r="L276" s="36"/>
      <c r="M276" s="178" t="s">
        <v>1</v>
      </c>
      <c r="N276" s="179" t="s">
        <v>41</v>
      </c>
      <c r="O276" s="74"/>
      <c r="P276" s="180">
        <f>O276*H276</f>
        <v>0</v>
      </c>
      <c r="Q276" s="180">
        <v>0</v>
      </c>
      <c r="R276" s="180">
        <f>Q276*H276</f>
        <v>0</v>
      </c>
      <c r="S276" s="180">
        <v>0</v>
      </c>
      <c r="T276" s="181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82" t="s">
        <v>241</v>
      </c>
      <c r="AT276" s="182" t="s">
        <v>179</v>
      </c>
      <c r="AU276" s="182" t="s">
        <v>86</v>
      </c>
      <c r="AY276" s="16" t="s">
        <v>176</v>
      </c>
      <c r="BE276" s="183">
        <f>IF(N276="základní",J276,0)</f>
        <v>0</v>
      </c>
      <c r="BF276" s="183">
        <f>IF(N276="snížená",J276,0)</f>
        <v>0</v>
      </c>
      <c r="BG276" s="183">
        <f>IF(N276="zákl. přenesená",J276,0)</f>
        <v>0</v>
      </c>
      <c r="BH276" s="183">
        <f>IF(N276="sníž. přenesená",J276,0)</f>
        <v>0</v>
      </c>
      <c r="BI276" s="183">
        <f>IF(N276="nulová",J276,0)</f>
        <v>0</v>
      </c>
      <c r="BJ276" s="16" t="s">
        <v>84</v>
      </c>
      <c r="BK276" s="183">
        <f>ROUND(I276*H276,2)</f>
        <v>0</v>
      </c>
      <c r="BL276" s="16" t="s">
        <v>241</v>
      </c>
      <c r="BM276" s="182" t="s">
        <v>562</v>
      </c>
    </row>
    <row r="277" s="2" customFormat="1" ht="16.5" customHeight="1">
      <c r="A277" s="35"/>
      <c r="B277" s="169"/>
      <c r="C277" s="170" t="s">
        <v>563</v>
      </c>
      <c r="D277" s="170" t="s">
        <v>179</v>
      </c>
      <c r="E277" s="171" t="s">
        <v>564</v>
      </c>
      <c r="F277" s="172" t="s">
        <v>565</v>
      </c>
      <c r="G277" s="173" t="s">
        <v>195</v>
      </c>
      <c r="H277" s="174">
        <v>1</v>
      </c>
      <c r="I277" s="175"/>
      <c r="J277" s="176">
        <f>ROUND(I277*H277,2)</f>
        <v>0</v>
      </c>
      <c r="K277" s="177"/>
      <c r="L277" s="36"/>
      <c r="M277" s="178" t="s">
        <v>1</v>
      </c>
      <c r="N277" s="179" t="s">
        <v>41</v>
      </c>
      <c r="O277" s="74"/>
      <c r="P277" s="180">
        <f>O277*H277</f>
        <v>0</v>
      </c>
      <c r="Q277" s="180">
        <v>0</v>
      </c>
      <c r="R277" s="180">
        <f>Q277*H277</f>
        <v>0</v>
      </c>
      <c r="S277" s="180">
        <v>0</v>
      </c>
      <c r="T277" s="181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82" t="s">
        <v>241</v>
      </c>
      <c r="AT277" s="182" t="s">
        <v>179</v>
      </c>
      <c r="AU277" s="182" t="s">
        <v>86</v>
      </c>
      <c r="AY277" s="16" t="s">
        <v>176</v>
      </c>
      <c r="BE277" s="183">
        <f>IF(N277="základní",J277,0)</f>
        <v>0</v>
      </c>
      <c r="BF277" s="183">
        <f>IF(N277="snížená",J277,0)</f>
        <v>0</v>
      </c>
      <c r="BG277" s="183">
        <f>IF(N277="zákl. přenesená",J277,0)</f>
        <v>0</v>
      </c>
      <c r="BH277" s="183">
        <f>IF(N277="sníž. přenesená",J277,0)</f>
        <v>0</v>
      </c>
      <c r="BI277" s="183">
        <f>IF(N277="nulová",J277,0)</f>
        <v>0</v>
      </c>
      <c r="BJ277" s="16" t="s">
        <v>84</v>
      </c>
      <c r="BK277" s="183">
        <f>ROUND(I277*H277,2)</f>
        <v>0</v>
      </c>
      <c r="BL277" s="16" t="s">
        <v>241</v>
      </c>
      <c r="BM277" s="182" t="s">
        <v>566</v>
      </c>
    </row>
    <row r="278" s="2" customFormat="1" ht="16.5" customHeight="1">
      <c r="A278" s="35"/>
      <c r="B278" s="169"/>
      <c r="C278" s="170" t="s">
        <v>567</v>
      </c>
      <c r="D278" s="170" t="s">
        <v>179</v>
      </c>
      <c r="E278" s="171" t="s">
        <v>568</v>
      </c>
      <c r="F278" s="172" t="s">
        <v>569</v>
      </c>
      <c r="G278" s="173" t="s">
        <v>570</v>
      </c>
      <c r="H278" s="174">
        <v>6</v>
      </c>
      <c r="I278" s="175"/>
      <c r="J278" s="176">
        <f>ROUND(I278*H278,2)</f>
        <v>0</v>
      </c>
      <c r="K278" s="177"/>
      <c r="L278" s="36"/>
      <c r="M278" s="178" t="s">
        <v>1</v>
      </c>
      <c r="N278" s="179" t="s">
        <v>41</v>
      </c>
      <c r="O278" s="74"/>
      <c r="P278" s="180">
        <f>O278*H278</f>
        <v>0</v>
      </c>
      <c r="Q278" s="180">
        <v>0</v>
      </c>
      <c r="R278" s="180">
        <f>Q278*H278</f>
        <v>0</v>
      </c>
      <c r="S278" s="180">
        <v>0</v>
      </c>
      <c r="T278" s="181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82" t="s">
        <v>241</v>
      </c>
      <c r="AT278" s="182" t="s">
        <v>179</v>
      </c>
      <c r="AU278" s="182" t="s">
        <v>86</v>
      </c>
      <c r="AY278" s="16" t="s">
        <v>176</v>
      </c>
      <c r="BE278" s="183">
        <f>IF(N278="základní",J278,0)</f>
        <v>0</v>
      </c>
      <c r="BF278" s="183">
        <f>IF(N278="snížená",J278,0)</f>
        <v>0</v>
      </c>
      <c r="BG278" s="183">
        <f>IF(N278="zákl. přenesená",J278,0)</f>
        <v>0</v>
      </c>
      <c r="BH278" s="183">
        <f>IF(N278="sníž. přenesená",J278,0)</f>
        <v>0</v>
      </c>
      <c r="BI278" s="183">
        <f>IF(N278="nulová",J278,0)</f>
        <v>0</v>
      </c>
      <c r="BJ278" s="16" t="s">
        <v>84</v>
      </c>
      <c r="BK278" s="183">
        <f>ROUND(I278*H278,2)</f>
        <v>0</v>
      </c>
      <c r="BL278" s="16" t="s">
        <v>241</v>
      </c>
      <c r="BM278" s="182" t="s">
        <v>571</v>
      </c>
    </row>
    <row r="279" s="2" customFormat="1" ht="24.15" customHeight="1">
      <c r="A279" s="35"/>
      <c r="B279" s="169"/>
      <c r="C279" s="170" t="s">
        <v>572</v>
      </c>
      <c r="D279" s="170" t="s">
        <v>179</v>
      </c>
      <c r="E279" s="171" t="s">
        <v>573</v>
      </c>
      <c r="F279" s="172" t="s">
        <v>574</v>
      </c>
      <c r="G279" s="173" t="s">
        <v>266</v>
      </c>
      <c r="H279" s="174">
        <v>0.40899999999999997</v>
      </c>
      <c r="I279" s="175"/>
      <c r="J279" s="176">
        <f>ROUND(I279*H279,2)</f>
        <v>0</v>
      </c>
      <c r="K279" s="177"/>
      <c r="L279" s="36"/>
      <c r="M279" s="178" t="s">
        <v>1</v>
      </c>
      <c r="N279" s="179" t="s">
        <v>41</v>
      </c>
      <c r="O279" s="74"/>
      <c r="P279" s="180">
        <f>O279*H279</f>
        <v>0</v>
      </c>
      <c r="Q279" s="180">
        <v>0</v>
      </c>
      <c r="R279" s="180">
        <f>Q279*H279</f>
        <v>0</v>
      </c>
      <c r="S279" s="180">
        <v>0</v>
      </c>
      <c r="T279" s="181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82" t="s">
        <v>241</v>
      </c>
      <c r="AT279" s="182" t="s">
        <v>179</v>
      </c>
      <c r="AU279" s="182" t="s">
        <v>86</v>
      </c>
      <c r="AY279" s="16" t="s">
        <v>176</v>
      </c>
      <c r="BE279" s="183">
        <f>IF(N279="základní",J279,0)</f>
        <v>0</v>
      </c>
      <c r="BF279" s="183">
        <f>IF(N279="snížená",J279,0)</f>
        <v>0</v>
      </c>
      <c r="BG279" s="183">
        <f>IF(N279="zákl. přenesená",J279,0)</f>
        <v>0</v>
      </c>
      <c r="BH279" s="183">
        <f>IF(N279="sníž. přenesená",J279,0)</f>
        <v>0</v>
      </c>
      <c r="BI279" s="183">
        <f>IF(N279="nulová",J279,0)</f>
        <v>0</v>
      </c>
      <c r="BJ279" s="16" t="s">
        <v>84</v>
      </c>
      <c r="BK279" s="183">
        <f>ROUND(I279*H279,2)</f>
        <v>0</v>
      </c>
      <c r="BL279" s="16" t="s">
        <v>241</v>
      </c>
      <c r="BM279" s="182" t="s">
        <v>575</v>
      </c>
    </row>
    <row r="280" s="12" customFormat="1" ht="20.88" customHeight="1">
      <c r="A280" s="12"/>
      <c r="B280" s="156"/>
      <c r="C280" s="12"/>
      <c r="D280" s="157" t="s">
        <v>75</v>
      </c>
      <c r="E280" s="167" t="s">
        <v>576</v>
      </c>
      <c r="F280" s="167" t="s">
        <v>577</v>
      </c>
      <c r="G280" s="12"/>
      <c r="H280" s="12"/>
      <c r="I280" s="159"/>
      <c r="J280" s="168">
        <f>BK280</f>
        <v>0</v>
      </c>
      <c r="K280" s="12"/>
      <c r="L280" s="156"/>
      <c r="M280" s="161"/>
      <c r="N280" s="162"/>
      <c r="O280" s="162"/>
      <c r="P280" s="163">
        <f>P281+SUM(P282:P284)+P286</f>
        <v>0</v>
      </c>
      <c r="Q280" s="162"/>
      <c r="R280" s="163">
        <f>R281+SUM(R282:R284)+R286</f>
        <v>0.064399999999999999</v>
      </c>
      <c r="S280" s="162"/>
      <c r="T280" s="164">
        <f>T281+SUM(T282:T284)+T286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157" t="s">
        <v>86</v>
      </c>
      <c r="AT280" s="165" t="s">
        <v>75</v>
      </c>
      <c r="AU280" s="165" t="s">
        <v>86</v>
      </c>
      <c r="AY280" s="157" t="s">
        <v>176</v>
      </c>
      <c r="BK280" s="166">
        <f>BK281+SUM(BK282:BK284)+BK286</f>
        <v>0</v>
      </c>
    </row>
    <row r="281" s="2" customFormat="1" ht="33" customHeight="1">
      <c r="A281" s="35"/>
      <c r="B281" s="169"/>
      <c r="C281" s="170" t="s">
        <v>578</v>
      </c>
      <c r="D281" s="170" t="s">
        <v>179</v>
      </c>
      <c r="E281" s="171" t="s">
        <v>579</v>
      </c>
      <c r="F281" s="172" t="s">
        <v>580</v>
      </c>
      <c r="G281" s="173" t="s">
        <v>472</v>
      </c>
      <c r="H281" s="174">
        <v>7</v>
      </c>
      <c r="I281" s="175"/>
      <c r="J281" s="176">
        <f>ROUND(I281*H281,2)</f>
        <v>0</v>
      </c>
      <c r="K281" s="177"/>
      <c r="L281" s="36"/>
      <c r="M281" s="178" t="s">
        <v>1</v>
      </c>
      <c r="N281" s="179" t="s">
        <v>41</v>
      </c>
      <c r="O281" s="74"/>
      <c r="P281" s="180">
        <f>O281*H281</f>
        <v>0</v>
      </c>
      <c r="Q281" s="180">
        <v>0.0091999999999999998</v>
      </c>
      <c r="R281" s="180">
        <f>Q281*H281</f>
        <v>0.064399999999999999</v>
      </c>
      <c r="S281" s="180">
        <v>0</v>
      </c>
      <c r="T281" s="181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82" t="s">
        <v>241</v>
      </c>
      <c r="AT281" s="182" t="s">
        <v>179</v>
      </c>
      <c r="AU281" s="182" t="s">
        <v>188</v>
      </c>
      <c r="AY281" s="16" t="s">
        <v>176</v>
      </c>
      <c r="BE281" s="183">
        <f>IF(N281="základní",J281,0)</f>
        <v>0</v>
      </c>
      <c r="BF281" s="183">
        <f>IF(N281="snížená",J281,0)</f>
        <v>0</v>
      </c>
      <c r="BG281" s="183">
        <f>IF(N281="zákl. přenesená",J281,0)</f>
        <v>0</v>
      </c>
      <c r="BH281" s="183">
        <f>IF(N281="sníž. přenesená",J281,0)</f>
        <v>0</v>
      </c>
      <c r="BI281" s="183">
        <f>IF(N281="nulová",J281,0)</f>
        <v>0</v>
      </c>
      <c r="BJ281" s="16" t="s">
        <v>84</v>
      </c>
      <c r="BK281" s="183">
        <f>ROUND(I281*H281,2)</f>
        <v>0</v>
      </c>
      <c r="BL281" s="16" t="s">
        <v>241</v>
      </c>
      <c r="BM281" s="182" t="s">
        <v>581</v>
      </c>
    </row>
    <row r="282" s="2" customFormat="1" ht="24.15" customHeight="1">
      <c r="A282" s="35"/>
      <c r="B282" s="169"/>
      <c r="C282" s="170" t="s">
        <v>582</v>
      </c>
      <c r="D282" s="170" t="s">
        <v>179</v>
      </c>
      <c r="E282" s="171" t="s">
        <v>583</v>
      </c>
      <c r="F282" s="172" t="s">
        <v>584</v>
      </c>
      <c r="G282" s="173" t="s">
        <v>244</v>
      </c>
      <c r="H282" s="174">
        <v>1</v>
      </c>
      <c r="I282" s="175"/>
      <c r="J282" s="176">
        <f>ROUND(I282*H282,2)</f>
        <v>0</v>
      </c>
      <c r="K282" s="177"/>
      <c r="L282" s="36"/>
      <c r="M282" s="178" t="s">
        <v>1</v>
      </c>
      <c r="N282" s="179" t="s">
        <v>41</v>
      </c>
      <c r="O282" s="74"/>
      <c r="P282" s="180">
        <f>O282*H282</f>
        <v>0</v>
      </c>
      <c r="Q282" s="180">
        <v>0</v>
      </c>
      <c r="R282" s="180">
        <f>Q282*H282</f>
        <v>0</v>
      </c>
      <c r="S282" s="180">
        <v>0</v>
      </c>
      <c r="T282" s="181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82" t="s">
        <v>241</v>
      </c>
      <c r="AT282" s="182" t="s">
        <v>179</v>
      </c>
      <c r="AU282" s="182" t="s">
        <v>188</v>
      </c>
      <c r="AY282" s="16" t="s">
        <v>176</v>
      </c>
      <c r="BE282" s="183">
        <f>IF(N282="základní",J282,0)</f>
        <v>0</v>
      </c>
      <c r="BF282" s="183">
        <f>IF(N282="snížená",J282,0)</f>
        <v>0</v>
      </c>
      <c r="BG282" s="183">
        <f>IF(N282="zákl. přenesená",J282,0)</f>
        <v>0</v>
      </c>
      <c r="BH282" s="183">
        <f>IF(N282="sníž. přenesená",J282,0)</f>
        <v>0</v>
      </c>
      <c r="BI282" s="183">
        <f>IF(N282="nulová",J282,0)</f>
        <v>0</v>
      </c>
      <c r="BJ282" s="16" t="s">
        <v>84</v>
      </c>
      <c r="BK282" s="183">
        <f>ROUND(I282*H282,2)</f>
        <v>0</v>
      </c>
      <c r="BL282" s="16" t="s">
        <v>241</v>
      </c>
      <c r="BM282" s="182" t="s">
        <v>585</v>
      </c>
    </row>
    <row r="283" s="2" customFormat="1" ht="16.5" customHeight="1">
      <c r="A283" s="35"/>
      <c r="B283" s="169"/>
      <c r="C283" s="170" t="s">
        <v>586</v>
      </c>
      <c r="D283" s="170" t="s">
        <v>179</v>
      </c>
      <c r="E283" s="171" t="s">
        <v>587</v>
      </c>
      <c r="F283" s="172" t="s">
        <v>588</v>
      </c>
      <c r="G283" s="173" t="s">
        <v>244</v>
      </c>
      <c r="H283" s="174">
        <v>1</v>
      </c>
      <c r="I283" s="175"/>
      <c r="J283" s="176">
        <f>ROUND(I283*H283,2)</f>
        <v>0</v>
      </c>
      <c r="K283" s="177"/>
      <c r="L283" s="36"/>
      <c r="M283" s="178" t="s">
        <v>1</v>
      </c>
      <c r="N283" s="179" t="s">
        <v>41</v>
      </c>
      <c r="O283" s="74"/>
      <c r="P283" s="180">
        <f>O283*H283</f>
        <v>0</v>
      </c>
      <c r="Q283" s="180">
        <v>0</v>
      </c>
      <c r="R283" s="180">
        <f>Q283*H283</f>
        <v>0</v>
      </c>
      <c r="S283" s="180">
        <v>0</v>
      </c>
      <c r="T283" s="181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82" t="s">
        <v>241</v>
      </c>
      <c r="AT283" s="182" t="s">
        <v>179</v>
      </c>
      <c r="AU283" s="182" t="s">
        <v>188</v>
      </c>
      <c r="AY283" s="16" t="s">
        <v>176</v>
      </c>
      <c r="BE283" s="183">
        <f>IF(N283="základní",J283,0)</f>
        <v>0</v>
      </c>
      <c r="BF283" s="183">
        <f>IF(N283="snížená",J283,0)</f>
        <v>0</v>
      </c>
      <c r="BG283" s="183">
        <f>IF(N283="zákl. přenesená",J283,0)</f>
        <v>0</v>
      </c>
      <c r="BH283" s="183">
        <f>IF(N283="sníž. přenesená",J283,0)</f>
        <v>0</v>
      </c>
      <c r="BI283" s="183">
        <f>IF(N283="nulová",J283,0)</f>
        <v>0</v>
      </c>
      <c r="BJ283" s="16" t="s">
        <v>84</v>
      </c>
      <c r="BK283" s="183">
        <f>ROUND(I283*H283,2)</f>
        <v>0</v>
      </c>
      <c r="BL283" s="16" t="s">
        <v>241</v>
      </c>
      <c r="BM283" s="182" t="s">
        <v>589</v>
      </c>
    </row>
    <row r="284" s="13" customFormat="1" ht="20.88" customHeight="1">
      <c r="A284" s="13"/>
      <c r="B284" s="195"/>
      <c r="C284" s="13"/>
      <c r="D284" s="196" t="s">
        <v>75</v>
      </c>
      <c r="E284" s="196" t="s">
        <v>590</v>
      </c>
      <c r="F284" s="196" t="s">
        <v>591</v>
      </c>
      <c r="G284" s="13"/>
      <c r="H284" s="13"/>
      <c r="I284" s="197"/>
      <c r="J284" s="198">
        <f>BK284</f>
        <v>0</v>
      </c>
      <c r="K284" s="13"/>
      <c r="L284" s="195"/>
      <c r="M284" s="199"/>
      <c r="N284" s="200"/>
      <c r="O284" s="200"/>
      <c r="P284" s="201">
        <f>P285</f>
        <v>0</v>
      </c>
      <c r="Q284" s="200"/>
      <c r="R284" s="201">
        <f>R285</f>
        <v>0</v>
      </c>
      <c r="S284" s="200"/>
      <c r="T284" s="202">
        <f>T285</f>
        <v>0</v>
      </c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R284" s="196" t="s">
        <v>183</v>
      </c>
      <c r="AT284" s="203" t="s">
        <v>75</v>
      </c>
      <c r="AU284" s="203" t="s">
        <v>188</v>
      </c>
      <c r="AY284" s="196" t="s">
        <v>176</v>
      </c>
      <c r="BK284" s="204">
        <f>BK285</f>
        <v>0</v>
      </c>
    </row>
    <row r="285" s="2" customFormat="1" ht="21.75" customHeight="1">
      <c r="A285" s="35"/>
      <c r="B285" s="169"/>
      <c r="C285" s="170" t="s">
        <v>592</v>
      </c>
      <c r="D285" s="170" t="s">
        <v>179</v>
      </c>
      <c r="E285" s="171" t="s">
        <v>593</v>
      </c>
      <c r="F285" s="172" t="s">
        <v>594</v>
      </c>
      <c r="G285" s="173" t="s">
        <v>595</v>
      </c>
      <c r="H285" s="174">
        <v>160</v>
      </c>
      <c r="I285" s="175"/>
      <c r="J285" s="176">
        <f>ROUND(I285*H285,2)</f>
        <v>0</v>
      </c>
      <c r="K285" s="177"/>
      <c r="L285" s="36"/>
      <c r="M285" s="178" t="s">
        <v>1</v>
      </c>
      <c r="N285" s="179" t="s">
        <v>41</v>
      </c>
      <c r="O285" s="74"/>
      <c r="P285" s="180">
        <f>O285*H285</f>
        <v>0</v>
      </c>
      <c r="Q285" s="180">
        <v>0</v>
      </c>
      <c r="R285" s="180">
        <f>Q285*H285</f>
        <v>0</v>
      </c>
      <c r="S285" s="180">
        <v>0</v>
      </c>
      <c r="T285" s="181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82" t="s">
        <v>596</v>
      </c>
      <c r="AT285" s="182" t="s">
        <v>179</v>
      </c>
      <c r="AU285" s="182" t="s">
        <v>183</v>
      </c>
      <c r="AY285" s="16" t="s">
        <v>176</v>
      </c>
      <c r="BE285" s="183">
        <f>IF(N285="základní",J285,0)</f>
        <v>0</v>
      </c>
      <c r="BF285" s="183">
        <f>IF(N285="snížená",J285,0)</f>
        <v>0</v>
      </c>
      <c r="BG285" s="183">
        <f>IF(N285="zákl. přenesená",J285,0)</f>
        <v>0</v>
      </c>
      <c r="BH285" s="183">
        <f>IF(N285="sníž. přenesená",J285,0)</f>
        <v>0</v>
      </c>
      <c r="BI285" s="183">
        <f>IF(N285="nulová",J285,0)</f>
        <v>0</v>
      </c>
      <c r="BJ285" s="16" t="s">
        <v>84</v>
      </c>
      <c r="BK285" s="183">
        <f>ROUND(I285*H285,2)</f>
        <v>0</v>
      </c>
      <c r="BL285" s="16" t="s">
        <v>596</v>
      </c>
      <c r="BM285" s="182" t="s">
        <v>597</v>
      </c>
    </row>
    <row r="286" s="13" customFormat="1" ht="20.88" customHeight="1">
      <c r="A286" s="13"/>
      <c r="B286" s="195"/>
      <c r="C286" s="13"/>
      <c r="D286" s="196" t="s">
        <v>75</v>
      </c>
      <c r="E286" s="196" t="s">
        <v>598</v>
      </c>
      <c r="F286" s="196" t="s">
        <v>599</v>
      </c>
      <c r="G286" s="13"/>
      <c r="H286" s="13"/>
      <c r="I286" s="197"/>
      <c r="J286" s="198">
        <f>BK286</f>
        <v>0</v>
      </c>
      <c r="K286" s="13"/>
      <c r="L286" s="195"/>
      <c r="M286" s="199"/>
      <c r="N286" s="200"/>
      <c r="O286" s="200"/>
      <c r="P286" s="201">
        <f>P287</f>
        <v>0</v>
      </c>
      <c r="Q286" s="200"/>
      <c r="R286" s="201">
        <f>R287</f>
        <v>0</v>
      </c>
      <c r="S286" s="200"/>
      <c r="T286" s="202">
        <f>T287</f>
        <v>0</v>
      </c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R286" s="196" t="s">
        <v>197</v>
      </c>
      <c r="AT286" s="203" t="s">
        <v>75</v>
      </c>
      <c r="AU286" s="203" t="s">
        <v>188</v>
      </c>
      <c r="AY286" s="196" t="s">
        <v>176</v>
      </c>
      <c r="BK286" s="204">
        <f>BK287</f>
        <v>0</v>
      </c>
    </row>
    <row r="287" s="13" customFormat="1" ht="20.88" customHeight="1">
      <c r="A287" s="13"/>
      <c r="B287" s="195"/>
      <c r="C287" s="13"/>
      <c r="D287" s="196" t="s">
        <v>75</v>
      </c>
      <c r="E287" s="196" t="s">
        <v>600</v>
      </c>
      <c r="F287" s="196" t="s">
        <v>601</v>
      </c>
      <c r="G287" s="13"/>
      <c r="H287" s="13"/>
      <c r="I287" s="197"/>
      <c r="J287" s="198">
        <f>BK287</f>
        <v>0</v>
      </c>
      <c r="K287" s="13"/>
      <c r="L287" s="195"/>
      <c r="M287" s="199"/>
      <c r="N287" s="200"/>
      <c r="O287" s="200"/>
      <c r="P287" s="201">
        <f>P288+P289</f>
        <v>0</v>
      </c>
      <c r="Q287" s="200"/>
      <c r="R287" s="201">
        <f>R288+R289</f>
        <v>0</v>
      </c>
      <c r="S287" s="200"/>
      <c r="T287" s="202">
        <f>T288+T289</f>
        <v>0</v>
      </c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R287" s="196" t="s">
        <v>197</v>
      </c>
      <c r="AT287" s="203" t="s">
        <v>75</v>
      </c>
      <c r="AU287" s="203" t="s">
        <v>183</v>
      </c>
      <c r="AY287" s="196" t="s">
        <v>176</v>
      </c>
      <c r="BK287" s="204">
        <f>BK288+BK289</f>
        <v>0</v>
      </c>
    </row>
    <row r="288" s="2" customFormat="1" ht="16.5" customHeight="1">
      <c r="A288" s="35"/>
      <c r="B288" s="169"/>
      <c r="C288" s="170" t="s">
        <v>602</v>
      </c>
      <c r="D288" s="170" t="s">
        <v>179</v>
      </c>
      <c r="E288" s="171" t="s">
        <v>603</v>
      </c>
      <c r="F288" s="172" t="s">
        <v>604</v>
      </c>
      <c r="G288" s="173" t="s">
        <v>481</v>
      </c>
      <c r="H288" s="174">
        <v>1</v>
      </c>
      <c r="I288" s="175"/>
      <c r="J288" s="176">
        <f>ROUND(I288*H288,2)</f>
        <v>0</v>
      </c>
      <c r="K288" s="177"/>
      <c r="L288" s="36"/>
      <c r="M288" s="178" t="s">
        <v>1</v>
      </c>
      <c r="N288" s="179" t="s">
        <v>41</v>
      </c>
      <c r="O288" s="74"/>
      <c r="P288" s="180">
        <f>O288*H288</f>
        <v>0</v>
      </c>
      <c r="Q288" s="180">
        <v>0</v>
      </c>
      <c r="R288" s="180">
        <f>Q288*H288</f>
        <v>0</v>
      </c>
      <c r="S288" s="180">
        <v>0</v>
      </c>
      <c r="T288" s="181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82" t="s">
        <v>605</v>
      </c>
      <c r="AT288" s="182" t="s">
        <v>179</v>
      </c>
      <c r="AU288" s="182" t="s">
        <v>197</v>
      </c>
      <c r="AY288" s="16" t="s">
        <v>176</v>
      </c>
      <c r="BE288" s="183">
        <f>IF(N288="základní",J288,0)</f>
        <v>0</v>
      </c>
      <c r="BF288" s="183">
        <f>IF(N288="snížená",J288,0)</f>
        <v>0</v>
      </c>
      <c r="BG288" s="183">
        <f>IF(N288="zákl. přenesená",J288,0)</f>
        <v>0</v>
      </c>
      <c r="BH288" s="183">
        <f>IF(N288="sníž. přenesená",J288,0)</f>
        <v>0</v>
      </c>
      <c r="BI288" s="183">
        <f>IF(N288="nulová",J288,0)</f>
        <v>0</v>
      </c>
      <c r="BJ288" s="16" t="s">
        <v>84</v>
      </c>
      <c r="BK288" s="183">
        <f>ROUND(I288*H288,2)</f>
        <v>0</v>
      </c>
      <c r="BL288" s="16" t="s">
        <v>605</v>
      </c>
      <c r="BM288" s="182" t="s">
        <v>606</v>
      </c>
    </row>
    <row r="289" s="13" customFormat="1" ht="20.88" customHeight="1">
      <c r="A289" s="13"/>
      <c r="B289" s="195"/>
      <c r="C289" s="13"/>
      <c r="D289" s="196" t="s">
        <v>75</v>
      </c>
      <c r="E289" s="196" t="s">
        <v>607</v>
      </c>
      <c r="F289" s="196" t="s">
        <v>608</v>
      </c>
      <c r="G289" s="13"/>
      <c r="H289" s="13"/>
      <c r="I289" s="197"/>
      <c r="J289" s="198">
        <f>BK289</f>
        <v>0</v>
      </c>
      <c r="K289" s="13"/>
      <c r="L289" s="195"/>
      <c r="M289" s="199"/>
      <c r="N289" s="200"/>
      <c r="O289" s="200"/>
      <c r="P289" s="201">
        <f>P290</f>
        <v>0</v>
      </c>
      <c r="Q289" s="200"/>
      <c r="R289" s="201">
        <f>R290</f>
        <v>0</v>
      </c>
      <c r="S289" s="200"/>
      <c r="T289" s="202">
        <f>T290</f>
        <v>0</v>
      </c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R289" s="196" t="s">
        <v>197</v>
      </c>
      <c r="AT289" s="203" t="s">
        <v>75</v>
      </c>
      <c r="AU289" s="203" t="s">
        <v>197</v>
      </c>
      <c r="AY289" s="196" t="s">
        <v>176</v>
      </c>
      <c r="BK289" s="204">
        <f>BK290</f>
        <v>0</v>
      </c>
    </row>
    <row r="290" s="2" customFormat="1" ht="24.15" customHeight="1">
      <c r="A290" s="35"/>
      <c r="B290" s="169"/>
      <c r="C290" s="170" t="s">
        <v>609</v>
      </c>
      <c r="D290" s="170" t="s">
        <v>179</v>
      </c>
      <c r="E290" s="171" t="s">
        <v>610</v>
      </c>
      <c r="F290" s="172" t="s">
        <v>611</v>
      </c>
      <c r="G290" s="173" t="s">
        <v>481</v>
      </c>
      <c r="H290" s="174">
        <v>1</v>
      </c>
      <c r="I290" s="175"/>
      <c r="J290" s="176">
        <f>ROUND(I290*H290,2)</f>
        <v>0</v>
      </c>
      <c r="K290" s="177"/>
      <c r="L290" s="36"/>
      <c r="M290" s="178" t="s">
        <v>1</v>
      </c>
      <c r="N290" s="179" t="s">
        <v>41</v>
      </c>
      <c r="O290" s="74"/>
      <c r="P290" s="180">
        <f>O290*H290</f>
        <v>0</v>
      </c>
      <c r="Q290" s="180">
        <v>0</v>
      </c>
      <c r="R290" s="180">
        <f>Q290*H290</f>
        <v>0</v>
      </c>
      <c r="S290" s="180">
        <v>0</v>
      </c>
      <c r="T290" s="181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82" t="s">
        <v>183</v>
      </c>
      <c r="AT290" s="182" t="s">
        <v>179</v>
      </c>
      <c r="AU290" s="182" t="s">
        <v>177</v>
      </c>
      <c r="AY290" s="16" t="s">
        <v>176</v>
      </c>
      <c r="BE290" s="183">
        <f>IF(N290="základní",J290,0)</f>
        <v>0</v>
      </c>
      <c r="BF290" s="183">
        <f>IF(N290="snížená",J290,0)</f>
        <v>0</v>
      </c>
      <c r="BG290" s="183">
        <f>IF(N290="zákl. přenesená",J290,0)</f>
        <v>0</v>
      </c>
      <c r="BH290" s="183">
        <f>IF(N290="sníž. přenesená",J290,0)</f>
        <v>0</v>
      </c>
      <c r="BI290" s="183">
        <f>IF(N290="nulová",J290,0)</f>
        <v>0</v>
      </c>
      <c r="BJ290" s="16" t="s">
        <v>84</v>
      </c>
      <c r="BK290" s="183">
        <f>ROUND(I290*H290,2)</f>
        <v>0</v>
      </c>
      <c r="BL290" s="16" t="s">
        <v>183</v>
      </c>
      <c r="BM290" s="182" t="s">
        <v>612</v>
      </c>
    </row>
    <row r="291" s="12" customFormat="1" ht="20.88" customHeight="1">
      <c r="A291" s="12"/>
      <c r="B291" s="156"/>
      <c r="C291" s="12"/>
      <c r="D291" s="157" t="s">
        <v>75</v>
      </c>
      <c r="E291" s="167" t="s">
        <v>613</v>
      </c>
      <c r="F291" s="167" t="s">
        <v>614</v>
      </c>
      <c r="G291" s="12"/>
      <c r="H291" s="12"/>
      <c r="I291" s="159"/>
      <c r="J291" s="168">
        <f>BK291</f>
        <v>0</v>
      </c>
      <c r="K291" s="12"/>
      <c r="L291" s="156"/>
      <c r="M291" s="161"/>
      <c r="N291" s="162"/>
      <c r="O291" s="162"/>
      <c r="P291" s="163">
        <f>P292</f>
        <v>0</v>
      </c>
      <c r="Q291" s="162"/>
      <c r="R291" s="163">
        <f>R292</f>
        <v>0</v>
      </c>
      <c r="S291" s="162"/>
      <c r="T291" s="164">
        <f>T292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157" t="s">
        <v>86</v>
      </c>
      <c r="AT291" s="165" t="s">
        <v>75</v>
      </c>
      <c r="AU291" s="165" t="s">
        <v>86</v>
      </c>
      <c r="AY291" s="157" t="s">
        <v>176</v>
      </c>
      <c r="BK291" s="166">
        <f>BK292</f>
        <v>0</v>
      </c>
    </row>
    <row r="292" s="2" customFormat="1" ht="62.7" customHeight="1">
      <c r="A292" s="35"/>
      <c r="B292" s="169"/>
      <c r="C292" s="170" t="s">
        <v>615</v>
      </c>
      <c r="D292" s="170" t="s">
        <v>179</v>
      </c>
      <c r="E292" s="171" t="s">
        <v>616</v>
      </c>
      <c r="F292" s="172" t="s">
        <v>617</v>
      </c>
      <c r="G292" s="173" t="s">
        <v>481</v>
      </c>
      <c r="H292" s="174">
        <v>2</v>
      </c>
      <c r="I292" s="175"/>
      <c r="J292" s="176">
        <f>ROUND(I292*H292,2)</f>
        <v>0</v>
      </c>
      <c r="K292" s="177"/>
      <c r="L292" s="36"/>
      <c r="M292" s="178" t="s">
        <v>1</v>
      </c>
      <c r="N292" s="179" t="s">
        <v>41</v>
      </c>
      <c r="O292" s="74"/>
      <c r="P292" s="180">
        <f>O292*H292</f>
        <v>0</v>
      </c>
      <c r="Q292" s="180">
        <v>0</v>
      </c>
      <c r="R292" s="180">
        <f>Q292*H292</f>
        <v>0</v>
      </c>
      <c r="S292" s="180">
        <v>0</v>
      </c>
      <c r="T292" s="181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82" t="s">
        <v>241</v>
      </c>
      <c r="AT292" s="182" t="s">
        <v>179</v>
      </c>
      <c r="AU292" s="182" t="s">
        <v>188</v>
      </c>
      <c r="AY292" s="16" t="s">
        <v>176</v>
      </c>
      <c r="BE292" s="183">
        <f>IF(N292="základní",J292,0)</f>
        <v>0</v>
      </c>
      <c r="BF292" s="183">
        <f>IF(N292="snížená",J292,0)</f>
        <v>0</v>
      </c>
      <c r="BG292" s="183">
        <f>IF(N292="zákl. přenesená",J292,0)</f>
        <v>0</v>
      </c>
      <c r="BH292" s="183">
        <f>IF(N292="sníž. přenesená",J292,0)</f>
        <v>0</v>
      </c>
      <c r="BI292" s="183">
        <f>IF(N292="nulová",J292,0)</f>
        <v>0</v>
      </c>
      <c r="BJ292" s="16" t="s">
        <v>84</v>
      </c>
      <c r="BK292" s="183">
        <f>ROUND(I292*H292,2)</f>
        <v>0</v>
      </c>
      <c r="BL292" s="16" t="s">
        <v>241</v>
      </c>
      <c r="BM292" s="182" t="s">
        <v>618</v>
      </c>
    </row>
    <row r="293" s="12" customFormat="1" ht="20.88" customHeight="1">
      <c r="A293" s="12"/>
      <c r="B293" s="156"/>
      <c r="C293" s="12"/>
      <c r="D293" s="157" t="s">
        <v>75</v>
      </c>
      <c r="E293" s="167" t="s">
        <v>619</v>
      </c>
      <c r="F293" s="167" t="s">
        <v>620</v>
      </c>
      <c r="G293" s="12"/>
      <c r="H293" s="12"/>
      <c r="I293" s="159"/>
      <c r="J293" s="168">
        <f>BK293</f>
        <v>0</v>
      </c>
      <c r="K293" s="12"/>
      <c r="L293" s="156"/>
      <c r="M293" s="161"/>
      <c r="N293" s="162"/>
      <c r="O293" s="162"/>
      <c r="P293" s="163">
        <f>SUM(P294:P297)</f>
        <v>0</v>
      </c>
      <c r="Q293" s="162"/>
      <c r="R293" s="163">
        <f>SUM(R294:R297)</f>
        <v>0.022539999999999998</v>
      </c>
      <c r="S293" s="162"/>
      <c r="T293" s="164">
        <f>SUM(T294:T297)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157" t="s">
        <v>86</v>
      </c>
      <c r="AT293" s="165" t="s">
        <v>75</v>
      </c>
      <c r="AU293" s="165" t="s">
        <v>86</v>
      </c>
      <c r="AY293" s="157" t="s">
        <v>176</v>
      </c>
      <c r="BK293" s="166">
        <f>SUM(BK294:BK297)</f>
        <v>0</v>
      </c>
    </row>
    <row r="294" s="2" customFormat="1" ht="24.15" customHeight="1">
      <c r="A294" s="35"/>
      <c r="B294" s="169"/>
      <c r="C294" s="170" t="s">
        <v>621</v>
      </c>
      <c r="D294" s="170" t="s">
        <v>179</v>
      </c>
      <c r="E294" s="171" t="s">
        <v>622</v>
      </c>
      <c r="F294" s="172" t="s">
        <v>623</v>
      </c>
      <c r="G294" s="173" t="s">
        <v>285</v>
      </c>
      <c r="H294" s="174">
        <v>15</v>
      </c>
      <c r="I294" s="175"/>
      <c r="J294" s="176">
        <f>ROUND(I294*H294,2)</f>
        <v>0</v>
      </c>
      <c r="K294" s="177"/>
      <c r="L294" s="36"/>
      <c r="M294" s="178" t="s">
        <v>1</v>
      </c>
      <c r="N294" s="179" t="s">
        <v>41</v>
      </c>
      <c r="O294" s="74"/>
      <c r="P294" s="180">
        <f>O294*H294</f>
        <v>0</v>
      </c>
      <c r="Q294" s="180">
        <v>0.00050000000000000001</v>
      </c>
      <c r="R294" s="180">
        <f>Q294*H294</f>
        <v>0.0074999999999999997</v>
      </c>
      <c r="S294" s="180">
        <v>0</v>
      </c>
      <c r="T294" s="181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82" t="s">
        <v>241</v>
      </c>
      <c r="AT294" s="182" t="s">
        <v>179</v>
      </c>
      <c r="AU294" s="182" t="s">
        <v>188</v>
      </c>
      <c r="AY294" s="16" t="s">
        <v>176</v>
      </c>
      <c r="BE294" s="183">
        <f>IF(N294="základní",J294,0)</f>
        <v>0</v>
      </c>
      <c r="BF294" s="183">
        <f>IF(N294="snížená",J294,0)</f>
        <v>0</v>
      </c>
      <c r="BG294" s="183">
        <f>IF(N294="zákl. přenesená",J294,0)</f>
        <v>0</v>
      </c>
      <c r="BH294" s="183">
        <f>IF(N294="sníž. přenesená",J294,0)</f>
        <v>0</v>
      </c>
      <c r="BI294" s="183">
        <f>IF(N294="nulová",J294,0)</f>
        <v>0</v>
      </c>
      <c r="BJ294" s="16" t="s">
        <v>84</v>
      </c>
      <c r="BK294" s="183">
        <f>ROUND(I294*H294,2)</f>
        <v>0</v>
      </c>
      <c r="BL294" s="16" t="s">
        <v>241</v>
      </c>
      <c r="BM294" s="182" t="s">
        <v>624</v>
      </c>
    </row>
    <row r="295" s="2" customFormat="1" ht="24.15" customHeight="1">
      <c r="A295" s="35"/>
      <c r="B295" s="169"/>
      <c r="C295" s="170" t="s">
        <v>625</v>
      </c>
      <c r="D295" s="170" t="s">
        <v>179</v>
      </c>
      <c r="E295" s="171" t="s">
        <v>626</v>
      </c>
      <c r="F295" s="172" t="s">
        <v>627</v>
      </c>
      <c r="G295" s="173" t="s">
        <v>285</v>
      </c>
      <c r="H295" s="174">
        <v>16</v>
      </c>
      <c r="I295" s="175"/>
      <c r="J295" s="176">
        <f>ROUND(I295*H295,2)</f>
        <v>0</v>
      </c>
      <c r="K295" s="177"/>
      <c r="L295" s="36"/>
      <c r="M295" s="178" t="s">
        <v>1</v>
      </c>
      <c r="N295" s="179" t="s">
        <v>41</v>
      </c>
      <c r="O295" s="74"/>
      <c r="P295" s="180">
        <f>O295*H295</f>
        <v>0</v>
      </c>
      <c r="Q295" s="180">
        <v>0.00093999999999999997</v>
      </c>
      <c r="R295" s="180">
        <f>Q295*H295</f>
        <v>0.01504</v>
      </c>
      <c r="S295" s="180">
        <v>0</v>
      </c>
      <c r="T295" s="181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82" t="s">
        <v>241</v>
      </c>
      <c r="AT295" s="182" t="s">
        <v>179</v>
      </c>
      <c r="AU295" s="182" t="s">
        <v>188</v>
      </c>
      <c r="AY295" s="16" t="s">
        <v>176</v>
      </c>
      <c r="BE295" s="183">
        <f>IF(N295="základní",J295,0)</f>
        <v>0</v>
      </c>
      <c r="BF295" s="183">
        <f>IF(N295="snížená",J295,0)</f>
        <v>0</v>
      </c>
      <c r="BG295" s="183">
        <f>IF(N295="zákl. přenesená",J295,0)</f>
        <v>0</v>
      </c>
      <c r="BH295" s="183">
        <f>IF(N295="sníž. přenesená",J295,0)</f>
        <v>0</v>
      </c>
      <c r="BI295" s="183">
        <f>IF(N295="nulová",J295,0)</f>
        <v>0</v>
      </c>
      <c r="BJ295" s="16" t="s">
        <v>84</v>
      </c>
      <c r="BK295" s="183">
        <f>ROUND(I295*H295,2)</f>
        <v>0</v>
      </c>
      <c r="BL295" s="16" t="s">
        <v>241</v>
      </c>
      <c r="BM295" s="182" t="s">
        <v>628</v>
      </c>
    </row>
    <row r="296" s="2" customFormat="1" ht="21.75" customHeight="1">
      <c r="A296" s="35"/>
      <c r="B296" s="169"/>
      <c r="C296" s="170" t="s">
        <v>629</v>
      </c>
      <c r="D296" s="170" t="s">
        <v>179</v>
      </c>
      <c r="E296" s="171" t="s">
        <v>630</v>
      </c>
      <c r="F296" s="172" t="s">
        <v>631</v>
      </c>
      <c r="G296" s="173" t="s">
        <v>285</v>
      </c>
      <c r="H296" s="174">
        <v>31</v>
      </c>
      <c r="I296" s="175"/>
      <c r="J296" s="176">
        <f>ROUND(I296*H296,2)</f>
        <v>0</v>
      </c>
      <c r="K296" s="177"/>
      <c r="L296" s="36"/>
      <c r="M296" s="178" t="s">
        <v>1</v>
      </c>
      <c r="N296" s="179" t="s">
        <v>41</v>
      </c>
      <c r="O296" s="74"/>
      <c r="P296" s="180">
        <f>O296*H296</f>
        <v>0</v>
      </c>
      <c r="Q296" s="180">
        <v>0</v>
      </c>
      <c r="R296" s="180">
        <f>Q296*H296</f>
        <v>0</v>
      </c>
      <c r="S296" s="180">
        <v>0</v>
      </c>
      <c r="T296" s="181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82" t="s">
        <v>241</v>
      </c>
      <c r="AT296" s="182" t="s">
        <v>179</v>
      </c>
      <c r="AU296" s="182" t="s">
        <v>188</v>
      </c>
      <c r="AY296" s="16" t="s">
        <v>176</v>
      </c>
      <c r="BE296" s="183">
        <f>IF(N296="základní",J296,0)</f>
        <v>0</v>
      </c>
      <c r="BF296" s="183">
        <f>IF(N296="snížená",J296,0)</f>
        <v>0</v>
      </c>
      <c r="BG296" s="183">
        <f>IF(N296="zákl. přenesená",J296,0)</f>
        <v>0</v>
      </c>
      <c r="BH296" s="183">
        <f>IF(N296="sníž. přenesená",J296,0)</f>
        <v>0</v>
      </c>
      <c r="BI296" s="183">
        <f>IF(N296="nulová",J296,0)</f>
        <v>0</v>
      </c>
      <c r="BJ296" s="16" t="s">
        <v>84</v>
      </c>
      <c r="BK296" s="183">
        <f>ROUND(I296*H296,2)</f>
        <v>0</v>
      </c>
      <c r="BL296" s="16" t="s">
        <v>241</v>
      </c>
      <c r="BM296" s="182" t="s">
        <v>632</v>
      </c>
    </row>
    <row r="297" s="2" customFormat="1" ht="24.15" customHeight="1">
      <c r="A297" s="35"/>
      <c r="B297" s="169"/>
      <c r="C297" s="170" t="s">
        <v>633</v>
      </c>
      <c r="D297" s="170" t="s">
        <v>179</v>
      </c>
      <c r="E297" s="171" t="s">
        <v>634</v>
      </c>
      <c r="F297" s="172" t="s">
        <v>635</v>
      </c>
      <c r="G297" s="173" t="s">
        <v>266</v>
      </c>
      <c r="H297" s="174">
        <v>0.023</v>
      </c>
      <c r="I297" s="175"/>
      <c r="J297" s="176">
        <f>ROUND(I297*H297,2)</f>
        <v>0</v>
      </c>
      <c r="K297" s="177"/>
      <c r="L297" s="36"/>
      <c r="M297" s="178" t="s">
        <v>1</v>
      </c>
      <c r="N297" s="179" t="s">
        <v>41</v>
      </c>
      <c r="O297" s="74"/>
      <c r="P297" s="180">
        <f>O297*H297</f>
        <v>0</v>
      </c>
      <c r="Q297" s="180">
        <v>0</v>
      </c>
      <c r="R297" s="180">
        <f>Q297*H297</f>
        <v>0</v>
      </c>
      <c r="S297" s="180">
        <v>0</v>
      </c>
      <c r="T297" s="181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82" t="s">
        <v>241</v>
      </c>
      <c r="AT297" s="182" t="s">
        <v>179</v>
      </c>
      <c r="AU297" s="182" t="s">
        <v>188</v>
      </c>
      <c r="AY297" s="16" t="s">
        <v>176</v>
      </c>
      <c r="BE297" s="183">
        <f>IF(N297="základní",J297,0)</f>
        <v>0</v>
      </c>
      <c r="BF297" s="183">
        <f>IF(N297="snížená",J297,0)</f>
        <v>0</v>
      </c>
      <c r="BG297" s="183">
        <f>IF(N297="zákl. přenesená",J297,0)</f>
        <v>0</v>
      </c>
      <c r="BH297" s="183">
        <f>IF(N297="sníž. přenesená",J297,0)</f>
        <v>0</v>
      </c>
      <c r="BI297" s="183">
        <f>IF(N297="nulová",J297,0)</f>
        <v>0</v>
      </c>
      <c r="BJ297" s="16" t="s">
        <v>84</v>
      </c>
      <c r="BK297" s="183">
        <f>ROUND(I297*H297,2)</f>
        <v>0</v>
      </c>
      <c r="BL297" s="16" t="s">
        <v>241</v>
      </c>
      <c r="BM297" s="182" t="s">
        <v>636</v>
      </c>
    </row>
    <row r="298" s="12" customFormat="1" ht="20.88" customHeight="1">
      <c r="A298" s="12"/>
      <c r="B298" s="156"/>
      <c r="C298" s="12"/>
      <c r="D298" s="157" t="s">
        <v>75</v>
      </c>
      <c r="E298" s="167" t="s">
        <v>637</v>
      </c>
      <c r="F298" s="167" t="s">
        <v>638</v>
      </c>
      <c r="G298" s="12"/>
      <c r="H298" s="12"/>
      <c r="I298" s="159"/>
      <c r="J298" s="168">
        <f>BK298</f>
        <v>0</v>
      </c>
      <c r="K298" s="12"/>
      <c r="L298" s="156"/>
      <c r="M298" s="161"/>
      <c r="N298" s="162"/>
      <c r="O298" s="162"/>
      <c r="P298" s="163">
        <f>P299+SUM(P300:P313)+P317+P319+P322+P324+P327+P366+P378+P390+P395+P404+P423+P576</f>
        <v>0</v>
      </c>
      <c r="Q298" s="162"/>
      <c r="R298" s="163">
        <f>R299+SUM(R300:R313)+R317+R319+R322+R324+R327+R366+R378+R390+R395+R404+R423+R576</f>
        <v>0.34656999999999999</v>
      </c>
      <c r="S298" s="162"/>
      <c r="T298" s="164">
        <f>T299+SUM(T300:T313)+T317+T319+T322+T324+T327+T366+T378+T390+T395+T404+T423+T576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157" t="s">
        <v>86</v>
      </c>
      <c r="AT298" s="165" t="s">
        <v>75</v>
      </c>
      <c r="AU298" s="165" t="s">
        <v>86</v>
      </c>
      <c r="AY298" s="157" t="s">
        <v>176</v>
      </c>
      <c r="BK298" s="166">
        <f>BK299+SUM(BK300:BK313)+BK317+BK319+BK322+BK324+BK327+BK366+BK378+BK390+BK395+BK404+BK423+BK576</f>
        <v>0</v>
      </c>
    </row>
    <row r="299" s="2" customFormat="1" ht="37.8" customHeight="1">
      <c r="A299" s="35"/>
      <c r="B299" s="169"/>
      <c r="C299" s="170" t="s">
        <v>639</v>
      </c>
      <c r="D299" s="170" t="s">
        <v>179</v>
      </c>
      <c r="E299" s="171" t="s">
        <v>640</v>
      </c>
      <c r="F299" s="172" t="s">
        <v>641</v>
      </c>
      <c r="G299" s="173" t="s">
        <v>195</v>
      </c>
      <c r="H299" s="174">
        <v>5</v>
      </c>
      <c r="I299" s="175"/>
      <c r="J299" s="176">
        <f>ROUND(I299*H299,2)</f>
        <v>0</v>
      </c>
      <c r="K299" s="177"/>
      <c r="L299" s="36"/>
      <c r="M299" s="178" t="s">
        <v>1</v>
      </c>
      <c r="N299" s="179" t="s">
        <v>41</v>
      </c>
      <c r="O299" s="74"/>
      <c r="P299" s="180">
        <f>O299*H299</f>
        <v>0</v>
      </c>
      <c r="Q299" s="180">
        <v>0</v>
      </c>
      <c r="R299" s="180">
        <f>Q299*H299</f>
        <v>0</v>
      </c>
      <c r="S299" s="180">
        <v>0</v>
      </c>
      <c r="T299" s="181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82" t="s">
        <v>241</v>
      </c>
      <c r="AT299" s="182" t="s">
        <v>179</v>
      </c>
      <c r="AU299" s="182" t="s">
        <v>188</v>
      </c>
      <c r="AY299" s="16" t="s">
        <v>176</v>
      </c>
      <c r="BE299" s="183">
        <f>IF(N299="základní",J299,0)</f>
        <v>0</v>
      </c>
      <c r="BF299" s="183">
        <f>IF(N299="snížená",J299,0)</f>
        <v>0</v>
      </c>
      <c r="BG299" s="183">
        <f>IF(N299="zákl. přenesená",J299,0)</f>
        <v>0</v>
      </c>
      <c r="BH299" s="183">
        <f>IF(N299="sníž. přenesená",J299,0)</f>
        <v>0</v>
      </c>
      <c r="BI299" s="183">
        <f>IF(N299="nulová",J299,0)</f>
        <v>0</v>
      </c>
      <c r="BJ299" s="16" t="s">
        <v>84</v>
      </c>
      <c r="BK299" s="183">
        <f>ROUND(I299*H299,2)</f>
        <v>0</v>
      </c>
      <c r="BL299" s="16" t="s">
        <v>241</v>
      </c>
      <c r="BM299" s="182" t="s">
        <v>642</v>
      </c>
    </row>
    <row r="300" s="2" customFormat="1" ht="37.8" customHeight="1">
      <c r="A300" s="35"/>
      <c r="B300" s="169"/>
      <c r="C300" s="170" t="s">
        <v>643</v>
      </c>
      <c r="D300" s="170" t="s">
        <v>179</v>
      </c>
      <c r="E300" s="171" t="s">
        <v>644</v>
      </c>
      <c r="F300" s="172" t="s">
        <v>645</v>
      </c>
      <c r="G300" s="173" t="s">
        <v>195</v>
      </c>
      <c r="H300" s="174">
        <v>1</v>
      </c>
      <c r="I300" s="175"/>
      <c r="J300" s="176">
        <f>ROUND(I300*H300,2)</f>
        <v>0</v>
      </c>
      <c r="K300" s="177"/>
      <c r="L300" s="36"/>
      <c r="M300" s="178" t="s">
        <v>1</v>
      </c>
      <c r="N300" s="179" t="s">
        <v>41</v>
      </c>
      <c r="O300" s="74"/>
      <c r="P300" s="180">
        <f>O300*H300</f>
        <v>0</v>
      </c>
      <c r="Q300" s="180">
        <v>0</v>
      </c>
      <c r="R300" s="180">
        <f>Q300*H300</f>
        <v>0</v>
      </c>
      <c r="S300" s="180">
        <v>0</v>
      </c>
      <c r="T300" s="181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82" t="s">
        <v>241</v>
      </c>
      <c r="AT300" s="182" t="s">
        <v>179</v>
      </c>
      <c r="AU300" s="182" t="s">
        <v>188</v>
      </c>
      <c r="AY300" s="16" t="s">
        <v>176</v>
      </c>
      <c r="BE300" s="183">
        <f>IF(N300="základní",J300,0)</f>
        <v>0</v>
      </c>
      <c r="BF300" s="183">
        <f>IF(N300="snížená",J300,0)</f>
        <v>0</v>
      </c>
      <c r="BG300" s="183">
        <f>IF(N300="zákl. přenesená",J300,0)</f>
        <v>0</v>
      </c>
      <c r="BH300" s="183">
        <f>IF(N300="sníž. přenesená",J300,0)</f>
        <v>0</v>
      </c>
      <c r="BI300" s="183">
        <f>IF(N300="nulová",J300,0)</f>
        <v>0</v>
      </c>
      <c r="BJ300" s="16" t="s">
        <v>84</v>
      </c>
      <c r="BK300" s="183">
        <f>ROUND(I300*H300,2)</f>
        <v>0</v>
      </c>
      <c r="BL300" s="16" t="s">
        <v>241</v>
      </c>
      <c r="BM300" s="182" t="s">
        <v>646</v>
      </c>
    </row>
    <row r="301" s="2" customFormat="1" ht="21.75" customHeight="1">
      <c r="A301" s="35"/>
      <c r="B301" s="169"/>
      <c r="C301" s="170" t="s">
        <v>647</v>
      </c>
      <c r="D301" s="170" t="s">
        <v>179</v>
      </c>
      <c r="E301" s="171" t="s">
        <v>648</v>
      </c>
      <c r="F301" s="172" t="s">
        <v>649</v>
      </c>
      <c r="G301" s="173" t="s">
        <v>195</v>
      </c>
      <c r="H301" s="174">
        <v>2</v>
      </c>
      <c r="I301" s="175"/>
      <c r="J301" s="176">
        <f>ROUND(I301*H301,2)</f>
        <v>0</v>
      </c>
      <c r="K301" s="177"/>
      <c r="L301" s="36"/>
      <c r="M301" s="178" t="s">
        <v>1</v>
      </c>
      <c r="N301" s="179" t="s">
        <v>41</v>
      </c>
      <c r="O301" s="74"/>
      <c r="P301" s="180">
        <f>O301*H301</f>
        <v>0</v>
      </c>
      <c r="Q301" s="180">
        <v>0.00012999999999999999</v>
      </c>
      <c r="R301" s="180">
        <f>Q301*H301</f>
        <v>0.00025999999999999998</v>
      </c>
      <c r="S301" s="180">
        <v>0</v>
      </c>
      <c r="T301" s="181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82" t="s">
        <v>241</v>
      </c>
      <c r="AT301" s="182" t="s">
        <v>179</v>
      </c>
      <c r="AU301" s="182" t="s">
        <v>188</v>
      </c>
      <c r="AY301" s="16" t="s">
        <v>176</v>
      </c>
      <c r="BE301" s="183">
        <f>IF(N301="základní",J301,0)</f>
        <v>0</v>
      </c>
      <c r="BF301" s="183">
        <f>IF(N301="snížená",J301,0)</f>
        <v>0</v>
      </c>
      <c r="BG301" s="183">
        <f>IF(N301="zákl. přenesená",J301,0)</f>
        <v>0</v>
      </c>
      <c r="BH301" s="183">
        <f>IF(N301="sníž. přenesená",J301,0)</f>
        <v>0</v>
      </c>
      <c r="BI301" s="183">
        <f>IF(N301="nulová",J301,0)</f>
        <v>0</v>
      </c>
      <c r="BJ301" s="16" t="s">
        <v>84</v>
      </c>
      <c r="BK301" s="183">
        <f>ROUND(I301*H301,2)</f>
        <v>0</v>
      </c>
      <c r="BL301" s="16" t="s">
        <v>241</v>
      </c>
      <c r="BM301" s="182" t="s">
        <v>650</v>
      </c>
    </row>
    <row r="302" s="2" customFormat="1" ht="24.15" customHeight="1">
      <c r="A302" s="35"/>
      <c r="B302" s="169"/>
      <c r="C302" s="170" t="s">
        <v>651</v>
      </c>
      <c r="D302" s="170" t="s">
        <v>179</v>
      </c>
      <c r="E302" s="171" t="s">
        <v>652</v>
      </c>
      <c r="F302" s="172" t="s">
        <v>653</v>
      </c>
      <c r="G302" s="173" t="s">
        <v>195</v>
      </c>
      <c r="H302" s="174">
        <v>4</v>
      </c>
      <c r="I302" s="175"/>
      <c r="J302" s="176">
        <f>ROUND(I302*H302,2)</f>
        <v>0</v>
      </c>
      <c r="K302" s="177"/>
      <c r="L302" s="36"/>
      <c r="M302" s="178" t="s">
        <v>1</v>
      </c>
      <c r="N302" s="179" t="s">
        <v>41</v>
      </c>
      <c r="O302" s="74"/>
      <c r="P302" s="180">
        <f>O302*H302</f>
        <v>0</v>
      </c>
      <c r="Q302" s="180">
        <v>0.00022000000000000001</v>
      </c>
      <c r="R302" s="180">
        <f>Q302*H302</f>
        <v>0.00088000000000000003</v>
      </c>
      <c r="S302" s="180">
        <v>0</v>
      </c>
      <c r="T302" s="181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82" t="s">
        <v>241</v>
      </c>
      <c r="AT302" s="182" t="s">
        <v>179</v>
      </c>
      <c r="AU302" s="182" t="s">
        <v>188</v>
      </c>
      <c r="AY302" s="16" t="s">
        <v>176</v>
      </c>
      <c r="BE302" s="183">
        <f>IF(N302="základní",J302,0)</f>
        <v>0</v>
      </c>
      <c r="BF302" s="183">
        <f>IF(N302="snížená",J302,0)</f>
        <v>0</v>
      </c>
      <c r="BG302" s="183">
        <f>IF(N302="zákl. přenesená",J302,0)</f>
        <v>0</v>
      </c>
      <c r="BH302" s="183">
        <f>IF(N302="sníž. přenesená",J302,0)</f>
        <v>0</v>
      </c>
      <c r="BI302" s="183">
        <f>IF(N302="nulová",J302,0)</f>
        <v>0</v>
      </c>
      <c r="BJ302" s="16" t="s">
        <v>84</v>
      </c>
      <c r="BK302" s="183">
        <f>ROUND(I302*H302,2)</f>
        <v>0</v>
      </c>
      <c r="BL302" s="16" t="s">
        <v>241</v>
      </c>
      <c r="BM302" s="182" t="s">
        <v>654</v>
      </c>
    </row>
    <row r="303" s="2" customFormat="1" ht="37.8" customHeight="1">
      <c r="A303" s="35"/>
      <c r="B303" s="169"/>
      <c r="C303" s="170" t="s">
        <v>655</v>
      </c>
      <c r="D303" s="170" t="s">
        <v>179</v>
      </c>
      <c r="E303" s="171" t="s">
        <v>656</v>
      </c>
      <c r="F303" s="172" t="s">
        <v>657</v>
      </c>
      <c r="G303" s="173" t="s">
        <v>195</v>
      </c>
      <c r="H303" s="174">
        <v>1</v>
      </c>
      <c r="I303" s="175"/>
      <c r="J303" s="176">
        <f>ROUND(I303*H303,2)</f>
        <v>0</v>
      </c>
      <c r="K303" s="177"/>
      <c r="L303" s="36"/>
      <c r="M303" s="178" t="s">
        <v>1</v>
      </c>
      <c r="N303" s="179" t="s">
        <v>41</v>
      </c>
      <c r="O303" s="74"/>
      <c r="P303" s="180">
        <f>O303*H303</f>
        <v>0</v>
      </c>
      <c r="Q303" s="180">
        <v>0.00019000000000000001</v>
      </c>
      <c r="R303" s="180">
        <f>Q303*H303</f>
        <v>0.00019000000000000001</v>
      </c>
      <c r="S303" s="180">
        <v>0</v>
      </c>
      <c r="T303" s="181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82" t="s">
        <v>241</v>
      </c>
      <c r="AT303" s="182" t="s">
        <v>179</v>
      </c>
      <c r="AU303" s="182" t="s">
        <v>188</v>
      </c>
      <c r="AY303" s="16" t="s">
        <v>176</v>
      </c>
      <c r="BE303" s="183">
        <f>IF(N303="základní",J303,0)</f>
        <v>0</v>
      </c>
      <c r="BF303" s="183">
        <f>IF(N303="snížená",J303,0)</f>
        <v>0</v>
      </c>
      <c r="BG303" s="183">
        <f>IF(N303="zákl. přenesená",J303,0)</f>
        <v>0</v>
      </c>
      <c r="BH303" s="183">
        <f>IF(N303="sníž. přenesená",J303,0)</f>
        <v>0</v>
      </c>
      <c r="BI303" s="183">
        <f>IF(N303="nulová",J303,0)</f>
        <v>0</v>
      </c>
      <c r="BJ303" s="16" t="s">
        <v>84</v>
      </c>
      <c r="BK303" s="183">
        <f>ROUND(I303*H303,2)</f>
        <v>0</v>
      </c>
      <c r="BL303" s="16" t="s">
        <v>241</v>
      </c>
      <c r="BM303" s="182" t="s">
        <v>658</v>
      </c>
    </row>
    <row r="304" s="2" customFormat="1" ht="37.8" customHeight="1">
      <c r="A304" s="35"/>
      <c r="B304" s="169"/>
      <c r="C304" s="170" t="s">
        <v>659</v>
      </c>
      <c r="D304" s="170" t="s">
        <v>179</v>
      </c>
      <c r="E304" s="171" t="s">
        <v>660</v>
      </c>
      <c r="F304" s="172" t="s">
        <v>661</v>
      </c>
      <c r="G304" s="173" t="s">
        <v>195</v>
      </c>
      <c r="H304" s="174">
        <v>1</v>
      </c>
      <c r="I304" s="175"/>
      <c r="J304" s="176">
        <f>ROUND(I304*H304,2)</f>
        <v>0</v>
      </c>
      <c r="K304" s="177"/>
      <c r="L304" s="36"/>
      <c r="M304" s="178" t="s">
        <v>1</v>
      </c>
      <c r="N304" s="179" t="s">
        <v>41</v>
      </c>
      <c r="O304" s="74"/>
      <c r="P304" s="180">
        <f>O304*H304</f>
        <v>0</v>
      </c>
      <c r="Q304" s="180">
        <v>0.00033</v>
      </c>
      <c r="R304" s="180">
        <f>Q304*H304</f>
        <v>0.00033</v>
      </c>
      <c r="S304" s="180">
        <v>0</v>
      </c>
      <c r="T304" s="181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82" t="s">
        <v>241</v>
      </c>
      <c r="AT304" s="182" t="s">
        <v>179</v>
      </c>
      <c r="AU304" s="182" t="s">
        <v>188</v>
      </c>
      <c r="AY304" s="16" t="s">
        <v>176</v>
      </c>
      <c r="BE304" s="183">
        <f>IF(N304="základní",J304,0)</f>
        <v>0</v>
      </c>
      <c r="BF304" s="183">
        <f>IF(N304="snížená",J304,0)</f>
        <v>0</v>
      </c>
      <c r="BG304" s="183">
        <f>IF(N304="zákl. přenesená",J304,0)</f>
        <v>0</v>
      </c>
      <c r="BH304" s="183">
        <f>IF(N304="sníž. přenesená",J304,0)</f>
        <v>0</v>
      </c>
      <c r="BI304" s="183">
        <f>IF(N304="nulová",J304,0)</f>
        <v>0</v>
      </c>
      <c r="BJ304" s="16" t="s">
        <v>84</v>
      </c>
      <c r="BK304" s="183">
        <f>ROUND(I304*H304,2)</f>
        <v>0</v>
      </c>
      <c r="BL304" s="16" t="s">
        <v>241</v>
      </c>
      <c r="BM304" s="182" t="s">
        <v>662</v>
      </c>
    </row>
    <row r="305" s="2" customFormat="1" ht="24.15" customHeight="1">
      <c r="A305" s="35"/>
      <c r="B305" s="169"/>
      <c r="C305" s="170" t="s">
        <v>663</v>
      </c>
      <c r="D305" s="170" t="s">
        <v>179</v>
      </c>
      <c r="E305" s="171" t="s">
        <v>664</v>
      </c>
      <c r="F305" s="172" t="s">
        <v>665</v>
      </c>
      <c r="G305" s="173" t="s">
        <v>195</v>
      </c>
      <c r="H305" s="174">
        <v>4</v>
      </c>
      <c r="I305" s="175"/>
      <c r="J305" s="176">
        <f>ROUND(I305*H305,2)</f>
        <v>0</v>
      </c>
      <c r="K305" s="177"/>
      <c r="L305" s="36"/>
      <c r="M305" s="178" t="s">
        <v>1</v>
      </c>
      <c r="N305" s="179" t="s">
        <v>41</v>
      </c>
      <c r="O305" s="74"/>
      <c r="P305" s="180">
        <f>O305*H305</f>
        <v>0</v>
      </c>
      <c r="Q305" s="180">
        <v>0.00021000000000000001</v>
      </c>
      <c r="R305" s="180">
        <f>Q305*H305</f>
        <v>0.00084000000000000003</v>
      </c>
      <c r="S305" s="180">
        <v>0</v>
      </c>
      <c r="T305" s="181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82" t="s">
        <v>241</v>
      </c>
      <c r="AT305" s="182" t="s">
        <v>179</v>
      </c>
      <c r="AU305" s="182" t="s">
        <v>188</v>
      </c>
      <c r="AY305" s="16" t="s">
        <v>176</v>
      </c>
      <c r="BE305" s="183">
        <f>IF(N305="základní",J305,0)</f>
        <v>0</v>
      </c>
      <c r="BF305" s="183">
        <f>IF(N305="snížená",J305,0)</f>
        <v>0</v>
      </c>
      <c r="BG305" s="183">
        <f>IF(N305="zákl. přenesená",J305,0)</f>
        <v>0</v>
      </c>
      <c r="BH305" s="183">
        <f>IF(N305="sníž. přenesená",J305,0)</f>
        <v>0</v>
      </c>
      <c r="BI305" s="183">
        <f>IF(N305="nulová",J305,0)</f>
        <v>0</v>
      </c>
      <c r="BJ305" s="16" t="s">
        <v>84</v>
      </c>
      <c r="BK305" s="183">
        <f>ROUND(I305*H305,2)</f>
        <v>0</v>
      </c>
      <c r="BL305" s="16" t="s">
        <v>241</v>
      </c>
      <c r="BM305" s="182" t="s">
        <v>666</v>
      </c>
    </row>
    <row r="306" s="2" customFormat="1" ht="24.15" customHeight="1">
      <c r="A306" s="35"/>
      <c r="B306" s="169"/>
      <c r="C306" s="170" t="s">
        <v>667</v>
      </c>
      <c r="D306" s="170" t="s">
        <v>179</v>
      </c>
      <c r="E306" s="171" t="s">
        <v>668</v>
      </c>
      <c r="F306" s="172" t="s">
        <v>669</v>
      </c>
      <c r="G306" s="173" t="s">
        <v>195</v>
      </c>
      <c r="H306" s="174">
        <v>4</v>
      </c>
      <c r="I306" s="175"/>
      <c r="J306" s="176">
        <f>ROUND(I306*H306,2)</f>
        <v>0</v>
      </c>
      <c r="K306" s="177"/>
      <c r="L306" s="36"/>
      <c r="M306" s="178" t="s">
        <v>1</v>
      </c>
      <c r="N306" s="179" t="s">
        <v>41</v>
      </c>
      <c r="O306" s="74"/>
      <c r="P306" s="180">
        <f>O306*H306</f>
        <v>0</v>
      </c>
      <c r="Q306" s="180">
        <v>0.00034000000000000002</v>
      </c>
      <c r="R306" s="180">
        <f>Q306*H306</f>
        <v>0.0013600000000000001</v>
      </c>
      <c r="S306" s="180">
        <v>0</v>
      </c>
      <c r="T306" s="181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82" t="s">
        <v>241</v>
      </c>
      <c r="AT306" s="182" t="s">
        <v>179</v>
      </c>
      <c r="AU306" s="182" t="s">
        <v>188</v>
      </c>
      <c r="AY306" s="16" t="s">
        <v>176</v>
      </c>
      <c r="BE306" s="183">
        <f>IF(N306="základní",J306,0)</f>
        <v>0</v>
      </c>
      <c r="BF306" s="183">
        <f>IF(N306="snížená",J306,0)</f>
        <v>0</v>
      </c>
      <c r="BG306" s="183">
        <f>IF(N306="zákl. přenesená",J306,0)</f>
        <v>0</v>
      </c>
      <c r="BH306" s="183">
        <f>IF(N306="sníž. přenesená",J306,0)</f>
        <v>0</v>
      </c>
      <c r="BI306" s="183">
        <f>IF(N306="nulová",J306,0)</f>
        <v>0</v>
      </c>
      <c r="BJ306" s="16" t="s">
        <v>84</v>
      </c>
      <c r="BK306" s="183">
        <f>ROUND(I306*H306,2)</f>
        <v>0</v>
      </c>
      <c r="BL306" s="16" t="s">
        <v>241</v>
      </c>
      <c r="BM306" s="182" t="s">
        <v>670</v>
      </c>
    </row>
    <row r="307" s="2" customFormat="1" ht="37.8" customHeight="1">
      <c r="A307" s="35"/>
      <c r="B307" s="169"/>
      <c r="C307" s="170" t="s">
        <v>671</v>
      </c>
      <c r="D307" s="170" t="s">
        <v>179</v>
      </c>
      <c r="E307" s="171" t="s">
        <v>672</v>
      </c>
      <c r="F307" s="172" t="s">
        <v>673</v>
      </c>
      <c r="G307" s="173" t="s">
        <v>195</v>
      </c>
      <c r="H307" s="174">
        <v>1</v>
      </c>
      <c r="I307" s="175"/>
      <c r="J307" s="176">
        <f>ROUND(I307*H307,2)</f>
        <v>0</v>
      </c>
      <c r="K307" s="177"/>
      <c r="L307" s="36"/>
      <c r="M307" s="178" t="s">
        <v>1</v>
      </c>
      <c r="N307" s="179" t="s">
        <v>41</v>
      </c>
      <c r="O307" s="74"/>
      <c r="P307" s="180">
        <f>O307*H307</f>
        <v>0</v>
      </c>
      <c r="Q307" s="180">
        <v>0</v>
      </c>
      <c r="R307" s="180">
        <f>Q307*H307</f>
        <v>0</v>
      </c>
      <c r="S307" s="180">
        <v>0</v>
      </c>
      <c r="T307" s="181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82" t="s">
        <v>241</v>
      </c>
      <c r="AT307" s="182" t="s">
        <v>179</v>
      </c>
      <c r="AU307" s="182" t="s">
        <v>188</v>
      </c>
      <c r="AY307" s="16" t="s">
        <v>176</v>
      </c>
      <c r="BE307" s="183">
        <f>IF(N307="základní",J307,0)</f>
        <v>0</v>
      </c>
      <c r="BF307" s="183">
        <f>IF(N307="snížená",J307,0)</f>
        <v>0</v>
      </c>
      <c r="BG307" s="183">
        <f>IF(N307="zákl. přenesená",J307,0)</f>
        <v>0</v>
      </c>
      <c r="BH307" s="183">
        <f>IF(N307="sníž. přenesená",J307,0)</f>
        <v>0</v>
      </c>
      <c r="BI307" s="183">
        <f>IF(N307="nulová",J307,0)</f>
        <v>0</v>
      </c>
      <c r="BJ307" s="16" t="s">
        <v>84</v>
      </c>
      <c r="BK307" s="183">
        <f>ROUND(I307*H307,2)</f>
        <v>0</v>
      </c>
      <c r="BL307" s="16" t="s">
        <v>241</v>
      </c>
      <c r="BM307" s="182" t="s">
        <v>674</v>
      </c>
    </row>
    <row r="308" s="2" customFormat="1" ht="37.8" customHeight="1">
      <c r="A308" s="35"/>
      <c r="B308" s="169"/>
      <c r="C308" s="170" t="s">
        <v>675</v>
      </c>
      <c r="D308" s="170" t="s">
        <v>179</v>
      </c>
      <c r="E308" s="171" t="s">
        <v>676</v>
      </c>
      <c r="F308" s="172" t="s">
        <v>677</v>
      </c>
      <c r="G308" s="173" t="s">
        <v>195</v>
      </c>
      <c r="H308" s="174">
        <v>1</v>
      </c>
      <c r="I308" s="175"/>
      <c r="J308" s="176">
        <f>ROUND(I308*H308,2)</f>
        <v>0</v>
      </c>
      <c r="K308" s="177"/>
      <c r="L308" s="36"/>
      <c r="M308" s="178" t="s">
        <v>1</v>
      </c>
      <c r="N308" s="179" t="s">
        <v>41</v>
      </c>
      <c r="O308" s="74"/>
      <c r="P308" s="180">
        <f>O308*H308</f>
        <v>0</v>
      </c>
      <c r="Q308" s="180">
        <v>0</v>
      </c>
      <c r="R308" s="180">
        <f>Q308*H308</f>
        <v>0</v>
      </c>
      <c r="S308" s="180">
        <v>0</v>
      </c>
      <c r="T308" s="181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82" t="s">
        <v>241</v>
      </c>
      <c r="AT308" s="182" t="s">
        <v>179</v>
      </c>
      <c r="AU308" s="182" t="s">
        <v>188</v>
      </c>
      <c r="AY308" s="16" t="s">
        <v>176</v>
      </c>
      <c r="BE308" s="183">
        <f>IF(N308="základní",J308,0)</f>
        <v>0</v>
      </c>
      <c r="BF308" s="183">
        <f>IF(N308="snížená",J308,0)</f>
        <v>0</v>
      </c>
      <c r="BG308" s="183">
        <f>IF(N308="zákl. přenesená",J308,0)</f>
        <v>0</v>
      </c>
      <c r="BH308" s="183">
        <f>IF(N308="sníž. přenesená",J308,0)</f>
        <v>0</v>
      </c>
      <c r="BI308" s="183">
        <f>IF(N308="nulová",J308,0)</f>
        <v>0</v>
      </c>
      <c r="BJ308" s="16" t="s">
        <v>84</v>
      </c>
      <c r="BK308" s="183">
        <f>ROUND(I308*H308,2)</f>
        <v>0</v>
      </c>
      <c r="BL308" s="16" t="s">
        <v>241</v>
      </c>
      <c r="BM308" s="182" t="s">
        <v>678</v>
      </c>
    </row>
    <row r="309" s="2" customFormat="1" ht="24.15" customHeight="1">
      <c r="A309" s="35"/>
      <c r="B309" s="169"/>
      <c r="C309" s="170" t="s">
        <v>679</v>
      </c>
      <c r="D309" s="170" t="s">
        <v>179</v>
      </c>
      <c r="E309" s="171" t="s">
        <v>680</v>
      </c>
      <c r="F309" s="172" t="s">
        <v>681</v>
      </c>
      <c r="G309" s="173" t="s">
        <v>195</v>
      </c>
      <c r="H309" s="174">
        <v>8</v>
      </c>
      <c r="I309" s="175"/>
      <c r="J309" s="176">
        <f>ROUND(I309*H309,2)</f>
        <v>0</v>
      </c>
      <c r="K309" s="177"/>
      <c r="L309" s="36"/>
      <c r="M309" s="178" t="s">
        <v>1</v>
      </c>
      <c r="N309" s="179" t="s">
        <v>41</v>
      </c>
      <c r="O309" s="74"/>
      <c r="P309" s="180">
        <f>O309*H309</f>
        <v>0</v>
      </c>
      <c r="Q309" s="180">
        <v>0.00055999999999999995</v>
      </c>
      <c r="R309" s="180">
        <f>Q309*H309</f>
        <v>0.0044799999999999996</v>
      </c>
      <c r="S309" s="180">
        <v>0</v>
      </c>
      <c r="T309" s="181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82" t="s">
        <v>241</v>
      </c>
      <c r="AT309" s="182" t="s">
        <v>179</v>
      </c>
      <c r="AU309" s="182" t="s">
        <v>188</v>
      </c>
      <c r="AY309" s="16" t="s">
        <v>176</v>
      </c>
      <c r="BE309" s="183">
        <f>IF(N309="základní",J309,0)</f>
        <v>0</v>
      </c>
      <c r="BF309" s="183">
        <f>IF(N309="snížená",J309,0)</f>
        <v>0</v>
      </c>
      <c r="BG309" s="183">
        <f>IF(N309="zákl. přenesená",J309,0)</f>
        <v>0</v>
      </c>
      <c r="BH309" s="183">
        <f>IF(N309="sníž. přenesená",J309,0)</f>
        <v>0</v>
      </c>
      <c r="BI309" s="183">
        <f>IF(N309="nulová",J309,0)</f>
        <v>0</v>
      </c>
      <c r="BJ309" s="16" t="s">
        <v>84</v>
      </c>
      <c r="BK309" s="183">
        <f>ROUND(I309*H309,2)</f>
        <v>0</v>
      </c>
      <c r="BL309" s="16" t="s">
        <v>241</v>
      </c>
      <c r="BM309" s="182" t="s">
        <v>682</v>
      </c>
    </row>
    <row r="310" s="2" customFormat="1" ht="33" customHeight="1">
      <c r="A310" s="35"/>
      <c r="B310" s="169"/>
      <c r="C310" s="170" t="s">
        <v>683</v>
      </c>
      <c r="D310" s="170" t="s">
        <v>179</v>
      </c>
      <c r="E310" s="171" t="s">
        <v>684</v>
      </c>
      <c r="F310" s="172" t="s">
        <v>685</v>
      </c>
      <c r="G310" s="173" t="s">
        <v>1</v>
      </c>
      <c r="H310" s="174">
        <v>4</v>
      </c>
      <c r="I310" s="175"/>
      <c r="J310" s="176">
        <f>ROUND(I310*H310,2)</f>
        <v>0</v>
      </c>
      <c r="K310" s="177"/>
      <c r="L310" s="36"/>
      <c r="M310" s="178" t="s">
        <v>1</v>
      </c>
      <c r="N310" s="179" t="s">
        <v>41</v>
      </c>
      <c r="O310" s="74"/>
      <c r="P310" s="180">
        <f>O310*H310</f>
        <v>0</v>
      </c>
      <c r="Q310" s="180">
        <v>0</v>
      </c>
      <c r="R310" s="180">
        <f>Q310*H310</f>
        <v>0</v>
      </c>
      <c r="S310" s="180">
        <v>0</v>
      </c>
      <c r="T310" s="181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82" t="s">
        <v>241</v>
      </c>
      <c r="AT310" s="182" t="s">
        <v>179</v>
      </c>
      <c r="AU310" s="182" t="s">
        <v>188</v>
      </c>
      <c r="AY310" s="16" t="s">
        <v>176</v>
      </c>
      <c r="BE310" s="183">
        <f>IF(N310="základní",J310,0)</f>
        <v>0</v>
      </c>
      <c r="BF310" s="183">
        <f>IF(N310="snížená",J310,0)</f>
        <v>0</v>
      </c>
      <c r="BG310" s="183">
        <f>IF(N310="zákl. přenesená",J310,0)</f>
        <v>0</v>
      </c>
      <c r="BH310" s="183">
        <f>IF(N310="sníž. přenesená",J310,0)</f>
        <v>0</v>
      </c>
      <c r="BI310" s="183">
        <f>IF(N310="nulová",J310,0)</f>
        <v>0</v>
      </c>
      <c r="BJ310" s="16" t="s">
        <v>84</v>
      </c>
      <c r="BK310" s="183">
        <f>ROUND(I310*H310,2)</f>
        <v>0</v>
      </c>
      <c r="BL310" s="16" t="s">
        <v>241</v>
      </c>
      <c r="BM310" s="182" t="s">
        <v>686</v>
      </c>
    </row>
    <row r="311" s="2" customFormat="1" ht="24.15" customHeight="1">
      <c r="A311" s="35"/>
      <c r="B311" s="169"/>
      <c r="C311" s="170" t="s">
        <v>687</v>
      </c>
      <c r="D311" s="170" t="s">
        <v>179</v>
      </c>
      <c r="E311" s="171" t="s">
        <v>688</v>
      </c>
      <c r="F311" s="172" t="s">
        <v>689</v>
      </c>
      <c r="G311" s="173" t="s">
        <v>195</v>
      </c>
      <c r="H311" s="174">
        <v>4</v>
      </c>
      <c r="I311" s="175"/>
      <c r="J311" s="176">
        <f>ROUND(I311*H311,2)</f>
        <v>0</v>
      </c>
      <c r="K311" s="177"/>
      <c r="L311" s="36"/>
      <c r="M311" s="178" t="s">
        <v>1</v>
      </c>
      <c r="N311" s="179" t="s">
        <v>41</v>
      </c>
      <c r="O311" s="74"/>
      <c r="P311" s="180">
        <f>O311*H311</f>
        <v>0</v>
      </c>
      <c r="Q311" s="180">
        <v>0.00075000000000000002</v>
      </c>
      <c r="R311" s="180">
        <f>Q311*H311</f>
        <v>0.0030000000000000001</v>
      </c>
      <c r="S311" s="180">
        <v>0</v>
      </c>
      <c r="T311" s="181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82" t="s">
        <v>241</v>
      </c>
      <c r="AT311" s="182" t="s">
        <v>179</v>
      </c>
      <c r="AU311" s="182" t="s">
        <v>188</v>
      </c>
      <c r="AY311" s="16" t="s">
        <v>176</v>
      </c>
      <c r="BE311" s="183">
        <f>IF(N311="základní",J311,0)</f>
        <v>0</v>
      </c>
      <c r="BF311" s="183">
        <f>IF(N311="snížená",J311,0)</f>
        <v>0</v>
      </c>
      <c r="BG311" s="183">
        <f>IF(N311="zákl. přenesená",J311,0)</f>
        <v>0</v>
      </c>
      <c r="BH311" s="183">
        <f>IF(N311="sníž. přenesená",J311,0)</f>
        <v>0</v>
      </c>
      <c r="BI311" s="183">
        <f>IF(N311="nulová",J311,0)</f>
        <v>0</v>
      </c>
      <c r="BJ311" s="16" t="s">
        <v>84</v>
      </c>
      <c r="BK311" s="183">
        <f>ROUND(I311*H311,2)</f>
        <v>0</v>
      </c>
      <c r="BL311" s="16" t="s">
        <v>241</v>
      </c>
      <c r="BM311" s="182" t="s">
        <v>690</v>
      </c>
    </row>
    <row r="312" s="2" customFormat="1" ht="24.15" customHeight="1">
      <c r="A312" s="35"/>
      <c r="B312" s="169"/>
      <c r="C312" s="170" t="s">
        <v>691</v>
      </c>
      <c r="D312" s="170" t="s">
        <v>179</v>
      </c>
      <c r="E312" s="171" t="s">
        <v>692</v>
      </c>
      <c r="F312" s="172" t="s">
        <v>693</v>
      </c>
      <c r="G312" s="173" t="s">
        <v>266</v>
      </c>
      <c r="H312" s="174">
        <v>0.070000000000000007</v>
      </c>
      <c r="I312" s="175"/>
      <c r="J312" s="176">
        <f>ROUND(I312*H312,2)</f>
        <v>0</v>
      </c>
      <c r="K312" s="177"/>
      <c r="L312" s="36"/>
      <c r="M312" s="178" t="s">
        <v>1</v>
      </c>
      <c r="N312" s="179" t="s">
        <v>41</v>
      </c>
      <c r="O312" s="74"/>
      <c r="P312" s="180">
        <f>O312*H312</f>
        <v>0</v>
      </c>
      <c r="Q312" s="180">
        <v>0</v>
      </c>
      <c r="R312" s="180">
        <f>Q312*H312</f>
        <v>0</v>
      </c>
      <c r="S312" s="180">
        <v>0</v>
      </c>
      <c r="T312" s="181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82" t="s">
        <v>241</v>
      </c>
      <c r="AT312" s="182" t="s">
        <v>179</v>
      </c>
      <c r="AU312" s="182" t="s">
        <v>188</v>
      </c>
      <c r="AY312" s="16" t="s">
        <v>176</v>
      </c>
      <c r="BE312" s="183">
        <f>IF(N312="základní",J312,0)</f>
        <v>0</v>
      </c>
      <c r="BF312" s="183">
        <f>IF(N312="snížená",J312,0)</f>
        <v>0</v>
      </c>
      <c r="BG312" s="183">
        <f>IF(N312="zákl. přenesená",J312,0)</f>
        <v>0</v>
      </c>
      <c r="BH312" s="183">
        <f>IF(N312="sníž. přenesená",J312,0)</f>
        <v>0</v>
      </c>
      <c r="BI312" s="183">
        <f>IF(N312="nulová",J312,0)</f>
        <v>0</v>
      </c>
      <c r="BJ312" s="16" t="s">
        <v>84</v>
      </c>
      <c r="BK312" s="183">
        <f>ROUND(I312*H312,2)</f>
        <v>0</v>
      </c>
      <c r="BL312" s="16" t="s">
        <v>241</v>
      </c>
      <c r="BM312" s="182" t="s">
        <v>694</v>
      </c>
    </row>
    <row r="313" s="13" customFormat="1" ht="20.88" customHeight="1">
      <c r="A313" s="13"/>
      <c r="B313" s="195"/>
      <c r="C313" s="13"/>
      <c r="D313" s="196" t="s">
        <v>75</v>
      </c>
      <c r="E313" s="196" t="s">
        <v>695</v>
      </c>
      <c r="F313" s="196" t="s">
        <v>696</v>
      </c>
      <c r="G313" s="13"/>
      <c r="H313" s="13"/>
      <c r="I313" s="197"/>
      <c r="J313" s="198">
        <f>BK313</f>
        <v>0</v>
      </c>
      <c r="K313" s="13"/>
      <c r="L313" s="195"/>
      <c r="M313" s="199"/>
      <c r="N313" s="200"/>
      <c r="O313" s="200"/>
      <c r="P313" s="201">
        <f>SUM(P314:P316)</f>
        <v>0</v>
      </c>
      <c r="Q313" s="200"/>
      <c r="R313" s="201">
        <f>SUM(R314:R316)</f>
        <v>0</v>
      </c>
      <c r="S313" s="200"/>
      <c r="T313" s="202">
        <f>SUM(T314:T316)</f>
        <v>0</v>
      </c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R313" s="196" t="s">
        <v>84</v>
      </c>
      <c r="AT313" s="203" t="s">
        <v>75</v>
      </c>
      <c r="AU313" s="203" t="s">
        <v>188</v>
      </c>
      <c r="AY313" s="196" t="s">
        <v>176</v>
      </c>
      <c r="BK313" s="204">
        <f>SUM(BK314:BK316)</f>
        <v>0</v>
      </c>
    </row>
    <row r="314" s="2" customFormat="1" ht="37.8" customHeight="1">
      <c r="A314" s="35"/>
      <c r="B314" s="169"/>
      <c r="C314" s="170" t="s">
        <v>697</v>
      </c>
      <c r="D314" s="170" t="s">
        <v>179</v>
      </c>
      <c r="E314" s="171" t="s">
        <v>698</v>
      </c>
      <c r="F314" s="172" t="s">
        <v>699</v>
      </c>
      <c r="G314" s="173" t="s">
        <v>244</v>
      </c>
      <c r="H314" s="174">
        <v>1</v>
      </c>
      <c r="I314" s="175"/>
      <c r="J314" s="176">
        <f>ROUND(I314*H314,2)</f>
        <v>0</v>
      </c>
      <c r="K314" s="177"/>
      <c r="L314" s="36"/>
      <c r="M314" s="178" t="s">
        <v>1</v>
      </c>
      <c r="N314" s="179" t="s">
        <v>41</v>
      </c>
      <c r="O314" s="74"/>
      <c r="P314" s="180">
        <f>O314*H314</f>
        <v>0</v>
      </c>
      <c r="Q314" s="180">
        <v>0</v>
      </c>
      <c r="R314" s="180">
        <f>Q314*H314</f>
        <v>0</v>
      </c>
      <c r="S314" s="180">
        <v>0</v>
      </c>
      <c r="T314" s="181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82" t="s">
        <v>183</v>
      </c>
      <c r="AT314" s="182" t="s">
        <v>179</v>
      </c>
      <c r="AU314" s="182" t="s">
        <v>183</v>
      </c>
      <c r="AY314" s="16" t="s">
        <v>176</v>
      </c>
      <c r="BE314" s="183">
        <f>IF(N314="základní",J314,0)</f>
        <v>0</v>
      </c>
      <c r="BF314" s="183">
        <f>IF(N314="snížená",J314,0)</f>
        <v>0</v>
      </c>
      <c r="BG314" s="183">
        <f>IF(N314="zákl. přenesená",J314,0)</f>
        <v>0</v>
      </c>
      <c r="BH314" s="183">
        <f>IF(N314="sníž. přenesená",J314,0)</f>
        <v>0</v>
      </c>
      <c r="BI314" s="183">
        <f>IF(N314="nulová",J314,0)</f>
        <v>0</v>
      </c>
      <c r="BJ314" s="16" t="s">
        <v>84</v>
      </c>
      <c r="BK314" s="183">
        <f>ROUND(I314*H314,2)</f>
        <v>0</v>
      </c>
      <c r="BL314" s="16" t="s">
        <v>183</v>
      </c>
      <c r="BM314" s="182" t="s">
        <v>700</v>
      </c>
    </row>
    <row r="315" s="2" customFormat="1" ht="21.75" customHeight="1">
      <c r="A315" s="35"/>
      <c r="B315" s="169"/>
      <c r="C315" s="170" t="s">
        <v>701</v>
      </c>
      <c r="D315" s="170" t="s">
        <v>179</v>
      </c>
      <c r="E315" s="171" t="s">
        <v>702</v>
      </c>
      <c r="F315" s="172" t="s">
        <v>703</v>
      </c>
      <c r="G315" s="173" t="s">
        <v>244</v>
      </c>
      <c r="H315" s="174">
        <v>1</v>
      </c>
      <c r="I315" s="175"/>
      <c r="J315" s="176">
        <f>ROUND(I315*H315,2)</f>
        <v>0</v>
      </c>
      <c r="K315" s="177"/>
      <c r="L315" s="36"/>
      <c r="M315" s="178" t="s">
        <v>1</v>
      </c>
      <c r="N315" s="179" t="s">
        <v>41</v>
      </c>
      <c r="O315" s="74"/>
      <c r="P315" s="180">
        <f>O315*H315</f>
        <v>0</v>
      </c>
      <c r="Q315" s="180">
        <v>0</v>
      </c>
      <c r="R315" s="180">
        <f>Q315*H315</f>
        <v>0</v>
      </c>
      <c r="S315" s="180">
        <v>0</v>
      </c>
      <c r="T315" s="181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82" t="s">
        <v>183</v>
      </c>
      <c r="AT315" s="182" t="s">
        <v>179</v>
      </c>
      <c r="AU315" s="182" t="s">
        <v>183</v>
      </c>
      <c r="AY315" s="16" t="s">
        <v>176</v>
      </c>
      <c r="BE315" s="183">
        <f>IF(N315="základní",J315,0)</f>
        <v>0</v>
      </c>
      <c r="BF315" s="183">
        <f>IF(N315="snížená",J315,0)</f>
        <v>0</v>
      </c>
      <c r="BG315" s="183">
        <f>IF(N315="zákl. přenesená",J315,0)</f>
        <v>0</v>
      </c>
      <c r="BH315" s="183">
        <f>IF(N315="sníž. přenesená",J315,0)</f>
        <v>0</v>
      </c>
      <c r="BI315" s="183">
        <f>IF(N315="nulová",J315,0)</f>
        <v>0</v>
      </c>
      <c r="BJ315" s="16" t="s">
        <v>84</v>
      </c>
      <c r="BK315" s="183">
        <f>ROUND(I315*H315,2)</f>
        <v>0</v>
      </c>
      <c r="BL315" s="16" t="s">
        <v>183</v>
      </c>
      <c r="BM315" s="182" t="s">
        <v>704</v>
      </c>
    </row>
    <row r="316" s="2" customFormat="1" ht="24.15" customHeight="1">
      <c r="A316" s="35"/>
      <c r="B316" s="169"/>
      <c r="C316" s="170" t="s">
        <v>705</v>
      </c>
      <c r="D316" s="170" t="s">
        <v>179</v>
      </c>
      <c r="E316" s="171" t="s">
        <v>706</v>
      </c>
      <c r="F316" s="172" t="s">
        <v>707</v>
      </c>
      <c r="G316" s="173" t="s">
        <v>244</v>
      </c>
      <c r="H316" s="174">
        <v>1</v>
      </c>
      <c r="I316" s="175"/>
      <c r="J316" s="176">
        <f>ROUND(I316*H316,2)</f>
        <v>0</v>
      </c>
      <c r="K316" s="177"/>
      <c r="L316" s="36"/>
      <c r="M316" s="178" t="s">
        <v>1</v>
      </c>
      <c r="N316" s="179" t="s">
        <v>41</v>
      </c>
      <c r="O316" s="74"/>
      <c r="P316" s="180">
        <f>O316*H316</f>
        <v>0</v>
      </c>
      <c r="Q316" s="180">
        <v>0</v>
      </c>
      <c r="R316" s="180">
        <f>Q316*H316</f>
        <v>0</v>
      </c>
      <c r="S316" s="180">
        <v>0</v>
      </c>
      <c r="T316" s="181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82" t="s">
        <v>183</v>
      </c>
      <c r="AT316" s="182" t="s">
        <v>179</v>
      </c>
      <c r="AU316" s="182" t="s">
        <v>183</v>
      </c>
      <c r="AY316" s="16" t="s">
        <v>176</v>
      </c>
      <c r="BE316" s="183">
        <f>IF(N316="základní",J316,0)</f>
        <v>0</v>
      </c>
      <c r="BF316" s="183">
        <f>IF(N316="snížená",J316,0)</f>
        <v>0</v>
      </c>
      <c r="BG316" s="183">
        <f>IF(N316="zákl. přenesená",J316,0)</f>
        <v>0</v>
      </c>
      <c r="BH316" s="183">
        <f>IF(N316="sníž. přenesená",J316,0)</f>
        <v>0</v>
      </c>
      <c r="BI316" s="183">
        <f>IF(N316="nulová",J316,0)</f>
        <v>0</v>
      </c>
      <c r="BJ316" s="16" t="s">
        <v>84</v>
      </c>
      <c r="BK316" s="183">
        <f>ROUND(I316*H316,2)</f>
        <v>0</v>
      </c>
      <c r="BL316" s="16" t="s">
        <v>183</v>
      </c>
      <c r="BM316" s="182" t="s">
        <v>708</v>
      </c>
    </row>
    <row r="317" s="13" customFormat="1" ht="20.88" customHeight="1">
      <c r="A317" s="13"/>
      <c r="B317" s="195"/>
      <c r="C317" s="13"/>
      <c r="D317" s="196" t="s">
        <v>75</v>
      </c>
      <c r="E317" s="196" t="s">
        <v>709</v>
      </c>
      <c r="F317" s="196" t="s">
        <v>710</v>
      </c>
      <c r="G317" s="13"/>
      <c r="H317" s="13"/>
      <c r="I317" s="197"/>
      <c r="J317" s="198">
        <f>BK317</f>
        <v>0</v>
      </c>
      <c r="K317" s="13"/>
      <c r="L317" s="195"/>
      <c r="M317" s="199"/>
      <c r="N317" s="200"/>
      <c r="O317" s="200"/>
      <c r="P317" s="201">
        <f>P318</f>
        <v>0</v>
      </c>
      <c r="Q317" s="200"/>
      <c r="R317" s="201">
        <f>R318</f>
        <v>0</v>
      </c>
      <c r="S317" s="200"/>
      <c r="T317" s="202">
        <f>T318</f>
        <v>0</v>
      </c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R317" s="196" t="s">
        <v>183</v>
      </c>
      <c r="AT317" s="203" t="s">
        <v>75</v>
      </c>
      <c r="AU317" s="203" t="s">
        <v>188</v>
      </c>
      <c r="AY317" s="196" t="s">
        <v>176</v>
      </c>
      <c r="BK317" s="204">
        <f>BK318</f>
        <v>0</v>
      </c>
    </row>
    <row r="318" s="2" customFormat="1" ht="21.75" customHeight="1">
      <c r="A318" s="35"/>
      <c r="B318" s="169"/>
      <c r="C318" s="170" t="s">
        <v>711</v>
      </c>
      <c r="D318" s="170" t="s">
        <v>179</v>
      </c>
      <c r="E318" s="171" t="s">
        <v>712</v>
      </c>
      <c r="F318" s="172" t="s">
        <v>594</v>
      </c>
      <c r="G318" s="173" t="s">
        <v>595</v>
      </c>
      <c r="H318" s="174">
        <v>60</v>
      </c>
      <c r="I318" s="175"/>
      <c r="J318" s="176">
        <f>ROUND(I318*H318,2)</f>
        <v>0</v>
      </c>
      <c r="K318" s="177"/>
      <c r="L318" s="36"/>
      <c r="M318" s="178" t="s">
        <v>1</v>
      </c>
      <c r="N318" s="179" t="s">
        <v>41</v>
      </c>
      <c r="O318" s="74"/>
      <c r="P318" s="180">
        <f>O318*H318</f>
        <v>0</v>
      </c>
      <c r="Q318" s="180">
        <v>0</v>
      </c>
      <c r="R318" s="180">
        <f>Q318*H318</f>
        <v>0</v>
      </c>
      <c r="S318" s="180">
        <v>0</v>
      </c>
      <c r="T318" s="181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82" t="s">
        <v>596</v>
      </c>
      <c r="AT318" s="182" t="s">
        <v>179</v>
      </c>
      <c r="AU318" s="182" t="s">
        <v>183</v>
      </c>
      <c r="AY318" s="16" t="s">
        <v>176</v>
      </c>
      <c r="BE318" s="183">
        <f>IF(N318="základní",J318,0)</f>
        <v>0</v>
      </c>
      <c r="BF318" s="183">
        <f>IF(N318="snížená",J318,0)</f>
        <v>0</v>
      </c>
      <c r="BG318" s="183">
        <f>IF(N318="zákl. přenesená",J318,0)</f>
        <v>0</v>
      </c>
      <c r="BH318" s="183">
        <f>IF(N318="sníž. přenesená",J318,0)</f>
        <v>0</v>
      </c>
      <c r="BI318" s="183">
        <f>IF(N318="nulová",J318,0)</f>
        <v>0</v>
      </c>
      <c r="BJ318" s="16" t="s">
        <v>84</v>
      </c>
      <c r="BK318" s="183">
        <f>ROUND(I318*H318,2)</f>
        <v>0</v>
      </c>
      <c r="BL318" s="16" t="s">
        <v>596</v>
      </c>
      <c r="BM318" s="182" t="s">
        <v>713</v>
      </c>
    </row>
    <row r="319" s="13" customFormat="1" ht="20.88" customHeight="1">
      <c r="A319" s="13"/>
      <c r="B319" s="195"/>
      <c r="C319" s="13"/>
      <c r="D319" s="196" t="s">
        <v>75</v>
      </c>
      <c r="E319" s="196" t="s">
        <v>714</v>
      </c>
      <c r="F319" s="196" t="s">
        <v>599</v>
      </c>
      <c r="G319" s="13"/>
      <c r="H319" s="13"/>
      <c r="I319" s="197"/>
      <c r="J319" s="198">
        <f>BK319</f>
        <v>0</v>
      </c>
      <c r="K319" s="13"/>
      <c r="L319" s="195"/>
      <c r="M319" s="199"/>
      <c r="N319" s="200"/>
      <c r="O319" s="200"/>
      <c r="P319" s="201">
        <f>SUM(P320:P321)</f>
        <v>0</v>
      </c>
      <c r="Q319" s="200"/>
      <c r="R319" s="201">
        <f>SUM(R320:R321)</f>
        <v>0</v>
      </c>
      <c r="S319" s="200"/>
      <c r="T319" s="202">
        <f>SUM(T320:T321)</f>
        <v>0</v>
      </c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R319" s="196" t="s">
        <v>197</v>
      </c>
      <c r="AT319" s="203" t="s">
        <v>75</v>
      </c>
      <c r="AU319" s="203" t="s">
        <v>188</v>
      </c>
      <c r="AY319" s="196" t="s">
        <v>176</v>
      </c>
      <c r="BK319" s="204">
        <f>SUM(BK320:BK321)</f>
        <v>0</v>
      </c>
    </row>
    <row r="320" s="2" customFormat="1" ht="16.5" customHeight="1">
      <c r="A320" s="35"/>
      <c r="B320" s="169"/>
      <c r="C320" s="170" t="s">
        <v>715</v>
      </c>
      <c r="D320" s="170" t="s">
        <v>179</v>
      </c>
      <c r="E320" s="171" t="s">
        <v>716</v>
      </c>
      <c r="F320" s="172" t="s">
        <v>604</v>
      </c>
      <c r="G320" s="173" t="s">
        <v>481</v>
      </c>
      <c r="H320" s="174">
        <v>1</v>
      </c>
      <c r="I320" s="175"/>
      <c r="J320" s="176">
        <f>ROUND(I320*H320,2)</f>
        <v>0</v>
      </c>
      <c r="K320" s="177"/>
      <c r="L320" s="36"/>
      <c r="M320" s="178" t="s">
        <v>1</v>
      </c>
      <c r="N320" s="179" t="s">
        <v>41</v>
      </c>
      <c r="O320" s="74"/>
      <c r="P320" s="180">
        <f>O320*H320</f>
        <v>0</v>
      </c>
      <c r="Q320" s="180">
        <v>0</v>
      </c>
      <c r="R320" s="180">
        <f>Q320*H320</f>
        <v>0</v>
      </c>
      <c r="S320" s="180">
        <v>0</v>
      </c>
      <c r="T320" s="181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82" t="s">
        <v>605</v>
      </c>
      <c r="AT320" s="182" t="s">
        <v>179</v>
      </c>
      <c r="AU320" s="182" t="s">
        <v>183</v>
      </c>
      <c r="AY320" s="16" t="s">
        <v>176</v>
      </c>
      <c r="BE320" s="183">
        <f>IF(N320="základní",J320,0)</f>
        <v>0</v>
      </c>
      <c r="BF320" s="183">
        <f>IF(N320="snížená",J320,0)</f>
        <v>0</v>
      </c>
      <c r="BG320" s="183">
        <f>IF(N320="zákl. přenesená",J320,0)</f>
        <v>0</v>
      </c>
      <c r="BH320" s="183">
        <f>IF(N320="sníž. přenesená",J320,0)</f>
        <v>0</v>
      </c>
      <c r="BI320" s="183">
        <f>IF(N320="nulová",J320,0)</f>
        <v>0</v>
      </c>
      <c r="BJ320" s="16" t="s">
        <v>84</v>
      </c>
      <c r="BK320" s="183">
        <f>ROUND(I320*H320,2)</f>
        <v>0</v>
      </c>
      <c r="BL320" s="16" t="s">
        <v>605</v>
      </c>
      <c r="BM320" s="182" t="s">
        <v>717</v>
      </c>
    </row>
    <row r="321" s="2" customFormat="1" ht="33" customHeight="1">
      <c r="A321" s="35"/>
      <c r="B321" s="169"/>
      <c r="C321" s="170" t="s">
        <v>718</v>
      </c>
      <c r="D321" s="170" t="s">
        <v>179</v>
      </c>
      <c r="E321" s="171" t="s">
        <v>719</v>
      </c>
      <c r="F321" s="172" t="s">
        <v>720</v>
      </c>
      <c r="G321" s="173" t="s">
        <v>481</v>
      </c>
      <c r="H321" s="174">
        <v>1</v>
      </c>
      <c r="I321" s="175"/>
      <c r="J321" s="176">
        <f>ROUND(I321*H321,2)</f>
        <v>0</v>
      </c>
      <c r="K321" s="177"/>
      <c r="L321" s="36"/>
      <c r="M321" s="178" t="s">
        <v>1</v>
      </c>
      <c r="N321" s="179" t="s">
        <v>41</v>
      </c>
      <c r="O321" s="74"/>
      <c r="P321" s="180">
        <f>O321*H321</f>
        <v>0</v>
      </c>
      <c r="Q321" s="180">
        <v>0</v>
      </c>
      <c r="R321" s="180">
        <f>Q321*H321</f>
        <v>0</v>
      </c>
      <c r="S321" s="180">
        <v>0</v>
      </c>
      <c r="T321" s="181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82" t="s">
        <v>605</v>
      </c>
      <c r="AT321" s="182" t="s">
        <v>179</v>
      </c>
      <c r="AU321" s="182" t="s">
        <v>183</v>
      </c>
      <c r="AY321" s="16" t="s">
        <v>176</v>
      </c>
      <c r="BE321" s="183">
        <f>IF(N321="základní",J321,0)</f>
        <v>0</v>
      </c>
      <c r="BF321" s="183">
        <f>IF(N321="snížená",J321,0)</f>
        <v>0</v>
      </c>
      <c r="BG321" s="183">
        <f>IF(N321="zákl. přenesená",J321,0)</f>
        <v>0</v>
      </c>
      <c r="BH321" s="183">
        <f>IF(N321="sníž. přenesená",J321,0)</f>
        <v>0</v>
      </c>
      <c r="BI321" s="183">
        <f>IF(N321="nulová",J321,0)</f>
        <v>0</v>
      </c>
      <c r="BJ321" s="16" t="s">
        <v>84</v>
      </c>
      <c r="BK321" s="183">
        <f>ROUND(I321*H321,2)</f>
        <v>0</v>
      </c>
      <c r="BL321" s="16" t="s">
        <v>605</v>
      </c>
      <c r="BM321" s="182" t="s">
        <v>721</v>
      </c>
    </row>
    <row r="322" s="13" customFormat="1" ht="20.88" customHeight="1">
      <c r="A322" s="13"/>
      <c r="B322" s="195"/>
      <c r="C322" s="13"/>
      <c r="D322" s="196" t="s">
        <v>75</v>
      </c>
      <c r="E322" s="196" t="s">
        <v>722</v>
      </c>
      <c r="F322" s="196" t="s">
        <v>723</v>
      </c>
      <c r="G322" s="13"/>
      <c r="H322" s="13"/>
      <c r="I322" s="197"/>
      <c r="J322" s="198">
        <f>BK322</f>
        <v>0</v>
      </c>
      <c r="K322" s="13"/>
      <c r="L322" s="195"/>
      <c r="M322" s="199"/>
      <c r="N322" s="200"/>
      <c r="O322" s="200"/>
      <c r="P322" s="201">
        <f>P323</f>
        <v>0</v>
      </c>
      <c r="Q322" s="200"/>
      <c r="R322" s="201">
        <f>R323</f>
        <v>0</v>
      </c>
      <c r="S322" s="200"/>
      <c r="T322" s="202">
        <f>T323</f>
        <v>0</v>
      </c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R322" s="196" t="s">
        <v>183</v>
      </c>
      <c r="AT322" s="203" t="s">
        <v>75</v>
      </c>
      <c r="AU322" s="203" t="s">
        <v>188</v>
      </c>
      <c r="AY322" s="196" t="s">
        <v>176</v>
      </c>
      <c r="BK322" s="204">
        <f>BK323</f>
        <v>0</v>
      </c>
    </row>
    <row r="323" s="2" customFormat="1" ht="21.75" customHeight="1">
      <c r="A323" s="35"/>
      <c r="B323" s="169"/>
      <c r="C323" s="170" t="s">
        <v>724</v>
      </c>
      <c r="D323" s="170" t="s">
        <v>179</v>
      </c>
      <c r="E323" s="171" t="s">
        <v>712</v>
      </c>
      <c r="F323" s="172" t="s">
        <v>594</v>
      </c>
      <c r="G323" s="173" t="s">
        <v>595</v>
      </c>
      <c r="H323" s="174">
        <v>160</v>
      </c>
      <c r="I323" s="175"/>
      <c r="J323" s="176">
        <f>ROUND(I323*H323,2)</f>
        <v>0</v>
      </c>
      <c r="K323" s="177"/>
      <c r="L323" s="36"/>
      <c r="M323" s="178" t="s">
        <v>1</v>
      </c>
      <c r="N323" s="179" t="s">
        <v>41</v>
      </c>
      <c r="O323" s="74"/>
      <c r="P323" s="180">
        <f>O323*H323</f>
        <v>0</v>
      </c>
      <c r="Q323" s="180">
        <v>0</v>
      </c>
      <c r="R323" s="180">
        <f>Q323*H323</f>
        <v>0</v>
      </c>
      <c r="S323" s="180">
        <v>0</v>
      </c>
      <c r="T323" s="181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82" t="s">
        <v>596</v>
      </c>
      <c r="AT323" s="182" t="s">
        <v>179</v>
      </c>
      <c r="AU323" s="182" t="s">
        <v>183</v>
      </c>
      <c r="AY323" s="16" t="s">
        <v>176</v>
      </c>
      <c r="BE323" s="183">
        <f>IF(N323="základní",J323,0)</f>
        <v>0</v>
      </c>
      <c r="BF323" s="183">
        <f>IF(N323="snížená",J323,0)</f>
        <v>0</v>
      </c>
      <c r="BG323" s="183">
        <f>IF(N323="zákl. přenesená",J323,0)</f>
        <v>0</v>
      </c>
      <c r="BH323" s="183">
        <f>IF(N323="sníž. přenesená",J323,0)</f>
        <v>0</v>
      </c>
      <c r="BI323" s="183">
        <f>IF(N323="nulová",J323,0)</f>
        <v>0</v>
      </c>
      <c r="BJ323" s="16" t="s">
        <v>84</v>
      </c>
      <c r="BK323" s="183">
        <f>ROUND(I323*H323,2)</f>
        <v>0</v>
      </c>
      <c r="BL323" s="16" t="s">
        <v>596</v>
      </c>
      <c r="BM323" s="182" t="s">
        <v>725</v>
      </c>
    </row>
    <row r="324" s="13" customFormat="1" ht="20.88" customHeight="1">
      <c r="A324" s="13"/>
      <c r="B324" s="195"/>
      <c r="C324" s="13"/>
      <c r="D324" s="196" t="s">
        <v>75</v>
      </c>
      <c r="E324" s="196" t="s">
        <v>726</v>
      </c>
      <c r="F324" s="196" t="s">
        <v>599</v>
      </c>
      <c r="G324" s="13"/>
      <c r="H324" s="13"/>
      <c r="I324" s="197"/>
      <c r="J324" s="198">
        <f>BK324</f>
        <v>0</v>
      </c>
      <c r="K324" s="13"/>
      <c r="L324" s="195"/>
      <c r="M324" s="199"/>
      <c r="N324" s="200"/>
      <c r="O324" s="200"/>
      <c r="P324" s="201">
        <f>SUM(P325:P326)</f>
        <v>0</v>
      </c>
      <c r="Q324" s="200"/>
      <c r="R324" s="201">
        <f>SUM(R325:R326)</f>
        <v>0</v>
      </c>
      <c r="S324" s="200"/>
      <c r="T324" s="202">
        <f>SUM(T325:T326)</f>
        <v>0</v>
      </c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R324" s="196" t="s">
        <v>197</v>
      </c>
      <c r="AT324" s="203" t="s">
        <v>75</v>
      </c>
      <c r="AU324" s="203" t="s">
        <v>188</v>
      </c>
      <c r="AY324" s="196" t="s">
        <v>176</v>
      </c>
      <c r="BK324" s="204">
        <f>SUM(BK325:BK326)</f>
        <v>0</v>
      </c>
    </row>
    <row r="325" s="2" customFormat="1" ht="16.5" customHeight="1">
      <c r="A325" s="35"/>
      <c r="B325" s="169"/>
      <c r="C325" s="170" t="s">
        <v>727</v>
      </c>
      <c r="D325" s="170" t="s">
        <v>179</v>
      </c>
      <c r="E325" s="171" t="s">
        <v>716</v>
      </c>
      <c r="F325" s="172" t="s">
        <v>604</v>
      </c>
      <c r="G325" s="173" t="s">
        <v>481</v>
      </c>
      <c r="H325" s="174">
        <v>1</v>
      </c>
      <c r="I325" s="175"/>
      <c r="J325" s="176">
        <f>ROUND(I325*H325,2)</f>
        <v>0</v>
      </c>
      <c r="K325" s="177"/>
      <c r="L325" s="36"/>
      <c r="M325" s="178" t="s">
        <v>1</v>
      </c>
      <c r="N325" s="179" t="s">
        <v>41</v>
      </c>
      <c r="O325" s="74"/>
      <c r="P325" s="180">
        <f>O325*H325</f>
        <v>0</v>
      </c>
      <c r="Q325" s="180">
        <v>0</v>
      </c>
      <c r="R325" s="180">
        <f>Q325*H325</f>
        <v>0</v>
      </c>
      <c r="S325" s="180">
        <v>0</v>
      </c>
      <c r="T325" s="181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82" t="s">
        <v>605</v>
      </c>
      <c r="AT325" s="182" t="s">
        <v>179</v>
      </c>
      <c r="AU325" s="182" t="s">
        <v>183</v>
      </c>
      <c r="AY325" s="16" t="s">
        <v>176</v>
      </c>
      <c r="BE325" s="183">
        <f>IF(N325="základní",J325,0)</f>
        <v>0</v>
      </c>
      <c r="BF325" s="183">
        <f>IF(N325="snížená",J325,0)</f>
        <v>0</v>
      </c>
      <c r="BG325" s="183">
        <f>IF(N325="zákl. přenesená",J325,0)</f>
        <v>0</v>
      </c>
      <c r="BH325" s="183">
        <f>IF(N325="sníž. přenesená",J325,0)</f>
        <v>0</v>
      </c>
      <c r="BI325" s="183">
        <f>IF(N325="nulová",J325,0)</f>
        <v>0</v>
      </c>
      <c r="BJ325" s="16" t="s">
        <v>84</v>
      </c>
      <c r="BK325" s="183">
        <f>ROUND(I325*H325,2)</f>
        <v>0</v>
      </c>
      <c r="BL325" s="16" t="s">
        <v>605</v>
      </c>
      <c r="BM325" s="182" t="s">
        <v>728</v>
      </c>
    </row>
    <row r="326" s="2" customFormat="1" ht="24.15" customHeight="1">
      <c r="A326" s="35"/>
      <c r="B326" s="169"/>
      <c r="C326" s="170" t="s">
        <v>729</v>
      </c>
      <c r="D326" s="170" t="s">
        <v>179</v>
      </c>
      <c r="E326" s="171" t="s">
        <v>730</v>
      </c>
      <c r="F326" s="172" t="s">
        <v>611</v>
      </c>
      <c r="G326" s="173" t="s">
        <v>481</v>
      </c>
      <c r="H326" s="174">
        <v>1</v>
      </c>
      <c r="I326" s="175"/>
      <c r="J326" s="176">
        <f>ROUND(I326*H326,2)</f>
        <v>0</v>
      </c>
      <c r="K326" s="177"/>
      <c r="L326" s="36"/>
      <c r="M326" s="178" t="s">
        <v>1</v>
      </c>
      <c r="N326" s="179" t="s">
        <v>41</v>
      </c>
      <c r="O326" s="74"/>
      <c r="P326" s="180">
        <f>O326*H326</f>
        <v>0</v>
      </c>
      <c r="Q326" s="180">
        <v>0</v>
      </c>
      <c r="R326" s="180">
        <f>Q326*H326</f>
        <v>0</v>
      </c>
      <c r="S326" s="180">
        <v>0</v>
      </c>
      <c r="T326" s="181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82" t="s">
        <v>605</v>
      </c>
      <c r="AT326" s="182" t="s">
        <v>179</v>
      </c>
      <c r="AU326" s="182" t="s">
        <v>183</v>
      </c>
      <c r="AY326" s="16" t="s">
        <v>176</v>
      </c>
      <c r="BE326" s="183">
        <f>IF(N326="základní",J326,0)</f>
        <v>0</v>
      </c>
      <c r="BF326" s="183">
        <f>IF(N326="snížená",J326,0)</f>
        <v>0</v>
      </c>
      <c r="BG326" s="183">
        <f>IF(N326="zákl. přenesená",J326,0)</f>
        <v>0</v>
      </c>
      <c r="BH326" s="183">
        <f>IF(N326="sníž. přenesená",J326,0)</f>
        <v>0</v>
      </c>
      <c r="BI326" s="183">
        <f>IF(N326="nulová",J326,0)</f>
        <v>0</v>
      </c>
      <c r="BJ326" s="16" t="s">
        <v>84</v>
      </c>
      <c r="BK326" s="183">
        <f>ROUND(I326*H326,2)</f>
        <v>0</v>
      </c>
      <c r="BL326" s="16" t="s">
        <v>605</v>
      </c>
      <c r="BM326" s="182" t="s">
        <v>731</v>
      </c>
    </row>
    <row r="327" s="13" customFormat="1" ht="20.88" customHeight="1">
      <c r="A327" s="13"/>
      <c r="B327" s="195"/>
      <c r="C327" s="13"/>
      <c r="D327" s="196" t="s">
        <v>75</v>
      </c>
      <c r="E327" s="196" t="s">
        <v>732</v>
      </c>
      <c r="F327" s="196" t="s">
        <v>733</v>
      </c>
      <c r="G327" s="13"/>
      <c r="H327" s="13"/>
      <c r="I327" s="197"/>
      <c r="J327" s="198">
        <f>BK327</f>
        <v>0</v>
      </c>
      <c r="K327" s="13"/>
      <c r="L327" s="195"/>
      <c r="M327" s="199"/>
      <c r="N327" s="200"/>
      <c r="O327" s="200"/>
      <c r="P327" s="201">
        <f>P328+SUM(P329:P361)</f>
        <v>0</v>
      </c>
      <c r="Q327" s="200"/>
      <c r="R327" s="201">
        <f>R328+SUM(R329:R361)</f>
        <v>0.1111</v>
      </c>
      <c r="S327" s="200"/>
      <c r="T327" s="202">
        <f>T328+SUM(T329:T361)</f>
        <v>0</v>
      </c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R327" s="196" t="s">
        <v>84</v>
      </c>
      <c r="AT327" s="203" t="s">
        <v>75</v>
      </c>
      <c r="AU327" s="203" t="s">
        <v>188</v>
      </c>
      <c r="AY327" s="196" t="s">
        <v>176</v>
      </c>
      <c r="BK327" s="204">
        <f>BK328+SUM(BK329:BK361)</f>
        <v>0</v>
      </c>
    </row>
    <row r="328" s="2" customFormat="1" ht="24.15" customHeight="1">
      <c r="A328" s="35"/>
      <c r="B328" s="169"/>
      <c r="C328" s="170" t="s">
        <v>734</v>
      </c>
      <c r="D328" s="170" t="s">
        <v>179</v>
      </c>
      <c r="E328" s="171" t="s">
        <v>735</v>
      </c>
      <c r="F328" s="172" t="s">
        <v>736</v>
      </c>
      <c r="G328" s="173" t="s">
        <v>195</v>
      </c>
      <c r="H328" s="174">
        <v>1</v>
      </c>
      <c r="I328" s="175"/>
      <c r="J328" s="176">
        <f>ROUND(I328*H328,2)</f>
        <v>0</v>
      </c>
      <c r="K328" s="177"/>
      <c r="L328" s="36"/>
      <c r="M328" s="178" t="s">
        <v>1</v>
      </c>
      <c r="N328" s="179" t="s">
        <v>41</v>
      </c>
      <c r="O328" s="74"/>
      <c r="P328" s="180">
        <f>O328*H328</f>
        <v>0</v>
      </c>
      <c r="Q328" s="180">
        <v>0</v>
      </c>
      <c r="R328" s="180">
        <f>Q328*H328</f>
        <v>0</v>
      </c>
      <c r="S328" s="180">
        <v>0</v>
      </c>
      <c r="T328" s="181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82" t="s">
        <v>183</v>
      </c>
      <c r="AT328" s="182" t="s">
        <v>179</v>
      </c>
      <c r="AU328" s="182" t="s">
        <v>183</v>
      </c>
      <c r="AY328" s="16" t="s">
        <v>176</v>
      </c>
      <c r="BE328" s="183">
        <f>IF(N328="základní",J328,0)</f>
        <v>0</v>
      </c>
      <c r="BF328" s="183">
        <f>IF(N328="snížená",J328,0)</f>
        <v>0</v>
      </c>
      <c r="BG328" s="183">
        <f>IF(N328="zákl. přenesená",J328,0)</f>
        <v>0</v>
      </c>
      <c r="BH328" s="183">
        <f>IF(N328="sníž. přenesená",J328,0)</f>
        <v>0</v>
      </c>
      <c r="BI328" s="183">
        <f>IF(N328="nulová",J328,0)</f>
        <v>0</v>
      </c>
      <c r="BJ328" s="16" t="s">
        <v>84</v>
      </c>
      <c r="BK328" s="183">
        <f>ROUND(I328*H328,2)</f>
        <v>0</v>
      </c>
      <c r="BL328" s="16" t="s">
        <v>183</v>
      </c>
      <c r="BM328" s="182" t="s">
        <v>737</v>
      </c>
    </row>
    <row r="329" s="2" customFormat="1" ht="62.7" customHeight="1">
      <c r="A329" s="35"/>
      <c r="B329" s="169"/>
      <c r="C329" s="184" t="s">
        <v>738</v>
      </c>
      <c r="D329" s="184" t="s">
        <v>198</v>
      </c>
      <c r="E329" s="185" t="s">
        <v>739</v>
      </c>
      <c r="F329" s="186" t="s">
        <v>740</v>
      </c>
      <c r="G329" s="187" t="s">
        <v>195</v>
      </c>
      <c r="H329" s="188">
        <v>1</v>
      </c>
      <c r="I329" s="189"/>
      <c r="J329" s="190">
        <f>ROUND(I329*H329,2)</f>
        <v>0</v>
      </c>
      <c r="K329" s="191"/>
      <c r="L329" s="192"/>
      <c r="M329" s="193" t="s">
        <v>1</v>
      </c>
      <c r="N329" s="194" t="s">
        <v>41</v>
      </c>
      <c r="O329" s="74"/>
      <c r="P329" s="180">
        <f>O329*H329</f>
        <v>0</v>
      </c>
      <c r="Q329" s="180">
        <v>0</v>
      </c>
      <c r="R329" s="180">
        <f>Q329*H329</f>
        <v>0</v>
      </c>
      <c r="S329" s="180">
        <v>0</v>
      </c>
      <c r="T329" s="181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82" t="s">
        <v>201</v>
      </c>
      <c r="AT329" s="182" t="s">
        <v>198</v>
      </c>
      <c r="AU329" s="182" t="s">
        <v>183</v>
      </c>
      <c r="AY329" s="16" t="s">
        <v>176</v>
      </c>
      <c r="BE329" s="183">
        <f>IF(N329="základní",J329,0)</f>
        <v>0</v>
      </c>
      <c r="BF329" s="183">
        <f>IF(N329="snížená",J329,0)</f>
        <v>0</v>
      </c>
      <c r="BG329" s="183">
        <f>IF(N329="zákl. přenesená",J329,0)</f>
        <v>0</v>
      </c>
      <c r="BH329" s="183">
        <f>IF(N329="sníž. přenesená",J329,0)</f>
        <v>0</v>
      </c>
      <c r="BI329" s="183">
        <f>IF(N329="nulová",J329,0)</f>
        <v>0</v>
      </c>
      <c r="BJ329" s="16" t="s">
        <v>84</v>
      </c>
      <c r="BK329" s="183">
        <f>ROUND(I329*H329,2)</f>
        <v>0</v>
      </c>
      <c r="BL329" s="16" t="s">
        <v>183</v>
      </c>
      <c r="BM329" s="182" t="s">
        <v>741</v>
      </c>
    </row>
    <row r="330" s="2" customFormat="1" ht="16.5" customHeight="1">
      <c r="A330" s="35"/>
      <c r="B330" s="169"/>
      <c r="C330" s="170" t="s">
        <v>742</v>
      </c>
      <c r="D330" s="170" t="s">
        <v>179</v>
      </c>
      <c r="E330" s="171" t="s">
        <v>743</v>
      </c>
      <c r="F330" s="172" t="s">
        <v>744</v>
      </c>
      <c r="G330" s="173" t="s">
        <v>195</v>
      </c>
      <c r="H330" s="174">
        <v>1</v>
      </c>
      <c r="I330" s="175"/>
      <c r="J330" s="176">
        <f>ROUND(I330*H330,2)</f>
        <v>0</v>
      </c>
      <c r="K330" s="177"/>
      <c r="L330" s="36"/>
      <c r="M330" s="178" t="s">
        <v>1</v>
      </c>
      <c r="N330" s="179" t="s">
        <v>41</v>
      </c>
      <c r="O330" s="74"/>
      <c r="P330" s="180">
        <f>O330*H330</f>
        <v>0</v>
      </c>
      <c r="Q330" s="180">
        <v>0</v>
      </c>
      <c r="R330" s="180">
        <f>Q330*H330</f>
        <v>0</v>
      </c>
      <c r="S330" s="180">
        <v>0</v>
      </c>
      <c r="T330" s="181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82" t="s">
        <v>183</v>
      </c>
      <c r="AT330" s="182" t="s">
        <v>179</v>
      </c>
      <c r="AU330" s="182" t="s">
        <v>183</v>
      </c>
      <c r="AY330" s="16" t="s">
        <v>176</v>
      </c>
      <c r="BE330" s="183">
        <f>IF(N330="základní",J330,0)</f>
        <v>0</v>
      </c>
      <c r="BF330" s="183">
        <f>IF(N330="snížená",J330,0)</f>
        <v>0</v>
      </c>
      <c r="BG330" s="183">
        <f>IF(N330="zákl. přenesená",J330,0)</f>
        <v>0</v>
      </c>
      <c r="BH330" s="183">
        <f>IF(N330="sníž. přenesená",J330,0)</f>
        <v>0</v>
      </c>
      <c r="BI330" s="183">
        <f>IF(N330="nulová",J330,0)</f>
        <v>0</v>
      </c>
      <c r="BJ330" s="16" t="s">
        <v>84</v>
      </c>
      <c r="BK330" s="183">
        <f>ROUND(I330*H330,2)</f>
        <v>0</v>
      </c>
      <c r="BL330" s="16" t="s">
        <v>183</v>
      </c>
      <c r="BM330" s="182" t="s">
        <v>745</v>
      </c>
    </row>
    <row r="331" s="2" customFormat="1" ht="33" customHeight="1">
      <c r="A331" s="35"/>
      <c r="B331" s="169"/>
      <c r="C331" s="184" t="s">
        <v>746</v>
      </c>
      <c r="D331" s="184" t="s">
        <v>198</v>
      </c>
      <c r="E331" s="185" t="s">
        <v>747</v>
      </c>
      <c r="F331" s="186" t="s">
        <v>748</v>
      </c>
      <c r="G331" s="187" t="s">
        <v>195</v>
      </c>
      <c r="H331" s="188">
        <v>1</v>
      </c>
      <c r="I331" s="189"/>
      <c r="J331" s="190">
        <f>ROUND(I331*H331,2)</f>
        <v>0</v>
      </c>
      <c r="K331" s="191"/>
      <c r="L331" s="192"/>
      <c r="M331" s="193" t="s">
        <v>1</v>
      </c>
      <c r="N331" s="194" t="s">
        <v>41</v>
      </c>
      <c r="O331" s="74"/>
      <c r="P331" s="180">
        <f>O331*H331</f>
        <v>0</v>
      </c>
      <c r="Q331" s="180">
        <v>0</v>
      </c>
      <c r="R331" s="180">
        <f>Q331*H331</f>
        <v>0</v>
      </c>
      <c r="S331" s="180">
        <v>0</v>
      </c>
      <c r="T331" s="181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82" t="s">
        <v>201</v>
      </c>
      <c r="AT331" s="182" t="s">
        <v>198</v>
      </c>
      <c r="AU331" s="182" t="s">
        <v>183</v>
      </c>
      <c r="AY331" s="16" t="s">
        <v>176</v>
      </c>
      <c r="BE331" s="183">
        <f>IF(N331="základní",J331,0)</f>
        <v>0</v>
      </c>
      <c r="BF331" s="183">
        <f>IF(N331="snížená",J331,0)</f>
        <v>0</v>
      </c>
      <c r="BG331" s="183">
        <f>IF(N331="zákl. přenesená",J331,0)</f>
        <v>0</v>
      </c>
      <c r="BH331" s="183">
        <f>IF(N331="sníž. přenesená",J331,0)</f>
        <v>0</v>
      </c>
      <c r="BI331" s="183">
        <f>IF(N331="nulová",J331,0)</f>
        <v>0</v>
      </c>
      <c r="BJ331" s="16" t="s">
        <v>84</v>
      </c>
      <c r="BK331" s="183">
        <f>ROUND(I331*H331,2)</f>
        <v>0</v>
      </c>
      <c r="BL331" s="16" t="s">
        <v>183</v>
      </c>
      <c r="BM331" s="182" t="s">
        <v>749</v>
      </c>
    </row>
    <row r="332" s="2" customFormat="1" ht="24.15" customHeight="1">
      <c r="A332" s="35"/>
      <c r="B332" s="169"/>
      <c r="C332" s="170" t="s">
        <v>750</v>
      </c>
      <c r="D332" s="170" t="s">
        <v>179</v>
      </c>
      <c r="E332" s="171" t="s">
        <v>751</v>
      </c>
      <c r="F332" s="172" t="s">
        <v>752</v>
      </c>
      <c r="G332" s="173" t="s">
        <v>195</v>
      </c>
      <c r="H332" s="174">
        <v>3</v>
      </c>
      <c r="I332" s="175"/>
      <c r="J332" s="176">
        <f>ROUND(I332*H332,2)</f>
        <v>0</v>
      </c>
      <c r="K332" s="177"/>
      <c r="L332" s="36"/>
      <c r="M332" s="178" t="s">
        <v>1</v>
      </c>
      <c r="N332" s="179" t="s">
        <v>41</v>
      </c>
      <c r="O332" s="74"/>
      <c r="P332" s="180">
        <f>O332*H332</f>
        <v>0</v>
      </c>
      <c r="Q332" s="180">
        <v>0</v>
      </c>
      <c r="R332" s="180">
        <f>Q332*H332</f>
        <v>0</v>
      </c>
      <c r="S332" s="180">
        <v>0</v>
      </c>
      <c r="T332" s="181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82" t="s">
        <v>183</v>
      </c>
      <c r="AT332" s="182" t="s">
        <v>179</v>
      </c>
      <c r="AU332" s="182" t="s">
        <v>183</v>
      </c>
      <c r="AY332" s="16" t="s">
        <v>176</v>
      </c>
      <c r="BE332" s="183">
        <f>IF(N332="základní",J332,0)</f>
        <v>0</v>
      </c>
      <c r="BF332" s="183">
        <f>IF(N332="snížená",J332,0)</f>
        <v>0</v>
      </c>
      <c r="BG332" s="183">
        <f>IF(N332="zákl. přenesená",J332,0)</f>
        <v>0</v>
      </c>
      <c r="BH332" s="183">
        <f>IF(N332="sníž. přenesená",J332,0)</f>
        <v>0</v>
      </c>
      <c r="BI332" s="183">
        <f>IF(N332="nulová",J332,0)</f>
        <v>0</v>
      </c>
      <c r="BJ332" s="16" t="s">
        <v>84</v>
      </c>
      <c r="BK332" s="183">
        <f>ROUND(I332*H332,2)</f>
        <v>0</v>
      </c>
      <c r="BL332" s="16" t="s">
        <v>183</v>
      </c>
      <c r="BM332" s="182" t="s">
        <v>753</v>
      </c>
    </row>
    <row r="333" s="2" customFormat="1" ht="66.75" customHeight="1">
      <c r="A333" s="35"/>
      <c r="B333" s="169"/>
      <c r="C333" s="184" t="s">
        <v>754</v>
      </c>
      <c r="D333" s="184" t="s">
        <v>198</v>
      </c>
      <c r="E333" s="185" t="s">
        <v>755</v>
      </c>
      <c r="F333" s="186" t="s">
        <v>756</v>
      </c>
      <c r="G333" s="187" t="s">
        <v>757</v>
      </c>
      <c r="H333" s="188">
        <v>3</v>
      </c>
      <c r="I333" s="189"/>
      <c r="J333" s="190">
        <f>ROUND(I333*H333,2)</f>
        <v>0</v>
      </c>
      <c r="K333" s="191"/>
      <c r="L333" s="192"/>
      <c r="M333" s="193" t="s">
        <v>1</v>
      </c>
      <c r="N333" s="194" t="s">
        <v>41</v>
      </c>
      <c r="O333" s="74"/>
      <c r="P333" s="180">
        <f>O333*H333</f>
        <v>0</v>
      </c>
      <c r="Q333" s="180">
        <v>0</v>
      </c>
      <c r="R333" s="180">
        <f>Q333*H333</f>
        <v>0</v>
      </c>
      <c r="S333" s="180">
        <v>0</v>
      </c>
      <c r="T333" s="181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82" t="s">
        <v>201</v>
      </c>
      <c r="AT333" s="182" t="s">
        <v>198</v>
      </c>
      <c r="AU333" s="182" t="s">
        <v>183</v>
      </c>
      <c r="AY333" s="16" t="s">
        <v>176</v>
      </c>
      <c r="BE333" s="183">
        <f>IF(N333="základní",J333,0)</f>
        <v>0</v>
      </c>
      <c r="BF333" s="183">
        <f>IF(N333="snížená",J333,0)</f>
        <v>0</v>
      </c>
      <c r="BG333" s="183">
        <f>IF(N333="zákl. přenesená",J333,0)</f>
        <v>0</v>
      </c>
      <c r="BH333" s="183">
        <f>IF(N333="sníž. přenesená",J333,0)</f>
        <v>0</v>
      </c>
      <c r="BI333" s="183">
        <f>IF(N333="nulová",J333,0)</f>
        <v>0</v>
      </c>
      <c r="BJ333" s="16" t="s">
        <v>84</v>
      </c>
      <c r="BK333" s="183">
        <f>ROUND(I333*H333,2)</f>
        <v>0</v>
      </c>
      <c r="BL333" s="16" t="s">
        <v>183</v>
      </c>
      <c r="BM333" s="182" t="s">
        <v>758</v>
      </c>
    </row>
    <row r="334" s="2" customFormat="1" ht="16.5" customHeight="1">
      <c r="A334" s="35"/>
      <c r="B334" s="169"/>
      <c r="C334" s="170" t="s">
        <v>759</v>
      </c>
      <c r="D334" s="170" t="s">
        <v>179</v>
      </c>
      <c r="E334" s="171" t="s">
        <v>760</v>
      </c>
      <c r="F334" s="172" t="s">
        <v>761</v>
      </c>
      <c r="G334" s="173" t="s">
        <v>195</v>
      </c>
      <c r="H334" s="174">
        <v>3</v>
      </c>
      <c r="I334" s="175"/>
      <c r="J334" s="176">
        <f>ROUND(I334*H334,2)</f>
        <v>0</v>
      </c>
      <c r="K334" s="177"/>
      <c r="L334" s="36"/>
      <c r="M334" s="178" t="s">
        <v>1</v>
      </c>
      <c r="N334" s="179" t="s">
        <v>41</v>
      </c>
      <c r="O334" s="74"/>
      <c r="P334" s="180">
        <f>O334*H334</f>
        <v>0</v>
      </c>
      <c r="Q334" s="180">
        <v>0</v>
      </c>
      <c r="R334" s="180">
        <f>Q334*H334</f>
        <v>0</v>
      </c>
      <c r="S334" s="180">
        <v>0</v>
      </c>
      <c r="T334" s="181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82" t="s">
        <v>183</v>
      </c>
      <c r="AT334" s="182" t="s">
        <v>179</v>
      </c>
      <c r="AU334" s="182" t="s">
        <v>183</v>
      </c>
      <c r="AY334" s="16" t="s">
        <v>176</v>
      </c>
      <c r="BE334" s="183">
        <f>IF(N334="základní",J334,0)</f>
        <v>0</v>
      </c>
      <c r="BF334" s="183">
        <f>IF(N334="snížená",J334,0)</f>
        <v>0</v>
      </c>
      <c r="BG334" s="183">
        <f>IF(N334="zákl. přenesená",J334,0)</f>
        <v>0</v>
      </c>
      <c r="BH334" s="183">
        <f>IF(N334="sníž. přenesená",J334,0)</f>
        <v>0</v>
      </c>
      <c r="BI334" s="183">
        <f>IF(N334="nulová",J334,0)</f>
        <v>0</v>
      </c>
      <c r="BJ334" s="16" t="s">
        <v>84</v>
      </c>
      <c r="BK334" s="183">
        <f>ROUND(I334*H334,2)</f>
        <v>0</v>
      </c>
      <c r="BL334" s="16" t="s">
        <v>183</v>
      </c>
      <c r="BM334" s="182" t="s">
        <v>762</v>
      </c>
    </row>
    <row r="335" s="2" customFormat="1" ht="24.15" customHeight="1">
      <c r="A335" s="35"/>
      <c r="B335" s="169"/>
      <c r="C335" s="184" t="s">
        <v>763</v>
      </c>
      <c r="D335" s="184" t="s">
        <v>198</v>
      </c>
      <c r="E335" s="185" t="s">
        <v>764</v>
      </c>
      <c r="F335" s="186" t="s">
        <v>765</v>
      </c>
      <c r="G335" s="187" t="s">
        <v>195</v>
      </c>
      <c r="H335" s="188">
        <v>3</v>
      </c>
      <c r="I335" s="189"/>
      <c r="J335" s="190">
        <f>ROUND(I335*H335,2)</f>
        <v>0</v>
      </c>
      <c r="K335" s="191"/>
      <c r="L335" s="192"/>
      <c r="M335" s="193" t="s">
        <v>1</v>
      </c>
      <c r="N335" s="194" t="s">
        <v>41</v>
      </c>
      <c r="O335" s="74"/>
      <c r="P335" s="180">
        <f>O335*H335</f>
        <v>0</v>
      </c>
      <c r="Q335" s="180">
        <v>0</v>
      </c>
      <c r="R335" s="180">
        <f>Q335*H335</f>
        <v>0</v>
      </c>
      <c r="S335" s="180">
        <v>0</v>
      </c>
      <c r="T335" s="181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82" t="s">
        <v>201</v>
      </c>
      <c r="AT335" s="182" t="s">
        <v>198</v>
      </c>
      <c r="AU335" s="182" t="s">
        <v>183</v>
      </c>
      <c r="AY335" s="16" t="s">
        <v>176</v>
      </c>
      <c r="BE335" s="183">
        <f>IF(N335="základní",J335,0)</f>
        <v>0</v>
      </c>
      <c r="BF335" s="183">
        <f>IF(N335="snížená",J335,0)</f>
        <v>0</v>
      </c>
      <c r="BG335" s="183">
        <f>IF(N335="zákl. přenesená",J335,0)</f>
        <v>0</v>
      </c>
      <c r="BH335" s="183">
        <f>IF(N335="sníž. přenesená",J335,0)</f>
        <v>0</v>
      </c>
      <c r="BI335" s="183">
        <f>IF(N335="nulová",J335,0)</f>
        <v>0</v>
      </c>
      <c r="BJ335" s="16" t="s">
        <v>84</v>
      </c>
      <c r="BK335" s="183">
        <f>ROUND(I335*H335,2)</f>
        <v>0</v>
      </c>
      <c r="BL335" s="16" t="s">
        <v>183</v>
      </c>
      <c r="BM335" s="182" t="s">
        <v>766</v>
      </c>
    </row>
    <row r="336" s="2" customFormat="1" ht="16.5" customHeight="1">
      <c r="A336" s="35"/>
      <c r="B336" s="169"/>
      <c r="C336" s="170" t="s">
        <v>767</v>
      </c>
      <c r="D336" s="170" t="s">
        <v>179</v>
      </c>
      <c r="E336" s="171" t="s">
        <v>768</v>
      </c>
      <c r="F336" s="172" t="s">
        <v>769</v>
      </c>
      <c r="G336" s="173" t="s">
        <v>195</v>
      </c>
      <c r="H336" s="174">
        <v>6</v>
      </c>
      <c r="I336" s="175"/>
      <c r="J336" s="176">
        <f>ROUND(I336*H336,2)</f>
        <v>0</v>
      </c>
      <c r="K336" s="177"/>
      <c r="L336" s="36"/>
      <c r="M336" s="178" t="s">
        <v>1</v>
      </c>
      <c r="N336" s="179" t="s">
        <v>41</v>
      </c>
      <c r="O336" s="74"/>
      <c r="P336" s="180">
        <f>O336*H336</f>
        <v>0</v>
      </c>
      <c r="Q336" s="180">
        <v>0</v>
      </c>
      <c r="R336" s="180">
        <f>Q336*H336</f>
        <v>0</v>
      </c>
      <c r="S336" s="180">
        <v>0</v>
      </c>
      <c r="T336" s="181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82" t="s">
        <v>183</v>
      </c>
      <c r="AT336" s="182" t="s">
        <v>179</v>
      </c>
      <c r="AU336" s="182" t="s">
        <v>183</v>
      </c>
      <c r="AY336" s="16" t="s">
        <v>176</v>
      </c>
      <c r="BE336" s="183">
        <f>IF(N336="základní",J336,0)</f>
        <v>0</v>
      </c>
      <c r="BF336" s="183">
        <f>IF(N336="snížená",J336,0)</f>
        <v>0</v>
      </c>
      <c r="BG336" s="183">
        <f>IF(N336="zákl. přenesená",J336,0)</f>
        <v>0</v>
      </c>
      <c r="BH336" s="183">
        <f>IF(N336="sníž. přenesená",J336,0)</f>
        <v>0</v>
      </c>
      <c r="BI336" s="183">
        <f>IF(N336="nulová",J336,0)</f>
        <v>0</v>
      </c>
      <c r="BJ336" s="16" t="s">
        <v>84</v>
      </c>
      <c r="BK336" s="183">
        <f>ROUND(I336*H336,2)</f>
        <v>0</v>
      </c>
      <c r="BL336" s="16" t="s">
        <v>183</v>
      </c>
      <c r="BM336" s="182" t="s">
        <v>770</v>
      </c>
    </row>
    <row r="337" s="2" customFormat="1" ht="24.15" customHeight="1">
      <c r="A337" s="35"/>
      <c r="B337" s="169"/>
      <c r="C337" s="184" t="s">
        <v>771</v>
      </c>
      <c r="D337" s="184" t="s">
        <v>198</v>
      </c>
      <c r="E337" s="185" t="s">
        <v>772</v>
      </c>
      <c r="F337" s="186" t="s">
        <v>773</v>
      </c>
      <c r="G337" s="187" t="s">
        <v>195</v>
      </c>
      <c r="H337" s="188">
        <v>6</v>
      </c>
      <c r="I337" s="189"/>
      <c r="J337" s="190">
        <f>ROUND(I337*H337,2)</f>
        <v>0</v>
      </c>
      <c r="K337" s="191"/>
      <c r="L337" s="192"/>
      <c r="M337" s="193" t="s">
        <v>1</v>
      </c>
      <c r="N337" s="194" t="s">
        <v>41</v>
      </c>
      <c r="O337" s="74"/>
      <c r="P337" s="180">
        <f>O337*H337</f>
        <v>0</v>
      </c>
      <c r="Q337" s="180">
        <v>0</v>
      </c>
      <c r="R337" s="180">
        <f>Q337*H337</f>
        <v>0</v>
      </c>
      <c r="S337" s="180">
        <v>0</v>
      </c>
      <c r="T337" s="181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82" t="s">
        <v>201</v>
      </c>
      <c r="AT337" s="182" t="s">
        <v>198</v>
      </c>
      <c r="AU337" s="182" t="s">
        <v>183</v>
      </c>
      <c r="AY337" s="16" t="s">
        <v>176</v>
      </c>
      <c r="BE337" s="183">
        <f>IF(N337="základní",J337,0)</f>
        <v>0</v>
      </c>
      <c r="BF337" s="183">
        <f>IF(N337="snížená",J337,0)</f>
        <v>0</v>
      </c>
      <c r="BG337" s="183">
        <f>IF(N337="zákl. přenesená",J337,0)</f>
        <v>0</v>
      </c>
      <c r="BH337" s="183">
        <f>IF(N337="sníž. přenesená",J337,0)</f>
        <v>0</v>
      </c>
      <c r="BI337" s="183">
        <f>IF(N337="nulová",J337,0)</f>
        <v>0</v>
      </c>
      <c r="BJ337" s="16" t="s">
        <v>84</v>
      </c>
      <c r="BK337" s="183">
        <f>ROUND(I337*H337,2)</f>
        <v>0</v>
      </c>
      <c r="BL337" s="16" t="s">
        <v>183</v>
      </c>
      <c r="BM337" s="182" t="s">
        <v>774</v>
      </c>
    </row>
    <row r="338" s="2" customFormat="1" ht="16.5" customHeight="1">
      <c r="A338" s="35"/>
      <c r="B338" s="169"/>
      <c r="C338" s="170" t="s">
        <v>775</v>
      </c>
      <c r="D338" s="170" t="s">
        <v>179</v>
      </c>
      <c r="E338" s="171" t="s">
        <v>776</v>
      </c>
      <c r="F338" s="172" t="s">
        <v>777</v>
      </c>
      <c r="G338" s="173" t="s">
        <v>195</v>
      </c>
      <c r="H338" s="174">
        <v>3</v>
      </c>
      <c r="I338" s="175"/>
      <c r="J338" s="176">
        <f>ROUND(I338*H338,2)</f>
        <v>0</v>
      </c>
      <c r="K338" s="177"/>
      <c r="L338" s="36"/>
      <c r="M338" s="178" t="s">
        <v>1</v>
      </c>
      <c r="N338" s="179" t="s">
        <v>41</v>
      </c>
      <c r="O338" s="74"/>
      <c r="P338" s="180">
        <f>O338*H338</f>
        <v>0</v>
      </c>
      <c r="Q338" s="180">
        <v>0</v>
      </c>
      <c r="R338" s="180">
        <f>Q338*H338</f>
        <v>0</v>
      </c>
      <c r="S338" s="180">
        <v>0</v>
      </c>
      <c r="T338" s="181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82" t="s">
        <v>183</v>
      </c>
      <c r="AT338" s="182" t="s">
        <v>179</v>
      </c>
      <c r="AU338" s="182" t="s">
        <v>183</v>
      </c>
      <c r="AY338" s="16" t="s">
        <v>176</v>
      </c>
      <c r="BE338" s="183">
        <f>IF(N338="základní",J338,0)</f>
        <v>0</v>
      </c>
      <c r="BF338" s="183">
        <f>IF(N338="snížená",J338,0)</f>
        <v>0</v>
      </c>
      <c r="BG338" s="183">
        <f>IF(N338="zákl. přenesená",J338,0)</f>
        <v>0</v>
      </c>
      <c r="BH338" s="183">
        <f>IF(N338="sníž. přenesená",J338,0)</f>
        <v>0</v>
      </c>
      <c r="BI338" s="183">
        <f>IF(N338="nulová",J338,0)</f>
        <v>0</v>
      </c>
      <c r="BJ338" s="16" t="s">
        <v>84</v>
      </c>
      <c r="BK338" s="183">
        <f>ROUND(I338*H338,2)</f>
        <v>0</v>
      </c>
      <c r="BL338" s="16" t="s">
        <v>183</v>
      </c>
      <c r="BM338" s="182" t="s">
        <v>778</v>
      </c>
    </row>
    <row r="339" s="2" customFormat="1" ht="33" customHeight="1">
      <c r="A339" s="35"/>
      <c r="B339" s="169"/>
      <c r="C339" s="184" t="s">
        <v>779</v>
      </c>
      <c r="D339" s="184" t="s">
        <v>198</v>
      </c>
      <c r="E339" s="185" t="s">
        <v>780</v>
      </c>
      <c r="F339" s="186" t="s">
        <v>781</v>
      </c>
      <c r="G339" s="187" t="s">
        <v>195</v>
      </c>
      <c r="H339" s="188">
        <v>3</v>
      </c>
      <c r="I339" s="189"/>
      <c r="J339" s="190">
        <f>ROUND(I339*H339,2)</f>
        <v>0</v>
      </c>
      <c r="K339" s="191"/>
      <c r="L339" s="192"/>
      <c r="M339" s="193" t="s">
        <v>1</v>
      </c>
      <c r="N339" s="194" t="s">
        <v>41</v>
      </c>
      <c r="O339" s="74"/>
      <c r="P339" s="180">
        <f>O339*H339</f>
        <v>0</v>
      </c>
      <c r="Q339" s="180">
        <v>0</v>
      </c>
      <c r="R339" s="180">
        <f>Q339*H339</f>
        <v>0</v>
      </c>
      <c r="S339" s="180">
        <v>0</v>
      </c>
      <c r="T339" s="181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82" t="s">
        <v>201</v>
      </c>
      <c r="AT339" s="182" t="s">
        <v>198</v>
      </c>
      <c r="AU339" s="182" t="s">
        <v>183</v>
      </c>
      <c r="AY339" s="16" t="s">
        <v>176</v>
      </c>
      <c r="BE339" s="183">
        <f>IF(N339="základní",J339,0)</f>
        <v>0</v>
      </c>
      <c r="BF339" s="183">
        <f>IF(N339="snížená",J339,0)</f>
        <v>0</v>
      </c>
      <c r="BG339" s="183">
        <f>IF(N339="zákl. přenesená",J339,0)</f>
        <v>0</v>
      </c>
      <c r="BH339" s="183">
        <f>IF(N339="sníž. přenesená",J339,0)</f>
        <v>0</v>
      </c>
      <c r="BI339" s="183">
        <f>IF(N339="nulová",J339,0)</f>
        <v>0</v>
      </c>
      <c r="BJ339" s="16" t="s">
        <v>84</v>
      </c>
      <c r="BK339" s="183">
        <f>ROUND(I339*H339,2)</f>
        <v>0</v>
      </c>
      <c r="BL339" s="16" t="s">
        <v>183</v>
      </c>
      <c r="BM339" s="182" t="s">
        <v>782</v>
      </c>
    </row>
    <row r="340" s="2" customFormat="1" ht="24.15" customHeight="1">
      <c r="A340" s="35"/>
      <c r="B340" s="169"/>
      <c r="C340" s="170" t="s">
        <v>783</v>
      </c>
      <c r="D340" s="170" t="s">
        <v>179</v>
      </c>
      <c r="E340" s="171" t="s">
        <v>784</v>
      </c>
      <c r="F340" s="172" t="s">
        <v>785</v>
      </c>
      <c r="G340" s="173" t="s">
        <v>195</v>
      </c>
      <c r="H340" s="174">
        <v>1</v>
      </c>
      <c r="I340" s="175"/>
      <c r="J340" s="176">
        <f>ROUND(I340*H340,2)</f>
        <v>0</v>
      </c>
      <c r="K340" s="177"/>
      <c r="L340" s="36"/>
      <c r="M340" s="178" t="s">
        <v>1</v>
      </c>
      <c r="N340" s="179" t="s">
        <v>41</v>
      </c>
      <c r="O340" s="74"/>
      <c r="P340" s="180">
        <f>O340*H340</f>
        <v>0</v>
      </c>
      <c r="Q340" s="180">
        <v>0</v>
      </c>
      <c r="R340" s="180">
        <f>Q340*H340</f>
        <v>0</v>
      </c>
      <c r="S340" s="180">
        <v>0</v>
      </c>
      <c r="T340" s="181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82" t="s">
        <v>183</v>
      </c>
      <c r="AT340" s="182" t="s">
        <v>179</v>
      </c>
      <c r="AU340" s="182" t="s">
        <v>183</v>
      </c>
      <c r="AY340" s="16" t="s">
        <v>176</v>
      </c>
      <c r="BE340" s="183">
        <f>IF(N340="základní",J340,0)</f>
        <v>0</v>
      </c>
      <c r="BF340" s="183">
        <f>IF(N340="snížená",J340,0)</f>
        <v>0</v>
      </c>
      <c r="BG340" s="183">
        <f>IF(N340="zákl. přenesená",J340,0)</f>
        <v>0</v>
      </c>
      <c r="BH340" s="183">
        <f>IF(N340="sníž. přenesená",J340,0)</f>
        <v>0</v>
      </c>
      <c r="BI340" s="183">
        <f>IF(N340="nulová",J340,0)</f>
        <v>0</v>
      </c>
      <c r="BJ340" s="16" t="s">
        <v>84</v>
      </c>
      <c r="BK340" s="183">
        <f>ROUND(I340*H340,2)</f>
        <v>0</v>
      </c>
      <c r="BL340" s="16" t="s">
        <v>183</v>
      </c>
      <c r="BM340" s="182" t="s">
        <v>786</v>
      </c>
    </row>
    <row r="341" s="2" customFormat="1" ht="62.7" customHeight="1">
      <c r="A341" s="35"/>
      <c r="B341" s="169"/>
      <c r="C341" s="184" t="s">
        <v>787</v>
      </c>
      <c r="D341" s="184" t="s">
        <v>198</v>
      </c>
      <c r="E341" s="185" t="s">
        <v>788</v>
      </c>
      <c r="F341" s="186" t="s">
        <v>789</v>
      </c>
      <c r="G341" s="187" t="s">
        <v>195</v>
      </c>
      <c r="H341" s="188">
        <v>1</v>
      </c>
      <c r="I341" s="189"/>
      <c r="J341" s="190">
        <f>ROUND(I341*H341,2)</f>
        <v>0</v>
      </c>
      <c r="K341" s="191"/>
      <c r="L341" s="192"/>
      <c r="M341" s="193" t="s">
        <v>1</v>
      </c>
      <c r="N341" s="194" t="s">
        <v>41</v>
      </c>
      <c r="O341" s="74"/>
      <c r="P341" s="180">
        <f>O341*H341</f>
        <v>0</v>
      </c>
      <c r="Q341" s="180">
        <v>0</v>
      </c>
      <c r="R341" s="180">
        <f>Q341*H341</f>
        <v>0</v>
      </c>
      <c r="S341" s="180">
        <v>0</v>
      </c>
      <c r="T341" s="181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182" t="s">
        <v>201</v>
      </c>
      <c r="AT341" s="182" t="s">
        <v>198</v>
      </c>
      <c r="AU341" s="182" t="s">
        <v>183</v>
      </c>
      <c r="AY341" s="16" t="s">
        <v>176</v>
      </c>
      <c r="BE341" s="183">
        <f>IF(N341="základní",J341,0)</f>
        <v>0</v>
      </c>
      <c r="BF341" s="183">
        <f>IF(N341="snížená",J341,0)</f>
        <v>0</v>
      </c>
      <c r="BG341" s="183">
        <f>IF(N341="zákl. přenesená",J341,0)</f>
        <v>0</v>
      </c>
      <c r="BH341" s="183">
        <f>IF(N341="sníž. přenesená",J341,0)</f>
        <v>0</v>
      </c>
      <c r="BI341" s="183">
        <f>IF(N341="nulová",J341,0)</f>
        <v>0</v>
      </c>
      <c r="BJ341" s="16" t="s">
        <v>84</v>
      </c>
      <c r="BK341" s="183">
        <f>ROUND(I341*H341,2)</f>
        <v>0</v>
      </c>
      <c r="BL341" s="16" t="s">
        <v>183</v>
      </c>
      <c r="BM341" s="182" t="s">
        <v>790</v>
      </c>
    </row>
    <row r="342" s="2" customFormat="1" ht="66.75" customHeight="1">
      <c r="A342" s="35"/>
      <c r="B342" s="169"/>
      <c r="C342" s="184" t="s">
        <v>791</v>
      </c>
      <c r="D342" s="184" t="s">
        <v>198</v>
      </c>
      <c r="E342" s="185" t="s">
        <v>792</v>
      </c>
      <c r="F342" s="186" t="s">
        <v>793</v>
      </c>
      <c r="G342" s="187" t="s">
        <v>1</v>
      </c>
      <c r="H342" s="188">
        <v>0</v>
      </c>
      <c r="I342" s="189"/>
      <c r="J342" s="190">
        <f>ROUND(I342*H342,2)</f>
        <v>0</v>
      </c>
      <c r="K342" s="191"/>
      <c r="L342" s="192"/>
      <c r="M342" s="193" t="s">
        <v>1</v>
      </c>
      <c r="N342" s="194" t="s">
        <v>41</v>
      </c>
      <c r="O342" s="74"/>
      <c r="P342" s="180">
        <f>O342*H342</f>
        <v>0</v>
      </c>
      <c r="Q342" s="180">
        <v>0</v>
      </c>
      <c r="R342" s="180">
        <f>Q342*H342</f>
        <v>0</v>
      </c>
      <c r="S342" s="180">
        <v>0</v>
      </c>
      <c r="T342" s="181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182" t="s">
        <v>201</v>
      </c>
      <c r="AT342" s="182" t="s">
        <v>198</v>
      </c>
      <c r="AU342" s="182" t="s">
        <v>183</v>
      </c>
      <c r="AY342" s="16" t="s">
        <v>176</v>
      </c>
      <c r="BE342" s="183">
        <f>IF(N342="základní",J342,0)</f>
        <v>0</v>
      </c>
      <c r="BF342" s="183">
        <f>IF(N342="snížená",J342,0)</f>
        <v>0</v>
      </c>
      <c r="BG342" s="183">
        <f>IF(N342="zákl. přenesená",J342,0)</f>
        <v>0</v>
      </c>
      <c r="BH342" s="183">
        <f>IF(N342="sníž. přenesená",J342,0)</f>
        <v>0</v>
      </c>
      <c r="BI342" s="183">
        <f>IF(N342="nulová",J342,0)</f>
        <v>0</v>
      </c>
      <c r="BJ342" s="16" t="s">
        <v>84</v>
      </c>
      <c r="BK342" s="183">
        <f>ROUND(I342*H342,2)</f>
        <v>0</v>
      </c>
      <c r="BL342" s="16" t="s">
        <v>183</v>
      </c>
      <c r="BM342" s="182" t="s">
        <v>794</v>
      </c>
    </row>
    <row r="343" s="2" customFormat="1" ht="24.15" customHeight="1">
      <c r="A343" s="35"/>
      <c r="B343" s="169"/>
      <c r="C343" s="170" t="s">
        <v>795</v>
      </c>
      <c r="D343" s="170" t="s">
        <v>179</v>
      </c>
      <c r="E343" s="171" t="s">
        <v>796</v>
      </c>
      <c r="F343" s="172" t="s">
        <v>797</v>
      </c>
      <c r="G343" s="173" t="s">
        <v>195</v>
      </c>
      <c r="H343" s="174">
        <v>2</v>
      </c>
      <c r="I343" s="175"/>
      <c r="J343" s="176">
        <f>ROUND(I343*H343,2)</f>
        <v>0</v>
      </c>
      <c r="K343" s="177"/>
      <c r="L343" s="36"/>
      <c r="M343" s="178" t="s">
        <v>1</v>
      </c>
      <c r="N343" s="179" t="s">
        <v>41</v>
      </c>
      <c r="O343" s="74"/>
      <c r="P343" s="180">
        <f>O343*H343</f>
        <v>0</v>
      </c>
      <c r="Q343" s="180">
        <v>0</v>
      </c>
      <c r="R343" s="180">
        <f>Q343*H343</f>
        <v>0</v>
      </c>
      <c r="S343" s="180">
        <v>0</v>
      </c>
      <c r="T343" s="181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82" t="s">
        <v>183</v>
      </c>
      <c r="AT343" s="182" t="s">
        <v>179</v>
      </c>
      <c r="AU343" s="182" t="s">
        <v>183</v>
      </c>
      <c r="AY343" s="16" t="s">
        <v>176</v>
      </c>
      <c r="BE343" s="183">
        <f>IF(N343="základní",J343,0)</f>
        <v>0</v>
      </c>
      <c r="BF343" s="183">
        <f>IF(N343="snížená",J343,0)</f>
        <v>0</v>
      </c>
      <c r="BG343" s="183">
        <f>IF(N343="zákl. přenesená",J343,0)</f>
        <v>0</v>
      </c>
      <c r="BH343" s="183">
        <f>IF(N343="sníž. přenesená",J343,0)</f>
        <v>0</v>
      </c>
      <c r="BI343" s="183">
        <f>IF(N343="nulová",J343,0)</f>
        <v>0</v>
      </c>
      <c r="BJ343" s="16" t="s">
        <v>84</v>
      </c>
      <c r="BK343" s="183">
        <f>ROUND(I343*H343,2)</f>
        <v>0</v>
      </c>
      <c r="BL343" s="16" t="s">
        <v>183</v>
      </c>
      <c r="BM343" s="182" t="s">
        <v>798</v>
      </c>
    </row>
    <row r="344" s="2" customFormat="1" ht="66.75" customHeight="1">
      <c r="A344" s="35"/>
      <c r="B344" s="169"/>
      <c r="C344" s="184" t="s">
        <v>799</v>
      </c>
      <c r="D344" s="184" t="s">
        <v>198</v>
      </c>
      <c r="E344" s="185" t="s">
        <v>800</v>
      </c>
      <c r="F344" s="186" t="s">
        <v>801</v>
      </c>
      <c r="G344" s="187" t="s">
        <v>195</v>
      </c>
      <c r="H344" s="188">
        <v>2</v>
      </c>
      <c r="I344" s="189"/>
      <c r="J344" s="190">
        <f>ROUND(I344*H344,2)</f>
        <v>0</v>
      </c>
      <c r="K344" s="191"/>
      <c r="L344" s="192"/>
      <c r="M344" s="193" t="s">
        <v>1</v>
      </c>
      <c r="N344" s="194" t="s">
        <v>41</v>
      </c>
      <c r="O344" s="74"/>
      <c r="P344" s="180">
        <f>O344*H344</f>
        <v>0</v>
      </c>
      <c r="Q344" s="180">
        <v>0</v>
      </c>
      <c r="R344" s="180">
        <f>Q344*H344</f>
        <v>0</v>
      </c>
      <c r="S344" s="180">
        <v>0</v>
      </c>
      <c r="T344" s="181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182" t="s">
        <v>201</v>
      </c>
      <c r="AT344" s="182" t="s">
        <v>198</v>
      </c>
      <c r="AU344" s="182" t="s">
        <v>183</v>
      </c>
      <c r="AY344" s="16" t="s">
        <v>176</v>
      </c>
      <c r="BE344" s="183">
        <f>IF(N344="základní",J344,0)</f>
        <v>0</v>
      </c>
      <c r="BF344" s="183">
        <f>IF(N344="snížená",J344,0)</f>
        <v>0</v>
      </c>
      <c r="BG344" s="183">
        <f>IF(N344="zákl. přenesená",J344,0)</f>
        <v>0</v>
      </c>
      <c r="BH344" s="183">
        <f>IF(N344="sníž. přenesená",J344,0)</f>
        <v>0</v>
      </c>
      <c r="BI344" s="183">
        <f>IF(N344="nulová",J344,0)</f>
        <v>0</v>
      </c>
      <c r="BJ344" s="16" t="s">
        <v>84</v>
      </c>
      <c r="BK344" s="183">
        <f>ROUND(I344*H344,2)</f>
        <v>0</v>
      </c>
      <c r="BL344" s="16" t="s">
        <v>183</v>
      </c>
      <c r="BM344" s="182" t="s">
        <v>802</v>
      </c>
    </row>
    <row r="345" s="2" customFormat="1" ht="66.75" customHeight="1">
      <c r="A345" s="35"/>
      <c r="B345" s="169"/>
      <c r="C345" s="184" t="s">
        <v>803</v>
      </c>
      <c r="D345" s="184" t="s">
        <v>198</v>
      </c>
      <c r="E345" s="185" t="s">
        <v>804</v>
      </c>
      <c r="F345" s="186" t="s">
        <v>805</v>
      </c>
      <c r="G345" s="187" t="s">
        <v>1</v>
      </c>
      <c r="H345" s="188">
        <v>0</v>
      </c>
      <c r="I345" s="189"/>
      <c r="J345" s="190">
        <f>ROUND(I345*H345,2)</f>
        <v>0</v>
      </c>
      <c r="K345" s="191"/>
      <c r="L345" s="192"/>
      <c r="M345" s="193" t="s">
        <v>1</v>
      </c>
      <c r="N345" s="194" t="s">
        <v>41</v>
      </c>
      <c r="O345" s="74"/>
      <c r="P345" s="180">
        <f>O345*H345</f>
        <v>0</v>
      </c>
      <c r="Q345" s="180">
        <v>0</v>
      </c>
      <c r="R345" s="180">
        <f>Q345*H345</f>
        <v>0</v>
      </c>
      <c r="S345" s="180">
        <v>0</v>
      </c>
      <c r="T345" s="181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182" t="s">
        <v>201</v>
      </c>
      <c r="AT345" s="182" t="s">
        <v>198</v>
      </c>
      <c r="AU345" s="182" t="s">
        <v>183</v>
      </c>
      <c r="AY345" s="16" t="s">
        <v>176</v>
      </c>
      <c r="BE345" s="183">
        <f>IF(N345="základní",J345,0)</f>
        <v>0</v>
      </c>
      <c r="BF345" s="183">
        <f>IF(N345="snížená",J345,0)</f>
        <v>0</v>
      </c>
      <c r="BG345" s="183">
        <f>IF(N345="zákl. přenesená",J345,0)</f>
        <v>0</v>
      </c>
      <c r="BH345" s="183">
        <f>IF(N345="sníž. přenesená",J345,0)</f>
        <v>0</v>
      </c>
      <c r="BI345" s="183">
        <f>IF(N345="nulová",J345,0)</f>
        <v>0</v>
      </c>
      <c r="BJ345" s="16" t="s">
        <v>84</v>
      </c>
      <c r="BK345" s="183">
        <f>ROUND(I345*H345,2)</f>
        <v>0</v>
      </c>
      <c r="BL345" s="16" t="s">
        <v>183</v>
      </c>
      <c r="BM345" s="182" t="s">
        <v>806</v>
      </c>
    </row>
    <row r="346" s="2" customFormat="1" ht="55.5" customHeight="1">
      <c r="A346" s="35"/>
      <c r="B346" s="169"/>
      <c r="C346" s="184" t="s">
        <v>807</v>
      </c>
      <c r="D346" s="184" t="s">
        <v>198</v>
      </c>
      <c r="E346" s="185" t="s">
        <v>808</v>
      </c>
      <c r="F346" s="186" t="s">
        <v>809</v>
      </c>
      <c r="G346" s="187" t="s">
        <v>195</v>
      </c>
      <c r="H346" s="188">
        <v>2</v>
      </c>
      <c r="I346" s="189"/>
      <c r="J346" s="190">
        <f>ROUND(I346*H346,2)</f>
        <v>0</v>
      </c>
      <c r="K346" s="191"/>
      <c r="L346" s="192"/>
      <c r="M346" s="193" t="s">
        <v>1</v>
      </c>
      <c r="N346" s="194" t="s">
        <v>41</v>
      </c>
      <c r="O346" s="74"/>
      <c r="P346" s="180">
        <f>O346*H346</f>
        <v>0</v>
      </c>
      <c r="Q346" s="180">
        <v>0</v>
      </c>
      <c r="R346" s="180">
        <f>Q346*H346</f>
        <v>0</v>
      </c>
      <c r="S346" s="180">
        <v>0</v>
      </c>
      <c r="T346" s="181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182" t="s">
        <v>201</v>
      </c>
      <c r="AT346" s="182" t="s">
        <v>198</v>
      </c>
      <c r="AU346" s="182" t="s">
        <v>183</v>
      </c>
      <c r="AY346" s="16" t="s">
        <v>176</v>
      </c>
      <c r="BE346" s="183">
        <f>IF(N346="základní",J346,0)</f>
        <v>0</v>
      </c>
      <c r="BF346" s="183">
        <f>IF(N346="snížená",J346,0)</f>
        <v>0</v>
      </c>
      <c r="BG346" s="183">
        <f>IF(N346="zákl. přenesená",J346,0)</f>
        <v>0</v>
      </c>
      <c r="BH346" s="183">
        <f>IF(N346="sníž. přenesená",J346,0)</f>
        <v>0</v>
      </c>
      <c r="BI346" s="183">
        <f>IF(N346="nulová",J346,0)</f>
        <v>0</v>
      </c>
      <c r="BJ346" s="16" t="s">
        <v>84</v>
      </c>
      <c r="BK346" s="183">
        <f>ROUND(I346*H346,2)</f>
        <v>0</v>
      </c>
      <c r="BL346" s="16" t="s">
        <v>183</v>
      </c>
      <c r="BM346" s="182" t="s">
        <v>810</v>
      </c>
    </row>
    <row r="347" s="2" customFormat="1" ht="21.75" customHeight="1">
      <c r="A347" s="35"/>
      <c r="B347" s="169"/>
      <c r="C347" s="184" t="s">
        <v>811</v>
      </c>
      <c r="D347" s="184" t="s">
        <v>198</v>
      </c>
      <c r="E347" s="185" t="s">
        <v>812</v>
      </c>
      <c r="F347" s="186" t="s">
        <v>813</v>
      </c>
      <c r="G347" s="187" t="s">
        <v>195</v>
      </c>
      <c r="H347" s="188">
        <v>2</v>
      </c>
      <c r="I347" s="189"/>
      <c r="J347" s="190">
        <f>ROUND(I347*H347,2)</f>
        <v>0</v>
      </c>
      <c r="K347" s="191"/>
      <c r="L347" s="192"/>
      <c r="M347" s="193" t="s">
        <v>1</v>
      </c>
      <c r="N347" s="194" t="s">
        <v>41</v>
      </c>
      <c r="O347" s="74"/>
      <c r="P347" s="180">
        <f>O347*H347</f>
        <v>0</v>
      </c>
      <c r="Q347" s="180">
        <v>0</v>
      </c>
      <c r="R347" s="180">
        <f>Q347*H347</f>
        <v>0</v>
      </c>
      <c r="S347" s="180">
        <v>0</v>
      </c>
      <c r="T347" s="181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182" t="s">
        <v>201</v>
      </c>
      <c r="AT347" s="182" t="s">
        <v>198</v>
      </c>
      <c r="AU347" s="182" t="s">
        <v>183</v>
      </c>
      <c r="AY347" s="16" t="s">
        <v>176</v>
      </c>
      <c r="BE347" s="183">
        <f>IF(N347="základní",J347,0)</f>
        <v>0</v>
      </c>
      <c r="BF347" s="183">
        <f>IF(N347="snížená",J347,0)</f>
        <v>0</v>
      </c>
      <c r="BG347" s="183">
        <f>IF(N347="zákl. přenesená",J347,0)</f>
        <v>0</v>
      </c>
      <c r="BH347" s="183">
        <f>IF(N347="sníž. přenesená",J347,0)</f>
        <v>0</v>
      </c>
      <c r="BI347" s="183">
        <f>IF(N347="nulová",J347,0)</f>
        <v>0</v>
      </c>
      <c r="BJ347" s="16" t="s">
        <v>84</v>
      </c>
      <c r="BK347" s="183">
        <f>ROUND(I347*H347,2)</f>
        <v>0</v>
      </c>
      <c r="BL347" s="16" t="s">
        <v>183</v>
      </c>
      <c r="BM347" s="182" t="s">
        <v>814</v>
      </c>
    </row>
    <row r="348" s="2" customFormat="1" ht="24.15" customHeight="1">
      <c r="A348" s="35"/>
      <c r="B348" s="169"/>
      <c r="C348" s="170" t="s">
        <v>815</v>
      </c>
      <c r="D348" s="170" t="s">
        <v>179</v>
      </c>
      <c r="E348" s="171" t="s">
        <v>816</v>
      </c>
      <c r="F348" s="172" t="s">
        <v>817</v>
      </c>
      <c r="G348" s="173" t="s">
        <v>285</v>
      </c>
      <c r="H348" s="174">
        <v>10</v>
      </c>
      <c r="I348" s="175"/>
      <c r="J348" s="176">
        <f>ROUND(I348*H348,2)</f>
        <v>0</v>
      </c>
      <c r="K348" s="177"/>
      <c r="L348" s="36"/>
      <c r="M348" s="178" t="s">
        <v>1</v>
      </c>
      <c r="N348" s="179" t="s">
        <v>41</v>
      </c>
      <c r="O348" s="74"/>
      <c r="P348" s="180">
        <f>O348*H348</f>
        <v>0</v>
      </c>
      <c r="Q348" s="180">
        <v>0</v>
      </c>
      <c r="R348" s="180">
        <f>Q348*H348</f>
        <v>0</v>
      </c>
      <c r="S348" s="180">
        <v>0</v>
      </c>
      <c r="T348" s="181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82" t="s">
        <v>183</v>
      </c>
      <c r="AT348" s="182" t="s">
        <v>179</v>
      </c>
      <c r="AU348" s="182" t="s">
        <v>183</v>
      </c>
      <c r="AY348" s="16" t="s">
        <v>176</v>
      </c>
      <c r="BE348" s="183">
        <f>IF(N348="základní",J348,0)</f>
        <v>0</v>
      </c>
      <c r="BF348" s="183">
        <f>IF(N348="snížená",J348,0)</f>
        <v>0</v>
      </c>
      <c r="BG348" s="183">
        <f>IF(N348="zákl. přenesená",J348,0)</f>
        <v>0</v>
      </c>
      <c r="BH348" s="183">
        <f>IF(N348="sníž. přenesená",J348,0)</f>
        <v>0</v>
      </c>
      <c r="BI348" s="183">
        <f>IF(N348="nulová",J348,0)</f>
        <v>0</v>
      </c>
      <c r="BJ348" s="16" t="s">
        <v>84</v>
      </c>
      <c r="BK348" s="183">
        <f>ROUND(I348*H348,2)</f>
        <v>0</v>
      </c>
      <c r="BL348" s="16" t="s">
        <v>183</v>
      </c>
      <c r="BM348" s="182" t="s">
        <v>818</v>
      </c>
    </row>
    <row r="349" s="2" customFormat="1" ht="24.15" customHeight="1">
      <c r="A349" s="35"/>
      <c r="B349" s="169"/>
      <c r="C349" s="184" t="s">
        <v>819</v>
      </c>
      <c r="D349" s="184" t="s">
        <v>198</v>
      </c>
      <c r="E349" s="185" t="s">
        <v>820</v>
      </c>
      <c r="F349" s="186" t="s">
        <v>821</v>
      </c>
      <c r="G349" s="187" t="s">
        <v>285</v>
      </c>
      <c r="H349" s="188">
        <v>10</v>
      </c>
      <c r="I349" s="189"/>
      <c r="J349" s="190">
        <f>ROUND(I349*H349,2)</f>
        <v>0</v>
      </c>
      <c r="K349" s="191"/>
      <c r="L349" s="192"/>
      <c r="M349" s="193" t="s">
        <v>1</v>
      </c>
      <c r="N349" s="194" t="s">
        <v>41</v>
      </c>
      <c r="O349" s="74"/>
      <c r="P349" s="180">
        <f>O349*H349</f>
        <v>0</v>
      </c>
      <c r="Q349" s="180">
        <v>0.00080000000000000004</v>
      </c>
      <c r="R349" s="180">
        <f>Q349*H349</f>
        <v>0.0080000000000000002</v>
      </c>
      <c r="S349" s="180">
        <v>0</v>
      </c>
      <c r="T349" s="181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82" t="s">
        <v>201</v>
      </c>
      <c r="AT349" s="182" t="s">
        <v>198</v>
      </c>
      <c r="AU349" s="182" t="s">
        <v>183</v>
      </c>
      <c r="AY349" s="16" t="s">
        <v>176</v>
      </c>
      <c r="BE349" s="183">
        <f>IF(N349="základní",J349,0)</f>
        <v>0</v>
      </c>
      <c r="BF349" s="183">
        <f>IF(N349="snížená",J349,0)</f>
        <v>0</v>
      </c>
      <c r="BG349" s="183">
        <f>IF(N349="zákl. přenesená",J349,0)</f>
        <v>0</v>
      </c>
      <c r="BH349" s="183">
        <f>IF(N349="sníž. přenesená",J349,0)</f>
        <v>0</v>
      </c>
      <c r="BI349" s="183">
        <f>IF(N349="nulová",J349,0)</f>
        <v>0</v>
      </c>
      <c r="BJ349" s="16" t="s">
        <v>84</v>
      </c>
      <c r="BK349" s="183">
        <f>ROUND(I349*H349,2)</f>
        <v>0</v>
      </c>
      <c r="BL349" s="16" t="s">
        <v>183</v>
      </c>
      <c r="BM349" s="182" t="s">
        <v>822</v>
      </c>
    </row>
    <row r="350" s="2" customFormat="1" ht="24.15" customHeight="1">
      <c r="A350" s="35"/>
      <c r="B350" s="169"/>
      <c r="C350" s="170" t="s">
        <v>823</v>
      </c>
      <c r="D350" s="170" t="s">
        <v>179</v>
      </c>
      <c r="E350" s="171" t="s">
        <v>824</v>
      </c>
      <c r="F350" s="172" t="s">
        <v>825</v>
      </c>
      <c r="G350" s="173" t="s">
        <v>285</v>
      </c>
      <c r="H350" s="174">
        <v>35</v>
      </c>
      <c r="I350" s="175"/>
      <c r="J350" s="176">
        <f>ROUND(I350*H350,2)</f>
        <v>0</v>
      </c>
      <c r="K350" s="177"/>
      <c r="L350" s="36"/>
      <c r="M350" s="178" t="s">
        <v>1</v>
      </c>
      <c r="N350" s="179" t="s">
        <v>41</v>
      </c>
      <c r="O350" s="74"/>
      <c r="P350" s="180">
        <f>O350*H350</f>
        <v>0</v>
      </c>
      <c r="Q350" s="180">
        <v>0</v>
      </c>
      <c r="R350" s="180">
        <f>Q350*H350</f>
        <v>0</v>
      </c>
      <c r="S350" s="180">
        <v>0</v>
      </c>
      <c r="T350" s="181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82" t="s">
        <v>183</v>
      </c>
      <c r="AT350" s="182" t="s">
        <v>179</v>
      </c>
      <c r="AU350" s="182" t="s">
        <v>183</v>
      </c>
      <c r="AY350" s="16" t="s">
        <v>176</v>
      </c>
      <c r="BE350" s="183">
        <f>IF(N350="základní",J350,0)</f>
        <v>0</v>
      </c>
      <c r="BF350" s="183">
        <f>IF(N350="snížená",J350,0)</f>
        <v>0</v>
      </c>
      <c r="BG350" s="183">
        <f>IF(N350="zákl. přenesená",J350,0)</f>
        <v>0</v>
      </c>
      <c r="BH350" s="183">
        <f>IF(N350="sníž. přenesená",J350,0)</f>
        <v>0</v>
      </c>
      <c r="BI350" s="183">
        <f>IF(N350="nulová",J350,0)</f>
        <v>0</v>
      </c>
      <c r="BJ350" s="16" t="s">
        <v>84</v>
      </c>
      <c r="BK350" s="183">
        <f>ROUND(I350*H350,2)</f>
        <v>0</v>
      </c>
      <c r="BL350" s="16" t="s">
        <v>183</v>
      </c>
      <c r="BM350" s="182" t="s">
        <v>826</v>
      </c>
    </row>
    <row r="351" s="2" customFormat="1" ht="24.15" customHeight="1">
      <c r="A351" s="35"/>
      <c r="B351" s="169"/>
      <c r="C351" s="184" t="s">
        <v>827</v>
      </c>
      <c r="D351" s="184" t="s">
        <v>198</v>
      </c>
      <c r="E351" s="185" t="s">
        <v>828</v>
      </c>
      <c r="F351" s="186" t="s">
        <v>829</v>
      </c>
      <c r="G351" s="187" t="s">
        <v>285</v>
      </c>
      <c r="H351" s="188">
        <v>35</v>
      </c>
      <c r="I351" s="189"/>
      <c r="J351" s="190">
        <f>ROUND(I351*H351,2)</f>
        <v>0</v>
      </c>
      <c r="K351" s="191"/>
      <c r="L351" s="192"/>
      <c r="M351" s="193" t="s">
        <v>1</v>
      </c>
      <c r="N351" s="194" t="s">
        <v>41</v>
      </c>
      <c r="O351" s="74"/>
      <c r="P351" s="180">
        <f>O351*H351</f>
        <v>0</v>
      </c>
      <c r="Q351" s="180">
        <v>0.001</v>
      </c>
      <c r="R351" s="180">
        <f>Q351*H351</f>
        <v>0.035000000000000003</v>
      </c>
      <c r="S351" s="180">
        <v>0</v>
      </c>
      <c r="T351" s="181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82" t="s">
        <v>201</v>
      </c>
      <c r="AT351" s="182" t="s">
        <v>198</v>
      </c>
      <c r="AU351" s="182" t="s">
        <v>183</v>
      </c>
      <c r="AY351" s="16" t="s">
        <v>176</v>
      </c>
      <c r="BE351" s="183">
        <f>IF(N351="základní",J351,0)</f>
        <v>0</v>
      </c>
      <c r="BF351" s="183">
        <f>IF(N351="snížená",J351,0)</f>
        <v>0</v>
      </c>
      <c r="BG351" s="183">
        <f>IF(N351="zákl. přenesená",J351,0)</f>
        <v>0</v>
      </c>
      <c r="BH351" s="183">
        <f>IF(N351="sníž. přenesená",J351,0)</f>
        <v>0</v>
      </c>
      <c r="BI351" s="183">
        <f>IF(N351="nulová",J351,0)</f>
        <v>0</v>
      </c>
      <c r="BJ351" s="16" t="s">
        <v>84</v>
      </c>
      <c r="BK351" s="183">
        <f>ROUND(I351*H351,2)</f>
        <v>0</v>
      </c>
      <c r="BL351" s="16" t="s">
        <v>183</v>
      </c>
      <c r="BM351" s="182" t="s">
        <v>830</v>
      </c>
    </row>
    <row r="352" s="2" customFormat="1" ht="24.15" customHeight="1">
      <c r="A352" s="35"/>
      <c r="B352" s="169"/>
      <c r="C352" s="170" t="s">
        <v>831</v>
      </c>
      <c r="D352" s="170" t="s">
        <v>179</v>
      </c>
      <c r="E352" s="171" t="s">
        <v>832</v>
      </c>
      <c r="F352" s="172" t="s">
        <v>833</v>
      </c>
      <c r="G352" s="173" t="s">
        <v>285</v>
      </c>
      <c r="H352" s="174">
        <v>40</v>
      </c>
      <c r="I352" s="175"/>
      <c r="J352" s="176">
        <f>ROUND(I352*H352,2)</f>
        <v>0</v>
      </c>
      <c r="K352" s="177"/>
      <c r="L352" s="36"/>
      <c r="M352" s="178" t="s">
        <v>1</v>
      </c>
      <c r="N352" s="179" t="s">
        <v>41</v>
      </c>
      <c r="O352" s="74"/>
      <c r="P352" s="180">
        <f>O352*H352</f>
        <v>0</v>
      </c>
      <c r="Q352" s="180">
        <v>0</v>
      </c>
      <c r="R352" s="180">
        <f>Q352*H352</f>
        <v>0</v>
      </c>
      <c r="S352" s="180">
        <v>0</v>
      </c>
      <c r="T352" s="181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82" t="s">
        <v>183</v>
      </c>
      <c r="AT352" s="182" t="s">
        <v>179</v>
      </c>
      <c r="AU352" s="182" t="s">
        <v>183</v>
      </c>
      <c r="AY352" s="16" t="s">
        <v>176</v>
      </c>
      <c r="BE352" s="183">
        <f>IF(N352="základní",J352,0)</f>
        <v>0</v>
      </c>
      <c r="BF352" s="183">
        <f>IF(N352="snížená",J352,0)</f>
        <v>0</v>
      </c>
      <c r="BG352" s="183">
        <f>IF(N352="zákl. přenesená",J352,0)</f>
        <v>0</v>
      </c>
      <c r="BH352" s="183">
        <f>IF(N352="sníž. přenesená",J352,0)</f>
        <v>0</v>
      </c>
      <c r="BI352" s="183">
        <f>IF(N352="nulová",J352,0)</f>
        <v>0</v>
      </c>
      <c r="BJ352" s="16" t="s">
        <v>84</v>
      </c>
      <c r="BK352" s="183">
        <f>ROUND(I352*H352,2)</f>
        <v>0</v>
      </c>
      <c r="BL352" s="16" t="s">
        <v>183</v>
      </c>
      <c r="BM352" s="182" t="s">
        <v>834</v>
      </c>
    </row>
    <row r="353" s="2" customFormat="1" ht="24.15" customHeight="1">
      <c r="A353" s="35"/>
      <c r="B353" s="169"/>
      <c r="C353" s="184" t="s">
        <v>835</v>
      </c>
      <c r="D353" s="184" t="s">
        <v>198</v>
      </c>
      <c r="E353" s="185" t="s">
        <v>836</v>
      </c>
      <c r="F353" s="186" t="s">
        <v>837</v>
      </c>
      <c r="G353" s="187" t="s">
        <v>285</v>
      </c>
      <c r="H353" s="188">
        <v>40</v>
      </c>
      <c r="I353" s="189"/>
      <c r="J353" s="190">
        <f>ROUND(I353*H353,2)</f>
        <v>0</v>
      </c>
      <c r="K353" s="191"/>
      <c r="L353" s="192"/>
      <c r="M353" s="193" t="s">
        <v>1</v>
      </c>
      <c r="N353" s="194" t="s">
        <v>41</v>
      </c>
      <c r="O353" s="74"/>
      <c r="P353" s="180">
        <f>O353*H353</f>
        <v>0</v>
      </c>
      <c r="Q353" s="180">
        <v>0.0016000000000000001</v>
      </c>
      <c r="R353" s="180">
        <f>Q353*H353</f>
        <v>0.064000000000000001</v>
      </c>
      <c r="S353" s="180">
        <v>0</v>
      </c>
      <c r="T353" s="181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82" t="s">
        <v>201</v>
      </c>
      <c r="AT353" s="182" t="s">
        <v>198</v>
      </c>
      <c r="AU353" s="182" t="s">
        <v>183</v>
      </c>
      <c r="AY353" s="16" t="s">
        <v>176</v>
      </c>
      <c r="BE353" s="183">
        <f>IF(N353="základní",J353,0)</f>
        <v>0</v>
      </c>
      <c r="BF353" s="183">
        <f>IF(N353="snížená",J353,0)</f>
        <v>0</v>
      </c>
      <c r="BG353" s="183">
        <f>IF(N353="zákl. přenesená",J353,0)</f>
        <v>0</v>
      </c>
      <c r="BH353" s="183">
        <f>IF(N353="sníž. přenesená",J353,0)</f>
        <v>0</v>
      </c>
      <c r="BI353" s="183">
        <f>IF(N353="nulová",J353,0)</f>
        <v>0</v>
      </c>
      <c r="BJ353" s="16" t="s">
        <v>84</v>
      </c>
      <c r="BK353" s="183">
        <f>ROUND(I353*H353,2)</f>
        <v>0</v>
      </c>
      <c r="BL353" s="16" t="s">
        <v>183</v>
      </c>
      <c r="BM353" s="182" t="s">
        <v>838</v>
      </c>
    </row>
    <row r="354" s="2" customFormat="1" ht="24.15" customHeight="1">
      <c r="A354" s="35"/>
      <c r="B354" s="169"/>
      <c r="C354" s="170" t="s">
        <v>839</v>
      </c>
      <c r="D354" s="170" t="s">
        <v>179</v>
      </c>
      <c r="E354" s="171" t="s">
        <v>840</v>
      </c>
      <c r="F354" s="172" t="s">
        <v>841</v>
      </c>
      <c r="G354" s="173" t="s">
        <v>195</v>
      </c>
      <c r="H354" s="174">
        <v>1</v>
      </c>
      <c r="I354" s="175"/>
      <c r="J354" s="176">
        <f>ROUND(I354*H354,2)</f>
        <v>0</v>
      </c>
      <c r="K354" s="177"/>
      <c r="L354" s="36"/>
      <c r="M354" s="178" t="s">
        <v>1</v>
      </c>
      <c r="N354" s="179" t="s">
        <v>41</v>
      </c>
      <c r="O354" s="74"/>
      <c r="P354" s="180">
        <f>O354*H354</f>
        <v>0</v>
      </c>
      <c r="Q354" s="180">
        <v>0</v>
      </c>
      <c r="R354" s="180">
        <f>Q354*H354</f>
        <v>0</v>
      </c>
      <c r="S354" s="180">
        <v>0</v>
      </c>
      <c r="T354" s="181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82" t="s">
        <v>183</v>
      </c>
      <c r="AT354" s="182" t="s">
        <v>179</v>
      </c>
      <c r="AU354" s="182" t="s">
        <v>183</v>
      </c>
      <c r="AY354" s="16" t="s">
        <v>176</v>
      </c>
      <c r="BE354" s="183">
        <f>IF(N354="základní",J354,0)</f>
        <v>0</v>
      </c>
      <c r="BF354" s="183">
        <f>IF(N354="snížená",J354,0)</f>
        <v>0</v>
      </c>
      <c r="BG354" s="183">
        <f>IF(N354="zákl. přenesená",J354,0)</f>
        <v>0</v>
      </c>
      <c r="BH354" s="183">
        <f>IF(N354="sníž. přenesená",J354,0)</f>
        <v>0</v>
      </c>
      <c r="BI354" s="183">
        <f>IF(N354="nulová",J354,0)</f>
        <v>0</v>
      </c>
      <c r="BJ354" s="16" t="s">
        <v>84</v>
      </c>
      <c r="BK354" s="183">
        <f>ROUND(I354*H354,2)</f>
        <v>0</v>
      </c>
      <c r="BL354" s="16" t="s">
        <v>183</v>
      </c>
      <c r="BM354" s="182" t="s">
        <v>842</v>
      </c>
    </row>
    <row r="355" s="2" customFormat="1" ht="24.15" customHeight="1">
      <c r="A355" s="35"/>
      <c r="B355" s="169"/>
      <c r="C355" s="184" t="s">
        <v>843</v>
      </c>
      <c r="D355" s="184" t="s">
        <v>198</v>
      </c>
      <c r="E355" s="185" t="s">
        <v>844</v>
      </c>
      <c r="F355" s="186" t="s">
        <v>845</v>
      </c>
      <c r="G355" s="187" t="s">
        <v>195</v>
      </c>
      <c r="H355" s="188">
        <v>1</v>
      </c>
      <c r="I355" s="189"/>
      <c r="J355" s="190">
        <f>ROUND(I355*H355,2)</f>
        <v>0</v>
      </c>
      <c r="K355" s="191"/>
      <c r="L355" s="192"/>
      <c r="M355" s="193" t="s">
        <v>1</v>
      </c>
      <c r="N355" s="194" t="s">
        <v>41</v>
      </c>
      <c r="O355" s="74"/>
      <c r="P355" s="180">
        <f>O355*H355</f>
        <v>0</v>
      </c>
      <c r="Q355" s="180">
        <v>0</v>
      </c>
      <c r="R355" s="180">
        <f>Q355*H355</f>
        <v>0</v>
      </c>
      <c r="S355" s="180">
        <v>0</v>
      </c>
      <c r="T355" s="181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82" t="s">
        <v>201</v>
      </c>
      <c r="AT355" s="182" t="s">
        <v>198</v>
      </c>
      <c r="AU355" s="182" t="s">
        <v>183</v>
      </c>
      <c r="AY355" s="16" t="s">
        <v>176</v>
      </c>
      <c r="BE355" s="183">
        <f>IF(N355="základní",J355,0)</f>
        <v>0</v>
      </c>
      <c r="BF355" s="183">
        <f>IF(N355="snížená",J355,0)</f>
        <v>0</v>
      </c>
      <c r="BG355" s="183">
        <f>IF(N355="zákl. přenesená",J355,0)</f>
        <v>0</v>
      </c>
      <c r="BH355" s="183">
        <f>IF(N355="sníž. přenesená",J355,0)</f>
        <v>0</v>
      </c>
      <c r="BI355" s="183">
        <f>IF(N355="nulová",J355,0)</f>
        <v>0</v>
      </c>
      <c r="BJ355" s="16" t="s">
        <v>84</v>
      </c>
      <c r="BK355" s="183">
        <f>ROUND(I355*H355,2)</f>
        <v>0</v>
      </c>
      <c r="BL355" s="16" t="s">
        <v>183</v>
      </c>
      <c r="BM355" s="182" t="s">
        <v>846</v>
      </c>
    </row>
    <row r="356" s="2" customFormat="1" ht="16.5" customHeight="1">
      <c r="A356" s="35"/>
      <c r="B356" s="169"/>
      <c r="C356" s="170" t="s">
        <v>847</v>
      </c>
      <c r="D356" s="170" t="s">
        <v>179</v>
      </c>
      <c r="E356" s="171" t="s">
        <v>848</v>
      </c>
      <c r="F356" s="172" t="s">
        <v>849</v>
      </c>
      <c r="G356" s="173" t="s">
        <v>850</v>
      </c>
      <c r="H356" s="174">
        <v>4.0999999999999996</v>
      </c>
      <c r="I356" s="175"/>
      <c r="J356" s="176">
        <f>ROUND(I356*H356,2)</f>
        <v>0</v>
      </c>
      <c r="K356" s="177"/>
      <c r="L356" s="36"/>
      <c r="M356" s="178" t="s">
        <v>1</v>
      </c>
      <c r="N356" s="179" t="s">
        <v>41</v>
      </c>
      <c r="O356" s="74"/>
      <c r="P356" s="180">
        <f>O356*H356</f>
        <v>0</v>
      </c>
      <c r="Q356" s="180">
        <v>0</v>
      </c>
      <c r="R356" s="180">
        <f>Q356*H356</f>
        <v>0</v>
      </c>
      <c r="S356" s="180">
        <v>0</v>
      </c>
      <c r="T356" s="181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82" t="s">
        <v>183</v>
      </c>
      <c r="AT356" s="182" t="s">
        <v>179</v>
      </c>
      <c r="AU356" s="182" t="s">
        <v>183</v>
      </c>
      <c r="AY356" s="16" t="s">
        <v>176</v>
      </c>
      <c r="BE356" s="183">
        <f>IF(N356="základní",J356,0)</f>
        <v>0</v>
      </c>
      <c r="BF356" s="183">
        <f>IF(N356="snížená",J356,0)</f>
        <v>0</v>
      </c>
      <c r="BG356" s="183">
        <f>IF(N356="zákl. přenesená",J356,0)</f>
        <v>0</v>
      </c>
      <c r="BH356" s="183">
        <f>IF(N356="sníž. přenesená",J356,0)</f>
        <v>0</v>
      </c>
      <c r="BI356" s="183">
        <f>IF(N356="nulová",J356,0)</f>
        <v>0</v>
      </c>
      <c r="BJ356" s="16" t="s">
        <v>84</v>
      </c>
      <c r="BK356" s="183">
        <f>ROUND(I356*H356,2)</f>
        <v>0</v>
      </c>
      <c r="BL356" s="16" t="s">
        <v>183</v>
      </c>
      <c r="BM356" s="182" t="s">
        <v>851</v>
      </c>
    </row>
    <row r="357" s="2" customFormat="1" ht="16.5" customHeight="1">
      <c r="A357" s="35"/>
      <c r="B357" s="169"/>
      <c r="C357" s="184" t="s">
        <v>852</v>
      </c>
      <c r="D357" s="184" t="s">
        <v>198</v>
      </c>
      <c r="E357" s="185" t="s">
        <v>853</v>
      </c>
      <c r="F357" s="186" t="s">
        <v>854</v>
      </c>
      <c r="G357" s="187" t="s">
        <v>850</v>
      </c>
      <c r="H357" s="188">
        <v>4.0999999999999996</v>
      </c>
      <c r="I357" s="189"/>
      <c r="J357" s="190">
        <f>ROUND(I357*H357,2)</f>
        <v>0</v>
      </c>
      <c r="K357" s="191"/>
      <c r="L357" s="192"/>
      <c r="M357" s="193" t="s">
        <v>1</v>
      </c>
      <c r="N357" s="194" t="s">
        <v>41</v>
      </c>
      <c r="O357" s="74"/>
      <c r="P357" s="180">
        <f>O357*H357</f>
        <v>0</v>
      </c>
      <c r="Q357" s="180">
        <v>0.001</v>
      </c>
      <c r="R357" s="180">
        <f>Q357*H357</f>
        <v>0.0040999999999999995</v>
      </c>
      <c r="S357" s="180">
        <v>0</v>
      </c>
      <c r="T357" s="181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82" t="s">
        <v>201</v>
      </c>
      <c r="AT357" s="182" t="s">
        <v>198</v>
      </c>
      <c r="AU357" s="182" t="s">
        <v>183</v>
      </c>
      <c r="AY357" s="16" t="s">
        <v>176</v>
      </c>
      <c r="BE357" s="183">
        <f>IF(N357="základní",J357,0)</f>
        <v>0</v>
      </c>
      <c r="BF357" s="183">
        <f>IF(N357="snížená",J357,0)</f>
        <v>0</v>
      </c>
      <c r="BG357" s="183">
        <f>IF(N357="zákl. přenesená",J357,0)</f>
        <v>0</v>
      </c>
      <c r="BH357" s="183">
        <f>IF(N357="sníž. přenesená",J357,0)</f>
        <v>0</v>
      </c>
      <c r="BI357" s="183">
        <f>IF(N357="nulová",J357,0)</f>
        <v>0</v>
      </c>
      <c r="BJ357" s="16" t="s">
        <v>84</v>
      </c>
      <c r="BK357" s="183">
        <f>ROUND(I357*H357,2)</f>
        <v>0</v>
      </c>
      <c r="BL357" s="16" t="s">
        <v>183</v>
      </c>
      <c r="BM357" s="182" t="s">
        <v>855</v>
      </c>
    </row>
    <row r="358" s="2" customFormat="1" ht="24.15" customHeight="1">
      <c r="A358" s="35"/>
      <c r="B358" s="169"/>
      <c r="C358" s="170" t="s">
        <v>856</v>
      </c>
      <c r="D358" s="170" t="s">
        <v>179</v>
      </c>
      <c r="E358" s="171" t="s">
        <v>857</v>
      </c>
      <c r="F358" s="172" t="s">
        <v>858</v>
      </c>
      <c r="G358" s="173" t="s">
        <v>195</v>
      </c>
      <c r="H358" s="174">
        <v>2</v>
      </c>
      <c r="I358" s="175"/>
      <c r="J358" s="176">
        <f>ROUND(I358*H358,2)</f>
        <v>0</v>
      </c>
      <c r="K358" s="177"/>
      <c r="L358" s="36"/>
      <c r="M358" s="178" t="s">
        <v>1</v>
      </c>
      <c r="N358" s="179" t="s">
        <v>41</v>
      </c>
      <c r="O358" s="74"/>
      <c r="P358" s="180">
        <f>O358*H358</f>
        <v>0</v>
      </c>
      <c r="Q358" s="180">
        <v>0</v>
      </c>
      <c r="R358" s="180">
        <f>Q358*H358</f>
        <v>0</v>
      </c>
      <c r="S358" s="180">
        <v>0</v>
      </c>
      <c r="T358" s="181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182" t="s">
        <v>183</v>
      </c>
      <c r="AT358" s="182" t="s">
        <v>179</v>
      </c>
      <c r="AU358" s="182" t="s">
        <v>183</v>
      </c>
      <c r="AY358" s="16" t="s">
        <v>176</v>
      </c>
      <c r="BE358" s="183">
        <f>IF(N358="základní",J358,0)</f>
        <v>0</v>
      </c>
      <c r="BF358" s="183">
        <f>IF(N358="snížená",J358,0)</f>
        <v>0</v>
      </c>
      <c r="BG358" s="183">
        <f>IF(N358="zákl. přenesená",J358,0)</f>
        <v>0</v>
      </c>
      <c r="BH358" s="183">
        <f>IF(N358="sníž. přenesená",J358,0)</f>
        <v>0</v>
      </c>
      <c r="BI358" s="183">
        <f>IF(N358="nulová",J358,0)</f>
        <v>0</v>
      </c>
      <c r="BJ358" s="16" t="s">
        <v>84</v>
      </c>
      <c r="BK358" s="183">
        <f>ROUND(I358*H358,2)</f>
        <v>0</v>
      </c>
      <c r="BL358" s="16" t="s">
        <v>183</v>
      </c>
      <c r="BM358" s="182" t="s">
        <v>859</v>
      </c>
    </row>
    <row r="359" s="2" customFormat="1" ht="24.15" customHeight="1">
      <c r="A359" s="35"/>
      <c r="B359" s="169"/>
      <c r="C359" s="170" t="s">
        <v>860</v>
      </c>
      <c r="D359" s="170" t="s">
        <v>179</v>
      </c>
      <c r="E359" s="171" t="s">
        <v>861</v>
      </c>
      <c r="F359" s="172" t="s">
        <v>862</v>
      </c>
      <c r="G359" s="173" t="s">
        <v>195</v>
      </c>
      <c r="H359" s="174">
        <v>1</v>
      </c>
      <c r="I359" s="175"/>
      <c r="J359" s="176">
        <f>ROUND(I359*H359,2)</f>
        <v>0</v>
      </c>
      <c r="K359" s="177"/>
      <c r="L359" s="36"/>
      <c r="M359" s="178" t="s">
        <v>1</v>
      </c>
      <c r="N359" s="179" t="s">
        <v>41</v>
      </c>
      <c r="O359" s="74"/>
      <c r="P359" s="180">
        <f>O359*H359</f>
        <v>0</v>
      </c>
      <c r="Q359" s="180">
        <v>0</v>
      </c>
      <c r="R359" s="180">
        <f>Q359*H359</f>
        <v>0</v>
      </c>
      <c r="S359" s="180">
        <v>0</v>
      </c>
      <c r="T359" s="181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82" t="s">
        <v>183</v>
      </c>
      <c r="AT359" s="182" t="s">
        <v>179</v>
      </c>
      <c r="AU359" s="182" t="s">
        <v>183</v>
      </c>
      <c r="AY359" s="16" t="s">
        <v>176</v>
      </c>
      <c r="BE359" s="183">
        <f>IF(N359="základní",J359,0)</f>
        <v>0</v>
      </c>
      <c r="BF359" s="183">
        <f>IF(N359="snížená",J359,0)</f>
        <v>0</v>
      </c>
      <c r="BG359" s="183">
        <f>IF(N359="zákl. přenesená",J359,0)</f>
        <v>0</v>
      </c>
      <c r="BH359" s="183">
        <f>IF(N359="sníž. přenesená",J359,0)</f>
        <v>0</v>
      </c>
      <c r="BI359" s="183">
        <f>IF(N359="nulová",J359,0)</f>
        <v>0</v>
      </c>
      <c r="BJ359" s="16" t="s">
        <v>84</v>
      </c>
      <c r="BK359" s="183">
        <f>ROUND(I359*H359,2)</f>
        <v>0</v>
      </c>
      <c r="BL359" s="16" t="s">
        <v>183</v>
      </c>
      <c r="BM359" s="182" t="s">
        <v>863</v>
      </c>
    </row>
    <row r="360" s="2" customFormat="1" ht="24.15" customHeight="1">
      <c r="A360" s="35"/>
      <c r="B360" s="169"/>
      <c r="C360" s="170" t="s">
        <v>864</v>
      </c>
      <c r="D360" s="170" t="s">
        <v>179</v>
      </c>
      <c r="E360" s="171" t="s">
        <v>865</v>
      </c>
      <c r="F360" s="172" t="s">
        <v>866</v>
      </c>
      <c r="G360" s="173" t="s">
        <v>266</v>
      </c>
      <c r="H360" s="174">
        <v>0.111</v>
      </c>
      <c r="I360" s="175"/>
      <c r="J360" s="176">
        <f>ROUND(I360*H360,2)</f>
        <v>0</v>
      </c>
      <c r="K360" s="177"/>
      <c r="L360" s="36"/>
      <c r="M360" s="178" t="s">
        <v>1</v>
      </c>
      <c r="N360" s="179" t="s">
        <v>41</v>
      </c>
      <c r="O360" s="74"/>
      <c r="P360" s="180">
        <f>O360*H360</f>
        <v>0</v>
      </c>
      <c r="Q360" s="180">
        <v>0</v>
      </c>
      <c r="R360" s="180">
        <f>Q360*H360</f>
        <v>0</v>
      </c>
      <c r="S360" s="180">
        <v>0</v>
      </c>
      <c r="T360" s="181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182" t="s">
        <v>183</v>
      </c>
      <c r="AT360" s="182" t="s">
        <v>179</v>
      </c>
      <c r="AU360" s="182" t="s">
        <v>183</v>
      </c>
      <c r="AY360" s="16" t="s">
        <v>176</v>
      </c>
      <c r="BE360" s="183">
        <f>IF(N360="základní",J360,0)</f>
        <v>0</v>
      </c>
      <c r="BF360" s="183">
        <f>IF(N360="snížená",J360,0)</f>
        <v>0</v>
      </c>
      <c r="BG360" s="183">
        <f>IF(N360="zákl. přenesená",J360,0)</f>
        <v>0</v>
      </c>
      <c r="BH360" s="183">
        <f>IF(N360="sníž. přenesená",J360,0)</f>
        <v>0</v>
      </c>
      <c r="BI360" s="183">
        <f>IF(N360="nulová",J360,0)</f>
        <v>0</v>
      </c>
      <c r="BJ360" s="16" t="s">
        <v>84</v>
      </c>
      <c r="BK360" s="183">
        <f>ROUND(I360*H360,2)</f>
        <v>0</v>
      </c>
      <c r="BL360" s="16" t="s">
        <v>183</v>
      </c>
      <c r="BM360" s="182" t="s">
        <v>867</v>
      </c>
    </row>
    <row r="361" s="13" customFormat="1" ht="20.88" customHeight="1">
      <c r="A361" s="13"/>
      <c r="B361" s="195"/>
      <c r="C361" s="13"/>
      <c r="D361" s="196" t="s">
        <v>75</v>
      </c>
      <c r="E361" s="196" t="s">
        <v>868</v>
      </c>
      <c r="F361" s="196" t="s">
        <v>723</v>
      </c>
      <c r="G361" s="13"/>
      <c r="H361" s="13"/>
      <c r="I361" s="197"/>
      <c r="J361" s="198">
        <f>BK361</f>
        <v>0</v>
      </c>
      <c r="K361" s="13"/>
      <c r="L361" s="195"/>
      <c r="M361" s="199"/>
      <c r="N361" s="200"/>
      <c r="O361" s="200"/>
      <c r="P361" s="201">
        <f>P362+P363</f>
        <v>0</v>
      </c>
      <c r="Q361" s="200"/>
      <c r="R361" s="201">
        <f>R362+R363</f>
        <v>0</v>
      </c>
      <c r="S361" s="200"/>
      <c r="T361" s="202">
        <f>T362+T363</f>
        <v>0</v>
      </c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R361" s="196" t="s">
        <v>84</v>
      </c>
      <c r="AT361" s="203" t="s">
        <v>75</v>
      </c>
      <c r="AU361" s="203" t="s">
        <v>183</v>
      </c>
      <c r="AY361" s="196" t="s">
        <v>176</v>
      </c>
      <c r="BK361" s="204">
        <f>BK362+BK363</f>
        <v>0</v>
      </c>
    </row>
    <row r="362" s="2" customFormat="1" ht="21.75" customHeight="1">
      <c r="A362" s="35"/>
      <c r="B362" s="169"/>
      <c r="C362" s="170" t="s">
        <v>869</v>
      </c>
      <c r="D362" s="170" t="s">
        <v>179</v>
      </c>
      <c r="E362" s="171" t="s">
        <v>712</v>
      </c>
      <c r="F362" s="172" t="s">
        <v>594</v>
      </c>
      <c r="G362" s="173" t="s">
        <v>595</v>
      </c>
      <c r="H362" s="174">
        <v>60</v>
      </c>
      <c r="I362" s="175"/>
      <c r="J362" s="176">
        <f>ROUND(I362*H362,2)</f>
        <v>0</v>
      </c>
      <c r="K362" s="177"/>
      <c r="L362" s="36"/>
      <c r="M362" s="178" t="s">
        <v>1</v>
      </c>
      <c r="N362" s="179" t="s">
        <v>41</v>
      </c>
      <c r="O362" s="74"/>
      <c r="P362" s="180">
        <f>O362*H362</f>
        <v>0</v>
      </c>
      <c r="Q362" s="180">
        <v>0</v>
      </c>
      <c r="R362" s="180">
        <f>Q362*H362</f>
        <v>0</v>
      </c>
      <c r="S362" s="180">
        <v>0</v>
      </c>
      <c r="T362" s="181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182" t="s">
        <v>183</v>
      </c>
      <c r="AT362" s="182" t="s">
        <v>179</v>
      </c>
      <c r="AU362" s="182" t="s">
        <v>197</v>
      </c>
      <c r="AY362" s="16" t="s">
        <v>176</v>
      </c>
      <c r="BE362" s="183">
        <f>IF(N362="základní",J362,0)</f>
        <v>0</v>
      </c>
      <c r="BF362" s="183">
        <f>IF(N362="snížená",J362,0)</f>
        <v>0</v>
      </c>
      <c r="BG362" s="183">
        <f>IF(N362="zákl. přenesená",J362,0)</f>
        <v>0</v>
      </c>
      <c r="BH362" s="183">
        <f>IF(N362="sníž. přenesená",J362,0)</f>
        <v>0</v>
      </c>
      <c r="BI362" s="183">
        <f>IF(N362="nulová",J362,0)</f>
        <v>0</v>
      </c>
      <c r="BJ362" s="16" t="s">
        <v>84</v>
      </c>
      <c r="BK362" s="183">
        <f>ROUND(I362*H362,2)</f>
        <v>0</v>
      </c>
      <c r="BL362" s="16" t="s">
        <v>183</v>
      </c>
      <c r="BM362" s="182" t="s">
        <v>870</v>
      </c>
    </row>
    <row r="363" s="13" customFormat="1" ht="20.88" customHeight="1">
      <c r="A363" s="13"/>
      <c r="B363" s="195"/>
      <c r="C363" s="13"/>
      <c r="D363" s="196" t="s">
        <v>75</v>
      </c>
      <c r="E363" s="196" t="s">
        <v>871</v>
      </c>
      <c r="F363" s="196" t="s">
        <v>599</v>
      </c>
      <c r="G363" s="13"/>
      <c r="H363" s="13"/>
      <c r="I363" s="197"/>
      <c r="J363" s="198">
        <f>BK363</f>
        <v>0</v>
      </c>
      <c r="K363" s="13"/>
      <c r="L363" s="195"/>
      <c r="M363" s="199"/>
      <c r="N363" s="200"/>
      <c r="O363" s="200"/>
      <c r="P363" s="201">
        <f>SUM(P364:P365)</f>
        <v>0</v>
      </c>
      <c r="Q363" s="200"/>
      <c r="R363" s="201">
        <f>SUM(R364:R365)</f>
        <v>0</v>
      </c>
      <c r="S363" s="200"/>
      <c r="T363" s="202">
        <f>SUM(T364:T365)</f>
        <v>0</v>
      </c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R363" s="196" t="s">
        <v>84</v>
      </c>
      <c r="AT363" s="203" t="s">
        <v>75</v>
      </c>
      <c r="AU363" s="203" t="s">
        <v>197</v>
      </c>
      <c r="AY363" s="196" t="s">
        <v>176</v>
      </c>
      <c r="BK363" s="204">
        <f>SUM(BK364:BK365)</f>
        <v>0</v>
      </c>
    </row>
    <row r="364" s="2" customFormat="1" ht="16.5" customHeight="1">
      <c r="A364" s="35"/>
      <c r="B364" s="169"/>
      <c r="C364" s="170" t="s">
        <v>872</v>
      </c>
      <c r="D364" s="170" t="s">
        <v>179</v>
      </c>
      <c r="E364" s="171" t="s">
        <v>716</v>
      </c>
      <c r="F364" s="172" t="s">
        <v>604</v>
      </c>
      <c r="G364" s="173" t="s">
        <v>481</v>
      </c>
      <c r="H364" s="174">
        <v>1</v>
      </c>
      <c r="I364" s="175"/>
      <c r="J364" s="176">
        <f>ROUND(I364*H364,2)</f>
        <v>0</v>
      </c>
      <c r="K364" s="177"/>
      <c r="L364" s="36"/>
      <c r="M364" s="178" t="s">
        <v>1</v>
      </c>
      <c r="N364" s="179" t="s">
        <v>41</v>
      </c>
      <c r="O364" s="74"/>
      <c r="P364" s="180">
        <f>O364*H364</f>
        <v>0</v>
      </c>
      <c r="Q364" s="180">
        <v>0</v>
      </c>
      <c r="R364" s="180">
        <f>Q364*H364</f>
        <v>0</v>
      </c>
      <c r="S364" s="180">
        <v>0</v>
      </c>
      <c r="T364" s="181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182" t="s">
        <v>605</v>
      </c>
      <c r="AT364" s="182" t="s">
        <v>179</v>
      </c>
      <c r="AU364" s="182" t="s">
        <v>177</v>
      </c>
      <c r="AY364" s="16" t="s">
        <v>176</v>
      </c>
      <c r="BE364" s="183">
        <f>IF(N364="základní",J364,0)</f>
        <v>0</v>
      </c>
      <c r="BF364" s="183">
        <f>IF(N364="snížená",J364,0)</f>
        <v>0</v>
      </c>
      <c r="BG364" s="183">
        <f>IF(N364="zákl. přenesená",J364,0)</f>
        <v>0</v>
      </c>
      <c r="BH364" s="183">
        <f>IF(N364="sníž. přenesená",J364,0)</f>
        <v>0</v>
      </c>
      <c r="BI364" s="183">
        <f>IF(N364="nulová",J364,0)</f>
        <v>0</v>
      </c>
      <c r="BJ364" s="16" t="s">
        <v>84</v>
      </c>
      <c r="BK364" s="183">
        <f>ROUND(I364*H364,2)</f>
        <v>0</v>
      </c>
      <c r="BL364" s="16" t="s">
        <v>605</v>
      </c>
      <c r="BM364" s="182" t="s">
        <v>873</v>
      </c>
    </row>
    <row r="365" s="2" customFormat="1" ht="33" customHeight="1">
      <c r="A365" s="35"/>
      <c r="B365" s="169"/>
      <c r="C365" s="170" t="s">
        <v>874</v>
      </c>
      <c r="D365" s="170" t="s">
        <v>179</v>
      </c>
      <c r="E365" s="171" t="s">
        <v>875</v>
      </c>
      <c r="F365" s="172" t="s">
        <v>720</v>
      </c>
      <c r="G365" s="173" t="s">
        <v>481</v>
      </c>
      <c r="H365" s="174">
        <v>1</v>
      </c>
      <c r="I365" s="175"/>
      <c r="J365" s="176">
        <f>ROUND(I365*H365,2)</f>
        <v>0</v>
      </c>
      <c r="K365" s="177"/>
      <c r="L365" s="36"/>
      <c r="M365" s="178" t="s">
        <v>1</v>
      </c>
      <c r="N365" s="179" t="s">
        <v>41</v>
      </c>
      <c r="O365" s="74"/>
      <c r="P365" s="180">
        <f>O365*H365</f>
        <v>0</v>
      </c>
      <c r="Q365" s="180">
        <v>0</v>
      </c>
      <c r="R365" s="180">
        <f>Q365*H365</f>
        <v>0</v>
      </c>
      <c r="S365" s="180">
        <v>0</v>
      </c>
      <c r="T365" s="181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82" t="s">
        <v>596</v>
      </c>
      <c r="AT365" s="182" t="s">
        <v>179</v>
      </c>
      <c r="AU365" s="182" t="s">
        <v>177</v>
      </c>
      <c r="AY365" s="16" t="s">
        <v>176</v>
      </c>
      <c r="BE365" s="183">
        <f>IF(N365="základní",J365,0)</f>
        <v>0</v>
      </c>
      <c r="BF365" s="183">
        <f>IF(N365="snížená",J365,0)</f>
        <v>0</v>
      </c>
      <c r="BG365" s="183">
        <f>IF(N365="zákl. přenesená",J365,0)</f>
        <v>0</v>
      </c>
      <c r="BH365" s="183">
        <f>IF(N365="sníž. přenesená",J365,0)</f>
        <v>0</v>
      </c>
      <c r="BI365" s="183">
        <f>IF(N365="nulová",J365,0)</f>
        <v>0</v>
      </c>
      <c r="BJ365" s="16" t="s">
        <v>84</v>
      </c>
      <c r="BK365" s="183">
        <f>ROUND(I365*H365,2)</f>
        <v>0</v>
      </c>
      <c r="BL365" s="16" t="s">
        <v>596</v>
      </c>
      <c r="BM365" s="182" t="s">
        <v>876</v>
      </c>
    </row>
    <row r="366" s="13" customFormat="1" ht="20.88" customHeight="1">
      <c r="A366" s="13"/>
      <c r="B366" s="195"/>
      <c r="C366" s="13"/>
      <c r="D366" s="196" t="s">
        <v>75</v>
      </c>
      <c r="E366" s="196" t="s">
        <v>877</v>
      </c>
      <c r="F366" s="196" t="s">
        <v>878</v>
      </c>
      <c r="G366" s="13"/>
      <c r="H366" s="13"/>
      <c r="I366" s="197"/>
      <c r="J366" s="198">
        <f>BK366</f>
        <v>0</v>
      </c>
      <c r="K366" s="13"/>
      <c r="L366" s="195"/>
      <c r="M366" s="199"/>
      <c r="N366" s="200"/>
      <c r="O366" s="200"/>
      <c r="P366" s="201">
        <f>SUM(P367:P377)</f>
        <v>0</v>
      </c>
      <c r="Q366" s="200"/>
      <c r="R366" s="201">
        <f>SUM(R367:R377)</f>
        <v>0</v>
      </c>
      <c r="S366" s="200"/>
      <c r="T366" s="202">
        <f>SUM(T367:T377)</f>
        <v>0</v>
      </c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R366" s="196" t="s">
        <v>86</v>
      </c>
      <c r="AT366" s="203" t="s">
        <v>75</v>
      </c>
      <c r="AU366" s="203" t="s">
        <v>188</v>
      </c>
      <c r="AY366" s="196" t="s">
        <v>176</v>
      </c>
      <c r="BK366" s="204">
        <f>SUM(BK367:BK377)</f>
        <v>0</v>
      </c>
    </row>
    <row r="367" s="2" customFormat="1" ht="37.8" customHeight="1">
      <c r="A367" s="35"/>
      <c r="B367" s="169"/>
      <c r="C367" s="170" t="s">
        <v>879</v>
      </c>
      <c r="D367" s="170" t="s">
        <v>179</v>
      </c>
      <c r="E367" s="171" t="s">
        <v>880</v>
      </c>
      <c r="F367" s="172" t="s">
        <v>881</v>
      </c>
      <c r="G367" s="173" t="s">
        <v>285</v>
      </c>
      <c r="H367" s="174">
        <v>100</v>
      </c>
      <c r="I367" s="175"/>
      <c r="J367" s="176">
        <f>ROUND(I367*H367,2)</f>
        <v>0</v>
      </c>
      <c r="K367" s="177"/>
      <c r="L367" s="36"/>
      <c r="M367" s="178" t="s">
        <v>1</v>
      </c>
      <c r="N367" s="179" t="s">
        <v>41</v>
      </c>
      <c r="O367" s="74"/>
      <c r="P367" s="180">
        <f>O367*H367</f>
        <v>0</v>
      </c>
      <c r="Q367" s="180">
        <v>0</v>
      </c>
      <c r="R367" s="180">
        <f>Q367*H367</f>
        <v>0</v>
      </c>
      <c r="S367" s="180">
        <v>0</v>
      </c>
      <c r="T367" s="181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182" t="s">
        <v>241</v>
      </c>
      <c r="AT367" s="182" t="s">
        <v>179</v>
      </c>
      <c r="AU367" s="182" t="s">
        <v>183</v>
      </c>
      <c r="AY367" s="16" t="s">
        <v>176</v>
      </c>
      <c r="BE367" s="183">
        <f>IF(N367="základní",J367,0)</f>
        <v>0</v>
      </c>
      <c r="BF367" s="183">
        <f>IF(N367="snížená",J367,0)</f>
        <v>0</v>
      </c>
      <c r="BG367" s="183">
        <f>IF(N367="zákl. přenesená",J367,0)</f>
        <v>0</v>
      </c>
      <c r="BH367" s="183">
        <f>IF(N367="sníž. přenesená",J367,0)</f>
        <v>0</v>
      </c>
      <c r="BI367" s="183">
        <f>IF(N367="nulová",J367,0)</f>
        <v>0</v>
      </c>
      <c r="BJ367" s="16" t="s">
        <v>84</v>
      </c>
      <c r="BK367" s="183">
        <f>ROUND(I367*H367,2)</f>
        <v>0</v>
      </c>
      <c r="BL367" s="16" t="s">
        <v>241</v>
      </c>
      <c r="BM367" s="182" t="s">
        <v>882</v>
      </c>
    </row>
    <row r="368" s="2" customFormat="1" ht="16.5" customHeight="1">
      <c r="A368" s="35"/>
      <c r="B368" s="169"/>
      <c r="C368" s="170" t="s">
        <v>883</v>
      </c>
      <c r="D368" s="170" t="s">
        <v>179</v>
      </c>
      <c r="E368" s="171" t="s">
        <v>884</v>
      </c>
      <c r="F368" s="172" t="s">
        <v>885</v>
      </c>
      <c r="G368" s="173" t="s">
        <v>285</v>
      </c>
      <c r="H368" s="174">
        <v>50</v>
      </c>
      <c r="I368" s="175"/>
      <c r="J368" s="176">
        <f>ROUND(I368*H368,2)</f>
        <v>0</v>
      </c>
      <c r="K368" s="177"/>
      <c r="L368" s="36"/>
      <c r="M368" s="178" t="s">
        <v>1</v>
      </c>
      <c r="N368" s="179" t="s">
        <v>41</v>
      </c>
      <c r="O368" s="74"/>
      <c r="P368" s="180">
        <f>O368*H368</f>
        <v>0</v>
      </c>
      <c r="Q368" s="180">
        <v>0</v>
      </c>
      <c r="R368" s="180">
        <f>Q368*H368</f>
        <v>0</v>
      </c>
      <c r="S368" s="180">
        <v>0</v>
      </c>
      <c r="T368" s="181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182" t="s">
        <v>241</v>
      </c>
      <c r="AT368" s="182" t="s">
        <v>179</v>
      </c>
      <c r="AU368" s="182" t="s">
        <v>183</v>
      </c>
      <c r="AY368" s="16" t="s">
        <v>176</v>
      </c>
      <c r="BE368" s="183">
        <f>IF(N368="základní",J368,0)</f>
        <v>0</v>
      </c>
      <c r="BF368" s="183">
        <f>IF(N368="snížená",J368,0)</f>
        <v>0</v>
      </c>
      <c r="BG368" s="183">
        <f>IF(N368="zákl. přenesená",J368,0)</f>
        <v>0</v>
      </c>
      <c r="BH368" s="183">
        <f>IF(N368="sníž. přenesená",J368,0)</f>
        <v>0</v>
      </c>
      <c r="BI368" s="183">
        <f>IF(N368="nulová",J368,0)</f>
        <v>0</v>
      </c>
      <c r="BJ368" s="16" t="s">
        <v>84</v>
      </c>
      <c r="BK368" s="183">
        <f>ROUND(I368*H368,2)</f>
        <v>0</v>
      </c>
      <c r="BL368" s="16" t="s">
        <v>241</v>
      </c>
      <c r="BM368" s="182" t="s">
        <v>886</v>
      </c>
    </row>
    <row r="369" s="2" customFormat="1" ht="24.15" customHeight="1">
      <c r="A369" s="35"/>
      <c r="B369" s="169"/>
      <c r="C369" s="170" t="s">
        <v>887</v>
      </c>
      <c r="D369" s="170" t="s">
        <v>179</v>
      </c>
      <c r="E369" s="171" t="s">
        <v>888</v>
      </c>
      <c r="F369" s="172" t="s">
        <v>889</v>
      </c>
      <c r="G369" s="173" t="s">
        <v>285</v>
      </c>
      <c r="H369" s="174">
        <v>50</v>
      </c>
      <c r="I369" s="175"/>
      <c r="J369" s="176">
        <f>ROUND(I369*H369,2)</f>
        <v>0</v>
      </c>
      <c r="K369" s="177"/>
      <c r="L369" s="36"/>
      <c r="M369" s="178" t="s">
        <v>1</v>
      </c>
      <c r="N369" s="179" t="s">
        <v>41</v>
      </c>
      <c r="O369" s="74"/>
      <c r="P369" s="180">
        <f>O369*H369</f>
        <v>0</v>
      </c>
      <c r="Q369" s="180">
        <v>0</v>
      </c>
      <c r="R369" s="180">
        <f>Q369*H369</f>
        <v>0</v>
      </c>
      <c r="S369" s="180">
        <v>0</v>
      </c>
      <c r="T369" s="181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82" t="s">
        <v>241</v>
      </c>
      <c r="AT369" s="182" t="s">
        <v>179</v>
      </c>
      <c r="AU369" s="182" t="s">
        <v>183</v>
      </c>
      <c r="AY369" s="16" t="s">
        <v>176</v>
      </c>
      <c r="BE369" s="183">
        <f>IF(N369="základní",J369,0)</f>
        <v>0</v>
      </c>
      <c r="BF369" s="183">
        <f>IF(N369="snížená",J369,0)</f>
        <v>0</v>
      </c>
      <c r="BG369" s="183">
        <f>IF(N369="zákl. přenesená",J369,0)</f>
        <v>0</v>
      </c>
      <c r="BH369" s="183">
        <f>IF(N369="sníž. přenesená",J369,0)</f>
        <v>0</v>
      </c>
      <c r="BI369" s="183">
        <f>IF(N369="nulová",J369,0)</f>
        <v>0</v>
      </c>
      <c r="BJ369" s="16" t="s">
        <v>84</v>
      </c>
      <c r="BK369" s="183">
        <f>ROUND(I369*H369,2)</f>
        <v>0</v>
      </c>
      <c r="BL369" s="16" t="s">
        <v>241</v>
      </c>
      <c r="BM369" s="182" t="s">
        <v>890</v>
      </c>
    </row>
    <row r="370" s="2" customFormat="1" ht="33" customHeight="1">
      <c r="A370" s="35"/>
      <c r="B370" s="169"/>
      <c r="C370" s="170" t="s">
        <v>891</v>
      </c>
      <c r="D370" s="170" t="s">
        <v>179</v>
      </c>
      <c r="E370" s="171" t="s">
        <v>892</v>
      </c>
      <c r="F370" s="172" t="s">
        <v>893</v>
      </c>
      <c r="G370" s="173" t="s">
        <v>285</v>
      </c>
      <c r="H370" s="174">
        <v>450</v>
      </c>
      <c r="I370" s="175"/>
      <c r="J370" s="176">
        <f>ROUND(I370*H370,2)</f>
        <v>0</v>
      </c>
      <c r="K370" s="177"/>
      <c r="L370" s="36"/>
      <c r="M370" s="178" t="s">
        <v>1</v>
      </c>
      <c r="N370" s="179" t="s">
        <v>41</v>
      </c>
      <c r="O370" s="74"/>
      <c r="P370" s="180">
        <f>O370*H370</f>
        <v>0</v>
      </c>
      <c r="Q370" s="180">
        <v>0</v>
      </c>
      <c r="R370" s="180">
        <f>Q370*H370</f>
        <v>0</v>
      </c>
      <c r="S370" s="180">
        <v>0</v>
      </c>
      <c r="T370" s="181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182" t="s">
        <v>241</v>
      </c>
      <c r="AT370" s="182" t="s">
        <v>179</v>
      </c>
      <c r="AU370" s="182" t="s">
        <v>183</v>
      </c>
      <c r="AY370" s="16" t="s">
        <v>176</v>
      </c>
      <c r="BE370" s="183">
        <f>IF(N370="základní",J370,0)</f>
        <v>0</v>
      </c>
      <c r="BF370" s="183">
        <f>IF(N370="snížená",J370,0)</f>
        <v>0</v>
      </c>
      <c r="BG370" s="183">
        <f>IF(N370="zákl. přenesená",J370,0)</f>
        <v>0</v>
      </c>
      <c r="BH370" s="183">
        <f>IF(N370="sníž. přenesená",J370,0)</f>
        <v>0</v>
      </c>
      <c r="BI370" s="183">
        <f>IF(N370="nulová",J370,0)</f>
        <v>0</v>
      </c>
      <c r="BJ370" s="16" t="s">
        <v>84</v>
      </c>
      <c r="BK370" s="183">
        <f>ROUND(I370*H370,2)</f>
        <v>0</v>
      </c>
      <c r="BL370" s="16" t="s">
        <v>241</v>
      </c>
      <c r="BM370" s="182" t="s">
        <v>894</v>
      </c>
    </row>
    <row r="371" s="2" customFormat="1" ht="37.8" customHeight="1">
      <c r="A371" s="35"/>
      <c r="B371" s="169"/>
      <c r="C371" s="170" t="s">
        <v>895</v>
      </c>
      <c r="D371" s="170" t="s">
        <v>179</v>
      </c>
      <c r="E371" s="171" t="s">
        <v>896</v>
      </c>
      <c r="F371" s="172" t="s">
        <v>897</v>
      </c>
      <c r="G371" s="173" t="s">
        <v>285</v>
      </c>
      <c r="H371" s="174">
        <v>100</v>
      </c>
      <c r="I371" s="175"/>
      <c r="J371" s="176">
        <f>ROUND(I371*H371,2)</f>
        <v>0</v>
      </c>
      <c r="K371" s="177"/>
      <c r="L371" s="36"/>
      <c r="M371" s="178" t="s">
        <v>1</v>
      </c>
      <c r="N371" s="179" t="s">
        <v>41</v>
      </c>
      <c r="O371" s="74"/>
      <c r="P371" s="180">
        <f>O371*H371</f>
        <v>0</v>
      </c>
      <c r="Q371" s="180">
        <v>0</v>
      </c>
      <c r="R371" s="180">
        <f>Q371*H371</f>
        <v>0</v>
      </c>
      <c r="S371" s="180">
        <v>0</v>
      </c>
      <c r="T371" s="181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182" t="s">
        <v>241</v>
      </c>
      <c r="AT371" s="182" t="s">
        <v>179</v>
      </c>
      <c r="AU371" s="182" t="s">
        <v>183</v>
      </c>
      <c r="AY371" s="16" t="s">
        <v>176</v>
      </c>
      <c r="BE371" s="183">
        <f>IF(N371="základní",J371,0)</f>
        <v>0</v>
      </c>
      <c r="BF371" s="183">
        <f>IF(N371="snížená",J371,0)</f>
        <v>0</v>
      </c>
      <c r="BG371" s="183">
        <f>IF(N371="zákl. přenesená",J371,0)</f>
        <v>0</v>
      </c>
      <c r="BH371" s="183">
        <f>IF(N371="sníž. přenesená",J371,0)</f>
        <v>0</v>
      </c>
      <c r="BI371" s="183">
        <f>IF(N371="nulová",J371,0)</f>
        <v>0</v>
      </c>
      <c r="BJ371" s="16" t="s">
        <v>84</v>
      </c>
      <c r="BK371" s="183">
        <f>ROUND(I371*H371,2)</f>
        <v>0</v>
      </c>
      <c r="BL371" s="16" t="s">
        <v>241</v>
      </c>
      <c r="BM371" s="182" t="s">
        <v>898</v>
      </c>
    </row>
    <row r="372" s="2" customFormat="1" ht="24.15" customHeight="1">
      <c r="A372" s="35"/>
      <c r="B372" s="169"/>
      <c r="C372" s="170" t="s">
        <v>899</v>
      </c>
      <c r="D372" s="170" t="s">
        <v>179</v>
      </c>
      <c r="E372" s="171" t="s">
        <v>900</v>
      </c>
      <c r="F372" s="172" t="s">
        <v>901</v>
      </c>
      <c r="G372" s="173" t="s">
        <v>285</v>
      </c>
      <c r="H372" s="174">
        <v>20</v>
      </c>
      <c r="I372" s="175"/>
      <c r="J372" s="176">
        <f>ROUND(I372*H372,2)</f>
        <v>0</v>
      </c>
      <c r="K372" s="177"/>
      <c r="L372" s="36"/>
      <c r="M372" s="178" t="s">
        <v>1</v>
      </c>
      <c r="N372" s="179" t="s">
        <v>41</v>
      </c>
      <c r="O372" s="74"/>
      <c r="P372" s="180">
        <f>O372*H372</f>
        <v>0</v>
      </c>
      <c r="Q372" s="180">
        <v>0</v>
      </c>
      <c r="R372" s="180">
        <f>Q372*H372</f>
        <v>0</v>
      </c>
      <c r="S372" s="180">
        <v>0</v>
      </c>
      <c r="T372" s="181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182" t="s">
        <v>241</v>
      </c>
      <c r="AT372" s="182" t="s">
        <v>179</v>
      </c>
      <c r="AU372" s="182" t="s">
        <v>183</v>
      </c>
      <c r="AY372" s="16" t="s">
        <v>176</v>
      </c>
      <c r="BE372" s="183">
        <f>IF(N372="základní",J372,0)</f>
        <v>0</v>
      </c>
      <c r="BF372" s="183">
        <f>IF(N372="snížená",J372,0)</f>
        <v>0</v>
      </c>
      <c r="BG372" s="183">
        <f>IF(N372="zákl. přenesená",J372,0)</f>
        <v>0</v>
      </c>
      <c r="BH372" s="183">
        <f>IF(N372="sníž. přenesená",J372,0)</f>
        <v>0</v>
      </c>
      <c r="BI372" s="183">
        <f>IF(N372="nulová",J372,0)</f>
        <v>0</v>
      </c>
      <c r="BJ372" s="16" t="s">
        <v>84</v>
      </c>
      <c r="BK372" s="183">
        <f>ROUND(I372*H372,2)</f>
        <v>0</v>
      </c>
      <c r="BL372" s="16" t="s">
        <v>241</v>
      </c>
      <c r="BM372" s="182" t="s">
        <v>902</v>
      </c>
    </row>
    <row r="373" s="2" customFormat="1" ht="33" customHeight="1">
      <c r="A373" s="35"/>
      <c r="B373" s="169"/>
      <c r="C373" s="170" t="s">
        <v>903</v>
      </c>
      <c r="D373" s="170" t="s">
        <v>179</v>
      </c>
      <c r="E373" s="171" t="s">
        <v>904</v>
      </c>
      <c r="F373" s="172" t="s">
        <v>905</v>
      </c>
      <c r="G373" s="173" t="s">
        <v>285</v>
      </c>
      <c r="H373" s="174">
        <v>350</v>
      </c>
      <c r="I373" s="175"/>
      <c r="J373" s="176">
        <f>ROUND(I373*H373,2)</f>
        <v>0</v>
      </c>
      <c r="K373" s="177"/>
      <c r="L373" s="36"/>
      <c r="M373" s="178" t="s">
        <v>1</v>
      </c>
      <c r="N373" s="179" t="s">
        <v>41</v>
      </c>
      <c r="O373" s="74"/>
      <c r="P373" s="180">
        <f>O373*H373</f>
        <v>0</v>
      </c>
      <c r="Q373" s="180">
        <v>0</v>
      </c>
      <c r="R373" s="180">
        <f>Q373*H373</f>
        <v>0</v>
      </c>
      <c r="S373" s="180">
        <v>0</v>
      </c>
      <c r="T373" s="181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182" t="s">
        <v>241</v>
      </c>
      <c r="AT373" s="182" t="s">
        <v>179</v>
      </c>
      <c r="AU373" s="182" t="s">
        <v>183</v>
      </c>
      <c r="AY373" s="16" t="s">
        <v>176</v>
      </c>
      <c r="BE373" s="183">
        <f>IF(N373="základní",J373,0)</f>
        <v>0</v>
      </c>
      <c r="BF373" s="183">
        <f>IF(N373="snížená",J373,0)</f>
        <v>0</v>
      </c>
      <c r="BG373" s="183">
        <f>IF(N373="zákl. přenesená",J373,0)</f>
        <v>0</v>
      </c>
      <c r="BH373" s="183">
        <f>IF(N373="sníž. přenesená",J373,0)</f>
        <v>0</v>
      </c>
      <c r="BI373" s="183">
        <f>IF(N373="nulová",J373,0)</f>
        <v>0</v>
      </c>
      <c r="BJ373" s="16" t="s">
        <v>84</v>
      </c>
      <c r="BK373" s="183">
        <f>ROUND(I373*H373,2)</f>
        <v>0</v>
      </c>
      <c r="BL373" s="16" t="s">
        <v>241</v>
      </c>
      <c r="BM373" s="182" t="s">
        <v>906</v>
      </c>
    </row>
    <row r="374" s="2" customFormat="1" ht="37.8" customHeight="1">
      <c r="A374" s="35"/>
      <c r="B374" s="169"/>
      <c r="C374" s="170" t="s">
        <v>907</v>
      </c>
      <c r="D374" s="170" t="s">
        <v>179</v>
      </c>
      <c r="E374" s="171" t="s">
        <v>908</v>
      </c>
      <c r="F374" s="172" t="s">
        <v>909</v>
      </c>
      <c r="G374" s="173" t="s">
        <v>285</v>
      </c>
      <c r="H374" s="174">
        <v>50</v>
      </c>
      <c r="I374" s="175"/>
      <c r="J374" s="176">
        <f>ROUND(I374*H374,2)</f>
        <v>0</v>
      </c>
      <c r="K374" s="177"/>
      <c r="L374" s="36"/>
      <c r="M374" s="178" t="s">
        <v>1</v>
      </c>
      <c r="N374" s="179" t="s">
        <v>41</v>
      </c>
      <c r="O374" s="74"/>
      <c r="P374" s="180">
        <f>O374*H374</f>
        <v>0</v>
      </c>
      <c r="Q374" s="180">
        <v>0</v>
      </c>
      <c r="R374" s="180">
        <f>Q374*H374</f>
        <v>0</v>
      </c>
      <c r="S374" s="180">
        <v>0</v>
      </c>
      <c r="T374" s="181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182" t="s">
        <v>241</v>
      </c>
      <c r="AT374" s="182" t="s">
        <v>179</v>
      </c>
      <c r="AU374" s="182" t="s">
        <v>183</v>
      </c>
      <c r="AY374" s="16" t="s">
        <v>176</v>
      </c>
      <c r="BE374" s="183">
        <f>IF(N374="základní",J374,0)</f>
        <v>0</v>
      </c>
      <c r="BF374" s="183">
        <f>IF(N374="snížená",J374,0)</f>
        <v>0</v>
      </c>
      <c r="BG374" s="183">
        <f>IF(N374="zákl. přenesená",J374,0)</f>
        <v>0</v>
      </c>
      <c r="BH374" s="183">
        <f>IF(N374="sníž. přenesená",J374,0)</f>
        <v>0</v>
      </c>
      <c r="BI374" s="183">
        <f>IF(N374="nulová",J374,0)</f>
        <v>0</v>
      </c>
      <c r="BJ374" s="16" t="s">
        <v>84</v>
      </c>
      <c r="BK374" s="183">
        <f>ROUND(I374*H374,2)</f>
        <v>0</v>
      </c>
      <c r="BL374" s="16" t="s">
        <v>241</v>
      </c>
      <c r="BM374" s="182" t="s">
        <v>910</v>
      </c>
    </row>
    <row r="375" s="2" customFormat="1" ht="37.8" customHeight="1">
      <c r="A375" s="35"/>
      <c r="B375" s="169"/>
      <c r="C375" s="170" t="s">
        <v>911</v>
      </c>
      <c r="D375" s="170" t="s">
        <v>179</v>
      </c>
      <c r="E375" s="171" t="s">
        <v>912</v>
      </c>
      <c r="F375" s="172" t="s">
        <v>913</v>
      </c>
      <c r="G375" s="173" t="s">
        <v>285</v>
      </c>
      <c r="H375" s="174">
        <v>100</v>
      </c>
      <c r="I375" s="175"/>
      <c r="J375" s="176">
        <f>ROUND(I375*H375,2)</f>
        <v>0</v>
      </c>
      <c r="K375" s="177"/>
      <c r="L375" s="36"/>
      <c r="M375" s="178" t="s">
        <v>1</v>
      </c>
      <c r="N375" s="179" t="s">
        <v>41</v>
      </c>
      <c r="O375" s="74"/>
      <c r="P375" s="180">
        <f>O375*H375</f>
        <v>0</v>
      </c>
      <c r="Q375" s="180">
        <v>0</v>
      </c>
      <c r="R375" s="180">
        <f>Q375*H375</f>
        <v>0</v>
      </c>
      <c r="S375" s="180">
        <v>0</v>
      </c>
      <c r="T375" s="181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82" t="s">
        <v>241</v>
      </c>
      <c r="AT375" s="182" t="s">
        <v>179</v>
      </c>
      <c r="AU375" s="182" t="s">
        <v>183</v>
      </c>
      <c r="AY375" s="16" t="s">
        <v>176</v>
      </c>
      <c r="BE375" s="183">
        <f>IF(N375="základní",J375,0)</f>
        <v>0</v>
      </c>
      <c r="BF375" s="183">
        <f>IF(N375="snížená",J375,0)</f>
        <v>0</v>
      </c>
      <c r="BG375" s="183">
        <f>IF(N375="zákl. přenesená",J375,0)</f>
        <v>0</v>
      </c>
      <c r="BH375" s="183">
        <f>IF(N375="sníž. přenesená",J375,0)</f>
        <v>0</v>
      </c>
      <c r="BI375" s="183">
        <f>IF(N375="nulová",J375,0)</f>
        <v>0</v>
      </c>
      <c r="BJ375" s="16" t="s">
        <v>84</v>
      </c>
      <c r="BK375" s="183">
        <f>ROUND(I375*H375,2)</f>
        <v>0</v>
      </c>
      <c r="BL375" s="16" t="s">
        <v>241</v>
      </c>
      <c r="BM375" s="182" t="s">
        <v>914</v>
      </c>
    </row>
    <row r="376" s="2" customFormat="1" ht="16.5" customHeight="1">
      <c r="A376" s="35"/>
      <c r="B376" s="169"/>
      <c r="C376" s="170" t="s">
        <v>915</v>
      </c>
      <c r="D376" s="170" t="s">
        <v>179</v>
      </c>
      <c r="E376" s="171" t="s">
        <v>916</v>
      </c>
      <c r="F376" s="172" t="s">
        <v>917</v>
      </c>
      <c r="G376" s="173" t="s">
        <v>285</v>
      </c>
      <c r="H376" s="174">
        <v>20</v>
      </c>
      <c r="I376" s="175"/>
      <c r="J376" s="176">
        <f>ROUND(I376*H376,2)</f>
        <v>0</v>
      </c>
      <c r="K376" s="177"/>
      <c r="L376" s="36"/>
      <c r="M376" s="178" t="s">
        <v>1</v>
      </c>
      <c r="N376" s="179" t="s">
        <v>41</v>
      </c>
      <c r="O376" s="74"/>
      <c r="P376" s="180">
        <f>O376*H376</f>
        <v>0</v>
      </c>
      <c r="Q376" s="180">
        <v>0</v>
      </c>
      <c r="R376" s="180">
        <f>Q376*H376</f>
        <v>0</v>
      </c>
      <c r="S376" s="180">
        <v>0</v>
      </c>
      <c r="T376" s="181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182" t="s">
        <v>241</v>
      </c>
      <c r="AT376" s="182" t="s">
        <v>179</v>
      </c>
      <c r="AU376" s="182" t="s">
        <v>183</v>
      </c>
      <c r="AY376" s="16" t="s">
        <v>176</v>
      </c>
      <c r="BE376" s="183">
        <f>IF(N376="základní",J376,0)</f>
        <v>0</v>
      </c>
      <c r="BF376" s="183">
        <f>IF(N376="snížená",J376,0)</f>
        <v>0</v>
      </c>
      <c r="BG376" s="183">
        <f>IF(N376="zákl. přenesená",J376,0)</f>
        <v>0</v>
      </c>
      <c r="BH376" s="183">
        <f>IF(N376="sníž. přenesená",J376,0)</f>
        <v>0</v>
      </c>
      <c r="BI376" s="183">
        <f>IF(N376="nulová",J376,0)</f>
        <v>0</v>
      </c>
      <c r="BJ376" s="16" t="s">
        <v>84</v>
      </c>
      <c r="BK376" s="183">
        <f>ROUND(I376*H376,2)</f>
        <v>0</v>
      </c>
      <c r="BL376" s="16" t="s">
        <v>241</v>
      </c>
      <c r="BM376" s="182" t="s">
        <v>918</v>
      </c>
    </row>
    <row r="377" s="2" customFormat="1" ht="16.5" customHeight="1">
      <c r="A377" s="35"/>
      <c r="B377" s="169"/>
      <c r="C377" s="170" t="s">
        <v>919</v>
      </c>
      <c r="D377" s="170" t="s">
        <v>179</v>
      </c>
      <c r="E377" s="171" t="s">
        <v>920</v>
      </c>
      <c r="F377" s="172" t="s">
        <v>921</v>
      </c>
      <c r="G377" s="173" t="s">
        <v>285</v>
      </c>
      <c r="H377" s="174">
        <v>20</v>
      </c>
      <c r="I377" s="175"/>
      <c r="J377" s="176">
        <f>ROUND(I377*H377,2)</f>
        <v>0</v>
      </c>
      <c r="K377" s="177"/>
      <c r="L377" s="36"/>
      <c r="M377" s="178" t="s">
        <v>1</v>
      </c>
      <c r="N377" s="179" t="s">
        <v>41</v>
      </c>
      <c r="O377" s="74"/>
      <c r="P377" s="180">
        <f>O377*H377</f>
        <v>0</v>
      </c>
      <c r="Q377" s="180">
        <v>0</v>
      </c>
      <c r="R377" s="180">
        <f>Q377*H377</f>
        <v>0</v>
      </c>
      <c r="S377" s="180">
        <v>0</v>
      </c>
      <c r="T377" s="181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182" t="s">
        <v>241</v>
      </c>
      <c r="AT377" s="182" t="s">
        <v>179</v>
      </c>
      <c r="AU377" s="182" t="s">
        <v>183</v>
      </c>
      <c r="AY377" s="16" t="s">
        <v>176</v>
      </c>
      <c r="BE377" s="183">
        <f>IF(N377="základní",J377,0)</f>
        <v>0</v>
      </c>
      <c r="BF377" s="183">
        <f>IF(N377="snížená",J377,0)</f>
        <v>0</v>
      </c>
      <c r="BG377" s="183">
        <f>IF(N377="zákl. přenesená",J377,0)</f>
        <v>0</v>
      </c>
      <c r="BH377" s="183">
        <f>IF(N377="sníž. přenesená",J377,0)</f>
        <v>0</v>
      </c>
      <c r="BI377" s="183">
        <f>IF(N377="nulová",J377,0)</f>
        <v>0</v>
      </c>
      <c r="BJ377" s="16" t="s">
        <v>84</v>
      </c>
      <c r="BK377" s="183">
        <f>ROUND(I377*H377,2)</f>
        <v>0</v>
      </c>
      <c r="BL377" s="16" t="s">
        <v>241</v>
      </c>
      <c r="BM377" s="182" t="s">
        <v>922</v>
      </c>
    </row>
    <row r="378" s="13" customFormat="1" ht="20.88" customHeight="1">
      <c r="A378" s="13"/>
      <c r="B378" s="195"/>
      <c r="C378" s="13"/>
      <c r="D378" s="196" t="s">
        <v>75</v>
      </c>
      <c r="E378" s="196" t="s">
        <v>923</v>
      </c>
      <c r="F378" s="196" t="s">
        <v>924</v>
      </c>
      <c r="G378" s="13"/>
      <c r="H378" s="13"/>
      <c r="I378" s="197"/>
      <c r="J378" s="198">
        <f>BK378</f>
        <v>0</v>
      </c>
      <c r="K378" s="13"/>
      <c r="L378" s="195"/>
      <c r="M378" s="199"/>
      <c r="N378" s="200"/>
      <c r="O378" s="200"/>
      <c r="P378" s="201">
        <f>SUM(P379:P389)</f>
        <v>0</v>
      </c>
      <c r="Q378" s="200"/>
      <c r="R378" s="201">
        <f>SUM(R379:R389)</f>
        <v>0</v>
      </c>
      <c r="S378" s="200"/>
      <c r="T378" s="202">
        <f>SUM(T379:T389)</f>
        <v>0</v>
      </c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R378" s="196" t="s">
        <v>86</v>
      </c>
      <c r="AT378" s="203" t="s">
        <v>75</v>
      </c>
      <c r="AU378" s="203" t="s">
        <v>188</v>
      </c>
      <c r="AY378" s="196" t="s">
        <v>176</v>
      </c>
      <c r="BK378" s="204">
        <f>SUM(BK379:BK389)</f>
        <v>0</v>
      </c>
    </row>
    <row r="379" s="2" customFormat="1" ht="16.5" customHeight="1">
      <c r="A379" s="35"/>
      <c r="B379" s="169"/>
      <c r="C379" s="170" t="s">
        <v>925</v>
      </c>
      <c r="D379" s="170" t="s">
        <v>179</v>
      </c>
      <c r="E379" s="171" t="s">
        <v>926</v>
      </c>
      <c r="F379" s="172" t="s">
        <v>927</v>
      </c>
      <c r="G379" s="173" t="s">
        <v>195</v>
      </c>
      <c r="H379" s="174">
        <v>37</v>
      </c>
      <c r="I379" s="175"/>
      <c r="J379" s="176">
        <f>ROUND(I379*H379,2)</f>
        <v>0</v>
      </c>
      <c r="K379" s="177"/>
      <c r="L379" s="36"/>
      <c r="M379" s="178" t="s">
        <v>1</v>
      </c>
      <c r="N379" s="179" t="s">
        <v>41</v>
      </c>
      <c r="O379" s="74"/>
      <c r="P379" s="180">
        <f>O379*H379</f>
        <v>0</v>
      </c>
      <c r="Q379" s="180">
        <v>0</v>
      </c>
      <c r="R379" s="180">
        <f>Q379*H379</f>
        <v>0</v>
      </c>
      <c r="S379" s="180">
        <v>0</v>
      </c>
      <c r="T379" s="181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182" t="s">
        <v>241</v>
      </c>
      <c r="AT379" s="182" t="s">
        <v>179</v>
      </c>
      <c r="AU379" s="182" t="s">
        <v>183</v>
      </c>
      <c r="AY379" s="16" t="s">
        <v>176</v>
      </c>
      <c r="BE379" s="183">
        <f>IF(N379="základní",J379,0)</f>
        <v>0</v>
      </c>
      <c r="BF379" s="183">
        <f>IF(N379="snížená",J379,0)</f>
        <v>0</v>
      </c>
      <c r="BG379" s="183">
        <f>IF(N379="zákl. přenesená",J379,0)</f>
        <v>0</v>
      </c>
      <c r="BH379" s="183">
        <f>IF(N379="sníž. přenesená",J379,0)</f>
        <v>0</v>
      </c>
      <c r="BI379" s="183">
        <f>IF(N379="nulová",J379,0)</f>
        <v>0</v>
      </c>
      <c r="BJ379" s="16" t="s">
        <v>84</v>
      </c>
      <c r="BK379" s="183">
        <f>ROUND(I379*H379,2)</f>
        <v>0</v>
      </c>
      <c r="BL379" s="16" t="s">
        <v>241</v>
      </c>
      <c r="BM379" s="182" t="s">
        <v>928</v>
      </c>
    </row>
    <row r="380" s="2" customFormat="1" ht="16.5" customHeight="1">
      <c r="A380" s="35"/>
      <c r="B380" s="169"/>
      <c r="C380" s="170" t="s">
        <v>929</v>
      </c>
      <c r="D380" s="170" t="s">
        <v>179</v>
      </c>
      <c r="E380" s="171" t="s">
        <v>930</v>
      </c>
      <c r="F380" s="172" t="s">
        <v>931</v>
      </c>
      <c r="G380" s="173" t="s">
        <v>195</v>
      </c>
      <c r="H380" s="174">
        <v>1</v>
      </c>
      <c r="I380" s="175"/>
      <c r="J380" s="176">
        <f>ROUND(I380*H380,2)</f>
        <v>0</v>
      </c>
      <c r="K380" s="177"/>
      <c r="L380" s="36"/>
      <c r="M380" s="178" t="s">
        <v>1</v>
      </c>
      <c r="N380" s="179" t="s">
        <v>41</v>
      </c>
      <c r="O380" s="74"/>
      <c r="P380" s="180">
        <f>O380*H380</f>
        <v>0</v>
      </c>
      <c r="Q380" s="180">
        <v>0</v>
      </c>
      <c r="R380" s="180">
        <f>Q380*H380</f>
        <v>0</v>
      </c>
      <c r="S380" s="180">
        <v>0</v>
      </c>
      <c r="T380" s="181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182" t="s">
        <v>241</v>
      </c>
      <c r="AT380" s="182" t="s">
        <v>179</v>
      </c>
      <c r="AU380" s="182" t="s">
        <v>183</v>
      </c>
      <c r="AY380" s="16" t="s">
        <v>176</v>
      </c>
      <c r="BE380" s="183">
        <f>IF(N380="základní",J380,0)</f>
        <v>0</v>
      </c>
      <c r="BF380" s="183">
        <f>IF(N380="snížená",J380,0)</f>
        <v>0</v>
      </c>
      <c r="BG380" s="183">
        <f>IF(N380="zákl. přenesená",J380,0)</f>
        <v>0</v>
      </c>
      <c r="BH380" s="183">
        <f>IF(N380="sníž. přenesená",J380,0)</f>
        <v>0</v>
      </c>
      <c r="BI380" s="183">
        <f>IF(N380="nulová",J380,0)</f>
        <v>0</v>
      </c>
      <c r="BJ380" s="16" t="s">
        <v>84</v>
      </c>
      <c r="BK380" s="183">
        <f>ROUND(I380*H380,2)</f>
        <v>0</v>
      </c>
      <c r="BL380" s="16" t="s">
        <v>241</v>
      </c>
      <c r="BM380" s="182" t="s">
        <v>932</v>
      </c>
    </row>
    <row r="381" s="2" customFormat="1" ht="21.75" customHeight="1">
      <c r="A381" s="35"/>
      <c r="B381" s="169"/>
      <c r="C381" s="170" t="s">
        <v>933</v>
      </c>
      <c r="D381" s="170" t="s">
        <v>179</v>
      </c>
      <c r="E381" s="171" t="s">
        <v>934</v>
      </c>
      <c r="F381" s="172" t="s">
        <v>935</v>
      </c>
      <c r="G381" s="173" t="s">
        <v>195</v>
      </c>
      <c r="H381" s="174">
        <v>6</v>
      </c>
      <c r="I381" s="175"/>
      <c r="J381" s="176">
        <f>ROUND(I381*H381,2)</f>
        <v>0</v>
      </c>
      <c r="K381" s="177"/>
      <c r="L381" s="36"/>
      <c r="M381" s="178" t="s">
        <v>1</v>
      </c>
      <c r="N381" s="179" t="s">
        <v>41</v>
      </c>
      <c r="O381" s="74"/>
      <c r="P381" s="180">
        <f>O381*H381</f>
        <v>0</v>
      </c>
      <c r="Q381" s="180">
        <v>0</v>
      </c>
      <c r="R381" s="180">
        <f>Q381*H381</f>
        <v>0</v>
      </c>
      <c r="S381" s="180">
        <v>0</v>
      </c>
      <c r="T381" s="181">
        <f>S381*H381</f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182" t="s">
        <v>241</v>
      </c>
      <c r="AT381" s="182" t="s">
        <v>179</v>
      </c>
      <c r="AU381" s="182" t="s">
        <v>183</v>
      </c>
      <c r="AY381" s="16" t="s">
        <v>176</v>
      </c>
      <c r="BE381" s="183">
        <f>IF(N381="základní",J381,0)</f>
        <v>0</v>
      </c>
      <c r="BF381" s="183">
        <f>IF(N381="snížená",J381,0)</f>
        <v>0</v>
      </c>
      <c r="BG381" s="183">
        <f>IF(N381="zákl. přenesená",J381,0)</f>
        <v>0</v>
      </c>
      <c r="BH381" s="183">
        <f>IF(N381="sníž. přenesená",J381,0)</f>
        <v>0</v>
      </c>
      <c r="BI381" s="183">
        <f>IF(N381="nulová",J381,0)</f>
        <v>0</v>
      </c>
      <c r="BJ381" s="16" t="s">
        <v>84</v>
      </c>
      <c r="BK381" s="183">
        <f>ROUND(I381*H381,2)</f>
        <v>0</v>
      </c>
      <c r="BL381" s="16" t="s">
        <v>241</v>
      </c>
      <c r="BM381" s="182" t="s">
        <v>936</v>
      </c>
    </row>
    <row r="382" s="2" customFormat="1" ht="16.5" customHeight="1">
      <c r="A382" s="35"/>
      <c r="B382" s="169"/>
      <c r="C382" s="170" t="s">
        <v>937</v>
      </c>
      <c r="D382" s="170" t="s">
        <v>179</v>
      </c>
      <c r="E382" s="171" t="s">
        <v>938</v>
      </c>
      <c r="F382" s="172" t="s">
        <v>939</v>
      </c>
      <c r="G382" s="173" t="s">
        <v>195</v>
      </c>
      <c r="H382" s="174">
        <v>12</v>
      </c>
      <c r="I382" s="175"/>
      <c r="J382" s="176">
        <f>ROUND(I382*H382,2)</f>
        <v>0</v>
      </c>
      <c r="K382" s="177"/>
      <c r="L382" s="36"/>
      <c r="M382" s="178" t="s">
        <v>1</v>
      </c>
      <c r="N382" s="179" t="s">
        <v>41</v>
      </c>
      <c r="O382" s="74"/>
      <c r="P382" s="180">
        <f>O382*H382</f>
        <v>0</v>
      </c>
      <c r="Q382" s="180">
        <v>0</v>
      </c>
      <c r="R382" s="180">
        <f>Q382*H382</f>
        <v>0</v>
      </c>
      <c r="S382" s="180">
        <v>0</v>
      </c>
      <c r="T382" s="181">
        <f>S382*H382</f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82" t="s">
        <v>241</v>
      </c>
      <c r="AT382" s="182" t="s">
        <v>179</v>
      </c>
      <c r="AU382" s="182" t="s">
        <v>183</v>
      </c>
      <c r="AY382" s="16" t="s">
        <v>176</v>
      </c>
      <c r="BE382" s="183">
        <f>IF(N382="základní",J382,0)</f>
        <v>0</v>
      </c>
      <c r="BF382" s="183">
        <f>IF(N382="snížená",J382,0)</f>
        <v>0</v>
      </c>
      <c r="BG382" s="183">
        <f>IF(N382="zákl. přenesená",J382,0)</f>
        <v>0</v>
      </c>
      <c r="BH382" s="183">
        <f>IF(N382="sníž. přenesená",J382,0)</f>
        <v>0</v>
      </c>
      <c r="BI382" s="183">
        <f>IF(N382="nulová",J382,0)</f>
        <v>0</v>
      </c>
      <c r="BJ382" s="16" t="s">
        <v>84</v>
      </c>
      <c r="BK382" s="183">
        <f>ROUND(I382*H382,2)</f>
        <v>0</v>
      </c>
      <c r="BL382" s="16" t="s">
        <v>241</v>
      </c>
      <c r="BM382" s="182" t="s">
        <v>940</v>
      </c>
    </row>
    <row r="383" s="2" customFormat="1" ht="16.5" customHeight="1">
      <c r="A383" s="35"/>
      <c r="B383" s="169"/>
      <c r="C383" s="170" t="s">
        <v>941</v>
      </c>
      <c r="D383" s="170" t="s">
        <v>179</v>
      </c>
      <c r="E383" s="171" t="s">
        <v>942</v>
      </c>
      <c r="F383" s="172" t="s">
        <v>943</v>
      </c>
      <c r="G383" s="173" t="s">
        <v>195</v>
      </c>
      <c r="H383" s="174">
        <v>2</v>
      </c>
      <c r="I383" s="175"/>
      <c r="J383" s="176">
        <f>ROUND(I383*H383,2)</f>
        <v>0</v>
      </c>
      <c r="K383" s="177"/>
      <c r="L383" s="36"/>
      <c r="M383" s="178" t="s">
        <v>1</v>
      </c>
      <c r="N383" s="179" t="s">
        <v>41</v>
      </c>
      <c r="O383" s="74"/>
      <c r="P383" s="180">
        <f>O383*H383</f>
        <v>0</v>
      </c>
      <c r="Q383" s="180">
        <v>0</v>
      </c>
      <c r="R383" s="180">
        <f>Q383*H383</f>
        <v>0</v>
      </c>
      <c r="S383" s="180">
        <v>0</v>
      </c>
      <c r="T383" s="181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82" t="s">
        <v>241</v>
      </c>
      <c r="AT383" s="182" t="s">
        <v>179</v>
      </c>
      <c r="AU383" s="182" t="s">
        <v>183</v>
      </c>
      <c r="AY383" s="16" t="s">
        <v>176</v>
      </c>
      <c r="BE383" s="183">
        <f>IF(N383="základní",J383,0)</f>
        <v>0</v>
      </c>
      <c r="BF383" s="183">
        <f>IF(N383="snížená",J383,0)</f>
        <v>0</v>
      </c>
      <c r="BG383" s="183">
        <f>IF(N383="zákl. přenesená",J383,0)</f>
        <v>0</v>
      </c>
      <c r="BH383" s="183">
        <f>IF(N383="sníž. přenesená",J383,0)</f>
        <v>0</v>
      </c>
      <c r="BI383" s="183">
        <f>IF(N383="nulová",J383,0)</f>
        <v>0</v>
      </c>
      <c r="BJ383" s="16" t="s">
        <v>84</v>
      </c>
      <c r="BK383" s="183">
        <f>ROUND(I383*H383,2)</f>
        <v>0</v>
      </c>
      <c r="BL383" s="16" t="s">
        <v>241</v>
      </c>
      <c r="BM383" s="182" t="s">
        <v>944</v>
      </c>
    </row>
    <row r="384" s="2" customFormat="1" ht="16.5" customHeight="1">
      <c r="A384" s="35"/>
      <c r="B384" s="169"/>
      <c r="C384" s="170" t="s">
        <v>945</v>
      </c>
      <c r="D384" s="170" t="s">
        <v>179</v>
      </c>
      <c r="E384" s="171" t="s">
        <v>946</v>
      </c>
      <c r="F384" s="172" t="s">
        <v>947</v>
      </c>
      <c r="G384" s="173" t="s">
        <v>195</v>
      </c>
      <c r="H384" s="174">
        <v>1</v>
      </c>
      <c r="I384" s="175"/>
      <c r="J384" s="176">
        <f>ROUND(I384*H384,2)</f>
        <v>0</v>
      </c>
      <c r="K384" s="177"/>
      <c r="L384" s="36"/>
      <c r="M384" s="178" t="s">
        <v>1</v>
      </c>
      <c r="N384" s="179" t="s">
        <v>41</v>
      </c>
      <c r="O384" s="74"/>
      <c r="P384" s="180">
        <f>O384*H384</f>
        <v>0</v>
      </c>
      <c r="Q384" s="180">
        <v>0</v>
      </c>
      <c r="R384" s="180">
        <f>Q384*H384</f>
        <v>0</v>
      </c>
      <c r="S384" s="180">
        <v>0</v>
      </c>
      <c r="T384" s="181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182" t="s">
        <v>596</v>
      </c>
      <c r="AT384" s="182" t="s">
        <v>179</v>
      </c>
      <c r="AU384" s="182" t="s">
        <v>183</v>
      </c>
      <c r="AY384" s="16" t="s">
        <v>176</v>
      </c>
      <c r="BE384" s="183">
        <f>IF(N384="základní",J384,0)</f>
        <v>0</v>
      </c>
      <c r="BF384" s="183">
        <f>IF(N384="snížená",J384,0)</f>
        <v>0</v>
      </c>
      <c r="BG384" s="183">
        <f>IF(N384="zákl. přenesená",J384,0)</f>
        <v>0</v>
      </c>
      <c r="BH384" s="183">
        <f>IF(N384="sníž. přenesená",J384,0)</f>
        <v>0</v>
      </c>
      <c r="BI384" s="183">
        <f>IF(N384="nulová",J384,0)</f>
        <v>0</v>
      </c>
      <c r="BJ384" s="16" t="s">
        <v>84</v>
      </c>
      <c r="BK384" s="183">
        <f>ROUND(I384*H384,2)</f>
        <v>0</v>
      </c>
      <c r="BL384" s="16" t="s">
        <v>596</v>
      </c>
      <c r="BM384" s="182" t="s">
        <v>948</v>
      </c>
    </row>
    <row r="385" s="2" customFormat="1" ht="16.5" customHeight="1">
      <c r="A385" s="35"/>
      <c r="B385" s="169"/>
      <c r="C385" s="170" t="s">
        <v>949</v>
      </c>
      <c r="D385" s="170" t="s">
        <v>179</v>
      </c>
      <c r="E385" s="171" t="s">
        <v>950</v>
      </c>
      <c r="F385" s="172" t="s">
        <v>951</v>
      </c>
      <c r="G385" s="173" t="s">
        <v>195</v>
      </c>
      <c r="H385" s="174">
        <v>1</v>
      </c>
      <c r="I385" s="175"/>
      <c r="J385" s="176">
        <f>ROUND(I385*H385,2)</f>
        <v>0</v>
      </c>
      <c r="K385" s="177"/>
      <c r="L385" s="36"/>
      <c r="M385" s="178" t="s">
        <v>1</v>
      </c>
      <c r="N385" s="179" t="s">
        <v>41</v>
      </c>
      <c r="O385" s="74"/>
      <c r="P385" s="180">
        <f>O385*H385</f>
        <v>0</v>
      </c>
      <c r="Q385" s="180">
        <v>0</v>
      </c>
      <c r="R385" s="180">
        <f>Q385*H385</f>
        <v>0</v>
      </c>
      <c r="S385" s="180">
        <v>0</v>
      </c>
      <c r="T385" s="181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182" t="s">
        <v>596</v>
      </c>
      <c r="AT385" s="182" t="s">
        <v>179</v>
      </c>
      <c r="AU385" s="182" t="s">
        <v>183</v>
      </c>
      <c r="AY385" s="16" t="s">
        <v>176</v>
      </c>
      <c r="BE385" s="183">
        <f>IF(N385="základní",J385,0)</f>
        <v>0</v>
      </c>
      <c r="BF385" s="183">
        <f>IF(N385="snížená",J385,0)</f>
        <v>0</v>
      </c>
      <c r="BG385" s="183">
        <f>IF(N385="zákl. přenesená",J385,0)</f>
        <v>0</v>
      </c>
      <c r="BH385" s="183">
        <f>IF(N385="sníž. přenesená",J385,0)</f>
        <v>0</v>
      </c>
      <c r="BI385" s="183">
        <f>IF(N385="nulová",J385,0)</f>
        <v>0</v>
      </c>
      <c r="BJ385" s="16" t="s">
        <v>84</v>
      </c>
      <c r="BK385" s="183">
        <f>ROUND(I385*H385,2)</f>
        <v>0</v>
      </c>
      <c r="BL385" s="16" t="s">
        <v>596</v>
      </c>
      <c r="BM385" s="182" t="s">
        <v>952</v>
      </c>
    </row>
    <row r="386" s="2" customFormat="1" ht="21.75" customHeight="1">
      <c r="A386" s="35"/>
      <c r="B386" s="169"/>
      <c r="C386" s="170" t="s">
        <v>953</v>
      </c>
      <c r="D386" s="170" t="s">
        <v>179</v>
      </c>
      <c r="E386" s="171" t="s">
        <v>954</v>
      </c>
      <c r="F386" s="172" t="s">
        <v>955</v>
      </c>
      <c r="G386" s="173" t="s">
        <v>195</v>
      </c>
      <c r="H386" s="174">
        <v>1</v>
      </c>
      <c r="I386" s="175"/>
      <c r="J386" s="176">
        <f>ROUND(I386*H386,2)</f>
        <v>0</v>
      </c>
      <c r="K386" s="177"/>
      <c r="L386" s="36"/>
      <c r="M386" s="178" t="s">
        <v>1</v>
      </c>
      <c r="N386" s="179" t="s">
        <v>41</v>
      </c>
      <c r="O386" s="74"/>
      <c r="P386" s="180">
        <f>O386*H386</f>
        <v>0</v>
      </c>
      <c r="Q386" s="180">
        <v>0</v>
      </c>
      <c r="R386" s="180">
        <f>Q386*H386</f>
        <v>0</v>
      </c>
      <c r="S386" s="180">
        <v>0</v>
      </c>
      <c r="T386" s="181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182" t="s">
        <v>596</v>
      </c>
      <c r="AT386" s="182" t="s">
        <v>179</v>
      </c>
      <c r="AU386" s="182" t="s">
        <v>183</v>
      </c>
      <c r="AY386" s="16" t="s">
        <v>176</v>
      </c>
      <c r="BE386" s="183">
        <f>IF(N386="základní",J386,0)</f>
        <v>0</v>
      </c>
      <c r="BF386" s="183">
        <f>IF(N386="snížená",J386,0)</f>
        <v>0</v>
      </c>
      <c r="BG386" s="183">
        <f>IF(N386="zákl. přenesená",J386,0)</f>
        <v>0</v>
      </c>
      <c r="BH386" s="183">
        <f>IF(N386="sníž. přenesená",J386,0)</f>
        <v>0</v>
      </c>
      <c r="BI386" s="183">
        <f>IF(N386="nulová",J386,0)</f>
        <v>0</v>
      </c>
      <c r="BJ386" s="16" t="s">
        <v>84</v>
      </c>
      <c r="BK386" s="183">
        <f>ROUND(I386*H386,2)</f>
        <v>0</v>
      </c>
      <c r="BL386" s="16" t="s">
        <v>596</v>
      </c>
      <c r="BM386" s="182" t="s">
        <v>956</v>
      </c>
    </row>
    <row r="387" s="2" customFormat="1" ht="16.5" customHeight="1">
      <c r="A387" s="35"/>
      <c r="B387" s="169"/>
      <c r="C387" s="170" t="s">
        <v>957</v>
      </c>
      <c r="D387" s="170" t="s">
        <v>179</v>
      </c>
      <c r="E387" s="171" t="s">
        <v>958</v>
      </c>
      <c r="F387" s="172" t="s">
        <v>959</v>
      </c>
      <c r="G387" s="173" t="s">
        <v>195</v>
      </c>
      <c r="H387" s="174">
        <v>21</v>
      </c>
      <c r="I387" s="175"/>
      <c r="J387" s="176">
        <f>ROUND(I387*H387,2)</f>
        <v>0</v>
      </c>
      <c r="K387" s="177"/>
      <c r="L387" s="36"/>
      <c r="M387" s="178" t="s">
        <v>1</v>
      </c>
      <c r="N387" s="179" t="s">
        <v>41</v>
      </c>
      <c r="O387" s="74"/>
      <c r="P387" s="180">
        <f>O387*H387</f>
        <v>0</v>
      </c>
      <c r="Q387" s="180">
        <v>0</v>
      </c>
      <c r="R387" s="180">
        <f>Q387*H387</f>
        <v>0</v>
      </c>
      <c r="S387" s="180">
        <v>0</v>
      </c>
      <c r="T387" s="181">
        <f>S387*H387</f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182" t="s">
        <v>596</v>
      </c>
      <c r="AT387" s="182" t="s">
        <v>179</v>
      </c>
      <c r="AU387" s="182" t="s">
        <v>183</v>
      </c>
      <c r="AY387" s="16" t="s">
        <v>176</v>
      </c>
      <c r="BE387" s="183">
        <f>IF(N387="základní",J387,0)</f>
        <v>0</v>
      </c>
      <c r="BF387" s="183">
        <f>IF(N387="snížená",J387,0)</f>
        <v>0</v>
      </c>
      <c r="BG387" s="183">
        <f>IF(N387="zákl. přenesená",J387,0)</f>
        <v>0</v>
      </c>
      <c r="BH387" s="183">
        <f>IF(N387="sníž. přenesená",J387,0)</f>
        <v>0</v>
      </c>
      <c r="BI387" s="183">
        <f>IF(N387="nulová",J387,0)</f>
        <v>0</v>
      </c>
      <c r="BJ387" s="16" t="s">
        <v>84</v>
      </c>
      <c r="BK387" s="183">
        <f>ROUND(I387*H387,2)</f>
        <v>0</v>
      </c>
      <c r="BL387" s="16" t="s">
        <v>596</v>
      </c>
      <c r="BM387" s="182" t="s">
        <v>960</v>
      </c>
    </row>
    <row r="388" s="2" customFormat="1" ht="16.5" customHeight="1">
      <c r="A388" s="35"/>
      <c r="B388" s="169"/>
      <c r="C388" s="170" t="s">
        <v>961</v>
      </c>
      <c r="D388" s="170" t="s">
        <v>179</v>
      </c>
      <c r="E388" s="171" t="s">
        <v>962</v>
      </c>
      <c r="F388" s="172" t="s">
        <v>963</v>
      </c>
      <c r="G388" s="173" t="s">
        <v>195</v>
      </c>
      <c r="H388" s="174">
        <v>2</v>
      </c>
      <c r="I388" s="175"/>
      <c r="J388" s="176">
        <f>ROUND(I388*H388,2)</f>
        <v>0</v>
      </c>
      <c r="K388" s="177"/>
      <c r="L388" s="36"/>
      <c r="M388" s="178" t="s">
        <v>1</v>
      </c>
      <c r="N388" s="179" t="s">
        <v>41</v>
      </c>
      <c r="O388" s="74"/>
      <c r="P388" s="180">
        <f>O388*H388</f>
        <v>0</v>
      </c>
      <c r="Q388" s="180">
        <v>0</v>
      </c>
      <c r="R388" s="180">
        <f>Q388*H388</f>
        <v>0</v>
      </c>
      <c r="S388" s="180">
        <v>0</v>
      </c>
      <c r="T388" s="181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82" t="s">
        <v>596</v>
      </c>
      <c r="AT388" s="182" t="s">
        <v>179</v>
      </c>
      <c r="AU388" s="182" t="s">
        <v>183</v>
      </c>
      <c r="AY388" s="16" t="s">
        <v>176</v>
      </c>
      <c r="BE388" s="183">
        <f>IF(N388="základní",J388,0)</f>
        <v>0</v>
      </c>
      <c r="BF388" s="183">
        <f>IF(N388="snížená",J388,0)</f>
        <v>0</v>
      </c>
      <c r="BG388" s="183">
        <f>IF(N388="zákl. přenesená",J388,0)</f>
        <v>0</v>
      </c>
      <c r="BH388" s="183">
        <f>IF(N388="sníž. přenesená",J388,0)</f>
        <v>0</v>
      </c>
      <c r="BI388" s="183">
        <f>IF(N388="nulová",J388,0)</f>
        <v>0</v>
      </c>
      <c r="BJ388" s="16" t="s">
        <v>84</v>
      </c>
      <c r="BK388" s="183">
        <f>ROUND(I388*H388,2)</f>
        <v>0</v>
      </c>
      <c r="BL388" s="16" t="s">
        <v>596</v>
      </c>
      <c r="BM388" s="182" t="s">
        <v>964</v>
      </c>
    </row>
    <row r="389" s="2" customFormat="1" ht="16.5" customHeight="1">
      <c r="A389" s="35"/>
      <c r="B389" s="169"/>
      <c r="C389" s="170" t="s">
        <v>965</v>
      </c>
      <c r="D389" s="170" t="s">
        <v>179</v>
      </c>
      <c r="E389" s="171" t="s">
        <v>966</v>
      </c>
      <c r="F389" s="172" t="s">
        <v>967</v>
      </c>
      <c r="G389" s="173" t="s">
        <v>195</v>
      </c>
      <c r="H389" s="174">
        <v>3</v>
      </c>
      <c r="I389" s="175"/>
      <c r="J389" s="176">
        <f>ROUND(I389*H389,2)</f>
        <v>0</v>
      </c>
      <c r="K389" s="177"/>
      <c r="L389" s="36"/>
      <c r="M389" s="178" t="s">
        <v>1</v>
      </c>
      <c r="N389" s="179" t="s">
        <v>41</v>
      </c>
      <c r="O389" s="74"/>
      <c r="P389" s="180">
        <f>O389*H389</f>
        <v>0</v>
      </c>
      <c r="Q389" s="180">
        <v>0</v>
      </c>
      <c r="R389" s="180">
        <f>Q389*H389</f>
        <v>0</v>
      </c>
      <c r="S389" s="180">
        <v>0</v>
      </c>
      <c r="T389" s="181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182" t="s">
        <v>596</v>
      </c>
      <c r="AT389" s="182" t="s">
        <v>179</v>
      </c>
      <c r="AU389" s="182" t="s">
        <v>183</v>
      </c>
      <c r="AY389" s="16" t="s">
        <v>176</v>
      </c>
      <c r="BE389" s="183">
        <f>IF(N389="základní",J389,0)</f>
        <v>0</v>
      </c>
      <c r="BF389" s="183">
        <f>IF(N389="snížená",J389,0)</f>
        <v>0</v>
      </c>
      <c r="BG389" s="183">
        <f>IF(N389="zákl. přenesená",J389,0)</f>
        <v>0</v>
      </c>
      <c r="BH389" s="183">
        <f>IF(N389="sníž. přenesená",J389,0)</f>
        <v>0</v>
      </c>
      <c r="BI389" s="183">
        <f>IF(N389="nulová",J389,0)</f>
        <v>0</v>
      </c>
      <c r="BJ389" s="16" t="s">
        <v>84</v>
      </c>
      <c r="BK389" s="183">
        <f>ROUND(I389*H389,2)</f>
        <v>0</v>
      </c>
      <c r="BL389" s="16" t="s">
        <v>596</v>
      </c>
      <c r="BM389" s="182" t="s">
        <v>968</v>
      </c>
    </row>
    <row r="390" s="13" customFormat="1" ht="20.88" customHeight="1">
      <c r="A390" s="13"/>
      <c r="B390" s="195"/>
      <c r="C390" s="13"/>
      <c r="D390" s="196" t="s">
        <v>75</v>
      </c>
      <c r="E390" s="196" t="s">
        <v>969</v>
      </c>
      <c r="F390" s="196" t="s">
        <v>970</v>
      </c>
      <c r="G390" s="13"/>
      <c r="H390" s="13"/>
      <c r="I390" s="197"/>
      <c r="J390" s="198">
        <f>BK390</f>
        <v>0</v>
      </c>
      <c r="K390" s="13"/>
      <c r="L390" s="195"/>
      <c r="M390" s="199"/>
      <c r="N390" s="200"/>
      <c r="O390" s="200"/>
      <c r="P390" s="201">
        <f>SUM(P391:P394)</f>
        <v>0</v>
      </c>
      <c r="Q390" s="200"/>
      <c r="R390" s="201">
        <f>SUM(R391:R394)</f>
        <v>0</v>
      </c>
      <c r="S390" s="200"/>
      <c r="T390" s="202">
        <f>SUM(T391:T394)</f>
        <v>0</v>
      </c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R390" s="196" t="s">
        <v>86</v>
      </c>
      <c r="AT390" s="203" t="s">
        <v>75</v>
      </c>
      <c r="AU390" s="203" t="s">
        <v>188</v>
      </c>
      <c r="AY390" s="196" t="s">
        <v>176</v>
      </c>
      <c r="BK390" s="204">
        <f>SUM(BK391:BK394)</f>
        <v>0</v>
      </c>
    </row>
    <row r="391" s="2" customFormat="1" ht="16.5" customHeight="1">
      <c r="A391" s="35"/>
      <c r="B391" s="169"/>
      <c r="C391" s="170" t="s">
        <v>971</v>
      </c>
      <c r="D391" s="170" t="s">
        <v>179</v>
      </c>
      <c r="E391" s="171" t="s">
        <v>972</v>
      </c>
      <c r="F391" s="172" t="s">
        <v>973</v>
      </c>
      <c r="G391" s="173" t="s">
        <v>195</v>
      </c>
      <c r="H391" s="174">
        <v>5</v>
      </c>
      <c r="I391" s="175"/>
      <c r="J391" s="176">
        <f>ROUND(I391*H391,2)</f>
        <v>0</v>
      </c>
      <c r="K391" s="177"/>
      <c r="L391" s="36"/>
      <c r="M391" s="178" t="s">
        <v>1</v>
      </c>
      <c r="N391" s="179" t="s">
        <v>41</v>
      </c>
      <c r="O391" s="74"/>
      <c r="P391" s="180">
        <f>O391*H391</f>
        <v>0</v>
      </c>
      <c r="Q391" s="180">
        <v>0</v>
      </c>
      <c r="R391" s="180">
        <f>Q391*H391</f>
        <v>0</v>
      </c>
      <c r="S391" s="180">
        <v>0</v>
      </c>
      <c r="T391" s="181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82" t="s">
        <v>241</v>
      </c>
      <c r="AT391" s="182" t="s">
        <v>179</v>
      </c>
      <c r="AU391" s="182" t="s">
        <v>183</v>
      </c>
      <c r="AY391" s="16" t="s">
        <v>176</v>
      </c>
      <c r="BE391" s="183">
        <f>IF(N391="základní",J391,0)</f>
        <v>0</v>
      </c>
      <c r="BF391" s="183">
        <f>IF(N391="snížená",J391,0)</f>
        <v>0</v>
      </c>
      <c r="BG391" s="183">
        <f>IF(N391="zákl. přenesená",J391,0)</f>
        <v>0</v>
      </c>
      <c r="BH391" s="183">
        <f>IF(N391="sníž. přenesená",J391,0)</f>
        <v>0</v>
      </c>
      <c r="BI391" s="183">
        <f>IF(N391="nulová",J391,0)</f>
        <v>0</v>
      </c>
      <c r="BJ391" s="16" t="s">
        <v>84</v>
      </c>
      <c r="BK391" s="183">
        <f>ROUND(I391*H391,2)</f>
        <v>0</v>
      </c>
      <c r="BL391" s="16" t="s">
        <v>241</v>
      </c>
      <c r="BM391" s="182" t="s">
        <v>974</v>
      </c>
    </row>
    <row r="392" s="2" customFormat="1" ht="16.5" customHeight="1">
      <c r="A392" s="35"/>
      <c r="B392" s="169"/>
      <c r="C392" s="170" t="s">
        <v>975</v>
      </c>
      <c r="D392" s="170" t="s">
        <v>179</v>
      </c>
      <c r="E392" s="171" t="s">
        <v>976</v>
      </c>
      <c r="F392" s="172" t="s">
        <v>977</v>
      </c>
      <c r="G392" s="173" t="s">
        <v>195</v>
      </c>
      <c r="H392" s="174">
        <v>41</v>
      </c>
      <c r="I392" s="175"/>
      <c r="J392" s="176">
        <f>ROUND(I392*H392,2)</f>
        <v>0</v>
      </c>
      <c r="K392" s="177"/>
      <c r="L392" s="36"/>
      <c r="M392" s="178" t="s">
        <v>1</v>
      </c>
      <c r="N392" s="179" t="s">
        <v>41</v>
      </c>
      <c r="O392" s="74"/>
      <c r="P392" s="180">
        <f>O392*H392</f>
        <v>0</v>
      </c>
      <c r="Q392" s="180">
        <v>0</v>
      </c>
      <c r="R392" s="180">
        <f>Q392*H392</f>
        <v>0</v>
      </c>
      <c r="S392" s="180">
        <v>0</v>
      </c>
      <c r="T392" s="181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82" t="s">
        <v>241</v>
      </c>
      <c r="AT392" s="182" t="s">
        <v>179</v>
      </c>
      <c r="AU392" s="182" t="s">
        <v>183</v>
      </c>
      <c r="AY392" s="16" t="s">
        <v>176</v>
      </c>
      <c r="BE392" s="183">
        <f>IF(N392="základní",J392,0)</f>
        <v>0</v>
      </c>
      <c r="BF392" s="183">
        <f>IF(N392="snížená",J392,0)</f>
        <v>0</v>
      </c>
      <c r="BG392" s="183">
        <f>IF(N392="zákl. přenesená",J392,0)</f>
        <v>0</v>
      </c>
      <c r="BH392" s="183">
        <f>IF(N392="sníž. přenesená",J392,0)</f>
        <v>0</v>
      </c>
      <c r="BI392" s="183">
        <f>IF(N392="nulová",J392,0)</f>
        <v>0</v>
      </c>
      <c r="BJ392" s="16" t="s">
        <v>84</v>
      </c>
      <c r="BK392" s="183">
        <f>ROUND(I392*H392,2)</f>
        <v>0</v>
      </c>
      <c r="BL392" s="16" t="s">
        <v>241</v>
      </c>
      <c r="BM392" s="182" t="s">
        <v>978</v>
      </c>
    </row>
    <row r="393" s="2" customFormat="1" ht="16.5" customHeight="1">
      <c r="A393" s="35"/>
      <c r="B393" s="169"/>
      <c r="C393" s="170" t="s">
        <v>979</v>
      </c>
      <c r="D393" s="170" t="s">
        <v>179</v>
      </c>
      <c r="E393" s="171" t="s">
        <v>980</v>
      </c>
      <c r="F393" s="172" t="s">
        <v>981</v>
      </c>
      <c r="G393" s="173" t="s">
        <v>195</v>
      </c>
      <c r="H393" s="174">
        <v>8</v>
      </c>
      <c r="I393" s="175"/>
      <c r="J393" s="176">
        <f>ROUND(I393*H393,2)</f>
        <v>0</v>
      </c>
      <c r="K393" s="177"/>
      <c r="L393" s="36"/>
      <c r="M393" s="178" t="s">
        <v>1</v>
      </c>
      <c r="N393" s="179" t="s">
        <v>41</v>
      </c>
      <c r="O393" s="74"/>
      <c r="P393" s="180">
        <f>O393*H393</f>
        <v>0</v>
      </c>
      <c r="Q393" s="180">
        <v>0</v>
      </c>
      <c r="R393" s="180">
        <f>Q393*H393</f>
        <v>0</v>
      </c>
      <c r="S393" s="180">
        <v>0</v>
      </c>
      <c r="T393" s="181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182" t="s">
        <v>241</v>
      </c>
      <c r="AT393" s="182" t="s">
        <v>179</v>
      </c>
      <c r="AU393" s="182" t="s">
        <v>183</v>
      </c>
      <c r="AY393" s="16" t="s">
        <v>176</v>
      </c>
      <c r="BE393" s="183">
        <f>IF(N393="základní",J393,0)</f>
        <v>0</v>
      </c>
      <c r="BF393" s="183">
        <f>IF(N393="snížená",J393,0)</f>
        <v>0</v>
      </c>
      <c r="BG393" s="183">
        <f>IF(N393="zákl. přenesená",J393,0)</f>
        <v>0</v>
      </c>
      <c r="BH393" s="183">
        <f>IF(N393="sníž. přenesená",J393,0)</f>
        <v>0</v>
      </c>
      <c r="BI393" s="183">
        <f>IF(N393="nulová",J393,0)</f>
        <v>0</v>
      </c>
      <c r="BJ393" s="16" t="s">
        <v>84</v>
      </c>
      <c r="BK393" s="183">
        <f>ROUND(I393*H393,2)</f>
        <v>0</v>
      </c>
      <c r="BL393" s="16" t="s">
        <v>241</v>
      </c>
      <c r="BM393" s="182" t="s">
        <v>982</v>
      </c>
    </row>
    <row r="394" s="2" customFormat="1" ht="16.5" customHeight="1">
      <c r="A394" s="35"/>
      <c r="B394" s="169"/>
      <c r="C394" s="170" t="s">
        <v>983</v>
      </c>
      <c r="D394" s="170" t="s">
        <v>179</v>
      </c>
      <c r="E394" s="171" t="s">
        <v>984</v>
      </c>
      <c r="F394" s="172" t="s">
        <v>985</v>
      </c>
      <c r="G394" s="173" t="s">
        <v>195</v>
      </c>
      <c r="H394" s="174">
        <v>4</v>
      </c>
      <c r="I394" s="175"/>
      <c r="J394" s="176">
        <f>ROUND(I394*H394,2)</f>
        <v>0</v>
      </c>
      <c r="K394" s="177"/>
      <c r="L394" s="36"/>
      <c r="M394" s="178" t="s">
        <v>1</v>
      </c>
      <c r="N394" s="179" t="s">
        <v>41</v>
      </c>
      <c r="O394" s="74"/>
      <c r="P394" s="180">
        <f>O394*H394</f>
        <v>0</v>
      </c>
      <c r="Q394" s="180">
        <v>0</v>
      </c>
      <c r="R394" s="180">
        <f>Q394*H394</f>
        <v>0</v>
      </c>
      <c r="S394" s="180">
        <v>0</v>
      </c>
      <c r="T394" s="181">
        <f>S394*H394</f>
        <v>0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182" t="s">
        <v>241</v>
      </c>
      <c r="AT394" s="182" t="s">
        <v>179</v>
      </c>
      <c r="AU394" s="182" t="s">
        <v>183</v>
      </c>
      <c r="AY394" s="16" t="s">
        <v>176</v>
      </c>
      <c r="BE394" s="183">
        <f>IF(N394="základní",J394,0)</f>
        <v>0</v>
      </c>
      <c r="BF394" s="183">
        <f>IF(N394="snížená",J394,0)</f>
        <v>0</v>
      </c>
      <c r="BG394" s="183">
        <f>IF(N394="zákl. přenesená",J394,0)</f>
        <v>0</v>
      </c>
      <c r="BH394" s="183">
        <f>IF(N394="sníž. přenesená",J394,0)</f>
        <v>0</v>
      </c>
      <c r="BI394" s="183">
        <f>IF(N394="nulová",J394,0)</f>
        <v>0</v>
      </c>
      <c r="BJ394" s="16" t="s">
        <v>84</v>
      </c>
      <c r="BK394" s="183">
        <f>ROUND(I394*H394,2)</f>
        <v>0</v>
      </c>
      <c r="BL394" s="16" t="s">
        <v>241</v>
      </c>
      <c r="BM394" s="182" t="s">
        <v>986</v>
      </c>
    </row>
    <row r="395" s="13" customFormat="1" ht="20.88" customHeight="1">
      <c r="A395" s="13"/>
      <c r="B395" s="195"/>
      <c r="C395" s="13"/>
      <c r="D395" s="196" t="s">
        <v>75</v>
      </c>
      <c r="E395" s="196" t="s">
        <v>987</v>
      </c>
      <c r="F395" s="196" t="s">
        <v>988</v>
      </c>
      <c r="G395" s="13"/>
      <c r="H395" s="13"/>
      <c r="I395" s="197"/>
      <c r="J395" s="198">
        <f>BK395</f>
        <v>0</v>
      </c>
      <c r="K395" s="13"/>
      <c r="L395" s="195"/>
      <c r="M395" s="199"/>
      <c r="N395" s="200"/>
      <c r="O395" s="200"/>
      <c r="P395" s="201">
        <f>SUM(P396:P403)</f>
        <v>0</v>
      </c>
      <c r="Q395" s="200"/>
      <c r="R395" s="201">
        <f>SUM(R396:R403)</f>
        <v>0</v>
      </c>
      <c r="S395" s="200"/>
      <c r="T395" s="202">
        <f>SUM(T396:T403)</f>
        <v>0</v>
      </c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R395" s="196" t="s">
        <v>86</v>
      </c>
      <c r="AT395" s="203" t="s">
        <v>75</v>
      </c>
      <c r="AU395" s="203" t="s">
        <v>188</v>
      </c>
      <c r="AY395" s="196" t="s">
        <v>176</v>
      </c>
      <c r="BK395" s="204">
        <f>SUM(BK396:BK403)</f>
        <v>0</v>
      </c>
    </row>
    <row r="396" s="2" customFormat="1" ht="16.5" customHeight="1">
      <c r="A396" s="35"/>
      <c r="B396" s="169"/>
      <c r="C396" s="170" t="s">
        <v>989</v>
      </c>
      <c r="D396" s="170" t="s">
        <v>179</v>
      </c>
      <c r="E396" s="171" t="s">
        <v>990</v>
      </c>
      <c r="F396" s="172" t="s">
        <v>991</v>
      </c>
      <c r="G396" s="173" t="s">
        <v>195</v>
      </c>
      <c r="H396" s="174">
        <v>60</v>
      </c>
      <c r="I396" s="175"/>
      <c r="J396" s="176">
        <f>ROUND(I396*H396,2)</f>
        <v>0</v>
      </c>
      <c r="K396" s="177"/>
      <c r="L396" s="36"/>
      <c r="M396" s="178" t="s">
        <v>1</v>
      </c>
      <c r="N396" s="179" t="s">
        <v>41</v>
      </c>
      <c r="O396" s="74"/>
      <c r="P396" s="180">
        <f>O396*H396</f>
        <v>0</v>
      </c>
      <c r="Q396" s="180">
        <v>0</v>
      </c>
      <c r="R396" s="180">
        <f>Q396*H396</f>
        <v>0</v>
      </c>
      <c r="S396" s="180">
        <v>0</v>
      </c>
      <c r="T396" s="181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182" t="s">
        <v>241</v>
      </c>
      <c r="AT396" s="182" t="s">
        <v>179</v>
      </c>
      <c r="AU396" s="182" t="s">
        <v>183</v>
      </c>
      <c r="AY396" s="16" t="s">
        <v>176</v>
      </c>
      <c r="BE396" s="183">
        <f>IF(N396="základní",J396,0)</f>
        <v>0</v>
      </c>
      <c r="BF396" s="183">
        <f>IF(N396="snížená",J396,0)</f>
        <v>0</v>
      </c>
      <c r="BG396" s="183">
        <f>IF(N396="zákl. přenesená",J396,0)</f>
        <v>0</v>
      </c>
      <c r="BH396" s="183">
        <f>IF(N396="sníž. přenesená",J396,0)</f>
        <v>0</v>
      </c>
      <c r="BI396" s="183">
        <f>IF(N396="nulová",J396,0)</f>
        <v>0</v>
      </c>
      <c r="BJ396" s="16" t="s">
        <v>84</v>
      </c>
      <c r="BK396" s="183">
        <f>ROUND(I396*H396,2)</f>
        <v>0</v>
      </c>
      <c r="BL396" s="16" t="s">
        <v>241</v>
      </c>
      <c r="BM396" s="182" t="s">
        <v>992</v>
      </c>
    </row>
    <row r="397" s="2" customFormat="1" ht="16.5" customHeight="1">
      <c r="A397" s="35"/>
      <c r="B397" s="169"/>
      <c r="C397" s="170" t="s">
        <v>993</v>
      </c>
      <c r="D397" s="170" t="s">
        <v>179</v>
      </c>
      <c r="E397" s="171" t="s">
        <v>994</v>
      </c>
      <c r="F397" s="172" t="s">
        <v>995</v>
      </c>
      <c r="G397" s="173" t="s">
        <v>195</v>
      </c>
      <c r="H397" s="174">
        <v>15</v>
      </c>
      <c r="I397" s="175"/>
      <c r="J397" s="176">
        <f>ROUND(I397*H397,2)</f>
        <v>0</v>
      </c>
      <c r="K397" s="177"/>
      <c r="L397" s="36"/>
      <c r="M397" s="178" t="s">
        <v>1</v>
      </c>
      <c r="N397" s="179" t="s">
        <v>41</v>
      </c>
      <c r="O397" s="74"/>
      <c r="P397" s="180">
        <f>O397*H397</f>
        <v>0</v>
      </c>
      <c r="Q397" s="180">
        <v>0</v>
      </c>
      <c r="R397" s="180">
        <f>Q397*H397</f>
        <v>0</v>
      </c>
      <c r="S397" s="180">
        <v>0</v>
      </c>
      <c r="T397" s="181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182" t="s">
        <v>241</v>
      </c>
      <c r="AT397" s="182" t="s">
        <v>179</v>
      </c>
      <c r="AU397" s="182" t="s">
        <v>183</v>
      </c>
      <c r="AY397" s="16" t="s">
        <v>176</v>
      </c>
      <c r="BE397" s="183">
        <f>IF(N397="základní",J397,0)</f>
        <v>0</v>
      </c>
      <c r="BF397" s="183">
        <f>IF(N397="snížená",J397,0)</f>
        <v>0</v>
      </c>
      <c r="BG397" s="183">
        <f>IF(N397="zákl. přenesená",J397,0)</f>
        <v>0</v>
      </c>
      <c r="BH397" s="183">
        <f>IF(N397="sníž. přenesená",J397,0)</f>
        <v>0</v>
      </c>
      <c r="BI397" s="183">
        <f>IF(N397="nulová",J397,0)</f>
        <v>0</v>
      </c>
      <c r="BJ397" s="16" t="s">
        <v>84</v>
      </c>
      <c r="BK397" s="183">
        <f>ROUND(I397*H397,2)</f>
        <v>0</v>
      </c>
      <c r="BL397" s="16" t="s">
        <v>241</v>
      </c>
      <c r="BM397" s="182" t="s">
        <v>996</v>
      </c>
    </row>
    <row r="398" s="2" customFormat="1" ht="16.5" customHeight="1">
      <c r="A398" s="35"/>
      <c r="B398" s="169"/>
      <c r="C398" s="170" t="s">
        <v>997</v>
      </c>
      <c r="D398" s="170" t="s">
        <v>179</v>
      </c>
      <c r="E398" s="171" t="s">
        <v>998</v>
      </c>
      <c r="F398" s="172" t="s">
        <v>999</v>
      </c>
      <c r="G398" s="173" t="s">
        <v>1000</v>
      </c>
      <c r="H398" s="174">
        <v>1</v>
      </c>
      <c r="I398" s="175"/>
      <c r="J398" s="176">
        <f>ROUND(I398*H398,2)</f>
        <v>0</v>
      </c>
      <c r="K398" s="177"/>
      <c r="L398" s="36"/>
      <c r="M398" s="178" t="s">
        <v>1</v>
      </c>
      <c r="N398" s="179" t="s">
        <v>41</v>
      </c>
      <c r="O398" s="74"/>
      <c r="P398" s="180">
        <f>O398*H398</f>
        <v>0</v>
      </c>
      <c r="Q398" s="180">
        <v>0</v>
      </c>
      <c r="R398" s="180">
        <f>Q398*H398</f>
        <v>0</v>
      </c>
      <c r="S398" s="180">
        <v>0</v>
      </c>
      <c r="T398" s="181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182" t="s">
        <v>241</v>
      </c>
      <c r="AT398" s="182" t="s">
        <v>179</v>
      </c>
      <c r="AU398" s="182" t="s">
        <v>183</v>
      </c>
      <c r="AY398" s="16" t="s">
        <v>176</v>
      </c>
      <c r="BE398" s="183">
        <f>IF(N398="základní",J398,0)</f>
        <v>0</v>
      </c>
      <c r="BF398" s="183">
        <f>IF(N398="snížená",J398,0)</f>
        <v>0</v>
      </c>
      <c r="BG398" s="183">
        <f>IF(N398="zákl. přenesená",J398,0)</f>
        <v>0</v>
      </c>
      <c r="BH398" s="183">
        <f>IF(N398="sníž. přenesená",J398,0)</f>
        <v>0</v>
      </c>
      <c r="BI398" s="183">
        <f>IF(N398="nulová",J398,0)</f>
        <v>0</v>
      </c>
      <c r="BJ398" s="16" t="s">
        <v>84</v>
      </c>
      <c r="BK398" s="183">
        <f>ROUND(I398*H398,2)</f>
        <v>0</v>
      </c>
      <c r="BL398" s="16" t="s">
        <v>241</v>
      </c>
      <c r="BM398" s="182" t="s">
        <v>1001</v>
      </c>
    </row>
    <row r="399" s="2" customFormat="1" ht="16.5" customHeight="1">
      <c r="A399" s="35"/>
      <c r="B399" s="169"/>
      <c r="C399" s="170" t="s">
        <v>1002</v>
      </c>
      <c r="D399" s="170" t="s">
        <v>179</v>
      </c>
      <c r="E399" s="171" t="s">
        <v>1003</v>
      </c>
      <c r="F399" s="172" t="s">
        <v>1004</v>
      </c>
      <c r="G399" s="173" t="s">
        <v>285</v>
      </c>
      <c r="H399" s="174">
        <v>100</v>
      </c>
      <c r="I399" s="175"/>
      <c r="J399" s="176">
        <f>ROUND(I399*H399,2)</f>
        <v>0</v>
      </c>
      <c r="K399" s="177"/>
      <c r="L399" s="36"/>
      <c r="M399" s="178" t="s">
        <v>1</v>
      </c>
      <c r="N399" s="179" t="s">
        <v>41</v>
      </c>
      <c r="O399" s="74"/>
      <c r="P399" s="180">
        <f>O399*H399</f>
        <v>0</v>
      </c>
      <c r="Q399" s="180">
        <v>0</v>
      </c>
      <c r="R399" s="180">
        <f>Q399*H399</f>
        <v>0</v>
      </c>
      <c r="S399" s="180">
        <v>0</v>
      </c>
      <c r="T399" s="181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82" t="s">
        <v>241</v>
      </c>
      <c r="AT399" s="182" t="s">
        <v>179</v>
      </c>
      <c r="AU399" s="182" t="s">
        <v>183</v>
      </c>
      <c r="AY399" s="16" t="s">
        <v>176</v>
      </c>
      <c r="BE399" s="183">
        <f>IF(N399="základní",J399,0)</f>
        <v>0</v>
      </c>
      <c r="BF399" s="183">
        <f>IF(N399="snížená",J399,0)</f>
        <v>0</v>
      </c>
      <c r="BG399" s="183">
        <f>IF(N399="zákl. přenesená",J399,0)</f>
        <v>0</v>
      </c>
      <c r="BH399" s="183">
        <f>IF(N399="sníž. přenesená",J399,0)</f>
        <v>0</v>
      </c>
      <c r="BI399" s="183">
        <f>IF(N399="nulová",J399,0)</f>
        <v>0</v>
      </c>
      <c r="BJ399" s="16" t="s">
        <v>84</v>
      </c>
      <c r="BK399" s="183">
        <f>ROUND(I399*H399,2)</f>
        <v>0</v>
      </c>
      <c r="BL399" s="16" t="s">
        <v>241</v>
      </c>
      <c r="BM399" s="182" t="s">
        <v>1005</v>
      </c>
    </row>
    <row r="400" s="2" customFormat="1" ht="16.5" customHeight="1">
      <c r="A400" s="35"/>
      <c r="B400" s="169"/>
      <c r="C400" s="170" t="s">
        <v>1006</v>
      </c>
      <c r="D400" s="170" t="s">
        <v>179</v>
      </c>
      <c r="E400" s="171" t="s">
        <v>1007</v>
      </c>
      <c r="F400" s="172" t="s">
        <v>1008</v>
      </c>
      <c r="G400" s="173" t="s">
        <v>285</v>
      </c>
      <c r="H400" s="174">
        <v>5</v>
      </c>
      <c r="I400" s="175"/>
      <c r="J400" s="176">
        <f>ROUND(I400*H400,2)</f>
        <v>0</v>
      </c>
      <c r="K400" s="177"/>
      <c r="L400" s="36"/>
      <c r="M400" s="178" t="s">
        <v>1</v>
      </c>
      <c r="N400" s="179" t="s">
        <v>41</v>
      </c>
      <c r="O400" s="74"/>
      <c r="P400" s="180">
        <f>O400*H400</f>
        <v>0</v>
      </c>
      <c r="Q400" s="180">
        <v>0</v>
      </c>
      <c r="R400" s="180">
        <f>Q400*H400</f>
        <v>0</v>
      </c>
      <c r="S400" s="180">
        <v>0</v>
      </c>
      <c r="T400" s="181">
        <f>S400*H400</f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182" t="s">
        <v>241</v>
      </c>
      <c r="AT400" s="182" t="s">
        <v>179</v>
      </c>
      <c r="AU400" s="182" t="s">
        <v>183</v>
      </c>
      <c r="AY400" s="16" t="s">
        <v>176</v>
      </c>
      <c r="BE400" s="183">
        <f>IF(N400="základní",J400,0)</f>
        <v>0</v>
      </c>
      <c r="BF400" s="183">
        <f>IF(N400="snížená",J400,0)</f>
        <v>0</v>
      </c>
      <c r="BG400" s="183">
        <f>IF(N400="zákl. přenesená",J400,0)</f>
        <v>0</v>
      </c>
      <c r="BH400" s="183">
        <f>IF(N400="sníž. přenesená",J400,0)</f>
        <v>0</v>
      </c>
      <c r="BI400" s="183">
        <f>IF(N400="nulová",J400,0)</f>
        <v>0</v>
      </c>
      <c r="BJ400" s="16" t="s">
        <v>84</v>
      </c>
      <c r="BK400" s="183">
        <f>ROUND(I400*H400,2)</f>
        <v>0</v>
      </c>
      <c r="BL400" s="16" t="s">
        <v>241</v>
      </c>
      <c r="BM400" s="182" t="s">
        <v>1009</v>
      </c>
    </row>
    <row r="401" s="2" customFormat="1" ht="16.5" customHeight="1">
      <c r="A401" s="35"/>
      <c r="B401" s="169"/>
      <c r="C401" s="170" t="s">
        <v>1010</v>
      </c>
      <c r="D401" s="170" t="s">
        <v>179</v>
      </c>
      <c r="E401" s="171" t="s">
        <v>1011</v>
      </c>
      <c r="F401" s="172" t="s">
        <v>1012</v>
      </c>
      <c r="G401" s="173" t="s">
        <v>285</v>
      </c>
      <c r="H401" s="174">
        <v>50</v>
      </c>
      <c r="I401" s="175"/>
      <c r="J401" s="176">
        <f>ROUND(I401*H401,2)</f>
        <v>0</v>
      </c>
      <c r="K401" s="177"/>
      <c r="L401" s="36"/>
      <c r="M401" s="178" t="s">
        <v>1</v>
      </c>
      <c r="N401" s="179" t="s">
        <v>41</v>
      </c>
      <c r="O401" s="74"/>
      <c r="P401" s="180">
        <f>O401*H401</f>
        <v>0</v>
      </c>
      <c r="Q401" s="180">
        <v>0</v>
      </c>
      <c r="R401" s="180">
        <f>Q401*H401</f>
        <v>0</v>
      </c>
      <c r="S401" s="180">
        <v>0</v>
      </c>
      <c r="T401" s="181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82" t="s">
        <v>241</v>
      </c>
      <c r="AT401" s="182" t="s">
        <v>179</v>
      </c>
      <c r="AU401" s="182" t="s">
        <v>183</v>
      </c>
      <c r="AY401" s="16" t="s">
        <v>176</v>
      </c>
      <c r="BE401" s="183">
        <f>IF(N401="základní",J401,0)</f>
        <v>0</v>
      </c>
      <c r="BF401" s="183">
        <f>IF(N401="snížená",J401,0)</f>
        <v>0</v>
      </c>
      <c r="BG401" s="183">
        <f>IF(N401="zákl. přenesená",J401,0)</f>
        <v>0</v>
      </c>
      <c r="BH401" s="183">
        <f>IF(N401="sníž. přenesená",J401,0)</f>
        <v>0</v>
      </c>
      <c r="BI401" s="183">
        <f>IF(N401="nulová",J401,0)</f>
        <v>0</v>
      </c>
      <c r="BJ401" s="16" t="s">
        <v>84</v>
      </c>
      <c r="BK401" s="183">
        <f>ROUND(I401*H401,2)</f>
        <v>0</v>
      </c>
      <c r="BL401" s="16" t="s">
        <v>241</v>
      </c>
      <c r="BM401" s="182" t="s">
        <v>1013</v>
      </c>
    </row>
    <row r="402" s="2" customFormat="1" ht="16.5" customHeight="1">
      <c r="A402" s="35"/>
      <c r="B402" s="169"/>
      <c r="C402" s="170" t="s">
        <v>1014</v>
      </c>
      <c r="D402" s="170" t="s">
        <v>179</v>
      </c>
      <c r="E402" s="171" t="s">
        <v>1015</v>
      </c>
      <c r="F402" s="172" t="s">
        <v>1016</v>
      </c>
      <c r="G402" s="173" t="s">
        <v>1000</v>
      </c>
      <c r="H402" s="174">
        <v>1</v>
      </c>
      <c r="I402" s="175"/>
      <c r="J402" s="176">
        <f>ROUND(I402*H402,2)</f>
        <v>0</v>
      </c>
      <c r="K402" s="177"/>
      <c r="L402" s="36"/>
      <c r="M402" s="178" t="s">
        <v>1</v>
      </c>
      <c r="N402" s="179" t="s">
        <v>41</v>
      </c>
      <c r="O402" s="74"/>
      <c r="P402" s="180">
        <f>O402*H402</f>
        <v>0</v>
      </c>
      <c r="Q402" s="180">
        <v>0</v>
      </c>
      <c r="R402" s="180">
        <f>Q402*H402</f>
        <v>0</v>
      </c>
      <c r="S402" s="180">
        <v>0</v>
      </c>
      <c r="T402" s="181">
        <f>S402*H402</f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82" t="s">
        <v>241</v>
      </c>
      <c r="AT402" s="182" t="s">
        <v>179</v>
      </c>
      <c r="AU402" s="182" t="s">
        <v>183</v>
      </c>
      <c r="AY402" s="16" t="s">
        <v>176</v>
      </c>
      <c r="BE402" s="183">
        <f>IF(N402="základní",J402,0)</f>
        <v>0</v>
      </c>
      <c r="BF402" s="183">
        <f>IF(N402="snížená",J402,0)</f>
        <v>0</v>
      </c>
      <c r="BG402" s="183">
        <f>IF(N402="zákl. přenesená",J402,0)</f>
        <v>0</v>
      </c>
      <c r="BH402" s="183">
        <f>IF(N402="sníž. přenesená",J402,0)</f>
        <v>0</v>
      </c>
      <c r="BI402" s="183">
        <f>IF(N402="nulová",J402,0)</f>
        <v>0</v>
      </c>
      <c r="BJ402" s="16" t="s">
        <v>84</v>
      </c>
      <c r="BK402" s="183">
        <f>ROUND(I402*H402,2)</f>
        <v>0</v>
      </c>
      <c r="BL402" s="16" t="s">
        <v>241</v>
      </c>
      <c r="BM402" s="182" t="s">
        <v>1017</v>
      </c>
    </row>
    <row r="403" s="2" customFormat="1" ht="16.5" customHeight="1">
      <c r="A403" s="35"/>
      <c r="B403" s="169"/>
      <c r="C403" s="170" t="s">
        <v>1018</v>
      </c>
      <c r="D403" s="170" t="s">
        <v>179</v>
      </c>
      <c r="E403" s="171" t="s">
        <v>1019</v>
      </c>
      <c r="F403" s="172" t="s">
        <v>1020</v>
      </c>
      <c r="G403" s="173" t="s">
        <v>182</v>
      </c>
      <c r="H403" s="174">
        <v>0.5</v>
      </c>
      <c r="I403" s="175"/>
      <c r="J403" s="176">
        <f>ROUND(I403*H403,2)</f>
        <v>0</v>
      </c>
      <c r="K403" s="177"/>
      <c r="L403" s="36"/>
      <c r="M403" s="178" t="s">
        <v>1</v>
      </c>
      <c r="N403" s="179" t="s">
        <v>41</v>
      </c>
      <c r="O403" s="74"/>
      <c r="P403" s="180">
        <f>O403*H403</f>
        <v>0</v>
      </c>
      <c r="Q403" s="180">
        <v>0</v>
      </c>
      <c r="R403" s="180">
        <f>Q403*H403</f>
        <v>0</v>
      </c>
      <c r="S403" s="180">
        <v>0</v>
      </c>
      <c r="T403" s="181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82" t="s">
        <v>241</v>
      </c>
      <c r="AT403" s="182" t="s">
        <v>179</v>
      </c>
      <c r="AU403" s="182" t="s">
        <v>183</v>
      </c>
      <c r="AY403" s="16" t="s">
        <v>176</v>
      </c>
      <c r="BE403" s="183">
        <f>IF(N403="základní",J403,0)</f>
        <v>0</v>
      </c>
      <c r="BF403" s="183">
        <f>IF(N403="snížená",J403,0)</f>
        <v>0</v>
      </c>
      <c r="BG403" s="183">
        <f>IF(N403="zákl. přenesená",J403,0)</f>
        <v>0</v>
      </c>
      <c r="BH403" s="183">
        <f>IF(N403="sníž. přenesená",J403,0)</f>
        <v>0</v>
      </c>
      <c r="BI403" s="183">
        <f>IF(N403="nulová",J403,0)</f>
        <v>0</v>
      </c>
      <c r="BJ403" s="16" t="s">
        <v>84</v>
      </c>
      <c r="BK403" s="183">
        <f>ROUND(I403*H403,2)</f>
        <v>0</v>
      </c>
      <c r="BL403" s="16" t="s">
        <v>241</v>
      </c>
      <c r="BM403" s="182" t="s">
        <v>1021</v>
      </c>
    </row>
    <row r="404" s="13" customFormat="1" ht="20.88" customHeight="1">
      <c r="A404" s="13"/>
      <c r="B404" s="195"/>
      <c r="C404" s="13"/>
      <c r="D404" s="196" t="s">
        <v>75</v>
      </c>
      <c r="E404" s="196" t="s">
        <v>1022</v>
      </c>
      <c r="F404" s="196" t="s">
        <v>1023</v>
      </c>
      <c r="G404" s="13"/>
      <c r="H404" s="13"/>
      <c r="I404" s="197"/>
      <c r="J404" s="198">
        <f>BK404</f>
        <v>0</v>
      </c>
      <c r="K404" s="13"/>
      <c r="L404" s="195"/>
      <c r="M404" s="199"/>
      <c r="N404" s="200"/>
      <c r="O404" s="200"/>
      <c r="P404" s="201">
        <f>P405+P406+P415</f>
        <v>0</v>
      </c>
      <c r="Q404" s="200"/>
      <c r="R404" s="201">
        <f>R405+R406+R415</f>
        <v>0.16000000000000003</v>
      </c>
      <c r="S404" s="200"/>
      <c r="T404" s="202">
        <f>T405+T406+T415</f>
        <v>0</v>
      </c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R404" s="196" t="s">
        <v>86</v>
      </c>
      <c r="AT404" s="203" t="s">
        <v>75</v>
      </c>
      <c r="AU404" s="203" t="s">
        <v>188</v>
      </c>
      <c r="AY404" s="196" t="s">
        <v>176</v>
      </c>
      <c r="BK404" s="204">
        <f>BK405+BK406+BK415</f>
        <v>0</v>
      </c>
    </row>
    <row r="405" s="2" customFormat="1" ht="16.5" customHeight="1">
      <c r="A405" s="35"/>
      <c r="B405" s="169"/>
      <c r="C405" s="170" t="s">
        <v>1024</v>
      </c>
      <c r="D405" s="170" t="s">
        <v>179</v>
      </c>
      <c r="E405" s="171" t="s">
        <v>1025</v>
      </c>
      <c r="F405" s="172" t="s">
        <v>1026</v>
      </c>
      <c r="G405" s="173" t="s">
        <v>1000</v>
      </c>
      <c r="H405" s="174">
        <v>1</v>
      </c>
      <c r="I405" s="175"/>
      <c r="J405" s="176">
        <f>ROUND(I405*H405,2)</f>
        <v>0</v>
      </c>
      <c r="K405" s="177"/>
      <c r="L405" s="36"/>
      <c r="M405" s="178" t="s">
        <v>1</v>
      </c>
      <c r="N405" s="179" t="s">
        <v>41</v>
      </c>
      <c r="O405" s="74"/>
      <c r="P405" s="180">
        <f>O405*H405</f>
        <v>0</v>
      </c>
      <c r="Q405" s="180">
        <v>0</v>
      </c>
      <c r="R405" s="180">
        <f>Q405*H405</f>
        <v>0</v>
      </c>
      <c r="S405" s="180">
        <v>0</v>
      </c>
      <c r="T405" s="181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182" t="s">
        <v>241</v>
      </c>
      <c r="AT405" s="182" t="s">
        <v>179</v>
      </c>
      <c r="AU405" s="182" t="s">
        <v>183</v>
      </c>
      <c r="AY405" s="16" t="s">
        <v>176</v>
      </c>
      <c r="BE405" s="183">
        <f>IF(N405="základní",J405,0)</f>
        <v>0</v>
      </c>
      <c r="BF405" s="183">
        <f>IF(N405="snížená",J405,0)</f>
        <v>0</v>
      </c>
      <c r="BG405" s="183">
        <f>IF(N405="zákl. přenesená",J405,0)</f>
        <v>0</v>
      </c>
      <c r="BH405" s="183">
        <f>IF(N405="sníž. přenesená",J405,0)</f>
        <v>0</v>
      </c>
      <c r="BI405" s="183">
        <f>IF(N405="nulová",J405,0)</f>
        <v>0</v>
      </c>
      <c r="BJ405" s="16" t="s">
        <v>84</v>
      </c>
      <c r="BK405" s="183">
        <f>ROUND(I405*H405,2)</f>
        <v>0</v>
      </c>
      <c r="BL405" s="16" t="s">
        <v>241</v>
      </c>
      <c r="BM405" s="182" t="s">
        <v>1027</v>
      </c>
    </row>
    <row r="406" s="13" customFormat="1" ht="20.88" customHeight="1">
      <c r="A406" s="13"/>
      <c r="B406" s="195"/>
      <c r="C406" s="13"/>
      <c r="D406" s="196" t="s">
        <v>75</v>
      </c>
      <c r="E406" s="196" t="s">
        <v>1028</v>
      </c>
      <c r="F406" s="196" t="s">
        <v>1029</v>
      </c>
      <c r="G406" s="13"/>
      <c r="H406" s="13"/>
      <c r="I406" s="197"/>
      <c r="J406" s="198">
        <f>BK406</f>
        <v>0</v>
      </c>
      <c r="K406" s="13"/>
      <c r="L406" s="195"/>
      <c r="M406" s="199"/>
      <c r="N406" s="200"/>
      <c r="O406" s="200"/>
      <c r="P406" s="201">
        <f>SUM(P407:P414)</f>
        <v>0</v>
      </c>
      <c r="Q406" s="200"/>
      <c r="R406" s="201">
        <f>SUM(R407:R414)</f>
        <v>0</v>
      </c>
      <c r="S406" s="200"/>
      <c r="T406" s="202">
        <f>SUM(T407:T414)</f>
        <v>0</v>
      </c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R406" s="196" t="s">
        <v>84</v>
      </c>
      <c r="AT406" s="203" t="s">
        <v>75</v>
      </c>
      <c r="AU406" s="203" t="s">
        <v>183</v>
      </c>
      <c r="AY406" s="196" t="s">
        <v>176</v>
      </c>
      <c r="BK406" s="204">
        <f>SUM(BK407:BK414)</f>
        <v>0</v>
      </c>
    </row>
    <row r="407" s="2" customFormat="1" ht="16.5" customHeight="1">
      <c r="A407" s="35"/>
      <c r="B407" s="169"/>
      <c r="C407" s="170" t="s">
        <v>1030</v>
      </c>
      <c r="D407" s="170" t="s">
        <v>179</v>
      </c>
      <c r="E407" s="171" t="s">
        <v>1031</v>
      </c>
      <c r="F407" s="172" t="s">
        <v>1032</v>
      </c>
      <c r="G407" s="173" t="s">
        <v>595</v>
      </c>
      <c r="H407" s="174">
        <v>4</v>
      </c>
      <c r="I407" s="175"/>
      <c r="J407" s="176">
        <f>ROUND(I407*H407,2)</f>
        <v>0</v>
      </c>
      <c r="K407" s="177"/>
      <c r="L407" s="36"/>
      <c r="M407" s="178" t="s">
        <v>1</v>
      </c>
      <c r="N407" s="179" t="s">
        <v>41</v>
      </c>
      <c r="O407" s="74"/>
      <c r="P407" s="180">
        <f>O407*H407</f>
        <v>0</v>
      </c>
      <c r="Q407" s="180">
        <v>0</v>
      </c>
      <c r="R407" s="180">
        <f>Q407*H407</f>
        <v>0</v>
      </c>
      <c r="S407" s="180">
        <v>0</v>
      </c>
      <c r="T407" s="181">
        <f>S407*H407</f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82" t="s">
        <v>183</v>
      </c>
      <c r="AT407" s="182" t="s">
        <v>179</v>
      </c>
      <c r="AU407" s="182" t="s">
        <v>197</v>
      </c>
      <c r="AY407" s="16" t="s">
        <v>176</v>
      </c>
      <c r="BE407" s="183">
        <f>IF(N407="základní",J407,0)</f>
        <v>0</v>
      </c>
      <c r="BF407" s="183">
        <f>IF(N407="snížená",J407,0)</f>
        <v>0</v>
      </c>
      <c r="BG407" s="183">
        <f>IF(N407="zákl. přenesená",J407,0)</f>
        <v>0</v>
      </c>
      <c r="BH407" s="183">
        <f>IF(N407="sníž. přenesená",J407,0)</f>
        <v>0</v>
      </c>
      <c r="BI407" s="183">
        <f>IF(N407="nulová",J407,0)</f>
        <v>0</v>
      </c>
      <c r="BJ407" s="16" t="s">
        <v>84</v>
      </c>
      <c r="BK407" s="183">
        <f>ROUND(I407*H407,2)</f>
        <v>0</v>
      </c>
      <c r="BL407" s="16" t="s">
        <v>183</v>
      </c>
      <c r="BM407" s="182" t="s">
        <v>1033</v>
      </c>
    </row>
    <row r="408" s="2" customFormat="1" ht="16.5" customHeight="1">
      <c r="A408" s="35"/>
      <c r="B408" s="169"/>
      <c r="C408" s="170" t="s">
        <v>1034</v>
      </c>
      <c r="D408" s="170" t="s">
        <v>179</v>
      </c>
      <c r="E408" s="171" t="s">
        <v>1035</v>
      </c>
      <c r="F408" s="172" t="s">
        <v>1036</v>
      </c>
      <c r="G408" s="173" t="s">
        <v>595</v>
      </c>
      <c r="H408" s="174">
        <v>40</v>
      </c>
      <c r="I408" s="175"/>
      <c r="J408" s="176">
        <f>ROUND(I408*H408,2)</f>
        <v>0</v>
      </c>
      <c r="K408" s="177"/>
      <c r="L408" s="36"/>
      <c r="M408" s="178" t="s">
        <v>1</v>
      </c>
      <c r="N408" s="179" t="s">
        <v>41</v>
      </c>
      <c r="O408" s="74"/>
      <c r="P408" s="180">
        <f>O408*H408</f>
        <v>0</v>
      </c>
      <c r="Q408" s="180">
        <v>0</v>
      </c>
      <c r="R408" s="180">
        <f>Q408*H408</f>
        <v>0</v>
      </c>
      <c r="S408" s="180">
        <v>0</v>
      </c>
      <c r="T408" s="181">
        <f>S408*H408</f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82" t="s">
        <v>183</v>
      </c>
      <c r="AT408" s="182" t="s">
        <v>179</v>
      </c>
      <c r="AU408" s="182" t="s">
        <v>197</v>
      </c>
      <c r="AY408" s="16" t="s">
        <v>176</v>
      </c>
      <c r="BE408" s="183">
        <f>IF(N408="základní",J408,0)</f>
        <v>0</v>
      </c>
      <c r="BF408" s="183">
        <f>IF(N408="snížená",J408,0)</f>
        <v>0</v>
      </c>
      <c r="BG408" s="183">
        <f>IF(N408="zákl. přenesená",J408,0)</f>
        <v>0</v>
      </c>
      <c r="BH408" s="183">
        <f>IF(N408="sníž. přenesená",J408,0)</f>
        <v>0</v>
      </c>
      <c r="BI408" s="183">
        <f>IF(N408="nulová",J408,0)</f>
        <v>0</v>
      </c>
      <c r="BJ408" s="16" t="s">
        <v>84</v>
      </c>
      <c r="BK408" s="183">
        <f>ROUND(I408*H408,2)</f>
        <v>0</v>
      </c>
      <c r="BL408" s="16" t="s">
        <v>183</v>
      </c>
      <c r="BM408" s="182" t="s">
        <v>1037</v>
      </c>
    </row>
    <row r="409" s="2" customFormat="1" ht="16.5" customHeight="1">
      <c r="A409" s="35"/>
      <c r="B409" s="169"/>
      <c r="C409" s="170" t="s">
        <v>1038</v>
      </c>
      <c r="D409" s="170" t="s">
        <v>179</v>
      </c>
      <c r="E409" s="171" t="s">
        <v>1039</v>
      </c>
      <c r="F409" s="172" t="s">
        <v>1040</v>
      </c>
      <c r="G409" s="173" t="s">
        <v>595</v>
      </c>
      <c r="H409" s="174">
        <v>160</v>
      </c>
      <c r="I409" s="175"/>
      <c r="J409" s="176">
        <f>ROUND(I409*H409,2)</f>
        <v>0</v>
      </c>
      <c r="K409" s="177"/>
      <c r="L409" s="36"/>
      <c r="M409" s="178" t="s">
        <v>1</v>
      </c>
      <c r="N409" s="179" t="s">
        <v>41</v>
      </c>
      <c r="O409" s="74"/>
      <c r="P409" s="180">
        <f>O409*H409</f>
        <v>0</v>
      </c>
      <c r="Q409" s="180">
        <v>0</v>
      </c>
      <c r="R409" s="180">
        <f>Q409*H409</f>
        <v>0</v>
      </c>
      <c r="S409" s="180">
        <v>0</v>
      </c>
      <c r="T409" s="181">
        <f>S409*H409</f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182" t="s">
        <v>183</v>
      </c>
      <c r="AT409" s="182" t="s">
        <v>179</v>
      </c>
      <c r="AU409" s="182" t="s">
        <v>197</v>
      </c>
      <c r="AY409" s="16" t="s">
        <v>176</v>
      </c>
      <c r="BE409" s="183">
        <f>IF(N409="základní",J409,0)</f>
        <v>0</v>
      </c>
      <c r="BF409" s="183">
        <f>IF(N409="snížená",J409,0)</f>
        <v>0</v>
      </c>
      <c r="BG409" s="183">
        <f>IF(N409="zákl. přenesená",J409,0)</f>
        <v>0</v>
      </c>
      <c r="BH409" s="183">
        <f>IF(N409="sníž. přenesená",J409,0)</f>
        <v>0</v>
      </c>
      <c r="BI409" s="183">
        <f>IF(N409="nulová",J409,0)</f>
        <v>0</v>
      </c>
      <c r="BJ409" s="16" t="s">
        <v>84</v>
      </c>
      <c r="BK409" s="183">
        <f>ROUND(I409*H409,2)</f>
        <v>0</v>
      </c>
      <c r="BL409" s="16" t="s">
        <v>183</v>
      </c>
      <c r="BM409" s="182" t="s">
        <v>1041</v>
      </c>
    </row>
    <row r="410" s="2" customFormat="1" ht="37.8" customHeight="1">
      <c r="A410" s="35"/>
      <c r="B410" s="169"/>
      <c r="C410" s="170" t="s">
        <v>1042</v>
      </c>
      <c r="D410" s="170" t="s">
        <v>179</v>
      </c>
      <c r="E410" s="171" t="s">
        <v>1043</v>
      </c>
      <c r="F410" s="172" t="s">
        <v>1044</v>
      </c>
      <c r="G410" s="173" t="s">
        <v>195</v>
      </c>
      <c r="H410" s="174">
        <v>1</v>
      </c>
      <c r="I410" s="175"/>
      <c r="J410" s="176">
        <f>ROUND(I410*H410,2)</f>
        <v>0</v>
      </c>
      <c r="K410" s="177"/>
      <c r="L410" s="36"/>
      <c r="M410" s="178" t="s">
        <v>1</v>
      </c>
      <c r="N410" s="179" t="s">
        <v>41</v>
      </c>
      <c r="O410" s="74"/>
      <c r="P410" s="180">
        <f>O410*H410</f>
        <v>0</v>
      </c>
      <c r="Q410" s="180">
        <v>0</v>
      </c>
      <c r="R410" s="180">
        <f>Q410*H410</f>
        <v>0</v>
      </c>
      <c r="S410" s="180">
        <v>0</v>
      </c>
      <c r="T410" s="181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82" t="s">
        <v>183</v>
      </c>
      <c r="AT410" s="182" t="s">
        <v>179</v>
      </c>
      <c r="AU410" s="182" t="s">
        <v>197</v>
      </c>
      <c r="AY410" s="16" t="s">
        <v>176</v>
      </c>
      <c r="BE410" s="183">
        <f>IF(N410="základní",J410,0)</f>
        <v>0</v>
      </c>
      <c r="BF410" s="183">
        <f>IF(N410="snížená",J410,0)</f>
        <v>0</v>
      </c>
      <c r="BG410" s="183">
        <f>IF(N410="zákl. přenesená",J410,0)</f>
        <v>0</v>
      </c>
      <c r="BH410" s="183">
        <f>IF(N410="sníž. přenesená",J410,0)</f>
        <v>0</v>
      </c>
      <c r="BI410" s="183">
        <f>IF(N410="nulová",J410,0)</f>
        <v>0</v>
      </c>
      <c r="BJ410" s="16" t="s">
        <v>84</v>
      </c>
      <c r="BK410" s="183">
        <f>ROUND(I410*H410,2)</f>
        <v>0</v>
      </c>
      <c r="BL410" s="16" t="s">
        <v>183</v>
      </c>
      <c r="BM410" s="182" t="s">
        <v>1045</v>
      </c>
    </row>
    <row r="411" s="2" customFormat="1" ht="16.5" customHeight="1">
      <c r="A411" s="35"/>
      <c r="B411" s="169"/>
      <c r="C411" s="170" t="s">
        <v>1046</v>
      </c>
      <c r="D411" s="170" t="s">
        <v>179</v>
      </c>
      <c r="E411" s="171" t="s">
        <v>1047</v>
      </c>
      <c r="F411" s="172" t="s">
        <v>1048</v>
      </c>
      <c r="G411" s="173" t="s">
        <v>195</v>
      </c>
      <c r="H411" s="174">
        <v>1</v>
      </c>
      <c r="I411" s="175"/>
      <c r="J411" s="176">
        <f>ROUND(I411*H411,2)</f>
        <v>0</v>
      </c>
      <c r="K411" s="177"/>
      <c r="L411" s="36"/>
      <c r="M411" s="178" t="s">
        <v>1</v>
      </c>
      <c r="N411" s="179" t="s">
        <v>41</v>
      </c>
      <c r="O411" s="74"/>
      <c r="P411" s="180">
        <f>O411*H411</f>
        <v>0</v>
      </c>
      <c r="Q411" s="180">
        <v>0</v>
      </c>
      <c r="R411" s="180">
        <f>Q411*H411</f>
        <v>0</v>
      </c>
      <c r="S411" s="180">
        <v>0</v>
      </c>
      <c r="T411" s="181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82" t="s">
        <v>183</v>
      </c>
      <c r="AT411" s="182" t="s">
        <v>179</v>
      </c>
      <c r="AU411" s="182" t="s">
        <v>197</v>
      </c>
      <c r="AY411" s="16" t="s">
        <v>176</v>
      </c>
      <c r="BE411" s="183">
        <f>IF(N411="základní",J411,0)</f>
        <v>0</v>
      </c>
      <c r="BF411" s="183">
        <f>IF(N411="snížená",J411,0)</f>
        <v>0</v>
      </c>
      <c r="BG411" s="183">
        <f>IF(N411="zákl. přenesená",J411,0)</f>
        <v>0</v>
      </c>
      <c r="BH411" s="183">
        <f>IF(N411="sníž. přenesená",J411,0)</f>
        <v>0</v>
      </c>
      <c r="BI411" s="183">
        <f>IF(N411="nulová",J411,0)</f>
        <v>0</v>
      </c>
      <c r="BJ411" s="16" t="s">
        <v>84</v>
      </c>
      <c r="BK411" s="183">
        <f>ROUND(I411*H411,2)</f>
        <v>0</v>
      </c>
      <c r="BL411" s="16" t="s">
        <v>183</v>
      </c>
      <c r="BM411" s="182" t="s">
        <v>1049</v>
      </c>
    </row>
    <row r="412" s="2" customFormat="1" ht="16.5" customHeight="1">
      <c r="A412" s="35"/>
      <c r="B412" s="169"/>
      <c r="C412" s="170" t="s">
        <v>1050</v>
      </c>
      <c r="D412" s="170" t="s">
        <v>179</v>
      </c>
      <c r="E412" s="171" t="s">
        <v>1051</v>
      </c>
      <c r="F412" s="172" t="s">
        <v>1052</v>
      </c>
      <c r="G412" s="173" t="s">
        <v>195</v>
      </c>
      <c r="H412" s="174">
        <v>1</v>
      </c>
      <c r="I412" s="175"/>
      <c r="J412" s="176">
        <f>ROUND(I412*H412,2)</f>
        <v>0</v>
      </c>
      <c r="K412" s="177"/>
      <c r="L412" s="36"/>
      <c r="M412" s="178" t="s">
        <v>1</v>
      </c>
      <c r="N412" s="179" t="s">
        <v>41</v>
      </c>
      <c r="O412" s="74"/>
      <c r="P412" s="180">
        <f>O412*H412</f>
        <v>0</v>
      </c>
      <c r="Q412" s="180">
        <v>0</v>
      </c>
      <c r="R412" s="180">
        <f>Q412*H412</f>
        <v>0</v>
      </c>
      <c r="S412" s="180">
        <v>0</v>
      </c>
      <c r="T412" s="181">
        <f>S412*H412</f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182" t="s">
        <v>183</v>
      </c>
      <c r="AT412" s="182" t="s">
        <v>179</v>
      </c>
      <c r="AU412" s="182" t="s">
        <v>197</v>
      </c>
      <c r="AY412" s="16" t="s">
        <v>176</v>
      </c>
      <c r="BE412" s="183">
        <f>IF(N412="základní",J412,0)</f>
        <v>0</v>
      </c>
      <c r="BF412" s="183">
        <f>IF(N412="snížená",J412,0)</f>
        <v>0</v>
      </c>
      <c r="BG412" s="183">
        <f>IF(N412="zákl. přenesená",J412,0)</f>
        <v>0</v>
      </c>
      <c r="BH412" s="183">
        <f>IF(N412="sníž. přenesená",J412,0)</f>
        <v>0</v>
      </c>
      <c r="BI412" s="183">
        <f>IF(N412="nulová",J412,0)</f>
        <v>0</v>
      </c>
      <c r="BJ412" s="16" t="s">
        <v>84</v>
      </c>
      <c r="BK412" s="183">
        <f>ROUND(I412*H412,2)</f>
        <v>0</v>
      </c>
      <c r="BL412" s="16" t="s">
        <v>183</v>
      </c>
      <c r="BM412" s="182" t="s">
        <v>1053</v>
      </c>
    </row>
    <row r="413" s="2" customFormat="1" ht="16.5" customHeight="1">
      <c r="A413" s="35"/>
      <c r="B413" s="169"/>
      <c r="C413" s="170" t="s">
        <v>1054</v>
      </c>
      <c r="D413" s="170" t="s">
        <v>179</v>
      </c>
      <c r="E413" s="171" t="s">
        <v>1055</v>
      </c>
      <c r="F413" s="172" t="s">
        <v>1056</v>
      </c>
      <c r="G413" s="173" t="s">
        <v>595</v>
      </c>
      <c r="H413" s="174">
        <v>4</v>
      </c>
      <c r="I413" s="175"/>
      <c r="J413" s="176">
        <f>ROUND(I413*H413,2)</f>
        <v>0</v>
      </c>
      <c r="K413" s="177"/>
      <c r="L413" s="36"/>
      <c r="M413" s="178" t="s">
        <v>1</v>
      </c>
      <c r="N413" s="179" t="s">
        <v>41</v>
      </c>
      <c r="O413" s="74"/>
      <c r="P413" s="180">
        <f>O413*H413</f>
        <v>0</v>
      </c>
      <c r="Q413" s="180">
        <v>0</v>
      </c>
      <c r="R413" s="180">
        <f>Q413*H413</f>
        <v>0</v>
      </c>
      <c r="S413" s="180">
        <v>0</v>
      </c>
      <c r="T413" s="181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182" t="s">
        <v>183</v>
      </c>
      <c r="AT413" s="182" t="s">
        <v>179</v>
      </c>
      <c r="AU413" s="182" t="s">
        <v>197</v>
      </c>
      <c r="AY413" s="16" t="s">
        <v>176</v>
      </c>
      <c r="BE413" s="183">
        <f>IF(N413="základní",J413,0)</f>
        <v>0</v>
      </c>
      <c r="BF413" s="183">
        <f>IF(N413="snížená",J413,0)</f>
        <v>0</v>
      </c>
      <c r="BG413" s="183">
        <f>IF(N413="zákl. přenesená",J413,0)</f>
        <v>0</v>
      </c>
      <c r="BH413" s="183">
        <f>IF(N413="sníž. přenesená",J413,0)</f>
        <v>0</v>
      </c>
      <c r="BI413" s="183">
        <f>IF(N413="nulová",J413,0)</f>
        <v>0</v>
      </c>
      <c r="BJ413" s="16" t="s">
        <v>84</v>
      </c>
      <c r="BK413" s="183">
        <f>ROUND(I413*H413,2)</f>
        <v>0</v>
      </c>
      <c r="BL413" s="16" t="s">
        <v>183</v>
      </c>
      <c r="BM413" s="182" t="s">
        <v>1057</v>
      </c>
    </row>
    <row r="414" s="2" customFormat="1" ht="16.5" customHeight="1">
      <c r="A414" s="35"/>
      <c r="B414" s="169"/>
      <c r="C414" s="170" t="s">
        <v>1058</v>
      </c>
      <c r="D414" s="170" t="s">
        <v>179</v>
      </c>
      <c r="E414" s="171" t="s">
        <v>1059</v>
      </c>
      <c r="F414" s="172" t="s">
        <v>1060</v>
      </c>
      <c r="G414" s="173" t="s">
        <v>1000</v>
      </c>
      <c r="H414" s="174">
        <v>1</v>
      </c>
      <c r="I414" s="175"/>
      <c r="J414" s="176">
        <f>ROUND(I414*H414,2)</f>
        <v>0</v>
      </c>
      <c r="K414" s="177"/>
      <c r="L414" s="36"/>
      <c r="M414" s="178" t="s">
        <v>1</v>
      </c>
      <c r="N414" s="179" t="s">
        <v>41</v>
      </c>
      <c r="O414" s="74"/>
      <c r="P414" s="180">
        <f>O414*H414</f>
        <v>0</v>
      </c>
      <c r="Q414" s="180">
        <v>0</v>
      </c>
      <c r="R414" s="180">
        <f>Q414*H414</f>
        <v>0</v>
      </c>
      <c r="S414" s="180">
        <v>0</v>
      </c>
      <c r="T414" s="181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82" t="s">
        <v>183</v>
      </c>
      <c r="AT414" s="182" t="s">
        <v>179</v>
      </c>
      <c r="AU414" s="182" t="s">
        <v>197</v>
      </c>
      <c r="AY414" s="16" t="s">
        <v>176</v>
      </c>
      <c r="BE414" s="183">
        <f>IF(N414="základní",J414,0)</f>
        <v>0</v>
      </c>
      <c r="BF414" s="183">
        <f>IF(N414="snížená",J414,0)</f>
        <v>0</v>
      </c>
      <c r="BG414" s="183">
        <f>IF(N414="zákl. přenesená",J414,0)</f>
        <v>0</v>
      </c>
      <c r="BH414" s="183">
        <f>IF(N414="sníž. přenesená",J414,0)</f>
        <v>0</v>
      </c>
      <c r="BI414" s="183">
        <f>IF(N414="nulová",J414,0)</f>
        <v>0</v>
      </c>
      <c r="BJ414" s="16" t="s">
        <v>84</v>
      </c>
      <c r="BK414" s="183">
        <f>ROUND(I414*H414,2)</f>
        <v>0</v>
      </c>
      <c r="BL414" s="16" t="s">
        <v>183</v>
      </c>
      <c r="BM414" s="182" t="s">
        <v>1061</v>
      </c>
    </row>
    <row r="415" s="13" customFormat="1" ht="20.88" customHeight="1">
      <c r="A415" s="13"/>
      <c r="B415" s="195"/>
      <c r="C415" s="13"/>
      <c r="D415" s="196" t="s">
        <v>75</v>
      </c>
      <c r="E415" s="196" t="s">
        <v>1062</v>
      </c>
      <c r="F415" s="196" t="s">
        <v>1063</v>
      </c>
      <c r="G415" s="13"/>
      <c r="H415" s="13"/>
      <c r="I415" s="197"/>
      <c r="J415" s="198">
        <f>BK415</f>
        <v>0</v>
      </c>
      <c r="K415" s="13"/>
      <c r="L415" s="195"/>
      <c r="M415" s="199"/>
      <c r="N415" s="200"/>
      <c r="O415" s="200"/>
      <c r="P415" s="201">
        <f>SUM(P416:P422)</f>
        <v>0</v>
      </c>
      <c r="Q415" s="200"/>
      <c r="R415" s="201">
        <f>SUM(R416:R422)</f>
        <v>0.16000000000000003</v>
      </c>
      <c r="S415" s="200"/>
      <c r="T415" s="202">
        <f>SUM(T416:T422)</f>
        <v>0</v>
      </c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R415" s="196" t="s">
        <v>84</v>
      </c>
      <c r="AT415" s="203" t="s">
        <v>75</v>
      </c>
      <c r="AU415" s="203" t="s">
        <v>183</v>
      </c>
      <c r="AY415" s="196" t="s">
        <v>176</v>
      </c>
      <c r="BK415" s="204">
        <f>SUM(BK416:BK422)</f>
        <v>0</v>
      </c>
    </row>
    <row r="416" s="2" customFormat="1" ht="24.15" customHeight="1">
      <c r="A416" s="35"/>
      <c r="B416" s="169"/>
      <c r="C416" s="184" t="s">
        <v>1064</v>
      </c>
      <c r="D416" s="184" t="s">
        <v>198</v>
      </c>
      <c r="E416" s="185" t="s">
        <v>1065</v>
      </c>
      <c r="F416" s="186" t="s">
        <v>1066</v>
      </c>
      <c r="G416" s="187" t="s">
        <v>195</v>
      </c>
      <c r="H416" s="188">
        <v>1</v>
      </c>
      <c r="I416" s="189"/>
      <c r="J416" s="190">
        <f>ROUND(I416*H416,2)</f>
        <v>0</v>
      </c>
      <c r="K416" s="191"/>
      <c r="L416" s="192"/>
      <c r="M416" s="193" t="s">
        <v>1</v>
      </c>
      <c r="N416" s="194" t="s">
        <v>41</v>
      </c>
      <c r="O416" s="74"/>
      <c r="P416" s="180">
        <f>O416*H416</f>
        <v>0</v>
      </c>
      <c r="Q416" s="180">
        <v>0.050999999999999997</v>
      </c>
      <c r="R416" s="180">
        <f>Q416*H416</f>
        <v>0.050999999999999997</v>
      </c>
      <c r="S416" s="180">
        <v>0</v>
      </c>
      <c r="T416" s="181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182" t="s">
        <v>201</v>
      </c>
      <c r="AT416" s="182" t="s">
        <v>198</v>
      </c>
      <c r="AU416" s="182" t="s">
        <v>197</v>
      </c>
      <c r="AY416" s="16" t="s">
        <v>176</v>
      </c>
      <c r="BE416" s="183">
        <f>IF(N416="základní",J416,0)</f>
        <v>0</v>
      </c>
      <c r="BF416" s="183">
        <f>IF(N416="snížená",J416,0)</f>
        <v>0</v>
      </c>
      <c r="BG416" s="183">
        <f>IF(N416="zákl. přenesená",J416,0)</f>
        <v>0</v>
      </c>
      <c r="BH416" s="183">
        <f>IF(N416="sníž. přenesená",J416,0)</f>
        <v>0</v>
      </c>
      <c r="BI416" s="183">
        <f>IF(N416="nulová",J416,0)</f>
        <v>0</v>
      </c>
      <c r="BJ416" s="16" t="s">
        <v>84</v>
      </c>
      <c r="BK416" s="183">
        <f>ROUND(I416*H416,2)</f>
        <v>0</v>
      </c>
      <c r="BL416" s="16" t="s">
        <v>183</v>
      </c>
      <c r="BM416" s="182" t="s">
        <v>1067</v>
      </c>
    </row>
    <row r="417" s="2" customFormat="1" ht="24.15" customHeight="1">
      <c r="A417" s="35"/>
      <c r="B417" s="169"/>
      <c r="C417" s="184" t="s">
        <v>1068</v>
      </c>
      <c r="D417" s="184" t="s">
        <v>198</v>
      </c>
      <c r="E417" s="185" t="s">
        <v>1069</v>
      </c>
      <c r="F417" s="186" t="s">
        <v>1070</v>
      </c>
      <c r="G417" s="187" t="s">
        <v>195</v>
      </c>
      <c r="H417" s="188">
        <v>2</v>
      </c>
      <c r="I417" s="189"/>
      <c r="J417" s="190">
        <f>ROUND(I417*H417,2)</f>
        <v>0</v>
      </c>
      <c r="K417" s="191"/>
      <c r="L417" s="192"/>
      <c r="M417" s="193" t="s">
        <v>1</v>
      </c>
      <c r="N417" s="194" t="s">
        <v>41</v>
      </c>
      <c r="O417" s="74"/>
      <c r="P417" s="180">
        <f>O417*H417</f>
        <v>0</v>
      </c>
      <c r="Q417" s="180">
        <v>0.041500000000000002</v>
      </c>
      <c r="R417" s="180">
        <f>Q417*H417</f>
        <v>0.083000000000000004</v>
      </c>
      <c r="S417" s="180">
        <v>0</v>
      </c>
      <c r="T417" s="181">
        <f>S417*H417</f>
        <v>0</v>
      </c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R417" s="182" t="s">
        <v>201</v>
      </c>
      <c r="AT417" s="182" t="s">
        <v>198</v>
      </c>
      <c r="AU417" s="182" t="s">
        <v>197</v>
      </c>
      <c r="AY417" s="16" t="s">
        <v>176</v>
      </c>
      <c r="BE417" s="183">
        <f>IF(N417="základní",J417,0)</f>
        <v>0</v>
      </c>
      <c r="BF417" s="183">
        <f>IF(N417="snížená",J417,0)</f>
        <v>0</v>
      </c>
      <c r="BG417" s="183">
        <f>IF(N417="zákl. přenesená",J417,0)</f>
        <v>0</v>
      </c>
      <c r="BH417" s="183">
        <f>IF(N417="sníž. přenesená",J417,0)</f>
        <v>0</v>
      </c>
      <c r="BI417" s="183">
        <f>IF(N417="nulová",J417,0)</f>
        <v>0</v>
      </c>
      <c r="BJ417" s="16" t="s">
        <v>84</v>
      </c>
      <c r="BK417" s="183">
        <f>ROUND(I417*H417,2)</f>
        <v>0</v>
      </c>
      <c r="BL417" s="16" t="s">
        <v>183</v>
      </c>
      <c r="BM417" s="182" t="s">
        <v>1071</v>
      </c>
    </row>
    <row r="418" s="2" customFormat="1" ht="21.75" customHeight="1">
      <c r="A418" s="35"/>
      <c r="B418" s="169"/>
      <c r="C418" s="184" t="s">
        <v>1072</v>
      </c>
      <c r="D418" s="184" t="s">
        <v>198</v>
      </c>
      <c r="E418" s="185" t="s">
        <v>1073</v>
      </c>
      <c r="F418" s="186" t="s">
        <v>1074</v>
      </c>
      <c r="G418" s="187" t="s">
        <v>195</v>
      </c>
      <c r="H418" s="188">
        <v>2</v>
      </c>
      <c r="I418" s="189"/>
      <c r="J418" s="190">
        <f>ROUND(I418*H418,2)</f>
        <v>0</v>
      </c>
      <c r="K418" s="191"/>
      <c r="L418" s="192"/>
      <c r="M418" s="193" t="s">
        <v>1</v>
      </c>
      <c r="N418" s="194" t="s">
        <v>41</v>
      </c>
      <c r="O418" s="74"/>
      <c r="P418" s="180">
        <f>O418*H418</f>
        <v>0</v>
      </c>
      <c r="Q418" s="180">
        <v>0.0060000000000000001</v>
      </c>
      <c r="R418" s="180">
        <f>Q418*H418</f>
        <v>0.012</v>
      </c>
      <c r="S418" s="180">
        <v>0</v>
      </c>
      <c r="T418" s="181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182" t="s">
        <v>201</v>
      </c>
      <c r="AT418" s="182" t="s">
        <v>198</v>
      </c>
      <c r="AU418" s="182" t="s">
        <v>197</v>
      </c>
      <c r="AY418" s="16" t="s">
        <v>176</v>
      </c>
      <c r="BE418" s="183">
        <f>IF(N418="základní",J418,0)</f>
        <v>0</v>
      </c>
      <c r="BF418" s="183">
        <f>IF(N418="snížená",J418,0)</f>
        <v>0</v>
      </c>
      <c r="BG418" s="183">
        <f>IF(N418="zákl. přenesená",J418,0)</f>
        <v>0</v>
      </c>
      <c r="BH418" s="183">
        <f>IF(N418="sníž. přenesená",J418,0)</f>
        <v>0</v>
      </c>
      <c r="BI418" s="183">
        <f>IF(N418="nulová",J418,0)</f>
        <v>0</v>
      </c>
      <c r="BJ418" s="16" t="s">
        <v>84</v>
      </c>
      <c r="BK418" s="183">
        <f>ROUND(I418*H418,2)</f>
        <v>0</v>
      </c>
      <c r="BL418" s="16" t="s">
        <v>183</v>
      </c>
      <c r="BM418" s="182" t="s">
        <v>1075</v>
      </c>
    </row>
    <row r="419" s="2" customFormat="1" ht="16.5" customHeight="1">
      <c r="A419" s="35"/>
      <c r="B419" s="169"/>
      <c r="C419" s="170" t="s">
        <v>1076</v>
      </c>
      <c r="D419" s="170" t="s">
        <v>179</v>
      </c>
      <c r="E419" s="171" t="s">
        <v>1077</v>
      </c>
      <c r="F419" s="172" t="s">
        <v>1078</v>
      </c>
      <c r="G419" s="173" t="s">
        <v>244</v>
      </c>
      <c r="H419" s="174">
        <v>1</v>
      </c>
      <c r="I419" s="175"/>
      <c r="J419" s="176">
        <f>ROUND(I419*H419,2)</f>
        <v>0</v>
      </c>
      <c r="K419" s="177"/>
      <c r="L419" s="36"/>
      <c r="M419" s="178" t="s">
        <v>1</v>
      </c>
      <c r="N419" s="179" t="s">
        <v>41</v>
      </c>
      <c r="O419" s="74"/>
      <c r="P419" s="180">
        <f>O419*H419</f>
        <v>0</v>
      </c>
      <c r="Q419" s="180">
        <v>0</v>
      </c>
      <c r="R419" s="180">
        <f>Q419*H419</f>
        <v>0</v>
      </c>
      <c r="S419" s="180">
        <v>0</v>
      </c>
      <c r="T419" s="181">
        <f>S419*H419</f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182" t="s">
        <v>183</v>
      </c>
      <c r="AT419" s="182" t="s">
        <v>179</v>
      </c>
      <c r="AU419" s="182" t="s">
        <v>197</v>
      </c>
      <c r="AY419" s="16" t="s">
        <v>176</v>
      </c>
      <c r="BE419" s="183">
        <f>IF(N419="základní",J419,0)</f>
        <v>0</v>
      </c>
      <c r="BF419" s="183">
        <f>IF(N419="snížená",J419,0)</f>
        <v>0</v>
      </c>
      <c r="BG419" s="183">
        <f>IF(N419="zákl. přenesená",J419,0)</f>
        <v>0</v>
      </c>
      <c r="BH419" s="183">
        <f>IF(N419="sníž. přenesená",J419,0)</f>
        <v>0</v>
      </c>
      <c r="BI419" s="183">
        <f>IF(N419="nulová",J419,0)</f>
        <v>0</v>
      </c>
      <c r="BJ419" s="16" t="s">
        <v>84</v>
      </c>
      <c r="BK419" s="183">
        <f>ROUND(I419*H419,2)</f>
        <v>0</v>
      </c>
      <c r="BL419" s="16" t="s">
        <v>183</v>
      </c>
      <c r="BM419" s="182" t="s">
        <v>1079</v>
      </c>
    </row>
    <row r="420" s="2" customFormat="1" ht="16.5" customHeight="1">
      <c r="A420" s="35"/>
      <c r="B420" s="169"/>
      <c r="C420" s="170" t="s">
        <v>1080</v>
      </c>
      <c r="D420" s="170" t="s">
        <v>179</v>
      </c>
      <c r="E420" s="171" t="s">
        <v>1081</v>
      </c>
      <c r="F420" s="172" t="s">
        <v>1082</v>
      </c>
      <c r="G420" s="173" t="s">
        <v>195</v>
      </c>
      <c r="H420" s="174">
        <v>1</v>
      </c>
      <c r="I420" s="175"/>
      <c r="J420" s="176">
        <f>ROUND(I420*H420,2)</f>
        <v>0</v>
      </c>
      <c r="K420" s="177"/>
      <c r="L420" s="36"/>
      <c r="M420" s="178" t="s">
        <v>1</v>
      </c>
      <c r="N420" s="179" t="s">
        <v>41</v>
      </c>
      <c r="O420" s="74"/>
      <c r="P420" s="180">
        <f>O420*H420</f>
        <v>0</v>
      </c>
      <c r="Q420" s="180">
        <v>0</v>
      </c>
      <c r="R420" s="180">
        <f>Q420*H420</f>
        <v>0</v>
      </c>
      <c r="S420" s="180">
        <v>0</v>
      </c>
      <c r="T420" s="181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182" t="s">
        <v>183</v>
      </c>
      <c r="AT420" s="182" t="s">
        <v>179</v>
      </c>
      <c r="AU420" s="182" t="s">
        <v>197</v>
      </c>
      <c r="AY420" s="16" t="s">
        <v>176</v>
      </c>
      <c r="BE420" s="183">
        <f>IF(N420="základní",J420,0)</f>
        <v>0</v>
      </c>
      <c r="BF420" s="183">
        <f>IF(N420="snížená",J420,0)</f>
        <v>0</v>
      </c>
      <c r="BG420" s="183">
        <f>IF(N420="zákl. přenesená",J420,0)</f>
        <v>0</v>
      </c>
      <c r="BH420" s="183">
        <f>IF(N420="sníž. přenesená",J420,0)</f>
        <v>0</v>
      </c>
      <c r="BI420" s="183">
        <f>IF(N420="nulová",J420,0)</f>
        <v>0</v>
      </c>
      <c r="BJ420" s="16" t="s">
        <v>84</v>
      </c>
      <c r="BK420" s="183">
        <f>ROUND(I420*H420,2)</f>
        <v>0</v>
      </c>
      <c r="BL420" s="16" t="s">
        <v>183</v>
      </c>
      <c r="BM420" s="182" t="s">
        <v>1083</v>
      </c>
    </row>
    <row r="421" s="2" customFormat="1" ht="24.15" customHeight="1">
      <c r="A421" s="35"/>
      <c r="B421" s="169"/>
      <c r="C421" s="184" t="s">
        <v>1084</v>
      </c>
      <c r="D421" s="184" t="s">
        <v>198</v>
      </c>
      <c r="E421" s="185" t="s">
        <v>1085</v>
      </c>
      <c r="F421" s="186" t="s">
        <v>1086</v>
      </c>
      <c r="G421" s="187" t="s">
        <v>195</v>
      </c>
      <c r="H421" s="188">
        <v>1</v>
      </c>
      <c r="I421" s="189"/>
      <c r="J421" s="190">
        <f>ROUND(I421*H421,2)</f>
        <v>0</v>
      </c>
      <c r="K421" s="191"/>
      <c r="L421" s="192"/>
      <c r="M421" s="193" t="s">
        <v>1</v>
      </c>
      <c r="N421" s="194" t="s">
        <v>41</v>
      </c>
      <c r="O421" s="74"/>
      <c r="P421" s="180">
        <f>O421*H421</f>
        <v>0</v>
      </c>
      <c r="Q421" s="180">
        <v>0.014</v>
      </c>
      <c r="R421" s="180">
        <f>Q421*H421</f>
        <v>0.014</v>
      </c>
      <c r="S421" s="180">
        <v>0</v>
      </c>
      <c r="T421" s="181">
        <f>S421*H421</f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182" t="s">
        <v>201</v>
      </c>
      <c r="AT421" s="182" t="s">
        <v>198</v>
      </c>
      <c r="AU421" s="182" t="s">
        <v>197</v>
      </c>
      <c r="AY421" s="16" t="s">
        <v>176</v>
      </c>
      <c r="BE421" s="183">
        <f>IF(N421="základní",J421,0)</f>
        <v>0</v>
      </c>
      <c r="BF421" s="183">
        <f>IF(N421="snížená",J421,0)</f>
        <v>0</v>
      </c>
      <c r="BG421" s="183">
        <f>IF(N421="zákl. přenesená",J421,0)</f>
        <v>0</v>
      </c>
      <c r="BH421" s="183">
        <f>IF(N421="sníž. přenesená",J421,0)</f>
        <v>0</v>
      </c>
      <c r="BI421" s="183">
        <f>IF(N421="nulová",J421,0)</f>
        <v>0</v>
      </c>
      <c r="BJ421" s="16" t="s">
        <v>84</v>
      </c>
      <c r="BK421" s="183">
        <f>ROUND(I421*H421,2)</f>
        <v>0</v>
      </c>
      <c r="BL421" s="16" t="s">
        <v>183</v>
      </c>
      <c r="BM421" s="182" t="s">
        <v>1087</v>
      </c>
    </row>
    <row r="422" s="2" customFormat="1" ht="16.5" customHeight="1">
      <c r="A422" s="35"/>
      <c r="B422" s="169"/>
      <c r="C422" s="170" t="s">
        <v>1088</v>
      </c>
      <c r="D422" s="170" t="s">
        <v>179</v>
      </c>
      <c r="E422" s="171" t="s">
        <v>1089</v>
      </c>
      <c r="F422" s="172" t="s">
        <v>1090</v>
      </c>
      <c r="G422" s="173" t="s">
        <v>244</v>
      </c>
      <c r="H422" s="174">
        <v>1</v>
      </c>
      <c r="I422" s="175"/>
      <c r="J422" s="176">
        <f>ROUND(I422*H422,2)</f>
        <v>0</v>
      </c>
      <c r="K422" s="177"/>
      <c r="L422" s="36"/>
      <c r="M422" s="178" t="s">
        <v>1</v>
      </c>
      <c r="N422" s="179" t="s">
        <v>41</v>
      </c>
      <c r="O422" s="74"/>
      <c r="P422" s="180">
        <f>O422*H422</f>
        <v>0</v>
      </c>
      <c r="Q422" s="180">
        <v>0</v>
      </c>
      <c r="R422" s="180">
        <f>Q422*H422</f>
        <v>0</v>
      </c>
      <c r="S422" s="180">
        <v>0</v>
      </c>
      <c r="T422" s="181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182" t="s">
        <v>183</v>
      </c>
      <c r="AT422" s="182" t="s">
        <v>179</v>
      </c>
      <c r="AU422" s="182" t="s">
        <v>197</v>
      </c>
      <c r="AY422" s="16" t="s">
        <v>176</v>
      </c>
      <c r="BE422" s="183">
        <f>IF(N422="základní",J422,0)</f>
        <v>0</v>
      </c>
      <c r="BF422" s="183">
        <f>IF(N422="snížená",J422,0)</f>
        <v>0</v>
      </c>
      <c r="BG422" s="183">
        <f>IF(N422="zákl. přenesená",J422,0)</f>
        <v>0</v>
      </c>
      <c r="BH422" s="183">
        <f>IF(N422="sníž. přenesená",J422,0)</f>
        <v>0</v>
      </c>
      <c r="BI422" s="183">
        <f>IF(N422="nulová",J422,0)</f>
        <v>0</v>
      </c>
      <c r="BJ422" s="16" t="s">
        <v>84</v>
      </c>
      <c r="BK422" s="183">
        <f>ROUND(I422*H422,2)</f>
        <v>0</v>
      </c>
      <c r="BL422" s="16" t="s">
        <v>183</v>
      </c>
      <c r="BM422" s="182" t="s">
        <v>1091</v>
      </c>
    </row>
    <row r="423" s="13" customFormat="1" ht="20.88" customHeight="1">
      <c r="A423" s="13"/>
      <c r="B423" s="195"/>
      <c r="C423" s="13"/>
      <c r="D423" s="196" t="s">
        <v>75</v>
      </c>
      <c r="E423" s="196" t="s">
        <v>1092</v>
      </c>
      <c r="F423" s="196" t="s">
        <v>1093</v>
      </c>
      <c r="G423" s="13"/>
      <c r="H423" s="13"/>
      <c r="I423" s="197"/>
      <c r="J423" s="198">
        <f>BK423</f>
        <v>0</v>
      </c>
      <c r="K423" s="13"/>
      <c r="L423" s="195"/>
      <c r="M423" s="199"/>
      <c r="N423" s="200"/>
      <c r="O423" s="200"/>
      <c r="P423" s="201">
        <f>P424+SUM(P425:P437)+P448+P459</f>
        <v>0</v>
      </c>
      <c r="Q423" s="200"/>
      <c r="R423" s="201">
        <f>R424+SUM(R425:R437)+R448+R459</f>
        <v>0.063530000000000003</v>
      </c>
      <c r="S423" s="200"/>
      <c r="T423" s="202">
        <f>T424+SUM(T425:T437)+T448+T459</f>
        <v>0</v>
      </c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R423" s="196" t="s">
        <v>86</v>
      </c>
      <c r="AT423" s="203" t="s">
        <v>75</v>
      </c>
      <c r="AU423" s="203" t="s">
        <v>188</v>
      </c>
      <c r="AY423" s="196" t="s">
        <v>176</v>
      </c>
      <c r="BK423" s="204">
        <f>BK424+SUM(BK425:BK437)+BK448+BK459</f>
        <v>0</v>
      </c>
    </row>
    <row r="424" s="2" customFormat="1" ht="21.75" customHeight="1">
      <c r="A424" s="35"/>
      <c r="B424" s="169"/>
      <c r="C424" s="170" t="s">
        <v>1094</v>
      </c>
      <c r="D424" s="170" t="s">
        <v>179</v>
      </c>
      <c r="E424" s="171" t="s">
        <v>1095</v>
      </c>
      <c r="F424" s="172" t="s">
        <v>1096</v>
      </c>
      <c r="G424" s="173" t="s">
        <v>195</v>
      </c>
      <c r="H424" s="174">
        <v>2</v>
      </c>
      <c r="I424" s="175"/>
      <c r="J424" s="176">
        <f>ROUND(I424*H424,2)</f>
        <v>0</v>
      </c>
      <c r="K424" s="177"/>
      <c r="L424" s="36"/>
      <c r="M424" s="178" t="s">
        <v>1</v>
      </c>
      <c r="N424" s="179" t="s">
        <v>41</v>
      </c>
      <c r="O424" s="74"/>
      <c r="P424" s="180">
        <f>O424*H424</f>
        <v>0</v>
      </c>
      <c r="Q424" s="180">
        <v>0</v>
      </c>
      <c r="R424" s="180">
        <f>Q424*H424</f>
        <v>0</v>
      </c>
      <c r="S424" s="180">
        <v>0</v>
      </c>
      <c r="T424" s="181">
        <f>S424*H424</f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182" t="s">
        <v>241</v>
      </c>
      <c r="AT424" s="182" t="s">
        <v>179</v>
      </c>
      <c r="AU424" s="182" t="s">
        <v>183</v>
      </c>
      <c r="AY424" s="16" t="s">
        <v>176</v>
      </c>
      <c r="BE424" s="183">
        <f>IF(N424="základní",J424,0)</f>
        <v>0</v>
      </c>
      <c r="BF424" s="183">
        <f>IF(N424="snížená",J424,0)</f>
        <v>0</v>
      </c>
      <c r="BG424" s="183">
        <f>IF(N424="zákl. přenesená",J424,0)</f>
        <v>0</v>
      </c>
      <c r="BH424" s="183">
        <f>IF(N424="sníž. přenesená",J424,0)</f>
        <v>0</v>
      </c>
      <c r="BI424" s="183">
        <f>IF(N424="nulová",J424,0)</f>
        <v>0</v>
      </c>
      <c r="BJ424" s="16" t="s">
        <v>84</v>
      </c>
      <c r="BK424" s="183">
        <f>ROUND(I424*H424,2)</f>
        <v>0</v>
      </c>
      <c r="BL424" s="16" t="s">
        <v>241</v>
      </c>
      <c r="BM424" s="182" t="s">
        <v>1097</v>
      </c>
    </row>
    <row r="425" s="2" customFormat="1" ht="16.5" customHeight="1">
      <c r="A425" s="35"/>
      <c r="B425" s="169"/>
      <c r="C425" s="184" t="s">
        <v>1098</v>
      </c>
      <c r="D425" s="184" t="s">
        <v>198</v>
      </c>
      <c r="E425" s="185" t="s">
        <v>1099</v>
      </c>
      <c r="F425" s="186" t="s">
        <v>1100</v>
      </c>
      <c r="G425" s="187" t="s">
        <v>195</v>
      </c>
      <c r="H425" s="188">
        <v>1</v>
      </c>
      <c r="I425" s="189"/>
      <c r="J425" s="190">
        <f>ROUND(I425*H425,2)</f>
        <v>0</v>
      </c>
      <c r="K425" s="191"/>
      <c r="L425" s="192"/>
      <c r="M425" s="193" t="s">
        <v>1</v>
      </c>
      <c r="N425" s="194" t="s">
        <v>41</v>
      </c>
      <c r="O425" s="74"/>
      <c r="P425" s="180">
        <f>O425*H425</f>
        <v>0</v>
      </c>
      <c r="Q425" s="180">
        <v>0.00050000000000000001</v>
      </c>
      <c r="R425" s="180">
        <f>Q425*H425</f>
        <v>0.00050000000000000001</v>
      </c>
      <c r="S425" s="180">
        <v>0</v>
      </c>
      <c r="T425" s="181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182" t="s">
        <v>290</v>
      </c>
      <c r="AT425" s="182" t="s">
        <v>198</v>
      </c>
      <c r="AU425" s="182" t="s">
        <v>183</v>
      </c>
      <c r="AY425" s="16" t="s">
        <v>176</v>
      </c>
      <c r="BE425" s="183">
        <f>IF(N425="základní",J425,0)</f>
        <v>0</v>
      </c>
      <c r="BF425" s="183">
        <f>IF(N425="snížená",J425,0)</f>
        <v>0</v>
      </c>
      <c r="BG425" s="183">
        <f>IF(N425="zákl. přenesená",J425,0)</f>
        <v>0</v>
      </c>
      <c r="BH425" s="183">
        <f>IF(N425="sníž. přenesená",J425,0)</f>
        <v>0</v>
      </c>
      <c r="BI425" s="183">
        <f>IF(N425="nulová",J425,0)</f>
        <v>0</v>
      </c>
      <c r="BJ425" s="16" t="s">
        <v>84</v>
      </c>
      <c r="BK425" s="183">
        <f>ROUND(I425*H425,2)</f>
        <v>0</v>
      </c>
      <c r="BL425" s="16" t="s">
        <v>241</v>
      </c>
      <c r="BM425" s="182" t="s">
        <v>1101</v>
      </c>
    </row>
    <row r="426" s="2" customFormat="1" ht="21.75" customHeight="1">
      <c r="A426" s="35"/>
      <c r="B426" s="169"/>
      <c r="C426" s="170" t="s">
        <v>1102</v>
      </c>
      <c r="D426" s="170" t="s">
        <v>179</v>
      </c>
      <c r="E426" s="171" t="s">
        <v>1103</v>
      </c>
      <c r="F426" s="172" t="s">
        <v>1104</v>
      </c>
      <c r="G426" s="173" t="s">
        <v>195</v>
      </c>
      <c r="H426" s="174">
        <v>1</v>
      </c>
      <c r="I426" s="175"/>
      <c r="J426" s="176">
        <f>ROUND(I426*H426,2)</f>
        <v>0</v>
      </c>
      <c r="K426" s="177"/>
      <c r="L426" s="36"/>
      <c r="M426" s="178" t="s">
        <v>1</v>
      </c>
      <c r="N426" s="179" t="s">
        <v>41</v>
      </c>
      <c r="O426" s="74"/>
      <c r="P426" s="180">
        <f>O426*H426</f>
        <v>0</v>
      </c>
      <c r="Q426" s="180">
        <v>0</v>
      </c>
      <c r="R426" s="180">
        <f>Q426*H426</f>
        <v>0</v>
      </c>
      <c r="S426" s="180">
        <v>0</v>
      </c>
      <c r="T426" s="181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182" t="s">
        <v>241</v>
      </c>
      <c r="AT426" s="182" t="s">
        <v>179</v>
      </c>
      <c r="AU426" s="182" t="s">
        <v>183</v>
      </c>
      <c r="AY426" s="16" t="s">
        <v>176</v>
      </c>
      <c r="BE426" s="183">
        <f>IF(N426="základní",J426,0)</f>
        <v>0</v>
      </c>
      <c r="BF426" s="183">
        <f>IF(N426="snížená",J426,0)</f>
        <v>0</v>
      </c>
      <c r="BG426" s="183">
        <f>IF(N426="zákl. přenesená",J426,0)</f>
        <v>0</v>
      </c>
      <c r="BH426" s="183">
        <f>IF(N426="sníž. přenesená",J426,0)</f>
        <v>0</v>
      </c>
      <c r="BI426" s="183">
        <f>IF(N426="nulová",J426,0)</f>
        <v>0</v>
      </c>
      <c r="BJ426" s="16" t="s">
        <v>84</v>
      </c>
      <c r="BK426" s="183">
        <f>ROUND(I426*H426,2)</f>
        <v>0</v>
      </c>
      <c r="BL426" s="16" t="s">
        <v>241</v>
      </c>
      <c r="BM426" s="182" t="s">
        <v>1105</v>
      </c>
    </row>
    <row r="427" s="2" customFormat="1" ht="16.5" customHeight="1">
      <c r="A427" s="35"/>
      <c r="B427" s="169"/>
      <c r="C427" s="184" t="s">
        <v>1106</v>
      </c>
      <c r="D427" s="184" t="s">
        <v>198</v>
      </c>
      <c r="E427" s="185" t="s">
        <v>1107</v>
      </c>
      <c r="F427" s="186" t="s">
        <v>1108</v>
      </c>
      <c r="G427" s="187" t="s">
        <v>195</v>
      </c>
      <c r="H427" s="188">
        <v>1</v>
      </c>
      <c r="I427" s="189"/>
      <c r="J427" s="190">
        <f>ROUND(I427*H427,2)</f>
        <v>0</v>
      </c>
      <c r="K427" s="191"/>
      <c r="L427" s="192"/>
      <c r="M427" s="193" t="s">
        <v>1</v>
      </c>
      <c r="N427" s="194" t="s">
        <v>41</v>
      </c>
      <c r="O427" s="74"/>
      <c r="P427" s="180">
        <f>O427*H427</f>
        <v>0</v>
      </c>
      <c r="Q427" s="180">
        <v>0</v>
      </c>
      <c r="R427" s="180">
        <f>Q427*H427</f>
        <v>0</v>
      </c>
      <c r="S427" s="180">
        <v>0</v>
      </c>
      <c r="T427" s="181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182" t="s">
        <v>290</v>
      </c>
      <c r="AT427" s="182" t="s">
        <v>198</v>
      </c>
      <c r="AU427" s="182" t="s">
        <v>183</v>
      </c>
      <c r="AY427" s="16" t="s">
        <v>176</v>
      </c>
      <c r="BE427" s="183">
        <f>IF(N427="základní",J427,0)</f>
        <v>0</v>
      </c>
      <c r="BF427" s="183">
        <f>IF(N427="snížená",J427,0)</f>
        <v>0</v>
      </c>
      <c r="BG427" s="183">
        <f>IF(N427="zákl. přenesená",J427,0)</f>
        <v>0</v>
      </c>
      <c r="BH427" s="183">
        <f>IF(N427="sníž. přenesená",J427,0)</f>
        <v>0</v>
      </c>
      <c r="BI427" s="183">
        <f>IF(N427="nulová",J427,0)</f>
        <v>0</v>
      </c>
      <c r="BJ427" s="16" t="s">
        <v>84</v>
      </c>
      <c r="BK427" s="183">
        <f>ROUND(I427*H427,2)</f>
        <v>0</v>
      </c>
      <c r="BL427" s="16" t="s">
        <v>241</v>
      </c>
      <c r="BM427" s="182" t="s">
        <v>1109</v>
      </c>
    </row>
    <row r="428" s="2" customFormat="1" ht="16.5" customHeight="1">
      <c r="A428" s="35"/>
      <c r="B428" s="169"/>
      <c r="C428" s="170" t="s">
        <v>1110</v>
      </c>
      <c r="D428" s="170" t="s">
        <v>179</v>
      </c>
      <c r="E428" s="171" t="s">
        <v>1111</v>
      </c>
      <c r="F428" s="172" t="s">
        <v>1112</v>
      </c>
      <c r="G428" s="173" t="s">
        <v>195</v>
      </c>
      <c r="H428" s="174">
        <v>1</v>
      </c>
      <c r="I428" s="175"/>
      <c r="J428" s="176">
        <f>ROUND(I428*H428,2)</f>
        <v>0</v>
      </c>
      <c r="K428" s="177"/>
      <c r="L428" s="36"/>
      <c r="M428" s="178" t="s">
        <v>1</v>
      </c>
      <c r="N428" s="179" t="s">
        <v>41</v>
      </c>
      <c r="O428" s="74"/>
      <c r="P428" s="180">
        <f>O428*H428</f>
        <v>0</v>
      </c>
      <c r="Q428" s="180">
        <v>0</v>
      </c>
      <c r="R428" s="180">
        <f>Q428*H428</f>
        <v>0</v>
      </c>
      <c r="S428" s="180">
        <v>0</v>
      </c>
      <c r="T428" s="181">
        <f>S428*H428</f>
        <v>0</v>
      </c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R428" s="182" t="s">
        <v>241</v>
      </c>
      <c r="AT428" s="182" t="s">
        <v>179</v>
      </c>
      <c r="AU428" s="182" t="s">
        <v>183</v>
      </c>
      <c r="AY428" s="16" t="s">
        <v>176</v>
      </c>
      <c r="BE428" s="183">
        <f>IF(N428="základní",J428,0)</f>
        <v>0</v>
      </c>
      <c r="BF428" s="183">
        <f>IF(N428="snížená",J428,0)</f>
        <v>0</v>
      </c>
      <c r="BG428" s="183">
        <f>IF(N428="zákl. přenesená",J428,0)</f>
        <v>0</v>
      </c>
      <c r="BH428" s="183">
        <f>IF(N428="sníž. přenesená",J428,0)</f>
        <v>0</v>
      </c>
      <c r="BI428" s="183">
        <f>IF(N428="nulová",J428,0)</f>
        <v>0</v>
      </c>
      <c r="BJ428" s="16" t="s">
        <v>84</v>
      </c>
      <c r="BK428" s="183">
        <f>ROUND(I428*H428,2)</f>
        <v>0</v>
      </c>
      <c r="BL428" s="16" t="s">
        <v>241</v>
      </c>
      <c r="BM428" s="182" t="s">
        <v>1113</v>
      </c>
    </row>
    <row r="429" s="2" customFormat="1" ht="16.5" customHeight="1">
      <c r="A429" s="35"/>
      <c r="B429" s="169"/>
      <c r="C429" s="184" t="s">
        <v>1114</v>
      </c>
      <c r="D429" s="184" t="s">
        <v>198</v>
      </c>
      <c r="E429" s="185" t="s">
        <v>1115</v>
      </c>
      <c r="F429" s="186" t="s">
        <v>1116</v>
      </c>
      <c r="G429" s="187" t="s">
        <v>195</v>
      </c>
      <c r="H429" s="188">
        <v>1</v>
      </c>
      <c r="I429" s="189"/>
      <c r="J429" s="190">
        <f>ROUND(I429*H429,2)</f>
        <v>0</v>
      </c>
      <c r="K429" s="191"/>
      <c r="L429" s="192"/>
      <c r="M429" s="193" t="s">
        <v>1</v>
      </c>
      <c r="N429" s="194" t="s">
        <v>41</v>
      </c>
      <c r="O429" s="74"/>
      <c r="P429" s="180">
        <f>O429*H429</f>
        <v>0</v>
      </c>
      <c r="Q429" s="180">
        <v>0.00013999999999999999</v>
      </c>
      <c r="R429" s="180">
        <f>Q429*H429</f>
        <v>0.00013999999999999999</v>
      </c>
      <c r="S429" s="180">
        <v>0</v>
      </c>
      <c r="T429" s="181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182" t="s">
        <v>290</v>
      </c>
      <c r="AT429" s="182" t="s">
        <v>198</v>
      </c>
      <c r="AU429" s="182" t="s">
        <v>183</v>
      </c>
      <c r="AY429" s="16" t="s">
        <v>176</v>
      </c>
      <c r="BE429" s="183">
        <f>IF(N429="základní",J429,0)</f>
        <v>0</v>
      </c>
      <c r="BF429" s="183">
        <f>IF(N429="snížená",J429,0)</f>
        <v>0</v>
      </c>
      <c r="BG429" s="183">
        <f>IF(N429="zákl. přenesená",J429,0)</f>
        <v>0</v>
      </c>
      <c r="BH429" s="183">
        <f>IF(N429="sníž. přenesená",J429,0)</f>
        <v>0</v>
      </c>
      <c r="BI429" s="183">
        <f>IF(N429="nulová",J429,0)</f>
        <v>0</v>
      </c>
      <c r="BJ429" s="16" t="s">
        <v>84</v>
      </c>
      <c r="BK429" s="183">
        <f>ROUND(I429*H429,2)</f>
        <v>0</v>
      </c>
      <c r="BL429" s="16" t="s">
        <v>241</v>
      </c>
      <c r="BM429" s="182" t="s">
        <v>1117</v>
      </c>
    </row>
    <row r="430" s="2" customFormat="1" ht="16.5" customHeight="1">
      <c r="A430" s="35"/>
      <c r="B430" s="169"/>
      <c r="C430" s="170" t="s">
        <v>1118</v>
      </c>
      <c r="D430" s="170" t="s">
        <v>179</v>
      </c>
      <c r="E430" s="171" t="s">
        <v>1119</v>
      </c>
      <c r="F430" s="172" t="s">
        <v>1120</v>
      </c>
      <c r="G430" s="173" t="s">
        <v>195</v>
      </c>
      <c r="H430" s="174">
        <v>1</v>
      </c>
      <c r="I430" s="175"/>
      <c r="J430" s="176">
        <f>ROUND(I430*H430,2)</f>
        <v>0</v>
      </c>
      <c r="K430" s="177"/>
      <c r="L430" s="36"/>
      <c r="M430" s="178" t="s">
        <v>1</v>
      </c>
      <c r="N430" s="179" t="s">
        <v>41</v>
      </c>
      <c r="O430" s="74"/>
      <c r="P430" s="180">
        <f>O430*H430</f>
        <v>0</v>
      </c>
      <c r="Q430" s="180">
        <v>0</v>
      </c>
      <c r="R430" s="180">
        <f>Q430*H430</f>
        <v>0</v>
      </c>
      <c r="S430" s="180">
        <v>0</v>
      </c>
      <c r="T430" s="181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182" t="s">
        <v>241</v>
      </c>
      <c r="AT430" s="182" t="s">
        <v>179</v>
      </c>
      <c r="AU430" s="182" t="s">
        <v>183</v>
      </c>
      <c r="AY430" s="16" t="s">
        <v>176</v>
      </c>
      <c r="BE430" s="183">
        <f>IF(N430="základní",J430,0)</f>
        <v>0</v>
      </c>
      <c r="BF430" s="183">
        <f>IF(N430="snížená",J430,0)</f>
        <v>0</v>
      </c>
      <c r="BG430" s="183">
        <f>IF(N430="zákl. přenesená",J430,0)</f>
        <v>0</v>
      </c>
      <c r="BH430" s="183">
        <f>IF(N430="sníž. přenesená",J430,0)</f>
        <v>0</v>
      </c>
      <c r="BI430" s="183">
        <f>IF(N430="nulová",J430,0)</f>
        <v>0</v>
      </c>
      <c r="BJ430" s="16" t="s">
        <v>84</v>
      </c>
      <c r="BK430" s="183">
        <f>ROUND(I430*H430,2)</f>
        <v>0</v>
      </c>
      <c r="BL430" s="16" t="s">
        <v>241</v>
      </c>
      <c r="BM430" s="182" t="s">
        <v>1121</v>
      </c>
    </row>
    <row r="431" s="2" customFormat="1" ht="16.5" customHeight="1">
      <c r="A431" s="35"/>
      <c r="B431" s="169"/>
      <c r="C431" s="184" t="s">
        <v>1122</v>
      </c>
      <c r="D431" s="184" t="s">
        <v>198</v>
      </c>
      <c r="E431" s="185" t="s">
        <v>1123</v>
      </c>
      <c r="F431" s="186" t="s">
        <v>1124</v>
      </c>
      <c r="G431" s="187" t="s">
        <v>195</v>
      </c>
      <c r="H431" s="188">
        <v>1</v>
      </c>
      <c r="I431" s="189"/>
      <c r="J431" s="190">
        <f>ROUND(I431*H431,2)</f>
        <v>0</v>
      </c>
      <c r="K431" s="191"/>
      <c r="L431" s="192"/>
      <c r="M431" s="193" t="s">
        <v>1</v>
      </c>
      <c r="N431" s="194" t="s">
        <v>41</v>
      </c>
      <c r="O431" s="74"/>
      <c r="P431" s="180">
        <f>O431*H431</f>
        <v>0</v>
      </c>
      <c r="Q431" s="180">
        <v>0</v>
      </c>
      <c r="R431" s="180">
        <f>Q431*H431</f>
        <v>0</v>
      </c>
      <c r="S431" s="180">
        <v>0</v>
      </c>
      <c r="T431" s="181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182" t="s">
        <v>290</v>
      </c>
      <c r="AT431" s="182" t="s">
        <v>198</v>
      </c>
      <c r="AU431" s="182" t="s">
        <v>183</v>
      </c>
      <c r="AY431" s="16" t="s">
        <v>176</v>
      </c>
      <c r="BE431" s="183">
        <f>IF(N431="základní",J431,0)</f>
        <v>0</v>
      </c>
      <c r="BF431" s="183">
        <f>IF(N431="snížená",J431,0)</f>
        <v>0</v>
      </c>
      <c r="BG431" s="183">
        <f>IF(N431="zákl. přenesená",J431,0)</f>
        <v>0</v>
      </c>
      <c r="BH431" s="183">
        <f>IF(N431="sníž. přenesená",J431,0)</f>
        <v>0</v>
      </c>
      <c r="BI431" s="183">
        <f>IF(N431="nulová",J431,0)</f>
        <v>0</v>
      </c>
      <c r="BJ431" s="16" t="s">
        <v>84</v>
      </c>
      <c r="BK431" s="183">
        <f>ROUND(I431*H431,2)</f>
        <v>0</v>
      </c>
      <c r="BL431" s="16" t="s">
        <v>241</v>
      </c>
      <c r="BM431" s="182" t="s">
        <v>1125</v>
      </c>
    </row>
    <row r="432" s="2" customFormat="1" ht="16.5" customHeight="1">
      <c r="A432" s="35"/>
      <c r="B432" s="169"/>
      <c r="C432" s="170" t="s">
        <v>1126</v>
      </c>
      <c r="D432" s="170" t="s">
        <v>179</v>
      </c>
      <c r="E432" s="171" t="s">
        <v>1127</v>
      </c>
      <c r="F432" s="172" t="s">
        <v>1128</v>
      </c>
      <c r="G432" s="173" t="s">
        <v>195</v>
      </c>
      <c r="H432" s="174">
        <v>1</v>
      </c>
      <c r="I432" s="175"/>
      <c r="J432" s="176">
        <f>ROUND(I432*H432,2)</f>
        <v>0</v>
      </c>
      <c r="K432" s="177"/>
      <c r="L432" s="36"/>
      <c r="M432" s="178" t="s">
        <v>1</v>
      </c>
      <c r="N432" s="179" t="s">
        <v>41</v>
      </c>
      <c r="O432" s="74"/>
      <c r="P432" s="180">
        <f>O432*H432</f>
        <v>0</v>
      </c>
      <c r="Q432" s="180">
        <v>0</v>
      </c>
      <c r="R432" s="180">
        <f>Q432*H432</f>
        <v>0</v>
      </c>
      <c r="S432" s="180">
        <v>0</v>
      </c>
      <c r="T432" s="181">
        <f>S432*H432</f>
        <v>0</v>
      </c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R432" s="182" t="s">
        <v>241</v>
      </c>
      <c r="AT432" s="182" t="s">
        <v>179</v>
      </c>
      <c r="AU432" s="182" t="s">
        <v>183</v>
      </c>
      <c r="AY432" s="16" t="s">
        <v>176</v>
      </c>
      <c r="BE432" s="183">
        <f>IF(N432="základní",J432,0)</f>
        <v>0</v>
      </c>
      <c r="BF432" s="183">
        <f>IF(N432="snížená",J432,0)</f>
        <v>0</v>
      </c>
      <c r="BG432" s="183">
        <f>IF(N432="zákl. přenesená",J432,0)</f>
        <v>0</v>
      </c>
      <c r="BH432" s="183">
        <f>IF(N432="sníž. přenesená",J432,0)</f>
        <v>0</v>
      </c>
      <c r="BI432" s="183">
        <f>IF(N432="nulová",J432,0)</f>
        <v>0</v>
      </c>
      <c r="BJ432" s="16" t="s">
        <v>84</v>
      </c>
      <c r="BK432" s="183">
        <f>ROUND(I432*H432,2)</f>
        <v>0</v>
      </c>
      <c r="BL432" s="16" t="s">
        <v>241</v>
      </c>
      <c r="BM432" s="182" t="s">
        <v>1129</v>
      </c>
    </row>
    <row r="433" s="2" customFormat="1" ht="16.5" customHeight="1">
      <c r="A433" s="35"/>
      <c r="B433" s="169"/>
      <c r="C433" s="184" t="s">
        <v>1130</v>
      </c>
      <c r="D433" s="184" t="s">
        <v>198</v>
      </c>
      <c r="E433" s="185" t="s">
        <v>1131</v>
      </c>
      <c r="F433" s="186" t="s">
        <v>1132</v>
      </c>
      <c r="G433" s="187" t="s">
        <v>195</v>
      </c>
      <c r="H433" s="188">
        <v>1</v>
      </c>
      <c r="I433" s="189"/>
      <c r="J433" s="190">
        <f>ROUND(I433*H433,2)</f>
        <v>0</v>
      </c>
      <c r="K433" s="191"/>
      <c r="L433" s="192"/>
      <c r="M433" s="193" t="s">
        <v>1</v>
      </c>
      <c r="N433" s="194" t="s">
        <v>41</v>
      </c>
      <c r="O433" s="74"/>
      <c r="P433" s="180">
        <f>O433*H433</f>
        <v>0</v>
      </c>
      <c r="Q433" s="180">
        <v>0</v>
      </c>
      <c r="R433" s="180">
        <f>Q433*H433</f>
        <v>0</v>
      </c>
      <c r="S433" s="180">
        <v>0</v>
      </c>
      <c r="T433" s="181">
        <f>S433*H433</f>
        <v>0</v>
      </c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R433" s="182" t="s">
        <v>290</v>
      </c>
      <c r="AT433" s="182" t="s">
        <v>198</v>
      </c>
      <c r="AU433" s="182" t="s">
        <v>183</v>
      </c>
      <c r="AY433" s="16" t="s">
        <v>176</v>
      </c>
      <c r="BE433" s="183">
        <f>IF(N433="základní",J433,0)</f>
        <v>0</v>
      </c>
      <c r="BF433" s="183">
        <f>IF(N433="snížená",J433,0)</f>
        <v>0</v>
      </c>
      <c r="BG433" s="183">
        <f>IF(N433="zákl. přenesená",J433,0)</f>
        <v>0</v>
      </c>
      <c r="BH433" s="183">
        <f>IF(N433="sníž. přenesená",J433,0)</f>
        <v>0</v>
      </c>
      <c r="BI433" s="183">
        <f>IF(N433="nulová",J433,0)</f>
        <v>0</v>
      </c>
      <c r="BJ433" s="16" t="s">
        <v>84</v>
      </c>
      <c r="BK433" s="183">
        <f>ROUND(I433*H433,2)</f>
        <v>0</v>
      </c>
      <c r="BL433" s="16" t="s">
        <v>241</v>
      </c>
      <c r="BM433" s="182" t="s">
        <v>1133</v>
      </c>
    </row>
    <row r="434" s="2" customFormat="1" ht="21.75" customHeight="1">
      <c r="A434" s="35"/>
      <c r="B434" s="169"/>
      <c r="C434" s="170" t="s">
        <v>1134</v>
      </c>
      <c r="D434" s="170" t="s">
        <v>179</v>
      </c>
      <c r="E434" s="171" t="s">
        <v>1135</v>
      </c>
      <c r="F434" s="172" t="s">
        <v>1136</v>
      </c>
      <c r="G434" s="173" t="s">
        <v>195</v>
      </c>
      <c r="H434" s="174">
        <v>3</v>
      </c>
      <c r="I434" s="175"/>
      <c r="J434" s="176">
        <f>ROUND(I434*H434,2)</f>
        <v>0</v>
      </c>
      <c r="K434" s="177"/>
      <c r="L434" s="36"/>
      <c r="M434" s="178" t="s">
        <v>1</v>
      </c>
      <c r="N434" s="179" t="s">
        <v>41</v>
      </c>
      <c r="O434" s="74"/>
      <c r="P434" s="180">
        <f>O434*H434</f>
        <v>0</v>
      </c>
      <c r="Q434" s="180">
        <v>0</v>
      </c>
      <c r="R434" s="180">
        <f>Q434*H434</f>
        <v>0</v>
      </c>
      <c r="S434" s="180">
        <v>0</v>
      </c>
      <c r="T434" s="181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182" t="s">
        <v>241</v>
      </c>
      <c r="AT434" s="182" t="s">
        <v>179</v>
      </c>
      <c r="AU434" s="182" t="s">
        <v>183</v>
      </c>
      <c r="AY434" s="16" t="s">
        <v>176</v>
      </c>
      <c r="BE434" s="183">
        <f>IF(N434="základní",J434,0)</f>
        <v>0</v>
      </c>
      <c r="BF434" s="183">
        <f>IF(N434="snížená",J434,0)</f>
        <v>0</v>
      </c>
      <c r="BG434" s="183">
        <f>IF(N434="zákl. přenesená",J434,0)</f>
        <v>0</v>
      </c>
      <c r="BH434" s="183">
        <f>IF(N434="sníž. přenesená",J434,0)</f>
        <v>0</v>
      </c>
      <c r="BI434" s="183">
        <f>IF(N434="nulová",J434,0)</f>
        <v>0</v>
      </c>
      <c r="BJ434" s="16" t="s">
        <v>84</v>
      </c>
      <c r="BK434" s="183">
        <f>ROUND(I434*H434,2)</f>
        <v>0</v>
      </c>
      <c r="BL434" s="16" t="s">
        <v>241</v>
      </c>
      <c r="BM434" s="182" t="s">
        <v>1137</v>
      </c>
    </row>
    <row r="435" s="2" customFormat="1" ht="21.75" customHeight="1">
      <c r="A435" s="35"/>
      <c r="B435" s="169"/>
      <c r="C435" s="170" t="s">
        <v>1138</v>
      </c>
      <c r="D435" s="170" t="s">
        <v>179</v>
      </c>
      <c r="E435" s="171" t="s">
        <v>1139</v>
      </c>
      <c r="F435" s="172" t="s">
        <v>1140</v>
      </c>
      <c r="G435" s="173" t="s">
        <v>195</v>
      </c>
      <c r="H435" s="174">
        <v>1</v>
      </c>
      <c r="I435" s="175"/>
      <c r="J435" s="176">
        <f>ROUND(I435*H435,2)</f>
        <v>0</v>
      </c>
      <c r="K435" s="177"/>
      <c r="L435" s="36"/>
      <c r="M435" s="178" t="s">
        <v>1</v>
      </c>
      <c r="N435" s="179" t="s">
        <v>41</v>
      </c>
      <c r="O435" s="74"/>
      <c r="P435" s="180">
        <f>O435*H435</f>
        <v>0</v>
      </c>
      <c r="Q435" s="180">
        <v>0</v>
      </c>
      <c r="R435" s="180">
        <f>Q435*H435</f>
        <v>0</v>
      </c>
      <c r="S435" s="180">
        <v>0</v>
      </c>
      <c r="T435" s="181">
        <f>S435*H435</f>
        <v>0</v>
      </c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R435" s="182" t="s">
        <v>241</v>
      </c>
      <c r="AT435" s="182" t="s">
        <v>179</v>
      </c>
      <c r="AU435" s="182" t="s">
        <v>183</v>
      </c>
      <c r="AY435" s="16" t="s">
        <v>176</v>
      </c>
      <c r="BE435" s="183">
        <f>IF(N435="základní",J435,0)</f>
        <v>0</v>
      </c>
      <c r="BF435" s="183">
        <f>IF(N435="snížená",J435,0)</f>
        <v>0</v>
      </c>
      <c r="BG435" s="183">
        <f>IF(N435="zákl. přenesená",J435,0)</f>
        <v>0</v>
      </c>
      <c r="BH435" s="183">
        <f>IF(N435="sníž. přenesená",J435,0)</f>
        <v>0</v>
      </c>
      <c r="BI435" s="183">
        <f>IF(N435="nulová",J435,0)</f>
        <v>0</v>
      </c>
      <c r="BJ435" s="16" t="s">
        <v>84</v>
      </c>
      <c r="BK435" s="183">
        <f>ROUND(I435*H435,2)</f>
        <v>0</v>
      </c>
      <c r="BL435" s="16" t="s">
        <v>241</v>
      </c>
      <c r="BM435" s="182" t="s">
        <v>1141</v>
      </c>
    </row>
    <row r="436" s="2" customFormat="1" ht="16.5" customHeight="1">
      <c r="A436" s="35"/>
      <c r="B436" s="169"/>
      <c r="C436" s="184" t="s">
        <v>1142</v>
      </c>
      <c r="D436" s="184" t="s">
        <v>198</v>
      </c>
      <c r="E436" s="185" t="s">
        <v>1143</v>
      </c>
      <c r="F436" s="186" t="s">
        <v>1144</v>
      </c>
      <c r="G436" s="187" t="s">
        <v>195</v>
      </c>
      <c r="H436" s="188">
        <v>1</v>
      </c>
      <c r="I436" s="189"/>
      <c r="J436" s="190">
        <f>ROUND(I436*H436,2)</f>
        <v>0</v>
      </c>
      <c r="K436" s="191"/>
      <c r="L436" s="192"/>
      <c r="M436" s="193" t="s">
        <v>1</v>
      </c>
      <c r="N436" s="194" t="s">
        <v>41</v>
      </c>
      <c r="O436" s="74"/>
      <c r="P436" s="180">
        <f>O436*H436</f>
        <v>0</v>
      </c>
      <c r="Q436" s="180">
        <v>0.0037000000000000002</v>
      </c>
      <c r="R436" s="180">
        <f>Q436*H436</f>
        <v>0.0037000000000000002</v>
      </c>
      <c r="S436" s="180">
        <v>0</v>
      </c>
      <c r="T436" s="181">
        <f>S436*H436</f>
        <v>0</v>
      </c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R436" s="182" t="s">
        <v>290</v>
      </c>
      <c r="AT436" s="182" t="s">
        <v>198</v>
      </c>
      <c r="AU436" s="182" t="s">
        <v>183</v>
      </c>
      <c r="AY436" s="16" t="s">
        <v>176</v>
      </c>
      <c r="BE436" s="183">
        <f>IF(N436="základní",J436,0)</f>
        <v>0</v>
      </c>
      <c r="BF436" s="183">
        <f>IF(N436="snížená",J436,0)</f>
        <v>0</v>
      </c>
      <c r="BG436" s="183">
        <f>IF(N436="zákl. přenesená",J436,0)</f>
        <v>0</v>
      </c>
      <c r="BH436" s="183">
        <f>IF(N436="sníž. přenesená",J436,0)</f>
        <v>0</v>
      </c>
      <c r="BI436" s="183">
        <f>IF(N436="nulová",J436,0)</f>
        <v>0</v>
      </c>
      <c r="BJ436" s="16" t="s">
        <v>84</v>
      </c>
      <c r="BK436" s="183">
        <f>ROUND(I436*H436,2)</f>
        <v>0</v>
      </c>
      <c r="BL436" s="16" t="s">
        <v>241</v>
      </c>
      <c r="BM436" s="182" t="s">
        <v>1145</v>
      </c>
    </row>
    <row r="437" s="13" customFormat="1" ht="20.88" customHeight="1">
      <c r="A437" s="13"/>
      <c r="B437" s="195"/>
      <c r="C437" s="13"/>
      <c r="D437" s="196" t="s">
        <v>75</v>
      </c>
      <c r="E437" s="196" t="s">
        <v>1146</v>
      </c>
      <c r="F437" s="196" t="s">
        <v>1147</v>
      </c>
      <c r="G437" s="13"/>
      <c r="H437" s="13"/>
      <c r="I437" s="197"/>
      <c r="J437" s="198">
        <f>BK437</f>
        <v>0</v>
      </c>
      <c r="K437" s="13"/>
      <c r="L437" s="195"/>
      <c r="M437" s="199"/>
      <c r="N437" s="200"/>
      <c r="O437" s="200"/>
      <c r="P437" s="201">
        <f>SUM(P438:P447)</f>
        <v>0</v>
      </c>
      <c r="Q437" s="200"/>
      <c r="R437" s="201">
        <f>SUM(R438:R447)</f>
        <v>0.0065100000000000002</v>
      </c>
      <c r="S437" s="200"/>
      <c r="T437" s="202">
        <f>SUM(T438:T447)</f>
        <v>0</v>
      </c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R437" s="196" t="s">
        <v>86</v>
      </c>
      <c r="AT437" s="203" t="s">
        <v>75</v>
      </c>
      <c r="AU437" s="203" t="s">
        <v>183</v>
      </c>
      <c r="AY437" s="196" t="s">
        <v>176</v>
      </c>
      <c r="BK437" s="204">
        <f>SUM(BK438:BK447)</f>
        <v>0</v>
      </c>
    </row>
    <row r="438" s="2" customFormat="1" ht="16.5" customHeight="1">
      <c r="A438" s="35"/>
      <c r="B438" s="169"/>
      <c r="C438" s="170" t="s">
        <v>1148</v>
      </c>
      <c r="D438" s="170" t="s">
        <v>179</v>
      </c>
      <c r="E438" s="171" t="s">
        <v>1149</v>
      </c>
      <c r="F438" s="172" t="s">
        <v>1150</v>
      </c>
      <c r="G438" s="173" t="s">
        <v>195</v>
      </c>
      <c r="H438" s="174">
        <v>1</v>
      </c>
      <c r="I438" s="175"/>
      <c r="J438" s="176">
        <f>ROUND(I438*H438,2)</f>
        <v>0</v>
      </c>
      <c r="K438" s="177"/>
      <c r="L438" s="36"/>
      <c r="M438" s="178" t="s">
        <v>1</v>
      </c>
      <c r="N438" s="179" t="s">
        <v>41</v>
      </c>
      <c r="O438" s="74"/>
      <c r="P438" s="180">
        <f>O438*H438</f>
        <v>0</v>
      </c>
      <c r="Q438" s="180">
        <v>0</v>
      </c>
      <c r="R438" s="180">
        <f>Q438*H438</f>
        <v>0</v>
      </c>
      <c r="S438" s="180">
        <v>0</v>
      </c>
      <c r="T438" s="181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182" t="s">
        <v>241</v>
      </c>
      <c r="AT438" s="182" t="s">
        <v>179</v>
      </c>
      <c r="AU438" s="182" t="s">
        <v>197</v>
      </c>
      <c r="AY438" s="16" t="s">
        <v>176</v>
      </c>
      <c r="BE438" s="183">
        <f>IF(N438="základní",J438,0)</f>
        <v>0</v>
      </c>
      <c r="BF438" s="183">
        <f>IF(N438="snížená",J438,0)</f>
        <v>0</v>
      </c>
      <c r="BG438" s="183">
        <f>IF(N438="zákl. přenesená",J438,0)</f>
        <v>0</v>
      </c>
      <c r="BH438" s="183">
        <f>IF(N438="sníž. přenesená",J438,0)</f>
        <v>0</v>
      </c>
      <c r="BI438" s="183">
        <f>IF(N438="nulová",J438,0)</f>
        <v>0</v>
      </c>
      <c r="BJ438" s="16" t="s">
        <v>84</v>
      </c>
      <c r="BK438" s="183">
        <f>ROUND(I438*H438,2)</f>
        <v>0</v>
      </c>
      <c r="BL438" s="16" t="s">
        <v>241</v>
      </c>
      <c r="BM438" s="182" t="s">
        <v>1151</v>
      </c>
    </row>
    <row r="439" s="2" customFormat="1" ht="16.5" customHeight="1">
      <c r="A439" s="35"/>
      <c r="B439" s="169"/>
      <c r="C439" s="184" t="s">
        <v>1152</v>
      </c>
      <c r="D439" s="184" t="s">
        <v>198</v>
      </c>
      <c r="E439" s="185" t="s">
        <v>1153</v>
      </c>
      <c r="F439" s="186" t="s">
        <v>1154</v>
      </c>
      <c r="G439" s="187" t="s">
        <v>195</v>
      </c>
      <c r="H439" s="188">
        <v>1</v>
      </c>
      <c r="I439" s="189"/>
      <c r="J439" s="190">
        <f>ROUND(I439*H439,2)</f>
        <v>0</v>
      </c>
      <c r="K439" s="191"/>
      <c r="L439" s="192"/>
      <c r="M439" s="193" t="s">
        <v>1</v>
      </c>
      <c r="N439" s="194" t="s">
        <v>41</v>
      </c>
      <c r="O439" s="74"/>
      <c r="P439" s="180">
        <f>O439*H439</f>
        <v>0</v>
      </c>
      <c r="Q439" s="180">
        <v>0.00050000000000000001</v>
      </c>
      <c r="R439" s="180">
        <f>Q439*H439</f>
        <v>0.00050000000000000001</v>
      </c>
      <c r="S439" s="180">
        <v>0</v>
      </c>
      <c r="T439" s="181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182" t="s">
        <v>290</v>
      </c>
      <c r="AT439" s="182" t="s">
        <v>198</v>
      </c>
      <c r="AU439" s="182" t="s">
        <v>197</v>
      </c>
      <c r="AY439" s="16" t="s">
        <v>176</v>
      </c>
      <c r="BE439" s="183">
        <f>IF(N439="základní",J439,0)</f>
        <v>0</v>
      </c>
      <c r="BF439" s="183">
        <f>IF(N439="snížená",J439,0)</f>
        <v>0</v>
      </c>
      <c r="BG439" s="183">
        <f>IF(N439="zákl. přenesená",J439,0)</f>
        <v>0</v>
      </c>
      <c r="BH439" s="183">
        <f>IF(N439="sníž. přenesená",J439,0)</f>
        <v>0</v>
      </c>
      <c r="BI439" s="183">
        <f>IF(N439="nulová",J439,0)</f>
        <v>0</v>
      </c>
      <c r="BJ439" s="16" t="s">
        <v>84</v>
      </c>
      <c r="BK439" s="183">
        <f>ROUND(I439*H439,2)</f>
        <v>0</v>
      </c>
      <c r="BL439" s="16" t="s">
        <v>241</v>
      </c>
      <c r="BM439" s="182" t="s">
        <v>1155</v>
      </c>
    </row>
    <row r="440" s="2" customFormat="1" ht="21.75" customHeight="1">
      <c r="A440" s="35"/>
      <c r="B440" s="169"/>
      <c r="C440" s="170" t="s">
        <v>1156</v>
      </c>
      <c r="D440" s="170" t="s">
        <v>179</v>
      </c>
      <c r="E440" s="171" t="s">
        <v>1157</v>
      </c>
      <c r="F440" s="172" t="s">
        <v>1158</v>
      </c>
      <c r="G440" s="173" t="s">
        <v>195</v>
      </c>
      <c r="H440" s="174">
        <v>1</v>
      </c>
      <c r="I440" s="175"/>
      <c r="J440" s="176">
        <f>ROUND(I440*H440,2)</f>
        <v>0</v>
      </c>
      <c r="K440" s="177"/>
      <c r="L440" s="36"/>
      <c r="M440" s="178" t="s">
        <v>1</v>
      </c>
      <c r="N440" s="179" t="s">
        <v>41</v>
      </c>
      <c r="O440" s="74"/>
      <c r="P440" s="180">
        <f>O440*H440</f>
        <v>0</v>
      </c>
      <c r="Q440" s="180">
        <v>0</v>
      </c>
      <c r="R440" s="180">
        <f>Q440*H440</f>
        <v>0</v>
      </c>
      <c r="S440" s="180">
        <v>0</v>
      </c>
      <c r="T440" s="181">
        <f>S440*H440</f>
        <v>0</v>
      </c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R440" s="182" t="s">
        <v>241</v>
      </c>
      <c r="AT440" s="182" t="s">
        <v>179</v>
      </c>
      <c r="AU440" s="182" t="s">
        <v>197</v>
      </c>
      <c r="AY440" s="16" t="s">
        <v>176</v>
      </c>
      <c r="BE440" s="183">
        <f>IF(N440="základní",J440,0)</f>
        <v>0</v>
      </c>
      <c r="BF440" s="183">
        <f>IF(N440="snížená",J440,0)</f>
        <v>0</v>
      </c>
      <c r="BG440" s="183">
        <f>IF(N440="zákl. přenesená",J440,0)</f>
        <v>0</v>
      </c>
      <c r="BH440" s="183">
        <f>IF(N440="sníž. přenesená",J440,0)</f>
        <v>0</v>
      </c>
      <c r="BI440" s="183">
        <f>IF(N440="nulová",J440,0)</f>
        <v>0</v>
      </c>
      <c r="BJ440" s="16" t="s">
        <v>84</v>
      </c>
      <c r="BK440" s="183">
        <f>ROUND(I440*H440,2)</f>
        <v>0</v>
      </c>
      <c r="BL440" s="16" t="s">
        <v>241</v>
      </c>
      <c r="BM440" s="182" t="s">
        <v>1159</v>
      </c>
    </row>
    <row r="441" s="2" customFormat="1" ht="16.5" customHeight="1">
      <c r="A441" s="35"/>
      <c r="B441" s="169"/>
      <c r="C441" s="184" t="s">
        <v>1160</v>
      </c>
      <c r="D441" s="184" t="s">
        <v>198</v>
      </c>
      <c r="E441" s="185" t="s">
        <v>1161</v>
      </c>
      <c r="F441" s="186" t="s">
        <v>1162</v>
      </c>
      <c r="G441" s="187" t="s">
        <v>195</v>
      </c>
      <c r="H441" s="188">
        <v>1</v>
      </c>
      <c r="I441" s="189"/>
      <c r="J441" s="190">
        <f>ROUND(I441*H441,2)</f>
        <v>0</v>
      </c>
      <c r="K441" s="191"/>
      <c r="L441" s="192"/>
      <c r="M441" s="193" t="s">
        <v>1</v>
      </c>
      <c r="N441" s="194" t="s">
        <v>41</v>
      </c>
      <c r="O441" s="74"/>
      <c r="P441" s="180">
        <f>O441*H441</f>
        <v>0</v>
      </c>
      <c r="Q441" s="180">
        <v>0.00011</v>
      </c>
      <c r="R441" s="180">
        <f>Q441*H441</f>
        <v>0.00011</v>
      </c>
      <c r="S441" s="180">
        <v>0</v>
      </c>
      <c r="T441" s="181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182" t="s">
        <v>290</v>
      </c>
      <c r="AT441" s="182" t="s">
        <v>198</v>
      </c>
      <c r="AU441" s="182" t="s">
        <v>197</v>
      </c>
      <c r="AY441" s="16" t="s">
        <v>176</v>
      </c>
      <c r="BE441" s="183">
        <f>IF(N441="základní",J441,0)</f>
        <v>0</v>
      </c>
      <c r="BF441" s="183">
        <f>IF(N441="snížená",J441,0)</f>
        <v>0</v>
      </c>
      <c r="BG441" s="183">
        <f>IF(N441="zákl. přenesená",J441,0)</f>
        <v>0</v>
      </c>
      <c r="BH441" s="183">
        <f>IF(N441="sníž. přenesená",J441,0)</f>
        <v>0</v>
      </c>
      <c r="BI441" s="183">
        <f>IF(N441="nulová",J441,0)</f>
        <v>0</v>
      </c>
      <c r="BJ441" s="16" t="s">
        <v>84</v>
      </c>
      <c r="BK441" s="183">
        <f>ROUND(I441*H441,2)</f>
        <v>0</v>
      </c>
      <c r="BL441" s="16" t="s">
        <v>241</v>
      </c>
      <c r="BM441" s="182" t="s">
        <v>1163</v>
      </c>
    </row>
    <row r="442" s="2" customFormat="1" ht="24.15" customHeight="1">
      <c r="A442" s="35"/>
      <c r="B442" s="169"/>
      <c r="C442" s="170" t="s">
        <v>1164</v>
      </c>
      <c r="D442" s="170" t="s">
        <v>179</v>
      </c>
      <c r="E442" s="171" t="s">
        <v>1165</v>
      </c>
      <c r="F442" s="172" t="s">
        <v>1166</v>
      </c>
      <c r="G442" s="173" t="s">
        <v>195</v>
      </c>
      <c r="H442" s="174">
        <v>1</v>
      </c>
      <c r="I442" s="175"/>
      <c r="J442" s="176">
        <f>ROUND(I442*H442,2)</f>
        <v>0</v>
      </c>
      <c r="K442" s="177"/>
      <c r="L442" s="36"/>
      <c r="M442" s="178" t="s">
        <v>1</v>
      </c>
      <c r="N442" s="179" t="s">
        <v>41</v>
      </c>
      <c r="O442" s="74"/>
      <c r="P442" s="180">
        <f>O442*H442</f>
        <v>0</v>
      </c>
      <c r="Q442" s="180">
        <v>0</v>
      </c>
      <c r="R442" s="180">
        <f>Q442*H442</f>
        <v>0</v>
      </c>
      <c r="S442" s="180">
        <v>0</v>
      </c>
      <c r="T442" s="181">
        <f>S442*H442</f>
        <v>0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182" t="s">
        <v>241</v>
      </c>
      <c r="AT442" s="182" t="s">
        <v>179</v>
      </c>
      <c r="AU442" s="182" t="s">
        <v>197</v>
      </c>
      <c r="AY442" s="16" t="s">
        <v>176</v>
      </c>
      <c r="BE442" s="183">
        <f>IF(N442="základní",J442,0)</f>
        <v>0</v>
      </c>
      <c r="BF442" s="183">
        <f>IF(N442="snížená",J442,0)</f>
        <v>0</v>
      </c>
      <c r="BG442" s="183">
        <f>IF(N442="zákl. přenesená",J442,0)</f>
        <v>0</v>
      </c>
      <c r="BH442" s="183">
        <f>IF(N442="sníž. přenesená",J442,0)</f>
        <v>0</v>
      </c>
      <c r="BI442" s="183">
        <f>IF(N442="nulová",J442,0)</f>
        <v>0</v>
      </c>
      <c r="BJ442" s="16" t="s">
        <v>84</v>
      </c>
      <c r="BK442" s="183">
        <f>ROUND(I442*H442,2)</f>
        <v>0</v>
      </c>
      <c r="BL442" s="16" t="s">
        <v>241</v>
      </c>
      <c r="BM442" s="182" t="s">
        <v>1167</v>
      </c>
    </row>
    <row r="443" s="2" customFormat="1" ht="24.15" customHeight="1">
      <c r="A443" s="35"/>
      <c r="B443" s="169"/>
      <c r="C443" s="184" t="s">
        <v>1168</v>
      </c>
      <c r="D443" s="184" t="s">
        <v>198</v>
      </c>
      <c r="E443" s="185" t="s">
        <v>1169</v>
      </c>
      <c r="F443" s="186" t="s">
        <v>1170</v>
      </c>
      <c r="G443" s="187" t="s">
        <v>195</v>
      </c>
      <c r="H443" s="188">
        <v>1</v>
      </c>
      <c r="I443" s="189"/>
      <c r="J443" s="190">
        <f>ROUND(I443*H443,2)</f>
        <v>0</v>
      </c>
      <c r="K443" s="191"/>
      <c r="L443" s="192"/>
      <c r="M443" s="193" t="s">
        <v>1</v>
      </c>
      <c r="N443" s="194" t="s">
        <v>41</v>
      </c>
      <c r="O443" s="74"/>
      <c r="P443" s="180">
        <f>O443*H443</f>
        <v>0</v>
      </c>
      <c r="Q443" s="180">
        <v>0.0022000000000000001</v>
      </c>
      <c r="R443" s="180">
        <f>Q443*H443</f>
        <v>0.0022000000000000001</v>
      </c>
      <c r="S443" s="180">
        <v>0</v>
      </c>
      <c r="T443" s="181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182" t="s">
        <v>290</v>
      </c>
      <c r="AT443" s="182" t="s">
        <v>198</v>
      </c>
      <c r="AU443" s="182" t="s">
        <v>197</v>
      </c>
      <c r="AY443" s="16" t="s">
        <v>176</v>
      </c>
      <c r="BE443" s="183">
        <f>IF(N443="základní",J443,0)</f>
        <v>0</v>
      </c>
      <c r="BF443" s="183">
        <f>IF(N443="snížená",J443,0)</f>
        <v>0</v>
      </c>
      <c r="BG443" s="183">
        <f>IF(N443="zákl. přenesená",J443,0)</f>
        <v>0</v>
      </c>
      <c r="BH443" s="183">
        <f>IF(N443="sníž. přenesená",J443,0)</f>
        <v>0</v>
      </c>
      <c r="BI443" s="183">
        <f>IF(N443="nulová",J443,0)</f>
        <v>0</v>
      </c>
      <c r="BJ443" s="16" t="s">
        <v>84</v>
      </c>
      <c r="BK443" s="183">
        <f>ROUND(I443*H443,2)</f>
        <v>0</v>
      </c>
      <c r="BL443" s="16" t="s">
        <v>241</v>
      </c>
      <c r="BM443" s="182" t="s">
        <v>1171</v>
      </c>
    </row>
    <row r="444" s="2" customFormat="1" ht="16.5" customHeight="1">
      <c r="A444" s="35"/>
      <c r="B444" s="169"/>
      <c r="C444" s="170" t="s">
        <v>1172</v>
      </c>
      <c r="D444" s="170" t="s">
        <v>179</v>
      </c>
      <c r="E444" s="171" t="s">
        <v>1173</v>
      </c>
      <c r="F444" s="172" t="s">
        <v>1174</v>
      </c>
      <c r="G444" s="173" t="s">
        <v>195</v>
      </c>
      <c r="H444" s="174">
        <v>1</v>
      </c>
      <c r="I444" s="175"/>
      <c r="J444" s="176">
        <f>ROUND(I444*H444,2)</f>
        <v>0</v>
      </c>
      <c r="K444" s="177"/>
      <c r="L444" s="36"/>
      <c r="M444" s="178" t="s">
        <v>1</v>
      </c>
      <c r="N444" s="179" t="s">
        <v>41</v>
      </c>
      <c r="O444" s="74"/>
      <c r="P444" s="180">
        <f>O444*H444</f>
        <v>0</v>
      </c>
      <c r="Q444" s="180">
        <v>0</v>
      </c>
      <c r="R444" s="180">
        <f>Q444*H444</f>
        <v>0</v>
      </c>
      <c r="S444" s="180">
        <v>0</v>
      </c>
      <c r="T444" s="181">
        <f>S444*H444</f>
        <v>0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182" t="s">
        <v>241</v>
      </c>
      <c r="AT444" s="182" t="s">
        <v>179</v>
      </c>
      <c r="AU444" s="182" t="s">
        <v>197</v>
      </c>
      <c r="AY444" s="16" t="s">
        <v>176</v>
      </c>
      <c r="BE444" s="183">
        <f>IF(N444="základní",J444,0)</f>
        <v>0</v>
      </c>
      <c r="BF444" s="183">
        <f>IF(N444="snížená",J444,0)</f>
        <v>0</v>
      </c>
      <c r="BG444" s="183">
        <f>IF(N444="zákl. přenesená",J444,0)</f>
        <v>0</v>
      </c>
      <c r="BH444" s="183">
        <f>IF(N444="sníž. přenesená",J444,0)</f>
        <v>0</v>
      </c>
      <c r="BI444" s="183">
        <f>IF(N444="nulová",J444,0)</f>
        <v>0</v>
      </c>
      <c r="BJ444" s="16" t="s">
        <v>84</v>
      </c>
      <c r="BK444" s="183">
        <f>ROUND(I444*H444,2)</f>
        <v>0</v>
      </c>
      <c r="BL444" s="16" t="s">
        <v>241</v>
      </c>
      <c r="BM444" s="182" t="s">
        <v>1175</v>
      </c>
    </row>
    <row r="445" s="2" customFormat="1" ht="16.5" customHeight="1">
      <c r="A445" s="35"/>
      <c r="B445" s="169"/>
      <c r="C445" s="184" t="s">
        <v>1176</v>
      </c>
      <c r="D445" s="184" t="s">
        <v>198</v>
      </c>
      <c r="E445" s="185" t="s">
        <v>1177</v>
      </c>
      <c r="F445" s="186" t="s">
        <v>1178</v>
      </c>
      <c r="G445" s="187" t="s">
        <v>195</v>
      </c>
      <c r="H445" s="188">
        <v>1</v>
      </c>
      <c r="I445" s="189"/>
      <c r="J445" s="190">
        <f>ROUND(I445*H445,2)</f>
        <v>0</v>
      </c>
      <c r="K445" s="191"/>
      <c r="L445" s="192"/>
      <c r="M445" s="193" t="s">
        <v>1</v>
      </c>
      <c r="N445" s="194" t="s">
        <v>41</v>
      </c>
      <c r="O445" s="74"/>
      <c r="P445" s="180">
        <f>O445*H445</f>
        <v>0</v>
      </c>
      <c r="Q445" s="180">
        <v>0</v>
      </c>
      <c r="R445" s="180">
        <f>Q445*H445</f>
        <v>0</v>
      </c>
      <c r="S445" s="180">
        <v>0</v>
      </c>
      <c r="T445" s="181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182" t="s">
        <v>290</v>
      </c>
      <c r="AT445" s="182" t="s">
        <v>198</v>
      </c>
      <c r="AU445" s="182" t="s">
        <v>197</v>
      </c>
      <c r="AY445" s="16" t="s">
        <v>176</v>
      </c>
      <c r="BE445" s="183">
        <f>IF(N445="základní",J445,0)</f>
        <v>0</v>
      </c>
      <c r="BF445" s="183">
        <f>IF(N445="snížená",J445,0)</f>
        <v>0</v>
      </c>
      <c r="BG445" s="183">
        <f>IF(N445="zákl. přenesená",J445,0)</f>
        <v>0</v>
      </c>
      <c r="BH445" s="183">
        <f>IF(N445="sníž. přenesená",J445,0)</f>
        <v>0</v>
      </c>
      <c r="BI445" s="183">
        <f>IF(N445="nulová",J445,0)</f>
        <v>0</v>
      </c>
      <c r="BJ445" s="16" t="s">
        <v>84</v>
      </c>
      <c r="BK445" s="183">
        <f>ROUND(I445*H445,2)</f>
        <v>0</v>
      </c>
      <c r="BL445" s="16" t="s">
        <v>241</v>
      </c>
      <c r="BM445" s="182" t="s">
        <v>1179</v>
      </c>
    </row>
    <row r="446" s="2" customFormat="1" ht="21.75" customHeight="1">
      <c r="A446" s="35"/>
      <c r="B446" s="169"/>
      <c r="C446" s="170" t="s">
        <v>1180</v>
      </c>
      <c r="D446" s="170" t="s">
        <v>179</v>
      </c>
      <c r="E446" s="171" t="s">
        <v>1181</v>
      </c>
      <c r="F446" s="172" t="s">
        <v>1182</v>
      </c>
      <c r="G446" s="173" t="s">
        <v>195</v>
      </c>
      <c r="H446" s="174">
        <v>1</v>
      </c>
      <c r="I446" s="175"/>
      <c r="J446" s="176">
        <f>ROUND(I446*H446,2)</f>
        <v>0</v>
      </c>
      <c r="K446" s="177"/>
      <c r="L446" s="36"/>
      <c r="M446" s="178" t="s">
        <v>1</v>
      </c>
      <c r="N446" s="179" t="s">
        <v>41</v>
      </c>
      <c r="O446" s="74"/>
      <c r="P446" s="180">
        <f>O446*H446</f>
        <v>0</v>
      </c>
      <c r="Q446" s="180">
        <v>0</v>
      </c>
      <c r="R446" s="180">
        <f>Q446*H446</f>
        <v>0</v>
      </c>
      <c r="S446" s="180">
        <v>0</v>
      </c>
      <c r="T446" s="181">
        <f>S446*H446</f>
        <v>0</v>
      </c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R446" s="182" t="s">
        <v>241</v>
      </c>
      <c r="AT446" s="182" t="s">
        <v>179</v>
      </c>
      <c r="AU446" s="182" t="s">
        <v>197</v>
      </c>
      <c r="AY446" s="16" t="s">
        <v>176</v>
      </c>
      <c r="BE446" s="183">
        <f>IF(N446="základní",J446,0)</f>
        <v>0</v>
      </c>
      <c r="BF446" s="183">
        <f>IF(N446="snížená",J446,0)</f>
        <v>0</v>
      </c>
      <c r="BG446" s="183">
        <f>IF(N446="zákl. přenesená",J446,0)</f>
        <v>0</v>
      </c>
      <c r="BH446" s="183">
        <f>IF(N446="sníž. přenesená",J446,0)</f>
        <v>0</v>
      </c>
      <c r="BI446" s="183">
        <f>IF(N446="nulová",J446,0)</f>
        <v>0</v>
      </c>
      <c r="BJ446" s="16" t="s">
        <v>84</v>
      </c>
      <c r="BK446" s="183">
        <f>ROUND(I446*H446,2)</f>
        <v>0</v>
      </c>
      <c r="BL446" s="16" t="s">
        <v>241</v>
      </c>
      <c r="BM446" s="182" t="s">
        <v>1183</v>
      </c>
    </row>
    <row r="447" s="2" customFormat="1" ht="16.5" customHeight="1">
      <c r="A447" s="35"/>
      <c r="B447" s="169"/>
      <c r="C447" s="184" t="s">
        <v>1184</v>
      </c>
      <c r="D447" s="184" t="s">
        <v>198</v>
      </c>
      <c r="E447" s="185" t="s">
        <v>1185</v>
      </c>
      <c r="F447" s="186" t="s">
        <v>1186</v>
      </c>
      <c r="G447" s="187" t="s">
        <v>195</v>
      </c>
      <c r="H447" s="188">
        <v>1</v>
      </c>
      <c r="I447" s="189"/>
      <c r="J447" s="190">
        <f>ROUND(I447*H447,2)</f>
        <v>0</v>
      </c>
      <c r="K447" s="191"/>
      <c r="L447" s="192"/>
      <c r="M447" s="193" t="s">
        <v>1</v>
      </c>
      <c r="N447" s="194" t="s">
        <v>41</v>
      </c>
      <c r="O447" s="74"/>
      <c r="P447" s="180">
        <f>O447*H447</f>
        <v>0</v>
      </c>
      <c r="Q447" s="180">
        <v>0.0037000000000000002</v>
      </c>
      <c r="R447" s="180">
        <f>Q447*H447</f>
        <v>0.0037000000000000002</v>
      </c>
      <c r="S447" s="180">
        <v>0</v>
      </c>
      <c r="T447" s="181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182" t="s">
        <v>290</v>
      </c>
      <c r="AT447" s="182" t="s">
        <v>198</v>
      </c>
      <c r="AU447" s="182" t="s">
        <v>197</v>
      </c>
      <c r="AY447" s="16" t="s">
        <v>176</v>
      </c>
      <c r="BE447" s="183">
        <f>IF(N447="základní",J447,0)</f>
        <v>0</v>
      </c>
      <c r="BF447" s="183">
        <f>IF(N447="snížená",J447,0)</f>
        <v>0</v>
      </c>
      <c r="BG447" s="183">
        <f>IF(N447="zákl. přenesená",J447,0)</f>
        <v>0</v>
      </c>
      <c r="BH447" s="183">
        <f>IF(N447="sníž. přenesená",J447,0)</f>
        <v>0</v>
      </c>
      <c r="BI447" s="183">
        <f>IF(N447="nulová",J447,0)</f>
        <v>0</v>
      </c>
      <c r="BJ447" s="16" t="s">
        <v>84</v>
      </c>
      <c r="BK447" s="183">
        <f>ROUND(I447*H447,2)</f>
        <v>0</v>
      </c>
      <c r="BL447" s="16" t="s">
        <v>241</v>
      </c>
      <c r="BM447" s="182" t="s">
        <v>1187</v>
      </c>
    </row>
    <row r="448" s="13" customFormat="1" ht="20.88" customHeight="1">
      <c r="A448" s="13"/>
      <c r="B448" s="195"/>
      <c r="C448" s="13"/>
      <c r="D448" s="196" t="s">
        <v>75</v>
      </c>
      <c r="E448" s="196" t="s">
        <v>1188</v>
      </c>
      <c r="F448" s="196" t="s">
        <v>1189</v>
      </c>
      <c r="G448" s="13"/>
      <c r="H448" s="13"/>
      <c r="I448" s="197"/>
      <c r="J448" s="198">
        <f>BK448</f>
        <v>0</v>
      </c>
      <c r="K448" s="13"/>
      <c r="L448" s="195"/>
      <c r="M448" s="199"/>
      <c r="N448" s="200"/>
      <c r="O448" s="200"/>
      <c r="P448" s="201">
        <f>SUM(P449:P458)</f>
        <v>0</v>
      </c>
      <c r="Q448" s="200"/>
      <c r="R448" s="201">
        <f>SUM(R449:R458)</f>
        <v>0.041799999999999997</v>
      </c>
      <c r="S448" s="200"/>
      <c r="T448" s="202">
        <f>SUM(T449:T458)</f>
        <v>0</v>
      </c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R448" s="196" t="s">
        <v>86</v>
      </c>
      <c r="AT448" s="203" t="s">
        <v>75</v>
      </c>
      <c r="AU448" s="203" t="s">
        <v>183</v>
      </c>
      <c r="AY448" s="196" t="s">
        <v>176</v>
      </c>
      <c r="BK448" s="204">
        <f>SUM(BK449:BK458)</f>
        <v>0</v>
      </c>
    </row>
    <row r="449" s="2" customFormat="1" ht="16.5" customHeight="1">
      <c r="A449" s="35"/>
      <c r="B449" s="169"/>
      <c r="C449" s="170" t="s">
        <v>1190</v>
      </c>
      <c r="D449" s="170" t="s">
        <v>179</v>
      </c>
      <c r="E449" s="171" t="s">
        <v>1191</v>
      </c>
      <c r="F449" s="172" t="s">
        <v>1192</v>
      </c>
      <c r="G449" s="173" t="s">
        <v>285</v>
      </c>
      <c r="H449" s="174">
        <v>300</v>
      </c>
      <c r="I449" s="175"/>
      <c r="J449" s="176">
        <f>ROUND(I449*H449,2)</f>
        <v>0</v>
      </c>
      <c r="K449" s="177"/>
      <c r="L449" s="36"/>
      <c r="M449" s="178" t="s">
        <v>1</v>
      </c>
      <c r="N449" s="179" t="s">
        <v>41</v>
      </c>
      <c r="O449" s="74"/>
      <c r="P449" s="180">
        <f>O449*H449</f>
        <v>0</v>
      </c>
      <c r="Q449" s="180">
        <v>0</v>
      </c>
      <c r="R449" s="180">
        <f>Q449*H449</f>
        <v>0</v>
      </c>
      <c r="S449" s="180">
        <v>0</v>
      </c>
      <c r="T449" s="181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182" t="s">
        <v>241</v>
      </c>
      <c r="AT449" s="182" t="s">
        <v>179</v>
      </c>
      <c r="AU449" s="182" t="s">
        <v>197</v>
      </c>
      <c r="AY449" s="16" t="s">
        <v>176</v>
      </c>
      <c r="BE449" s="183">
        <f>IF(N449="základní",J449,0)</f>
        <v>0</v>
      </c>
      <c r="BF449" s="183">
        <f>IF(N449="snížená",J449,0)</f>
        <v>0</v>
      </c>
      <c r="BG449" s="183">
        <f>IF(N449="zákl. přenesená",J449,0)</f>
        <v>0</v>
      </c>
      <c r="BH449" s="183">
        <f>IF(N449="sníž. přenesená",J449,0)</f>
        <v>0</v>
      </c>
      <c r="BI449" s="183">
        <f>IF(N449="nulová",J449,0)</f>
        <v>0</v>
      </c>
      <c r="BJ449" s="16" t="s">
        <v>84</v>
      </c>
      <c r="BK449" s="183">
        <f>ROUND(I449*H449,2)</f>
        <v>0</v>
      </c>
      <c r="BL449" s="16" t="s">
        <v>241</v>
      </c>
      <c r="BM449" s="182" t="s">
        <v>1193</v>
      </c>
    </row>
    <row r="450" s="2" customFormat="1" ht="16.5" customHeight="1">
      <c r="A450" s="35"/>
      <c r="B450" s="169"/>
      <c r="C450" s="184" t="s">
        <v>1194</v>
      </c>
      <c r="D450" s="184" t="s">
        <v>198</v>
      </c>
      <c r="E450" s="185" t="s">
        <v>1195</v>
      </c>
      <c r="F450" s="186" t="s">
        <v>1196</v>
      </c>
      <c r="G450" s="187" t="s">
        <v>285</v>
      </c>
      <c r="H450" s="188">
        <v>300</v>
      </c>
      <c r="I450" s="189"/>
      <c r="J450" s="190">
        <f>ROUND(I450*H450,2)</f>
        <v>0</v>
      </c>
      <c r="K450" s="191"/>
      <c r="L450" s="192"/>
      <c r="M450" s="193" t="s">
        <v>1</v>
      </c>
      <c r="N450" s="194" t="s">
        <v>41</v>
      </c>
      <c r="O450" s="74"/>
      <c r="P450" s="180">
        <f>O450*H450</f>
        <v>0</v>
      </c>
      <c r="Q450" s="180">
        <v>6.9999999999999994E-05</v>
      </c>
      <c r="R450" s="180">
        <f>Q450*H450</f>
        <v>0.020999999999999998</v>
      </c>
      <c r="S450" s="180">
        <v>0</v>
      </c>
      <c r="T450" s="181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182" t="s">
        <v>290</v>
      </c>
      <c r="AT450" s="182" t="s">
        <v>198</v>
      </c>
      <c r="AU450" s="182" t="s">
        <v>197</v>
      </c>
      <c r="AY450" s="16" t="s">
        <v>176</v>
      </c>
      <c r="BE450" s="183">
        <f>IF(N450="základní",J450,0)</f>
        <v>0</v>
      </c>
      <c r="BF450" s="183">
        <f>IF(N450="snížená",J450,0)</f>
        <v>0</v>
      </c>
      <c r="BG450" s="183">
        <f>IF(N450="zákl. přenesená",J450,0)</f>
        <v>0</v>
      </c>
      <c r="BH450" s="183">
        <f>IF(N450="sníž. přenesená",J450,0)</f>
        <v>0</v>
      </c>
      <c r="BI450" s="183">
        <f>IF(N450="nulová",J450,0)</f>
        <v>0</v>
      </c>
      <c r="BJ450" s="16" t="s">
        <v>84</v>
      </c>
      <c r="BK450" s="183">
        <f>ROUND(I450*H450,2)</f>
        <v>0</v>
      </c>
      <c r="BL450" s="16" t="s">
        <v>241</v>
      </c>
      <c r="BM450" s="182" t="s">
        <v>1197</v>
      </c>
    </row>
    <row r="451" s="2" customFormat="1" ht="24.15" customHeight="1">
      <c r="A451" s="35"/>
      <c r="B451" s="169"/>
      <c r="C451" s="170" t="s">
        <v>1198</v>
      </c>
      <c r="D451" s="170" t="s">
        <v>179</v>
      </c>
      <c r="E451" s="171" t="s">
        <v>1199</v>
      </c>
      <c r="F451" s="172" t="s">
        <v>1200</v>
      </c>
      <c r="G451" s="173" t="s">
        <v>285</v>
      </c>
      <c r="H451" s="174">
        <v>50</v>
      </c>
      <c r="I451" s="175"/>
      <c r="J451" s="176">
        <f>ROUND(I451*H451,2)</f>
        <v>0</v>
      </c>
      <c r="K451" s="177"/>
      <c r="L451" s="36"/>
      <c r="M451" s="178" t="s">
        <v>1</v>
      </c>
      <c r="N451" s="179" t="s">
        <v>41</v>
      </c>
      <c r="O451" s="74"/>
      <c r="P451" s="180">
        <f>O451*H451</f>
        <v>0</v>
      </c>
      <c r="Q451" s="180">
        <v>0</v>
      </c>
      <c r="R451" s="180">
        <f>Q451*H451</f>
        <v>0</v>
      </c>
      <c r="S451" s="180">
        <v>0</v>
      </c>
      <c r="T451" s="181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182" t="s">
        <v>241</v>
      </c>
      <c r="AT451" s="182" t="s">
        <v>179</v>
      </c>
      <c r="AU451" s="182" t="s">
        <v>197</v>
      </c>
      <c r="AY451" s="16" t="s">
        <v>176</v>
      </c>
      <c r="BE451" s="183">
        <f>IF(N451="základní",J451,0)</f>
        <v>0</v>
      </c>
      <c r="BF451" s="183">
        <f>IF(N451="snížená",J451,0)</f>
        <v>0</v>
      </c>
      <c r="BG451" s="183">
        <f>IF(N451="zákl. přenesená",J451,0)</f>
        <v>0</v>
      </c>
      <c r="BH451" s="183">
        <f>IF(N451="sníž. přenesená",J451,0)</f>
        <v>0</v>
      </c>
      <c r="BI451" s="183">
        <f>IF(N451="nulová",J451,0)</f>
        <v>0</v>
      </c>
      <c r="BJ451" s="16" t="s">
        <v>84</v>
      </c>
      <c r="BK451" s="183">
        <f>ROUND(I451*H451,2)</f>
        <v>0</v>
      </c>
      <c r="BL451" s="16" t="s">
        <v>241</v>
      </c>
      <c r="BM451" s="182" t="s">
        <v>1201</v>
      </c>
    </row>
    <row r="452" s="2" customFormat="1" ht="24.15" customHeight="1">
      <c r="A452" s="35"/>
      <c r="B452" s="169"/>
      <c r="C452" s="184" t="s">
        <v>1202</v>
      </c>
      <c r="D452" s="184" t="s">
        <v>198</v>
      </c>
      <c r="E452" s="185" t="s">
        <v>1203</v>
      </c>
      <c r="F452" s="186" t="s">
        <v>1204</v>
      </c>
      <c r="G452" s="187" t="s">
        <v>285</v>
      </c>
      <c r="H452" s="188">
        <v>50</v>
      </c>
      <c r="I452" s="189"/>
      <c r="J452" s="190">
        <f>ROUND(I452*H452,2)</f>
        <v>0</v>
      </c>
      <c r="K452" s="191"/>
      <c r="L452" s="192"/>
      <c r="M452" s="193" t="s">
        <v>1</v>
      </c>
      <c r="N452" s="194" t="s">
        <v>41</v>
      </c>
      <c r="O452" s="74"/>
      <c r="P452" s="180">
        <f>O452*H452</f>
        <v>0</v>
      </c>
      <c r="Q452" s="180">
        <v>0.00025999999999999998</v>
      </c>
      <c r="R452" s="180">
        <f>Q452*H452</f>
        <v>0.012999999999999999</v>
      </c>
      <c r="S452" s="180">
        <v>0</v>
      </c>
      <c r="T452" s="181">
        <f>S452*H452</f>
        <v>0</v>
      </c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R452" s="182" t="s">
        <v>290</v>
      </c>
      <c r="AT452" s="182" t="s">
        <v>198</v>
      </c>
      <c r="AU452" s="182" t="s">
        <v>197</v>
      </c>
      <c r="AY452" s="16" t="s">
        <v>176</v>
      </c>
      <c r="BE452" s="183">
        <f>IF(N452="základní",J452,0)</f>
        <v>0</v>
      </c>
      <c r="BF452" s="183">
        <f>IF(N452="snížená",J452,0)</f>
        <v>0</v>
      </c>
      <c r="BG452" s="183">
        <f>IF(N452="zákl. přenesená",J452,0)</f>
        <v>0</v>
      </c>
      <c r="BH452" s="183">
        <f>IF(N452="sníž. přenesená",J452,0)</f>
        <v>0</v>
      </c>
      <c r="BI452" s="183">
        <f>IF(N452="nulová",J452,0)</f>
        <v>0</v>
      </c>
      <c r="BJ452" s="16" t="s">
        <v>84</v>
      </c>
      <c r="BK452" s="183">
        <f>ROUND(I452*H452,2)</f>
        <v>0</v>
      </c>
      <c r="BL452" s="16" t="s">
        <v>241</v>
      </c>
      <c r="BM452" s="182" t="s">
        <v>1205</v>
      </c>
    </row>
    <row r="453" s="2" customFormat="1" ht="24.15" customHeight="1">
      <c r="A453" s="35"/>
      <c r="B453" s="169"/>
      <c r="C453" s="170" t="s">
        <v>1206</v>
      </c>
      <c r="D453" s="170" t="s">
        <v>179</v>
      </c>
      <c r="E453" s="171" t="s">
        <v>1207</v>
      </c>
      <c r="F453" s="172" t="s">
        <v>1208</v>
      </c>
      <c r="G453" s="173" t="s">
        <v>285</v>
      </c>
      <c r="H453" s="174">
        <v>10</v>
      </c>
      <c r="I453" s="175"/>
      <c r="J453" s="176">
        <f>ROUND(I453*H453,2)</f>
        <v>0</v>
      </c>
      <c r="K453" s="177"/>
      <c r="L453" s="36"/>
      <c r="M453" s="178" t="s">
        <v>1</v>
      </c>
      <c r="N453" s="179" t="s">
        <v>41</v>
      </c>
      <c r="O453" s="74"/>
      <c r="P453" s="180">
        <f>O453*H453</f>
        <v>0</v>
      </c>
      <c r="Q453" s="180">
        <v>0</v>
      </c>
      <c r="R453" s="180">
        <f>Q453*H453</f>
        <v>0</v>
      </c>
      <c r="S453" s="180">
        <v>0</v>
      </c>
      <c r="T453" s="181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182" t="s">
        <v>241</v>
      </c>
      <c r="AT453" s="182" t="s">
        <v>179</v>
      </c>
      <c r="AU453" s="182" t="s">
        <v>197</v>
      </c>
      <c r="AY453" s="16" t="s">
        <v>176</v>
      </c>
      <c r="BE453" s="183">
        <f>IF(N453="základní",J453,0)</f>
        <v>0</v>
      </c>
      <c r="BF453" s="183">
        <f>IF(N453="snížená",J453,0)</f>
        <v>0</v>
      </c>
      <c r="BG453" s="183">
        <f>IF(N453="zákl. přenesená",J453,0)</f>
        <v>0</v>
      </c>
      <c r="BH453" s="183">
        <f>IF(N453="sníž. přenesená",J453,0)</f>
        <v>0</v>
      </c>
      <c r="BI453" s="183">
        <f>IF(N453="nulová",J453,0)</f>
        <v>0</v>
      </c>
      <c r="BJ453" s="16" t="s">
        <v>84</v>
      </c>
      <c r="BK453" s="183">
        <f>ROUND(I453*H453,2)</f>
        <v>0</v>
      </c>
      <c r="BL453" s="16" t="s">
        <v>241</v>
      </c>
      <c r="BM453" s="182" t="s">
        <v>1209</v>
      </c>
    </row>
    <row r="454" s="2" customFormat="1" ht="24.15" customHeight="1">
      <c r="A454" s="35"/>
      <c r="B454" s="169"/>
      <c r="C454" s="184" t="s">
        <v>1210</v>
      </c>
      <c r="D454" s="184" t="s">
        <v>198</v>
      </c>
      <c r="E454" s="185" t="s">
        <v>1211</v>
      </c>
      <c r="F454" s="186" t="s">
        <v>1212</v>
      </c>
      <c r="G454" s="187" t="s">
        <v>285</v>
      </c>
      <c r="H454" s="188">
        <v>10</v>
      </c>
      <c r="I454" s="189"/>
      <c r="J454" s="190">
        <f>ROUND(I454*H454,2)</f>
        <v>0</v>
      </c>
      <c r="K454" s="191"/>
      <c r="L454" s="192"/>
      <c r="M454" s="193" t="s">
        <v>1</v>
      </c>
      <c r="N454" s="194" t="s">
        <v>41</v>
      </c>
      <c r="O454" s="74"/>
      <c r="P454" s="180">
        <f>O454*H454</f>
        <v>0</v>
      </c>
      <c r="Q454" s="180">
        <v>0.00077999999999999999</v>
      </c>
      <c r="R454" s="180">
        <f>Q454*H454</f>
        <v>0.0077999999999999996</v>
      </c>
      <c r="S454" s="180">
        <v>0</v>
      </c>
      <c r="T454" s="181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182" t="s">
        <v>290</v>
      </c>
      <c r="AT454" s="182" t="s">
        <v>198</v>
      </c>
      <c r="AU454" s="182" t="s">
        <v>197</v>
      </c>
      <c r="AY454" s="16" t="s">
        <v>176</v>
      </c>
      <c r="BE454" s="183">
        <f>IF(N454="základní",J454,0)</f>
        <v>0</v>
      </c>
      <c r="BF454" s="183">
        <f>IF(N454="snížená",J454,0)</f>
        <v>0</v>
      </c>
      <c r="BG454" s="183">
        <f>IF(N454="zákl. přenesená",J454,0)</f>
        <v>0</v>
      </c>
      <c r="BH454" s="183">
        <f>IF(N454="sníž. přenesená",J454,0)</f>
        <v>0</v>
      </c>
      <c r="BI454" s="183">
        <f>IF(N454="nulová",J454,0)</f>
        <v>0</v>
      </c>
      <c r="BJ454" s="16" t="s">
        <v>84</v>
      </c>
      <c r="BK454" s="183">
        <f>ROUND(I454*H454,2)</f>
        <v>0</v>
      </c>
      <c r="BL454" s="16" t="s">
        <v>241</v>
      </c>
      <c r="BM454" s="182" t="s">
        <v>1213</v>
      </c>
    </row>
    <row r="455" s="2" customFormat="1" ht="16.5" customHeight="1">
      <c r="A455" s="35"/>
      <c r="B455" s="169"/>
      <c r="C455" s="170" t="s">
        <v>1214</v>
      </c>
      <c r="D455" s="170" t="s">
        <v>179</v>
      </c>
      <c r="E455" s="171" t="s">
        <v>1215</v>
      </c>
      <c r="F455" s="172" t="s">
        <v>1216</v>
      </c>
      <c r="G455" s="173" t="s">
        <v>195</v>
      </c>
      <c r="H455" s="174">
        <v>200</v>
      </c>
      <c r="I455" s="175"/>
      <c r="J455" s="176">
        <f>ROUND(I455*H455,2)</f>
        <v>0</v>
      </c>
      <c r="K455" s="177"/>
      <c r="L455" s="36"/>
      <c r="M455" s="178" t="s">
        <v>1</v>
      </c>
      <c r="N455" s="179" t="s">
        <v>41</v>
      </c>
      <c r="O455" s="74"/>
      <c r="P455" s="180">
        <f>O455*H455</f>
        <v>0</v>
      </c>
      <c r="Q455" s="180">
        <v>0</v>
      </c>
      <c r="R455" s="180">
        <f>Q455*H455</f>
        <v>0</v>
      </c>
      <c r="S455" s="180">
        <v>0</v>
      </c>
      <c r="T455" s="181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182" t="s">
        <v>447</v>
      </c>
      <c r="AT455" s="182" t="s">
        <v>179</v>
      </c>
      <c r="AU455" s="182" t="s">
        <v>197</v>
      </c>
      <c r="AY455" s="16" t="s">
        <v>176</v>
      </c>
      <c r="BE455" s="183">
        <f>IF(N455="základní",J455,0)</f>
        <v>0</v>
      </c>
      <c r="BF455" s="183">
        <f>IF(N455="snížená",J455,0)</f>
        <v>0</v>
      </c>
      <c r="BG455" s="183">
        <f>IF(N455="zákl. přenesená",J455,0)</f>
        <v>0</v>
      </c>
      <c r="BH455" s="183">
        <f>IF(N455="sníž. přenesená",J455,0)</f>
        <v>0</v>
      </c>
      <c r="BI455" s="183">
        <f>IF(N455="nulová",J455,0)</f>
        <v>0</v>
      </c>
      <c r="BJ455" s="16" t="s">
        <v>84</v>
      </c>
      <c r="BK455" s="183">
        <f>ROUND(I455*H455,2)</f>
        <v>0</v>
      </c>
      <c r="BL455" s="16" t="s">
        <v>447</v>
      </c>
      <c r="BM455" s="182" t="s">
        <v>1217</v>
      </c>
    </row>
    <row r="456" s="2" customFormat="1" ht="16.5" customHeight="1">
      <c r="A456" s="35"/>
      <c r="B456" s="169"/>
      <c r="C456" s="184" t="s">
        <v>1218</v>
      </c>
      <c r="D456" s="184" t="s">
        <v>198</v>
      </c>
      <c r="E456" s="185" t="s">
        <v>1219</v>
      </c>
      <c r="F456" s="186" t="s">
        <v>1220</v>
      </c>
      <c r="G456" s="187" t="s">
        <v>757</v>
      </c>
      <c r="H456" s="188">
        <v>200</v>
      </c>
      <c r="I456" s="189"/>
      <c r="J456" s="190">
        <f>ROUND(I456*H456,2)</f>
        <v>0</v>
      </c>
      <c r="K456" s="191"/>
      <c r="L456" s="192"/>
      <c r="M456" s="193" t="s">
        <v>1</v>
      </c>
      <c r="N456" s="194" t="s">
        <v>41</v>
      </c>
      <c r="O456" s="74"/>
      <c r="P456" s="180">
        <f>O456*H456</f>
        <v>0</v>
      </c>
      <c r="Q456" s="180">
        <v>0</v>
      </c>
      <c r="R456" s="180">
        <f>Q456*H456</f>
        <v>0</v>
      </c>
      <c r="S456" s="180">
        <v>0</v>
      </c>
      <c r="T456" s="181">
        <f>S456*H456</f>
        <v>0</v>
      </c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R456" s="182" t="s">
        <v>1221</v>
      </c>
      <c r="AT456" s="182" t="s">
        <v>198</v>
      </c>
      <c r="AU456" s="182" t="s">
        <v>197</v>
      </c>
      <c r="AY456" s="16" t="s">
        <v>176</v>
      </c>
      <c r="BE456" s="183">
        <f>IF(N456="základní",J456,0)</f>
        <v>0</v>
      </c>
      <c r="BF456" s="183">
        <f>IF(N456="snížená",J456,0)</f>
        <v>0</v>
      </c>
      <c r="BG456" s="183">
        <f>IF(N456="zákl. přenesená",J456,0)</f>
        <v>0</v>
      </c>
      <c r="BH456" s="183">
        <f>IF(N456="sníž. přenesená",J456,0)</f>
        <v>0</v>
      </c>
      <c r="BI456" s="183">
        <f>IF(N456="nulová",J456,0)</f>
        <v>0</v>
      </c>
      <c r="BJ456" s="16" t="s">
        <v>84</v>
      </c>
      <c r="BK456" s="183">
        <f>ROUND(I456*H456,2)</f>
        <v>0</v>
      </c>
      <c r="BL456" s="16" t="s">
        <v>447</v>
      </c>
      <c r="BM456" s="182" t="s">
        <v>1222</v>
      </c>
    </row>
    <row r="457" s="2" customFormat="1" ht="16.5" customHeight="1">
      <c r="A457" s="35"/>
      <c r="B457" s="169"/>
      <c r="C457" s="170" t="s">
        <v>1223</v>
      </c>
      <c r="D457" s="170" t="s">
        <v>179</v>
      </c>
      <c r="E457" s="171" t="s">
        <v>1224</v>
      </c>
      <c r="F457" s="172" t="s">
        <v>1225</v>
      </c>
      <c r="G457" s="173" t="s">
        <v>195</v>
      </c>
      <c r="H457" s="174">
        <v>50</v>
      </c>
      <c r="I457" s="175"/>
      <c r="J457" s="176">
        <f>ROUND(I457*H457,2)</f>
        <v>0</v>
      </c>
      <c r="K457" s="177"/>
      <c r="L457" s="36"/>
      <c r="M457" s="178" t="s">
        <v>1</v>
      </c>
      <c r="N457" s="179" t="s">
        <v>41</v>
      </c>
      <c r="O457" s="74"/>
      <c r="P457" s="180">
        <f>O457*H457</f>
        <v>0</v>
      </c>
      <c r="Q457" s="180">
        <v>0</v>
      </c>
      <c r="R457" s="180">
        <f>Q457*H457</f>
        <v>0</v>
      </c>
      <c r="S457" s="180">
        <v>0</v>
      </c>
      <c r="T457" s="181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182" t="s">
        <v>447</v>
      </c>
      <c r="AT457" s="182" t="s">
        <v>179</v>
      </c>
      <c r="AU457" s="182" t="s">
        <v>197</v>
      </c>
      <c r="AY457" s="16" t="s">
        <v>176</v>
      </c>
      <c r="BE457" s="183">
        <f>IF(N457="základní",J457,0)</f>
        <v>0</v>
      </c>
      <c r="BF457" s="183">
        <f>IF(N457="snížená",J457,0)</f>
        <v>0</v>
      </c>
      <c r="BG457" s="183">
        <f>IF(N457="zákl. přenesená",J457,0)</f>
        <v>0</v>
      </c>
      <c r="BH457" s="183">
        <f>IF(N457="sníž. přenesená",J457,0)</f>
        <v>0</v>
      </c>
      <c r="BI457" s="183">
        <f>IF(N457="nulová",J457,0)</f>
        <v>0</v>
      </c>
      <c r="BJ457" s="16" t="s">
        <v>84</v>
      </c>
      <c r="BK457" s="183">
        <f>ROUND(I457*H457,2)</f>
        <v>0</v>
      </c>
      <c r="BL457" s="16" t="s">
        <v>447</v>
      </c>
      <c r="BM457" s="182" t="s">
        <v>1226</v>
      </c>
    </row>
    <row r="458" s="2" customFormat="1" ht="16.5" customHeight="1">
      <c r="A458" s="35"/>
      <c r="B458" s="169"/>
      <c r="C458" s="184" t="s">
        <v>1227</v>
      </c>
      <c r="D458" s="184" t="s">
        <v>198</v>
      </c>
      <c r="E458" s="185" t="s">
        <v>1228</v>
      </c>
      <c r="F458" s="186" t="s">
        <v>1229</v>
      </c>
      <c r="G458" s="187" t="s">
        <v>195</v>
      </c>
      <c r="H458" s="188">
        <v>50</v>
      </c>
      <c r="I458" s="189"/>
      <c r="J458" s="190">
        <f>ROUND(I458*H458,2)</f>
        <v>0</v>
      </c>
      <c r="K458" s="191"/>
      <c r="L458" s="192"/>
      <c r="M458" s="193" t="s">
        <v>1</v>
      </c>
      <c r="N458" s="194" t="s">
        <v>41</v>
      </c>
      <c r="O458" s="74"/>
      <c r="P458" s="180">
        <f>O458*H458</f>
        <v>0</v>
      </c>
      <c r="Q458" s="180">
        <v>0</v>
      </c>
      <c r="R458" s="180">
        <f>Q458*H458</f>
        <v>0</v>
      </c>
      <c r="S458" s="180">
        <v>0</v>
      </c>
      <c r="T458" s="181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182" t="s">
        <v>1221</v>
      </c>
      <c r="AT458" s="182" t="s">
        <v>198</v>
      </c>
      <c r="AU458" s="182" t="s">
        <v>197</v>
      </c>
      <c r="AY458" s="16" t="s">
        <v>176</v>
      </c>
      <c r="BE458" s="183">
        <f>IF(N458="základní",J458,0)</f>
        <v>0</v>
      </c>
      <c r="BF458" s="183">
        <f>IF(N458="snížená",J458,0)</f>
        <v>0</v>
      </c>
      <c r="BG458" s="183">
        <f>IF(N458="zákl. přenesená",J458,0)</f>
        <v>0</v>
      </c>
      <c r="BH458" s="183">
        <f>IF(N458="sníž. přenesená",J458,0)</f>
        <v>0</v>
      </c>
      <c r="BI458" s="183">
        <f>IF(N458="nulová",J458,0)</f>
        <v>0</v>
      </c>
      <c r="BJ458" s="16" t="s">
        <v>84</v>
      </c>
      <c r="BK458" s="183">
        <f>ROUND(I458*H458,2)</f>
        <v>0</v>
      </c>
      <c r="BL458" s="16" t="s">
        <v>447</v>
      </c>
      <c r="BM458" s="182" t="s">
        <v>1230</v>
      </c>
    </row>
    <row r="459" s="13" customFormat="1" ht="20.88" customHeight="1">
      <c r="A459" s="13"/>
      <c r="B459" s="195"/>
      <c r="C459" s="13"/>
      <c r="D459" s="196" t="s">
        <v>75</v>
      </c>
      <c r="E459" s="196" t="s">
        <v>1231</v>
      </c>
      <c r="F459" s="196" t="s">
        <v>1232</v>
      </c>
      <c r="G459" s="13"/>
      <c r="H459" s="13"/>
      <c r="I459" s="197"/>
      <c r="J459" s="198">
        <f>BK459</f>
        <v>0</v>
      </c>
      <c r="K459" s="13"/>
      <c r="L459" s="195"/>
      <c r="M459" s="199"/>
      <c r="N459" s="200"/>
      <c r="O459" s="200"/>
      <c r="P459" s="201">
        <f>P460+SUM(P461:P470)+P485</f>
        <v>0</v>
      </c>
      <c r="Q459" s="200"/>
      <c r="R459" s="201">
        <f>R460+SUM(R461:R470)+R485</f>
        <v>0.010880000000000001</v>
      </c>
      <c r="S459" s="200"/>
      <c r="T459" s="202">
        <f>T460+SUM(T461:T470)+T485</f>
        <v>0</v>
      </c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R459" s="196" t="s">
        <v>86</v>
      </c>
      <c r="AT459" s="203" t="s">
        <v>75</v>
      </c>
      <c r="AU459" s="203" t="s">
        <v>183</v>
      </c>
      <c r="AY459" s="196" t="s">
        <v>176</v>
      </c>
      <c r="BK459" s="204">
        <f>BK460+SUM(BK461:BK470)+BK485</f>
        <v>0</v>
      </c>
    </row>
    <row r="460" s="2" customFormat="1" ht="16.5" customHeight="1">
      <c r="A460" s="35"/>
      <c r="B460" s="169"/>
      <c r="C460" s="170" t="s">
        <v>1233</v>
      </c>
      <c r="D460" s="170" t="s">
        <v>179</v>
      </c>
      <c r="E460" s="171" t="s">
        <v>1234</v>
      </c>
      <c r="F460" s="172" t="s">
        <v>1235</v>
      </c>
      <c r="G460" s="173" t="s">
        <v>195</v>
      </c>
      <c r="H460" s="174">
        <v>4</v>
      </c>
      <c r="I460" s="175"/>
      <c r="J460" s="176">
        <f>ROUND(I460*H460,2)</f>
        <v>0</v>
      </c>
      <c r="K460" s="177"/>
      <c r="L460" s="36"/>
      <c r="M460" s="178" t="s">
        <v>1</v>
      </c>
      <c r="N460" s="179" t="s">
        <v>41</v>
      </c>
      <c r="O460" s="74"/>
      <c r="P460" s="180">
        <f>O460*H460</f>
        <v>0</v>
      </c>
      <c r="Q460" s="180">
        <v>0</v>
      </c>
      <c r="R460" s="180">
        <f>Q460*H460</f>
        <v>0</v>
      </c>
      <c r="S460" s="180">
        <v>0</v>
      </c>
      <c r="T460" s="181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182" t="s">
        <v>241</v>
      </c>
      <c r="AT460" s="182" t="s">
        <v>179</v>
      </c>
      <c r="AU460" s="182" t="s">
        <v>197</v>
      </c>
      <c r="AY460" s="16" t="s">
        <v>176</v>
      </c>
      <c r="BE460" s="183">
        <f>IF(N460="základní",J460,0)</f>
        <v>0</v>
      </c>
      <c r="BF460" s="183">
        <f>IF(N460="snížená",J460,0)</f>
        <v>0</v>
      </c>
      <c r="BG460" s="183">
        <f>IF(N460="zákl. přenesená",J460,0)</f>
        <v>0</v>
      </c>
      <c r="BH460" s="183">
        <f>IF(N460="sníž. přenesená",J460,0)</f>
        <v>0</v>
      </c>
      <c r="BI460" s="183">
        <f>IF(N460="nulová",J460,0)</f>
        <v>0</v>
      </c>
      <c r="BJ460" s="16" t="s">
        <v>84</v>
      </c>
      <c r="BK460" s="183">
        <f>ROUND(I460*H460,2)</f>
        <v>0</v>
      </c>
      <c r="BL460" s="16" t="s">
        <v>241</v>
      </c>
      <c r="BM460" s="182" t="s">
        <v>1236</v>
      </c>
    </row>
    <row r="461" s="2" customFormat="1" ht="16.5" customHeight="1">
      <c r="A461" s="35"/>
      <c r="B461" s="169"/>
      <c r="C461" s="170" t="s">
        <v>1237</v>
      </c>
      <c r="D461" s="170" t="s">
        <v>179</v>
      </c>
      <c r="E461" s="171" t="s">
        <v>1238</v>
      </c>
      <c r="F461" s="172" t="s">
        <v>1239</v>
      </c>
      <c r="G461" s="173" t="s">
        <v>195</v>
      </c>
      <c r="H461" s="174">
        <v>5</v>
      </c>
      <c r="I461" s="175"/>
      <c r="J461" s="176">
        <f>ROUND(I461*H461,2)</f>
        <v>0</v>
      </c>
      <c r="K461" s="177"/>
      <c r="L461" s="36"/>
      <c r="M461" s="178" t="s">
        <v>1</v>
      </c>
      <c r="N461" s="179" t="s">
        <v>41</v>
      </c>
      <c r="O461" s="74"/>
      <c r="P461" s="180">
        <f>O461*H461</f>
        <v>0</v>
      </c>
      <c r="Q461" s="180">
        <v>0</v>
      </c>
      <c r="R461" s="180">
        <f>Q461*H461</f>
        <v>0</v>
      </c>
      <c r="S461" s="180">
        <v>0</v>
      </c>
      <c r="T461" s="181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182" t="s">
        <v>241</v>
      </c>
      <c r="AT461" s="182" t="s">
        <v>179</v>
      </c>
      <c r="AU461" s="182" t="s">
        <v>197</v>
      </c>
      <c r="AY461" s="16" t="s">
        <v>176</v>
      </c>
      <c r="BE461" s="183">
        <f>IF(N461="základní",J461,0)</f>
        <v>0</v>
      </c>
      <c r="BF461" s="183">
        <f>IF(N461="snížená",J461,0)</f>
        <v>0</v>
      </c>
      <c r="BG461" s="183">
        <f>IF(N461="zákl. přenesená",J461,0)</f>
        <v>0</v>
      </c>
      <c r="BH461" s="183">
        <f>IF(N461="sníž. přenesená",J461,0)</f>
        <v>0</v>
      </c>
      <c r="BI461" s="183">
        <f>IF(N461="nulová",J461,0)</f>
        <v>0</v>
      </c>
      <c r="BJ461" s="16" t="s">
        <v>84</v>
      </c>
      <c r="BK461" s="183">
        <f>ROUND(I461*H461,2)</f>
        <v>0</v>
      </c>
      <c r="BL461" s="16" t="s">
        <v>241</v>
      </c>
      <c r="BM461" s="182" t="s">
        <v>1240</v>
      </c>
    </row>
    <row r="462" s="2" customFormat="1" ht="16.5" customHeight="1">
      <c r="A462" s="35"/>
      <c r="B462" s="169"/>
      <c r="C462" s="170" t="s">
        <v>1241</v>
      </c>
      <c r="D462" s="170" t="s">
        <v>179</v>
      </c>
      <c r="E462" s="171" t="s">
        <v>1242</v>
      </c>
      <c r="F462" s="172" t="s">
        <v>1056</v>
      </c>
      <c r="G462" s="173" t="s">
        <v>195</v>
      </c>
      <c r="H462" s="174">
        <v>1</v>
      </c>
      <c r="I462" s="175"/>
      <c r="J462" s="176">
        <f>ROUND(I462*H462,2)</f>
        <v>0</v>
      </c>
      <c r="K462" s="177"/>
      <c r="L462" s="36"/>
      <c r="M462" s="178" t="s">
        <v>1</v>
      </c>
      <c r="N462" s="179" t="s">
        <v>41</v>
      </c>
      <c r="O462" s="74"/>
      <c r="P462" s="180">
        <f>O462*H462</f>
        <v>0</v>
      </c>
      <c r="Q462" s="180">
        <v>0</v>
      </c>
      <c r="R462" s="180">
        <f>Q462*H462</f>
        <v>0</v>
      </c>
      <c r="S462" s="180">
        <v>0</v>
      </c>
      <c r="T462" s="181">
        <f>S462*H462</f>
        <v>0</v>
      </c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R462" s="182" t="s">
        <v>241</v>
      </c>
      <c r="AT462" s="182" t="s">
        <v>179</v>
      </c>
      <c r="AU462" s="182" t="s">
        <v>197</v>
      </c>
      <c r="AY462" s="16" t="s">
        <v>176</v>
      </c>
      <c r="BE462" s="183">
        <f>IF(N462="základní",J462,0)</f>
        <v>0</v>
      </c>
      <c r="BF462" s="183">
        <f>IF(N462="snížená",J462,0)</f>
        <v>0</v>
      </c>
      <c r="BG462" s="183">
        <f>IF(N462="zákl. přenesená",J462,0)</f>
        <v>0</v>
      </c>
      <c r="BH462" s="183">
        <f>IF(N462="sníž. přenesená",J462,0)</f>
        <v>0</v>
      </c>
      <c r="BI462" s="183">
        <f>IF(N462="nulová",J462,0)</f>
        <v>0</v>
      </c>
      <c r="BJ462" s="16" t="s">
        <v>84</v>
      </c>
      <c r="BK462" s="183">
        <f>ROUND(I462*H462,2)</f>
        <v>0</v>
      </c>
      <c r="BL462" s="16" t="s">
        <v>241</v>
      </c>
      <c r="BM462" s="182" t="s">
        <v>1243</v>
      </c>
    </row>
    <row r="463" s="2" customFormat="1" ht="16.5" customHeight="1">
      <c r="A463" s="35"/>
      <c r="B463" s="169"/>
      <c r="C463" s="170" t="s">
        <v>1244</v>
      </c>
      <c r="D463" s="170" t="s">
        <v>179</v>
      </c>
      <c r="E463" s="171" t="s">
        <v>1245</v>
      </c>
      <c r="F463" s="172" t="s">
        <v>1246</v>
      </c>
      <c r="G463" s="173" t="s">
        <v>195</v>
      </c>
      <c r="H463" s="174">
        <v>1</v>
      </c>
      <c r="I463" s="175"/>
      <c r="J463" s="176">
        <f>ROUND(I463*H463,2)</f>
        <v>0</v>
      </c>
      <c r="K463" s="177"/>
      <c r="L463" s="36"/>
      <c r="M463" s="178" t="s">
        <v>1</v>
      </c>
      <c r="N463" s="179" t="s">
        <v>41</v>
      </c>
      <c r="O463" s="74"/>
      <c r="P463" s="180">
        <f>O463*H463</f>
        <v>0</v>
      </c>
      <c r="Q463" s="180">
        <v>0</v>
      </c>
      <c r="R463" s="180">
        <f>Q463*H463</f>
        <v>0</v>
      </c>
      <c r="S463" s="180">
        <v>0</v>
      </c>
      <c r="T463" s="181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182" t="s">
        <v>241</v>
      </c>
      <c r="AT463" s="182" t="s">
        <v>179</v>
      </c>
      <c r="AU463" s="182" t="s">
        <v>197</v>
      </c>
      <c r="AY463" s="16" t="s">
        <v>176</v>
      </c>
      <c r="BE463" s="183">
        <f>IF(N463="základní",J463,0)</f>
        <v>0</v>
      </c>
      <c r="BF463" s="183">
        <f>IF(N463="snížená",J463,0)</f>
        <v>0</v>
      </c>
      <c r="BG463" s="183">
        <f>IF(N463="zákl. přenesená",J463,0)</f>
        <v>0</v>
      </c>
      <c r="BH463" s="183">
        <f>IF(N463="sníž. přenesená",J463,0)</f>
        <v>0</v>
      </c>
      <c r="BI463" s="183">
        <f>IF(N463="nulová",J463,0)</f>
        <v>0</v>
      </c>
      <c r="BJ463" s="16" t="s">
        <v>84</v>
      </c>
      <c r="BK463" s="183">
        <f>ROUND(I463*H463,2)</f>
        <v>0</v>
      </c>
      <c r="BL463" s="16" t="s">
        <v>241</v>
      </c>
      <c r="BM463" s="182" t="s">
        <v>1247</v>
      </c>
    </row>
    <row r="464" s="2" customFormat="1" ht="16.5" customHeight="1">
      <c r="A464" s="35"/>
      <c r="B464" s="169"/>
      <c r="C464" s="170" t="s">
        <v>1248</v>
      </c>
      <c r="D464" s="170" t="s">
        <v>179</v>
      </c>
      <c r="E464" s="171" t="s">
        <v>1249</v>
      </c>
      <c r="F464" s="172" t="s">
        <v>1250</v>
      </c>
      <c r="G464" s="173" t="s">
        <v>195</v>
      </c>
      <c r="H464" s="174">
        <v>1</v>
      </c>
      <c r="I464" s="175"/>
      <c r="J464" s="176">
        <f>ROUND(I464*H464,2)</f>
        <v>0</v>
      </c>
      <c r="K464" s="177"/>
      <c r="L464" s="36"/>
      <c r="M464" s="178" t="s">
        <v>1</v>
      </c>
      <c r="N464" s="179" t="s">
        <v>41</v>
      </c>
      <c r="O464" s="74"/>
      <c r="P464" s="180">
        <f>O464*H464</f>
        <v>0</v>
      </c>
      <c r="Q464" s="180">
        <v>0</v>
      </c>
      <c r="R464" s="180">
        <f>Q464*H464</f>
        <v>0</v>
      </c>
      <c r="S464" s="180">
        <v>0</v>
      </c>
      <c r="T464" s="181">
        <f>S464*H464</f>
        <v>0</v>
      </c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R464" s="182" t="s">
        <v>241</v>
      </c>
      <c r="AT464" s="182" t="s">
        <v>179</v>
      </c>
      <c r="AU464" s="182" t="s">
        <v>197</v>
      </c>
      <c r="AY464" s="16" t="s">
        <v>176</v>
      </c>
      <c r="BE464" s="183">
        <f>IF(N464="základní",J464,0)</f>
        <v>0</v>
      </c>
      <c r="BF464" s="183">
        <f>IF(N464="snížená",J464,0)</f>
        <v>0</v>
      </c>
      <c r="BG464" s="183">
        <f>IF(N464="zákl. přenesená",J464,0)</f>
        <v>0</v>
      </c>
      <c r="BH464" s="183">
        <f>IF(N464="sníž. přenesená",J464,0)</f>
        <v>0</v>
      </c>
      <c r="BI464" s="183">
        <f>IF(N464="nulová",J464,0)</f>
        <v>0</v>
      </c>
      <c r="BJ464" s="16" t="s">
        <v>84</v>
      </c>
      <c r="BK464" s="183">
        <f>ROUND(I464*H464,2)</f>
        <v>0</v>
      </c>
      <c r="BL464" s="16" t="s">
        <v>241</v>
      </c>
      <c r="BM464" s="182" t="s">
        <v>1251</v>
      </c>
    </row>
    <row r="465" s="2" customFormat="1" ht="16.5" customHeight="1">
      <c r="A465" s="35"/>
      <c r="B465" s="169"/>
      <c r="C465" s="170" t="s">
        <v>1252</v>
      </c>
      <c r="D465" s="170" t="s">
        <v>179</v>
      </c>
      <c r="E465" s="171" t="s">
        <v>1253</v>
      </c>
      <c r="F465" s="172" t="s">
        <v>1254</v>
      </c>
      <c r="G465" s="173" t="s">
        <v>195</v>
      </c>
      <c r="H465" s="174">
        <v>1</v>
      </c>
      <c r="I465" s="175"/>
      <c r="J465" s="176">
        <f>ROUND(I465*H465,2)</f>
        <v>0</v>
      </c>
      <c r="K465" s="177"/>
      <c r="L465" s="36"/>
      <c r="M465" s="178" t="s">
        <v>1</v>
      </c>
      <c r="N465" s="179" t="s">
        <v>41</v>
      </c>
      <c r="O465" s="74"/>
      <c r="P465" s="180">
        <f>O465*H465</f>
        <v>0</v>
      </c>
      <c r="Q465" s="180">
        <v>0</v>
      </c>
      <c r="R465" s="180">
        <f>Q465*H465</f>
        <v>0</v>
      </c>
      <c r="S465" s="180">
        <v>0</v>
      </c>
      <c r="T465" s="181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182" t="s">
        <v>241</v>
      </c>
      <c r="AT465" s="182" t="s">
        <v>179</v>
      </c>
      <c r="AU465" s="182" t="s">
        <v>197</v>
      </c>
      <c r="AY465" s="16" t="s">
        <v>176</v>
      </c>
      <c r="BE465" s="183">
        <f>IF(N465="základní",J465,0)</f>
        <v>0</v>
      </c>
      <c r="BF465" s="183">
        <f>IF(N465="snížená",J465,0)</f>
        <v>0</v>
      </c>
      <c r="BG465" s="183">
        <f>IF(N465="zákl. přenesená",J465,0)</f>
        <v>0</v>
      </c>
      <c r="BH465" s="183">
        <f>IF(N465="sníž. přenesená",J465,0)</f>
        <v>0</v>
      </c>
      <c r="BI465" s="183">
        <f>IF(N465="nulová",J465,0)</f>
        <v>0</v>
      </c>
      <c r="BJ465" s="16" t="s">
        <v>84</v>
      </c>
      <c r="BK465" s="183">
        <f>ROUND(I465*H465,2)</f>
        <v>0</v>
      </c>
      <c r="BL465" s="16" t="s">
        <v>241</v>
      </c>
      <c r="BM465" s="182" t="s">
        <v>1255</v>
      </c>
    </row>
    <row r="466" s="2" customFormat="1" ht="16.5" customHeight="1">
      <c r="A466" s="35"/>
      <c r="B466" s="169"/>
      <c r="C466" s="170" t="s">
        <v>1256</v>
      </c>
      <c r="D466" s="170" t="s">
        <v>179</v>
      </c>
      <c r="E466" s="171" t="s">
        <v>1257</v>
      </c>
      <c r="F466" s="172" t="s">
        <v>1258</v>
      </c>
      <c r="G466" s="173" t="s">
        <v>195</v>
      </c>
      <c r="H466" s="174">
        <v>1</v>
      </c>
      <c r="I466" s="175"/>
      <c r="J466" s="176">
        <f>ROUND(I466*H466,2)</f>
        <v>0</v>
      </c>
      <c r="K466" s="177"/>
      <c r="L466" s="36"/>
      <c r="M466" s="178" t="s">
        <v>1</v>
      </c>
      <c r="N466" s="179" t="s">
        <v>41</v>
      </c>
      <c r="O466" s="74"/>
      <c r="P466" s="180">
        <f>O466*H466</f>
        <v>0</v>
      </c>
      <c r="Q466" s="180">
        <v>0</v>
      </c>
      <c r="R466" s="180">
        <f>Q466*H466</f>
        <v>0</v>
      </c>
      <c r="S466" s="180">
        <v>0</v>
      </c>
      <c r="T466" s="181">
        <f>S466*H466</f>
        <v>0</v>
      </c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R466" s="182" t="s">
        <v>241</v>
      </c>
      <c r="AT466" s="182" t="s">
        <v>179</v>
      </c>
      <c r="AU466" s="182" t="s">
        <v>197</v>
      </c>
      <c r="AY466" s="16" t="s">
        <v>176</v>
      </c>
      <c r="BE466" s="183">
        <f>IF(N466="základní",J466,0)</f>
        <v>0</v>
      </c>
      <c r="BF466" s="183">
        <f>IF(N466="snížená",J466,0)</f>
        <v>0</v>
      </c>
      <c r="BG466" s="183">
        <f>IF(N466="zákl. přenesená",J466,0)</f>
        <v>0</v>
      </c>
      <c r="BH466" s="183">
        <f>IF(N466="sníž. přenesená",J466,0)</f>
        <v>0</v>
      </c>
      <c r="BI466" s="183">
        <f>IF(N466="nulová",J466,0)</f>
        <v>0</v>
      </c>
      <c r="BJ466" s="16" t="s">
        <v>84</v>
      </c>
      <c r="BK466" s="183">
        <f>ROUND(I466*H466,2)</f>
        <v>0</v>
      </c>
      <c r="BL466" s="16" t="s">
        <v>241</v>
      </c>
      <c r="BM466" s="182" t="s">
        <v>1259</v>
      </c>
    </row>
    <row r="467" s="2" customFormat="1" ht="16.5" customHeight="1">
      <c r="A467" s="35"/>
      <c r="B467" s="169"/>
      <c r="C467" s="170" t="s">
        <v>1260</v>
      </c>
      <c r="D467" s="170" t="s">
        <v>179</v>
      </c>
      <c r="E467" s="171" t="s">
        <v>1261</v>
      </c>
      <c r="F467" s="172" t="s">
        <v>1262</v>
      </c>
      <c r="G467" s="173" t="s">
        <v>195</v>
      </c>
      <c r="H467" s="174">
        <v>1</v>
      </c>
      <c r="I467" s="175"/>
      <c r="J467" s="176">
        <f>ROUND(I467*H467,2)</f>
        <v>0</v>
      </c>
      <c r="K467" s="177"/>
      <c r="L467" s="36"/>
      <c r="M467" s="178" t="s">
        <v>1</v>
      </c>
      <c r="N467" s="179" t="s">
        <v>41</v>
      </c>
      <c r="O467" s="74"/>
      <c r="P467" s="180">
        <f>O467*H467</f>
        <v>0</v>
      </c>
      <c r="Q467" s="180">
        <v>0</v>
      </c>
      <c r="R467" s="180">
        <f>Q467*H467</f>
        <v>0</v>
      </c>
      <c r="S467" s="180">
        <v>0</v>
      </c>
      <c r="T467" s="181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182" t="s">
        <v>241</v>
      </c>
      <c r="AT467" s="182" t="s">
        <v>179</v>
      </c>
      <c r="AU467" s="182" t="s">
        <v>197</v>
      </c>
      <c r="AY467" s="16" t="s">
        <v>176</v>
      </c>
      <c r="BE467" s="183">
        <f>IF(N467="základní",J467,0)</f>
        <v>0</v>
      </c>
      <c r="BF467" s="183">
        <f>IF(N467="snížená",J467,0)</f>
        <v>0</v>
      </c>
      <c r="BG467" s="183">
        <f>IF(N467="zákl. přenesená",J467,0)</f>
        <v>0</v>
      </c>
      <c r="BH467" s="183">
        <f>IF(N467="sníž. přenesená",J467,0)</f>
        <v>0</v>
      </c>
      <c r="BI467" s="183">
        <f>IF(N467="nulová",J467,0)</f>
        <v>0</v>
      </c>
      <c r="BJ467" s="16" t="s">
        <v>84</v>
      </c>
      <c r="BK467" s="183">
        <f>ROUND(I467*H467,2)</f>
        <v>0</v>
      </c>
      <c r="BL467" s="16" t="s">
        <v>241</v>
      </c>
      <c r="BM467" s="182" t="s">
        <v>1263</v>
      </c>
    </row>
    <row r="468" s="2" customFormat="1" ht="16.5" customHeight="1">
      <c r="A468" s="35"/>
      <c r="B468" s="169"/>
      <c r="C468" s="170" t="s">
        <v>1221</v>
      </c>
      <c r="D468" s="170" t="s">
        <v>179</v>
      </c>
      <c r="E468" s="171" t="s">
        <v>1264</v>
      </c>
      <c r="F468" s="172" t="s">
        <v>1265</v>
      </c>
      <c r="G468" s="173" t="s">
        <v>195</v>
      </c>
      <c r="H468" s="174">
        <v>1</v>
      </c>
      <c r="I468" s="175"/>
      <c r="J468" s="176">
        <f>ROUND(I468*H468,2)</f>
        <v>0</v>
      </c>
      <c r="K468" s="177"/>
      <c r="L468" s="36"/>
      <c r="M468" s="178" t="s">
        <v>1</v>
      </c>
      <c r="N468" s="179" t="s">
        <v>41</v>
      </c>
      <c r="O468" s="74"/>
      <c r="P468" s="180">
        <f>O468*H468</f>
        <v>0</v>
      </c>
      <c r="Q468" s="180">
        <v>0</v>
      </c>
      <c r="R468" s="180">
        <f>Q468*H468</f>
        <v>0</v>
      </c>
      <c r="S468" s="180">
        <v>0</v>
      </c>
      <c r="T468" s="181">
        <f>S468*H468</f>
        <v>0</v>
      </c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R468" s="182" t="s">
        <v>241</v>
      </c>
      <c r="AT468" s="182" t="s">
        <v>179</v>
      </c>
      <c r="AU468" s="182" t="s">
        <v>197</v>
      </c>
      <c r="AY468" s="16" t="s">
        <v>176</v>
      </c>
      <c r="BE468" s="183">
        <f>IF(N468="základní",J468,0)</f>
        <v>0</v>
      </c>
      <c r="BF468" s="183">
        <f>IF(N468="snížená",J468,0)</f>
        <v>0</v>
      </c>
      <c r="BG468" s="183">
        <f>IF(N468="zákl. přenesená",J468,0)</f>
        <v>0</v>
      </c>
      <c r="BH468" s="183">
        <f>IF(N468="sníž. přenesená",J468,0)</f>
        <v>0</v>
      </c>
      <c r="BI468" s="183">
        <f>IF(N468="nulová",J468,0)</f>
        <v>0</v>
      </c>
      <c r="BJ468" s="16" t="s">
        <v>84</v>
      </c>
      <c r="BK468" s="183">
        <f>ROUND(I468*H468,2)</f>
        <v>0</v>
      </c>
      <c r="BL468" s="16" t="s">
        <v>241</v>
      </c>
      <c r="BM468" s="182" t="s">
        <v>1266</v>
      </c>
    </row>
    <row r="469" s="2" customFormat="1" ht="16.5" customHeight="1">
      <c r="A469" s="35"/>
      <c r="B469" s="169"/>
      <c r="C469" s="170" t="s">
        <v>1267</v>
      </c>
      <c r="D469" s="170" t="s">
        <v>179</v>
      </c>
      <c r="E469" s="171" t="s">
        <v>1268</v>
      </c>
      <c r="F469" s="172" t="s">
        <v>1269</v>
      </c>
      <c r="G469" s="173" t="s">
        <v>195</v>
      </c>
      <c r="H469" s="174">
        <v>1</v>
      </c>
      <c r="I469" s="175"/>
      <c r="J469" s="176">
        <f>ROUND(I469*H469,2)</f>
        <v>0</v>
      </c>
      <c r="K469" s="177"/>
      <c r="L469" s="36"/>
      <c r="M469" s="178" t="s">
        <v>1</v>
      </c>
      <c r="N469" s="179" t="s">
        <v>41</v>
      </c>
      <c r="O469" s="74"/>
      <c r="P469" s="180">
        <f>O469*H469</f>
        <v>0</v>
      </c>
      <c r="Q469" s="180">
        <v>0</v>
      </c>
      <c r="R469" s="180">
        <f>Q469*H469</f>
        <v>0</v>
      </c>
      <c r="S469" s="180">
        <v>0</v>
      </c>
      <c r="T469" s="181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182" t="s">
        <v>241</v>
      </c>
      <c r="AT469" s="182" t="s">
        <v>179</v>
      </c>
      <c r="AU469" s="182" t="s">
        <v>197</v>
      </c>
      <c r="AY469" s="16" t="s">
        <v>176</v>
      </c>
      <c r="BE469" s="183">
        <f>IF(N469="základní",J469,0)</f>
        <v>0</v>
      </c>
      <c r="BF469" s="183">
        <f>IF(N469="snížená",J469,0)</f>
        <v>0</v>
      </c>
      <c r="BG469" s="183">
        <f>IF(N469="zákl. přenesená",J469,0)</f>
        <v>0</v>
      </c>
      <c r="BH469" s="183">
        <f>IF(N469="sníž. přenesená",J469,0)</f>
        <v>0</v>
      </c>
      <c r="BI469" s="183">
        <f>IF(N469="nulová",J469,0)</f>
        <v>0</v>
      </c>
      <c r="BJ469" s="16" t="s">
        <v>84</v>
      </c>
      <c r="BK469" s="183">
        <f>ROUND(I469*H469,2)</f>
        <v>0</v>
      </c>
      <c r="BL469" s="16" t="s">
        <v>241</v>
      </c>
      <c r="BM469" s="182" t="s">
        <v>1270</v>
      </c>
    </row>
    <row r="470" s="13" customFormat="1" ht="20.88" customHeight="1">
      <c r="A470" s="13"/>
      <c r="B470" s="195"/>
      <c r="C470" s="13"/>
      <c r="D470" s="196" t="s">
        <v>75</v>
      </c>
      <c r="E470" s="196" t="s">
        <v>1271</v>
      </c>
      <c r="F470" s="196" t="s">
        <v>1272</v>
      </c>
      <c r="G470" s="13"/>
      <c r="H470" s="13"/>
      <c r="I470" s="197"/>
      <c r="J470" s="198">
        <f>BK470</f>
        <v>0</v>
      </c>
      <c r="K470" s="13"/>
      <c r="L470" s="195"/>
      <c r="M470" s="199"/>
      <c r="N470" s="200"/>
      <c r="O470" s="200"/>
      <c r="P470" s="201">
        <f>SUM(P471:P484)</f>
        <v>0</v>
      </c>
      <c r="Q470" s="200"/>
      <c r="R470" s="201">
        <f>SUM(R471:R484)</f>
        <v>0.00060000000000000006</v>
      </c>
      <c r="S470" s="200"/>
      <c r="T470" s="202">
        <f>SUM(T471:T484)</f>
        <v>0</v>
      </c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R470" s="196" t="s">
        <v>84</v>
      </c>
      <c r="AT470" s="203" t="s">
        <v>75</v>
      </c>
      <c r="AU470" s="203" t="s">
        <v>197</v>
      </c>
      <c r="AY470" s="196" t="s">
        <v>176</v>
      </c>
      <c r="BK470" s="204">
        <f>SUM(BK471:BK484)</f>
        <v>0</v>
      </c>
    </row>
    <row r="471" s="2" customFormat="1" ht="24.15" customHeight="1">
      <c r="A471" s="35"/>
      <c r="B471" s="169"/>
      <c r="C471" s="170" t="s">
        <v>1273</v>
      </c>
      <c r="D471" s="170" t="s">
        <v>179</v>
      </c>
      <c r="E471" s="171" t="s">
        <v>1274</v>
      </c>
      <c r="F471" s="172" t="s">
        <v>1275</v>
      </c>
      <c r="G471" s="173" t="s">
        <v>285</v>
      </c>
      <c r="H471" s="174">
        <v>60</v>
      </c>
      <c r="I471" s="175"/>
      <c r="J471" s="176">
        <f>ROUND(I471*H471,2)</f>
        <v>0</v>
      </c>
      <c r="K471" s="177"/>
      <c r="L471" s="36"/>
      <c r="M471" s="178" t="s">
        <v>1</v>
      </c>
      <c r="N471" s="179" t="s">
        <v>41</v>
      </c>
      <c r="O471" s="74"/>
      <c r="P471" s="180">
        <f>O471*H471</f>
        <v>0</v>
      </c>
      <c r="Q471" s="180">
        <v>0</v>
      </c>
      <c r="R471" s="180">
        <f>Q471*H471</f>
        <v>0</v>
      </c>
      <c r="S471" s="180">
        <v>0</v>
      </c>
      <c r="T471" s="181">
        <f>S471*H471</f>
        <v>0</v>
      </c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R471" s="182" t="s">
        <v>183</v>
      </c>
      <c r="AT471" s="182" t="s">
        <v>179</v>
      </c>
      <c r="AU471" s="182" t="s">
        <v>177</v>
      </c>
      <c r="AY471" s="16" t="s">
        <v>176</v>
      </c>
      <c r="BE471" s="183">
        <f>IF(N471="základní",J471,0)</f>
        <v>0</v>
      </c>
      <c r="BF471" s="183">
        <f>IF(N471="snížená",J471,0)</f>
        <v>0</v>
      </c>
      <c r="BG471" s="183">
        <f>IF(N471="zákl. přenesená",J471,0)</f>
        <v>0</v>
      </c>
      <c r="BH471" s="183">
        <f>IF(N471="sníž. přenesená",J471,0)</f>
        <v>0</v>
      </c>
      <c r="BI471" s="183">
        <f>IF(N471="nulová",J471,0)</f>
        <v>0</v>
      </c>
      <c r="BJ471" s="16" t="s">
        <v>84</v>
      </c>
      <c r="BK471" s="183">
        <f>ROUND(I471*H471,2)</f>
        <v>0</v>
      </c>
      <c r="BL471" s="16" t="s">
        <v>183</v>
      </c>
      <c r="BM471" s="182" t="s">
        <v>1276</v>
      </c>
    </row>
    <row r="472" s="2" customFormat="1" ht="16.5" customHeight="1">
      <c r="A472" s="35"/>
      <c r="B472" s="169"/>
      <c r="C472" s="184" t="s">
        <v>1277</v>
      </c>
      <c r="D472" s="184" t="s">
        <v>198</v>
      </c>
      <c r="E472" s="185" t="s">
        <v>1278</v>
      </c>
      <c r="F472" s="186" t="s">
        <v>1279</v>
      </c>
      <c r="G472" s="187" t="s">
        <v>285</v>
      </c>
      <c r="H472" s="188">
        <v>60</v>
      </c>
      <c r="I472" s="189"/>
      <c r="J472" s="190">
        <f>ROUND(I472*H472,2)</f>
        <v>0</v>
      </c>
      <c r="K472" s="191"/>
      <c r="L472" s="192"/>
      <c r="M472" s="193" t="s">
        <v>1</v>
      </c>
      <c r="N472" s="194" t="s">
        <v>41</v>
      </c>
      <c r="O472" s="74"/>
      <c r="P472" s="180">
        <f>O472*H472</f>
        <v>0</v>
      </c>
      <c r="Q472" s="180">
        <v>1.0000000000000001E-05</v>
      </c>
      <c r="R472" s="180">
        <f>Q472*H472</f>
        <v>0.00060000000000000006</v>
      </c>
      <c r="S472" s="180">
        <v>0</v>
      </c>
      <c r="T472" s="181">
        <f>S472*H472</f>
        <v>0</v>
      </c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R472" s="182" t="s">
        <v>201</v>
      </c>
      <c r="AT472" s="182" t="s">
        <v>198</v>
      </c>
      <c r="AU472" s="182" t="s">
        <v>177</v>
      </c>
      <c r="AY472" s="16" t="s">
        <v>176</v>
      </c>
      <c r="BE472" s="183">
        <f>IF(N472="základní",J472,0)</f>
        <v>0</v>
      </c>
      <c r="BF472" s="183">
        <f>IF(N472="snížená",J472,0)</f>
        <v>0</v>
      </c>
      <c r="BG472" s="183">
        <f>IF(N472="zákl. přenesená",J472,0)</f>
        <v>0</v>
      </c>
      <c r="BH472" s="183">
        <f>IF(N472="sníž. přenesená",J472,0)</f>
        <v>0</v>
      </c>
      <c r="BI472" s="183">
        <f>IF(N472="nulová",J472,0)</f>
        <v>0</v>
      </c>
      <c r="BJ472" s="16" t="s">
        <v>84</v>
      </c>
      <c r="BK472" s="183">
        <f>ROUND(I472*H472,2)</f>
        <v>0</v>
      </c>
      <c r="BL472" s="16" t="s">
        <v>183</v>
      </c>
      <c r="BM472" s="182" t="s">
        <v>1280</v>
      </c>
    </row>
    <row r="473" s="2" customFormat="1" ht="16.5" customHeight="1">
      <c r="A473" s="35"/>
      <c r="B473" s="169"/>
      <c r="C473" s="170" t="s">
        <v>1281</v>
      </c>
      <c r="D473" s="170" t="s">
        <v>179</v>
      </c>
      <c r="E473" s="171" t="s">
        <v>1282</v>
      </c>
      <c r="F473" s="172" t="s">
        <v>1283</v>
      </c>
      <c r="G473" s="173" t="s">
        <v>195</v>
      </c>
      <c r="H473" s="174">
        <v>6</v>
      </c>
      <c r="I473" s="175"/>
      <c r="J473" s="176">
        <f>ROUND(I473*H473,2)</f>
        <v>0</v>
      </c>
      <c r="K473" s="177"/>
      <c r="L473" s="36"/>
      <c r="M473" s="178" t="s">
        <v>1</v>
      </c>
      <c r="N473" s="179" t="s">
        <v>41</v>
      </c>
      <c r="O473" s="74"/>
      <c r="P473" s="180">
        <f>O473*H473</f>
        <v>0</v>
      </c>
      <c r="Q473" s="180">
        <v>0</v>
      </c>
      <c r="R473" s="180">
        <f>Q473*H473</f>
        <v>0</v>
      </c>
      <c r="S473" s="180">
        <v>0</v>
      </c>
      <c r="T473" s="181">
        <f>S473*H473</f>
        <v>0</v>
      </c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R473" s="182" t="s">
        <v>241</v>
      </c>
      <c r="AT473" s="182" t="s">
        <v>179</v>
      </c>
      <c r="AU473" s="182" t="s">
        <v>177</v>
      </c>
      <c r="AY473" s="16" t="s">
        <v>176</v>
      </c>
      <c r="BE473" s="183">
        <f>IF(N473="základní",J473,0)</f>
        <v>0</v>
      </c>
      <c r="BF473" s="183">
        <f>IF(N473="snížená",J473,0)</f>
        <v>0</v>
      </c>
      <c r="BG473" s="183">
        <f>IF(N473="zákl. přenesená",J473,0)</f>
        <v>0</v>
      </c>
      <c r="BH473" s="183">
        <f>IF(N473="sníž. přenesená",J473,0)</f>
        <v>0</v>
      </c>
      <c r="BI473" s="183">
        <f>IF(N473="nulová",J473,0)</f>
        <v>0</v>
      </c>
      <c r="BJ473" s="16" t="s">
        <v>84</v>
      </c>
      <c r="BK473" s="183">
        <f>ROUND(I473*H473,2)</f>
        <v>0</v>
      </c>
      <c r="BL473" s="16" t="s">
        <v>241</v>
      </c>
      <c r="BM473" s="182" t="s">
        <v>1284</v>
      </c>
    </row>
    <row r="474" s="2" customFormat="1" ht="16.5" customHeight="1">
      <c r="A474" s="35"/>
      <c r="B474" s="169"/>
      <c r="C474" s="184" t="s">
        <v>1285</v>
      </c>
      <c r="D474" s="184" t="s">
        <v>198</v>
      </c>
      <c r="E474" s="185" t="s">
        <v>1286</v>
      </c>
      <c r="F474" s="186" t="s">
        <v>1287</v>
      </c>
      <c r="G474" s="187" t="s">
        <v>195</v>
      </c>
      <c r="H474" s="188">
        <v>6</v>
      </c>
      <c r="I474" s="189"/>
      <c r="J474" s="190">
        <f>ROUND(I474*H474,2)</f>
        <v>0</v>
      </c>
      <c r="K474" s="191"/>
      <c r="L474" s="192"/>
      <c r="M474" s="193" t="s">
        <v>1</v>
      </c>
      <c r="N474" s="194" t="s">
        <v>41</v>
      </c>
      <c r="O474" s="74"/>
      <c r="P474" s="180">
        <f>O474*H474</f>
        <v>0</v>
      </c>
      <c r="Q474" s="180">
        <v>0</v>
      </c>
      <c r="R474" s="180">
        <f>Q474*H474</f>
        <v>0</v>
      </c>
      <c r="S474" s="180">
        <v>0</v>
      </c>
      <c r="T474" s="181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182" t="s">
        <v>290</v>
      </c>
      <c r="AT474" s="182" t="s">
        <v>198</v>
      </c>
      <c r="AU474" s="182" t="s">
        <v>177</v>
      </c>
      <c r="AY474" s="16" t="s">
        <v>176</v>
      </c>
      <c r="BE474" s="183">
        <f>IF(N474="základní",J474,0)</f>
        <v>0</v>
      </c>
      <c r="BF474" s="183">
        <f>IF(N474="snížená",J474,0)</f>
        <v>0</v>
      </c>
      <c r="BG474" s="183">
        <f>IF(N474="zákl. přenesená",J474,0)</f>
        <v>0</v>
      </c>
      <c r="BH474" s="183">
        <f>IF(N474="sníž. přenesená",J474,0)</f>
        <v>0</v>
      </c>
      <c r="BI474" s="183">
        <f>IF(N474="nulová",J474,0)</f>
        <v>0</v>
      </c>
      <c r="BJ474" s="16" t="s">
        <v>84</v>
      </c>
      <c r="BK474" s="183">
        <f>ROUND(I474*H474,2)</f>
        <v>0</v>
      </c>
      <c r="BL474" s="16" t="s">
        <v>241</v>
      </c>
      <c r="BM474" s="182" t="s">
        <v>1288</v>
      </c>
    </row>
    <row r="475" s="2" customFormat="1" ht="16.5" customHeight="1">
      <c r="A475" s="35"/>
      <c r="B475" s="169"/>
      <c r="C475" s="170" t="s">
        <v>1289</v>
      </c>
      <c r="D475" s="170" t="s">
        <v>179</v>
      </c>
      <c r="E475" s="171" t="s">
        <v>1290</v>
      </c>
      <c r="F475" s="172" t="s">
        <v>1291</v>
      </c>
      <c r="G475" s="173" t="s">
        <v>195</v>
      </c>
      <c r="H475" s="174">
        <v>2</v>
      </c>
      <c r="I475" s="175"/>
      <c r="J475" s="176">
        <f>ROUND(I475*H475,2)</f>
        <v>0</v>
      </c>
      <c r="K475" s="177"/>
      <c r="L475" s="36"/>
      <c r="M475" s="178" t="s">
        <v>1</v>
      </c>
      <c r="N475" s="179" t="s">
        <v>41</v>
      </c>
      <c r="O475" s="74"/>
      <c r="P475" s="180">
        <f>O475*H475</f>
        <v>0</v>
      </c>
      <c r="Q475" s="180">
        <v>0</v>
      </c>
      <c r="R475" s="180">
        <f>Q475*H475</f>
        <v>0</v>
      </c>
      <c r="S475" s="180">
        <v>0</v>
      </c>
      <c r="T475" s="181">
        <f>S475*H475</f>
        <v>0</v>
      </c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R475" s="182" t="s">
        <v>241</v>
      </c>
      <c r="AT475" s="182" t="s">
        <v>179</v>
      </c>
      <c r="AU475" s="182" t="s">
        <v>177</v>
      </c>
      <c r="AY475" s="16" t="s">
        <v>176</v>
      </c>
      <c r="BE475" s="183">
        <f>IF(N475="základní",J475,0)</f>
        <v>0</v>
      </c>
      <c r="BF475" s="183">
        <f>IF(N475="snížená",J475,0)</f>
        <v>0</v>
      </c>
      <c r="BG475" s="183">
        <f>IF(N475="zákl. přenesená",J475,0)</f>
        <v>0</v>
      </c>
      <c r="BH475" s="183">
        <f>IF(N475="sníž. přenesená",J475,0)</f>
        <v>0</v>
      </c>
      <c r="BI475" s="183">
        <f>IF(N475="nulová",J475,0)</f>
        <v>0</v>
      </c>
      <c r="BJ475" s="16" t="s">
        <v>84</v>
      </c>
      <c r="BK475" s="183">
        <f>ROUND(I475*H475,2)</f>
        <v>0</v>
      </c>
      <c r="BL475" s="16" t="s">
        <v>241</v>
      </c>
      <c r="BM475" s="182" t="s">
        <v>1292</v>
      </c>
    </row>
    <row r="476" s="2" customFormat="1" ht="16.5" customHeight="1">
      <c r="A476" s="35"/>
      <c r="B476" s="169"/>
      <c r="C476" s="184" t="s">
        <v>1293</v>
      </c>
      <c r="D476" s="184" t="s">
        <v>198</v>
      </c>
      <c r="E476" s="185" t="s">
        <v>1294</v>
      </c>
      <c r="F476" s="186" t="s">
        <v>1295</v>
      </c>
      <c r="G476" s="187" t="s">
        <v>195</v>
      </c>
      <c r="H476" s="188">
        <v>2</v>
      </c>
      <c r="I476" s="189"/>
      <c r="J476" s="190">
        <f>ROUND(I476*H476,2)</f>
        <v>0</v>
      </c>
      <c r="K476" s="191"/>
      <c r="L476" s="192"/>
      <c r="M476" s="193" t="s">
        <v>1</v>
      </c>
      <c r="N476" s="194" t="s">
        <v>41</v>
      </c>
      <c r="O476" s="74"/>
      <c r="P476" s="180">
        <f>O476*H476</f>
        <v>0</v>
      </c>
      <c r="Q476" s="180">
        <v>0</v>
      </c>
      <c r="R476" s="180">
        <f>Q476*H476</f>
        <v>0</v>
      </c>
      <c r="S476" s="180">
        <v>0</v>
      </c>
      <c r="T476" s="181">
        <f>S476*H476</f>
        <v>0</v>
      </c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R476" s="182" t="s">
        <v>290</v>
      </c>
      <c r="AT476" s="182" t="s">
        <v>198</v>
      </c>
      <c r="AU476" s="182" t="s">
        <v>177</v>
      </c>
      <c r="AY476" s="16" t="s">
        <v>176</v>
      </c>
      <c r="BE476" s="183">
        <f>IF(N476="základní",J476,0)</f>
        <v>0</v>
      </c>
      <c r="BF476" s="183">
        <f>IF(N476="snížená",J476,0)</f>
        <v>0</v>
      </c>
      <c r="BG476" s="183">
        <f>IF(N476="zákl. přenesená",J476,0)</f>
        <v>0</v>
      </c>
      <c r="BH476" s="183">
        <f>IF(N476="sníž. přenesená",J476,0)</f>
        <v>0</v>
      </c>
      <c r="BI476" s="183">
        <f>IF(N476="nulová",J476,0)</f>
        <v>0</v>
      </c>
      <c r="BJ476" s="16" t="s">
        <v>84</v>
      </c>
      <c r="BK476" s="183">
        <f>ROUND(I476*H476,2)</f>
        <v>0</v>
      </c>
      <c r="BL476" s="16" t="s">
        <v>241</v>
      </c>
      <c r="BM476" s="182" t="s">
        <v>1296</v>
      </c>
    </row>
    <row r="477" s="2" customFormat="1" ht="16.5" customHeight="1">
      <c r="A477" s="35"/>
      <c r="B477" s="169"/>
      <c r="C477" s="170" t="s">
        <v>1297</v>
      </c>
      <c r="D477" s="170" t="s">
        <v>179</v>
      </c>
      <c r="E477" s="171" t="s">
        <v>1298</v>
      </c>
      <c r="F477" s="172" t="s">
        <v>1299</v>
      </c>
      <c r="G477" s="173" t="s">
        <v>195</v>
      </c>
      <c r="H477" s="174">
        <v>12</v>
      </c>
      <c r="I477" s="175"/>
      <c r="J477" s="176">
        <f>ROUND(I477*H477,2)</f>
        <v>0</v>
      </c>
      <c r="K477" s="177"/>
      <c r="L477" s="36"/>
      <c r="M477" s="178" t="s">
        <v>1</v>
      </c>
      <c r="N477" s="179" t="s">
        <v>41</v>
      </c>
      <c r="O477" s="74"/>
      <c r="P477" s="180">
        <f>O477*H477</f>
        <v>0</v>
      </c>
      <c r="Q477" s="180">
        <v>0</v>
      </c>
      <c r="R477" s="180">
        <f>Q477*H477</f>
        <v>0</v>
      </c>
      <c r="S477" s="180">
        <v>0</v>
      </c>
      <c r="T477" s="181">
        <f>S477*H477</f>
        <v>0</v>
      </c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R477" s="182" t="s">
        <v>241</v>
      </c>
      <c r="AT477" s="182" t="s">
        <v>179</v>
      </c>
      <c r="AU477" s="182" t="s">
        <v>177</v>
      </c>
      <c r="AY477" s="16" t="s">
        <v>176</v>
      </c>
      <c r="BE477" s="183">
        <f>IF(N477="základní",J477,0)</f>
        <v>0</v>
      </c>
      <c r="BF477" s="183">
        <f>IF(N477="snížená",J477,0)</f>
        <v>0</v>
      </c>
      <c r="BG477" s="183">
        <f>IF(N477="zákl. přenesená",J477,0)</f>
        <v>0</v>
      </c>
      <c r="BH477" s="183">
        <f>IF(N477="sníž. přenesená",J477,0)</f>
        <v>0</v>
      </c>
      <c r="BI477" s="183">
        <f>IF(N477="nulová",J477,0)</f>
        <v>0</v>
      </c>
      <c r="BJ477" s="16" t="s">
        <v>84</v>
      </c>
      <c r="BK477" s="183">
        <f>ROUND(I477*H477,2)</f>
        <v>0</v>
      </c>
      <c r="BL477" s="16" t="s">
        <v>241</v>
      </c>
      <c r="BM477" s="182" t="s">
        <v>1300</v>
      </c>
    </row>
    <row r="478" s="2" customFormat="1" ht="16.5" customHeight="1">
      <c r="A478" s="35"/>
      <c r="B478" s="169"/>
      <c r="C478" s="184" t="s">
        <v>1301</v>
      </c>
      <c r="D478" s="184" t="s">
        <v>198</v>
      </c>
      <c r="E478" s="185" t="s">
        <v>1302</v>
      </c>
      <c r="F478" s="186" t="s">
        <v>1303</v>
      </c>
      <c r="G478" s="187" t="s">
        <v>195</v>
      </c>
      <c r="H478" s="188">
        <v>12</v>
      </c>
      <c r="I478" s="189"/>
      <c r="J478" s="190">
        <f>ROUND(I478*H478,2)</f>
        <v>0</v>
      </c>
      <c r="K478" s="191"/>
      <c r="L478" s="192"/>
      <c r="M478" s="193" t="s">
        <v>1</v>
      </c>
      <c r="N478" s="194" t="s">
        <v>41</v>
      </c>
      <c r="O478" s="74"/>
      <c r="P478" s="180">
        <f>O478*H478</f>
        <v>0</v>
      </c>
      <c r="Q478" s="180">
        <v>0</v>
      </c>
      <c r="R478" s="180">
        <f>Q478*H478</f>
        <v>0</v>
      </c>
      <c r="S478" s="180">
        <v>0</v>
      </c>
      <c r="T478" s="181">
        <f>S478*H478</f>
        <v>0</v>
      </c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R478" s="182" t="s">
        <v>290</v>
      </c>
      <c r="AT478" s="182" t="s">
        <v>198</v>
      </c>
      <c r="AU478" s="182" t="s">
        <v>177</v>
      </c>
      <c r="AY478" s="16" t="s">
        <v>176</v>
      </c>
      <c r="BE478" s="183">
        <f>IF(N478="základní",J478,0)</f>
        <v>0</v>
      </c>
      <c r="BF478" s="183">
        <f>IF(N478="snížená",J478,0)</f>
        <v>0</v>
      </c>
      <c r="BG478" s="183">
        <f>IF(N478="zákl. přenesená",J478,0)</f>
        <v>0</v>
      </c>
      <c r="BH478" s="183">
        <f>IF(N478="sníž. přenesená",J478,0)</f>
        <v>0</v>
      </c>
      <c r="BI478" s="183">
        <f>IF(N478="nulová",J478,0)</f>
        <v>0</v>
      </c>
      <c r="BJ478" s="16" t="s">
        <v>84</v>
      </c>
      <c r="BK478" s="183">
        <f>ROUND(I478*H478,2)</f>
        <v>0</v>
      </c>
      <c r="BL478" s="16" t="s">
        <v>241</v>
      </c>
      <c r="BM478" s="182" t="s">
        <v>1304</v>
      </c>
    </row>
    <row r="479" s="2" customFormat="1" ht="16.5" customHeight="1">
      <c r="A479" s="35"/>
      <c r="B479" s="169"/>
      <c r="C479" s="170" t="s">
        <v>1305</v>
      </c>
      <c r="D479" s="170" t="s">
        <v>179</v>
      </c>
      <c r="E479" s="171" t="s">
        <v>1306</v>
      </c>
      <c r="F479" s="172" t="s">
        <v>1307</v>
      </c>
      <c r="G479" s="173" t="s">
        <v>195</v>
      </c>
      <c r="H479" s="174">
        <v>1</v>
      </c>
      <c r="I479" s="175"/>
      <c r="J479" s="176">
        <f>ROUND(I479*H479,2)</f>
        <v>0</v>
      </c>
      <c r="K479" s="177"/>
      <c r="L479" s="36"/>
      <c r="M479" s="178" t="s">
        <v>1</v>
      </c>
      <c r="N479" s="179" t="s">
        <v>41</v>
      </c>
      <c r="O479" s="74"/>
      <c r="P479" s="180">
        <f>O479*H479</f>
        <v>0</v>
      </c>
      <c r="Q479" s="180">
        <v>0</v>
      </c>
      <c r="R479" s="180">
        <f>Q479*H479</f>
        <v>0</v>
      </c>
      <c r="S479" s="180">
        <v>0</v>
      </c>
      <c r="T479" s="181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182" t="s">
        <v>241</v>
      </c>
      <c r="AT479" s="182" t="s">
        <v>179</v>
      </c>
      <c r="AU479" s="182" t="s">
        <v>177</v>
      </c>
      <c r="AY479" s="16" t="s">
        <v>176</v>
      </c>
      <c r="BE479" s="183">
        <f>IF(N479="základní",J479,0)</f>
        <v>0</v>
      </c>
      <c r="BF479" s="183">
        <f>IF(N479="snížená",J479,0)</f>
        <v>0</v>
      </c>
      <c r="BG479" s="183">
        <f>IF(N479="zákl. přenesená",J479,0)</f>
        <v>0</v>
      </c>
      <c r="BH479" s="183">
        <f>IF(N479="sníž. přenesená",J479,0)</f>
        <v>0</v>
      </c>
      <c r="BI479" s="183">
        <f>IF(N479="nulová",J479,0)</f>
        <v>0</v>
      </c>
      <c r="BJ479" s="16" t="s">
        <v>84</v>
      </c>
      <c r="BK479" s="183">
        <f>ROUND(I479*H479,2)</f>
        <v>0</v>
      </c>
      <c r="BL479" s="16" t="s">
        <v>241</v>
      </c>
      <c r="BM479" s="182" t="s">
        <v>1308</v>
      </c>
    </row>
    <row r="480" s="2" customFormat="1" ht="16.5" customHeight="1">
      <c r="A480" s="35"/>
      <c r="B480" s="169"/>
      <c r="C480" s="184" t="s">
        <v>1309</v>
      </c>
      <c r="D480" s="184" t="s">
        <v>198</v>
      </c>
      <c r="E480" s="185" t="s">
        <v>1310</v>
      </c>
      <c r="F480" s="186" t="s">
        <v>1311</v>
      </c>
      <c r="G480" s="187" t="s">
        <v>195</v>
      </c>
      <c r="H480" s="188">
        <v>1</v>
      </c>
      <c r="I480" s="189"/>
      <c r="J480" s="190">
        <f>ROUND(I480*H480,2)</f>
        <v>0</v>
      </c>
      <c r="K480" s="191"/>
      <c r="L480" s="192"/>
      <c r="M480" s="193" t="s">
        <v>1</v>
      </c>
      <c r="N480" s="194" t="s">
        <v>41</v>
      </c>
      <c r="O480" s="74"/>
      <c r="P480" s="180">
        <f>O480*H480</f>
        <v>0</v>
      </c>
      <c r="Q480" s="180">
        <v>0</v>
      </c>
      <c r="R480" s="180">
        <f>Q480*H480</f>
        <v>0</v>
      </c>
      <c r="S480" s="180">
        <v>0</v>
      </c>
      <c r="T480" s="181">
        <f>S480*H480</f>
        <v>0</v>
      </c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R480" s="182" t="s">
        <v>290</v>
      </c>
      <c r="AT480" s="182" t="s">
        <v>198</v>
      </c>
      <c r="AU480" s="182" t="s">
        <v>177</v>
      </c>
      <c r="AY480" s="16" t="s">
        <v>176</v>
      </c>
      <c r="BE480" s="183">
        <f>IF(N480="základní",J480,0)</f>
        <v>0</v>
      </c>
      <c r="BF480" s="183">
        <f>IF(N480="snížená",J480,0)</f>
        <v>0</v>
      </c>
      <c r="BG480" s="183">
        <f>IF(N480="zákl. přenesená",J480,0)</f>
        <v>0</v>
      </c>
      <c r="BH480" s="183">
        <f>IF(N480="sníž. přenesená",J480,0)</f>
        <v>0</v>
      </c>
      <c r="BI480" s="183">
        <f>IF(N480="nulová",J480,0)</f>
        <v>0</v>
      </c>
      <c r="BJ480" s="16" t="s">
        <v>84</v>
      </c>
      <c r="BK480" s="183">
        <f>ROUND(I480*H480,2)</f>
        <v>0</v>
      </c>
      <c r="BL480" s="16" t="s">
        <v>241</v>
      </c>
      <c r="BM480" s="182" t="s">
        <v>1312</v>
      </c>
    </row>
    <row r="481" s="2" customFormat="1" ht="16.5" customHeight="1">
      <c r="A481" s="35"/>
      <c r="B481" s="169"/>
      <c r="C481" s="170" t="s">
        <v>1313</v>
      </c>
      <c r="D481" s="170" t="s">
        <v>179</v>
      </c>
      <c r="E481" s="171" t="s">
        <v>1314</v>
      </c>
      <c r="F481" s="172" t="s">
        <v>1315</v>
      </c>
      <c r="G481" s="173" t="s">
        <v>195</v>
      </c>
      <c r="H481" s="174">
        <v>1</v>
      </c>
      <c r="I481" s="175"/>
      <c r="J481" s="176">
        <f>ROUND(I481*H481,2)</f>
        <v>0</v>
      </c>
      <c r="K481" s="177"/>
      <c r="L481" s="36"/>
      <c r="M481" s="178" t="s">
        <v>1</v>
      </c>
      <c r="N481" s="179" t="s">
        <v>41</v>
      </c>
      <c r="O481" s="74"/>
      <c r="P481" s="180">
        <f>O481*H481</f>
        <v>0</v>
      </c>
      <c r="Q481" s="180">
        <v>0</v>
      </c>
      <c r="R481" s="180">
        <f>Q481*H481</f>
        <v>0</v>
      </c>
      <c r="S481" s="180">
        <v>0</v>
      </c>
      <c r="T481" s="181">
        <f>S481*H481</f>
        <v>0</v>
      </c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R481" s="182" t="s">
        <v>241</v>
      </c>
      <c r="AT481" s="182" t="s">
        <v>179</v>
      </c>
      <c r="AU481" s="182" t="s">
        <v>177</v>
      </c>
      <c r="AY481" s="16" t="s">
        <v>176</v>
      </c>
      <c r="BE481" s="183">
        <f>IF(N481="základní",J481,0)</f>
        <v>0</v>
      </c>
      <c r="BF481" s="183">
        <f>IF(N481="snížená",J481,0)</f>
        <v>0</v>
      </c>
      <c r="BG481" s="183">
        <f>IF(N481="zákl. přenesená",J481,0)</f>
        <v>0</v>
      </c>
      <c r="BH481" s="183">
        <f>IF(N481="sníž. přenesená",J481,0)</f>
        <v>0</v>
      </c>
      <c r="BI481" s="183">
        <f>IF(N481="nulová",J481,0)</f>
        <v>0</v>
      </c>
      <c r="BJ481" s="16" t="s">
        <v>84</v>
      </c>
      <c r="BK481" s="183">
        <f>ROUND(I481*H481,2)</f>
        <v>0</v>
      </c>
      <c r="BL481" s="16" t="s">
        <v>241</v>
      </c>
      <c r="BM481" s="182" t="s">
        <v>1316</v>
      </c>
    </row>
    <row r="482" s="2" customFormat="1" ht="16.5" customHeight="1">
      <c r="A482" s="35"/>
      <c r="B482" s="169"/>
      <c r="C482" s="184" t="s">
        <v>1317</v>
      </c>
      <c r="D482" s="184" t="s">
        <v>198</v>
      </c>
      <c r="E482" s="185" t="s">
        <v>1318</v>
      </c>
      <c r="F482" s="186" t="s">
        <v>1319</v>
      </c>
      <c r="G482" s="187" t="s">
        <v>195</v>
      </c>
      <c r="H482" s="188">
        <v>1</v>
      </c>
      <c r="I482" s="189"/>
      <c r="J482" s="190">
        <f>ROUND(I482*H482,2)</f>
        <v>0</v>
      </c>
      <c r="K482" s="191"/>
      <c r="L482" s="192"/>
      <c r="M482" s="193" t="s">
        <v>1</v>
      </c>
      <c r="N482" s="194" t="s">
        <v>41</v>
      </c>
      <c r="O482" s="74"/>
      <c r="P482" s="180">
        <f>O482*H482</f>
        <v>0</v>
      </c>
      <c r="Q482" s="180">
        <v>0</v>
      </c>
      <c r="R482" s="180">
        <f>Q482*H482</f>
        <v>0</v>
      </c>
      <c r="S482" s="180">
        <v>0</v>
      </c>
      <c r="T482" s="181">
        <f>S482*H482</f>
        <v>0</v>
      </c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R482" s="182" t="s">
        <v>290</v>
      </c>
      <c r="AT482" s="182" t="s">
        <v>198</v>
      </c>
      <c r="AU482" s="182" t="s">
        <v>177</v>
      </c>
      <c r="AY482" s="16" t="s">
        <v>176</v>
      </c>
      <c r="BE482" s="183">
        <f>IF(N482="základní",J482,0)</f>
        <v>0</v>
      </c>
      <c r="BF482" s="183">
        <f>IF(N482="snížená",J482,0)</f>
        <v>0</v>
      </c>
      <c r="BG482" s="183">
        <f>IF(N482="zákl. přenesená",J482,0)</f>
        <v>0</v>
      </c>
      <c r="BH482" s="183">
        <f>IF(N482="sníž. přenesená",J482,0)</f>
        <v>0</v>
      </c>
      <c r="BI482" s="183">
        <f>IF(N482="nulová",J482,0)</f>
        <v>0</v>
      </c>
      <c r="BJ482" s="16" t="s">
        <v>84</v>
      </c>
      <c r="BK482" s="183">
        <f>ROUND(I482*H482,2)</f>
        <v>0</v>
      </c>
      <c r="BL482" s="16" t="s">
        <v>241</v>
      </c>
      <c r="BM482" s="182" t="s">
        <v>1320</v>
      </c>
    </row>
    <row r="483" s="2" customFormat="1" ht="16.5" customHeight="1">
      <c r="A483" s="35"/>
      <c r="B483" s="169"/>
      <c r="C483" s="170" t="s">
        <v>1321</v>
      </c>
      <c r="D483" s="170" t="s">
        <v>179</v>
      </c>
      <c r="E483" s="171" t="s">
        <v>1322</v>
      </c>
      <c r="F483" s="172" t="s">
        <v>1323</v>
      </c>
      <c r="G483" s="173" t="s">
        <v>244</v>
      </c>
      <c r="H483" s="174">
        <v>1</v>
      </c>
      <c r="I483" s="175"/>
      <c r="J483" s="176">
        <f>ROUND(I483*H483,2)</f>
        <v>0</v>
      </c>
      <c r="K483" s="177"/>
      <c r="L483" s="36"/>
      <c r="M483" s="178" t="s">
        <v>1</v>
      </c>
      <c r="N483" s="179" t="s">
        <v>41</v>
      </c>
      <c r="O483" s="74"/>
      <c r="P483" s="180">
        <f>O483*H483</f>
        <v>0</v>
      </c>
      <c r="Q483" s="180">
        <v>0</v>
      </c>
      <c r="R483" s="180">
        <f>Q483*H483</f>
        <v>0</v>
      </c>
      <c r="S483" s="180">
        <v>0</v>
      </c>
      <c r="T483" s="181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182" t="s">
        <v>241</v>
      </c>
      <c r="AT483" s="182" t="s">
        <v>179</v>
      </c>
      <c r="AU483" s="182" t="s">
        <v>177</v>
      </c>
      <c r="AY483" s="16" t="s">
        <v>176</v>
      </c>
      <c r="BE483" s="183">
        <f>IF(N483="základní",J483,0)</f>
        <v>0</v>
      </c>
      <c r="BF483" s="183">
        <f>IF(N483="snížená",J483,0)</f>
        <v>0</v>
      </c>
      <c r="BG483" s="183">
        <f>IF(N483="zákl. přenesená",J483,0)</f>
        <v>0</v>
      </c>
      <c r="BH483" s="183">
        <f>IF(N483="sníž. přenesená",J483,0)</f>
        <v>0</v>
      </c>
      <c r="BI483" s="183">
        <f>IF(N483="nulová",J483,0)</f>
        <v>0</v>
      </c>
      <c r="BJ483" s="16" t="s">
        <v>84</v>
      </c>
      <c r="BK483" s="183">
        <f>ROUND(I483*H483,2)</f>
        <v>0</v>
      </c>
      <c r="BL483" s="16" t="s">
        <v>241</v>
      </c>
      <c r="BM483" s="182" t="s">
        <v>1324</v>
      </c>
    </row>
    <row r="484" s="2" customFormat="1" ht="16.5" customHeight="1">
      <c r="A484" s="35"/>
      <c r="B484" s="169"/>
      <c r="C484" s="184" t="s">
        <v>1325</v>
      </c>
      <c r="D484" s="184" t="s">
        <v>198</v>
      </c>
      <c r="E484" s="185" t="s">
        <v>1326</v>
      </c>
      <c r="F484" s="186" t="s">
        <v>1327</v>
      </c>
      <c r="G484" s="187" t="s">
        <v>244</v>
      </c>
      <c r="H484" s="188">
        <v>1</v>
      </c>
      <c r="I484" s="189"/>
      <c r="J484" s="190">
        <f>ROUND(I484*H484,2)</f>
        <v>0</v>
      </c>
      <c r="K484" s="191"/>
      <c r="L484" s="192"/>
      <c r="M484" s="193" t="s">
        <v>1</v>
      </c>
      <c r="N484" s="194" t="s">
        <v>41</v>
      </c>
      <c r="O484" s="74"/>
      <c r="P484" s="180">
        <f>O484*H484</f>
        <v>0</v>
      </c>
      <c r="Q484" s="180">
        <v>0</v>
      </c>
      <c r="R484" s="180">
        <f>Q484*H484</f>
        <v>0</v>
      </c>
      <c r="S484" s="180">
        <v>0</v>
      </c>
      <c r="T484" s="181">
        <f>S484*H484</f>
        <v>0</v>
      </c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R484" s="182" t="s">
        <v>290</v>
      </c>
      <c r="AT484" s="182" t="s">
        <v>198</v>
      </c>
      <c r="AU484" s="182" t="s">
        <v>177</v>
      </c>
      <c r="AY484" s="16" t="s">
        <v>176</v>
      </c>
      <c r="BE484" s="183">
        <f>IF(N484="základní",J484,0)</f>
        <v>0</v>
      </c>
      <c r="BF484" s="183">
        <f>IF(N484="snížená",J484,0)</f>
        <v>0</v>
      </c>
      <c r="BG484" s="183">
        <f>IF(N484="zákl. přenesená",J484,0)</f>
        <v>0</v>
      </c>
      <c r="BH484" s="183">
        <f>IF(N484="sníž. přenesená",J484,0)</f>
        <v>0</v>
      </c>
      <c r="BI484" s="183">
        <f>IF(N484="nulová",J484,0)</f>
        <v>0</v>
      </c>
      <c r="BJ484" s="16" t="s">
        <v>84</v>
      </c>
      <c r="BK484" s="183">
        <f>ROUND(I484*H484,2)</f>
        <v>0</v>
      </c>
      <c r="BL484" s="16" t="s">
        <v>241</v>
      </c>
      <c r="BM484" s="182" t="s">
        <v>1328</v>
      </c>
    </row>
    <row r="485" s="13" customFormat="1" ht="20.88" customHeight="1">
      <c r="A485" s="13"/>
      <c r="B485" s="195"/>
      <c r="C485" s="13"/>
      <c r="D485" s="196" t="s">
        <v>75</v>
      </c>
      <c r="E485" s="196" t="s">
        <v>1329</v>
      </c>
      <c r="F485" s="196" t="s">
        <v>1330</v>
      </c>
      <c r="G485" s="13"/>
      <c r="H485" s="13"/>
      <c r="I485" s="197"/>
      <c r="J485" s="198">
        <f>BK485</f>
        <v>0</v>
      </c>
      <c r="K485" s="13"/>
      <c r="L485" s="195"/>
      <c r="M485" s="199"/>
      <c r="N485" s="200"/>
      <c r="O485" s="200"/>
      <c r="P485" s="201">
        <f>P486+SUM(P487:P505)</f>
        <v>0</v>
      </c>
      <c r="Q485" s="200"/>
      <c r="R485" s="201">
        <f>R486+SUM(R487:R505)</f>
        <v>0.010280000000000001</v>
      </c>
      <c r="S485" s="200"/>
      <c r="T485" s="202">
        <f>T486+SUM(T487:T505)</f>
        <v>0</v>
      </c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R485" s="196" t="s">
        <v>84</v>
      </c>
      <c r="AT485" s="203" t="s">
        <v>75</v>
      </c>
      <c r="AU485" s="203" t="s">
        <v>197</v>
      </c>
      <c r="AY485" s="196" t="s">
        <v>176</v>
      </c>
      <c r="BK485" s="204">
        <f>BK486+SUM(BK487:BK505)</f>
        <v>0</v>
      </c>
    </row>
    <row r="486" s="2" customFormat="1" ht="16.5" customHeight="1">
      <c r="A486" s="35"/>
      <c r="B486" s="169"/>
      <c r="C486" s="170" t="s">
        <v>1331</v>
      </c>
      <c r="D486" s="170" t="s">
        <v>179</v>
      </c>
      <c r="E486" s="171" t="s">
        <v>1332</v>
      </c>
      <c r="F486" s="172" t="s">
        <v>1333</v>
      </c>
      <c r="G486" s="173" t="s">
        <v>195</v>
      </c>
      <c r="H486" s="174">
        <v>3</v>
      </c>
      <c r="I486" s="175"/>
      <c r="J486" s="176">
        <f>ROUND(I486*H486,2)</f>
        <v>0</v>
      </c>
      <c r="K486" s="177"/>
      <c r="L486" s="36"/>
      <c r="M486" s="178" t="s">
        <v>1</v>
      </c>
      <c r="N486" s="179" t="s">
        <v>41</v>
      </c>
      <c r="O486" s="74"/>
      <c r="P486" s="180">
        <f>O486*H486</f>
        <v>0</v>
      </c>
      <c r="Q486" s="180">
        <v>0</v>
      </c>
      <c r="R486" s="180">
        <f>Q486*H486</f>
        <v>0</v>
      </c>
      <c r="S486" s="180">
        <v>0</v>
      </c>
      <c r="T486" s="181">
        <f>S486*H486</f>
        <v>0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182" t="s">
        <v>183</v>
      </c>
      <c r="AT486" s="182" t="s">
        <v>179</v>
      </c>
      <c r="AU486" s="182" t="s">
        <v>177</v>
      </c>
      <c r="AY486" s="16" t="s">
        <v>176</v>
      </c>
      <c r="BE486" s="183">
        <f>IF(N486="základní",J486,0)</f>
        <v>0</v>
      </c>
      <c r="BF486" s="183">
        <f>IF(N486="snížená",J486,0)</f>
        <v>0</v>
      </c>
      <c r="BG486" s="183">
        <f>IF(N486="zákl. přenesená",J486,0)</f>
        <v>0</v>
      </c>
      <c r="BH486" s="183">
        <f>IF(N486="sníž. přenesená",J486,0)</f>
        <v>0</v>
      </c>
      <c r="BI486" s="183">
        <f>IF(N486="nulová",J486,0)</f>
        <v>0</v>
      </c>
      <c r="BJ486" s="16" t="s">
        <v>84</v>
      </c>
      <c r="BK486" s="183">
        <f>ROUND(I486*H486,2)</f>
        <v>0</v>
      </c>
      <c r="BL486" s="16" t="s">
        <v>183</v>
      </c>
      <c r="BM486" s="182" t="s">
        <v>1334</v>
      </c>
    </row>
    <row r="487" s="2" customFormat="1" ht="24.15" customHeight="1">
      <c r="A487" s="35"/>
      <c r="B487" s="169"/>
      <c r="C487" s="184" t="s">
        <v>1335</v>
      </c>
      <c r="D487" s="184" t="s">
        <v>198</v>
      </c>
      <c r="E487" s="185" t="s">
        <v>1336</v>
      </c>
      <c r="F487" s="186" t="s">
        <v>1337</v>
      </c>
      <c r="G487" s="187" t="s">
        <v>195</v>
      </c>
      <c r="H487" s="188">
        <v>3</v>
      </c>
      <c r="I487" s="189"/>
      <c r="J487" s="190">
        <f>ROUND(I487*H487,2)</f>
        <v>0</v>
      </c>
      <c r="K487" s="191"/>
      <c r="L487" s="192"/>
      <c r="M487" s="193" t="s">
        <v>1</v>
      </c>
      <c r="N487" s="194" t="s">
        <v>41</v>
      </c>
      <c r="O487" s="74"/>
      <c r="P487" s="180">
        <f>O487*H487</f>
        <v>0</v>
      </c>
      <c r="Q487" s="180">
        <v>0.00148</v>
      </c>
      <c r="R487" s="180">
        <f>Q487*H487</f>
        <v>0.0044399999999999995</v>
      </c>
      <c r="S487" s="180">
        <v>0</v>
      </c>
      <c r="T487" s="181">
        <f>S487*H487</f>
        <v>0</v>
      </c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R487" s="182" t="s">
        <v>201</v>
      </c>
      <c r="AT487" s="182" t="s">
        <v>198</v>
      </c>
      <c r="AU487" s="182" t="s">
        <v>177</v>
      </c>
      <c r="AY487" s="16" t="s">
        <v>176</v>
      </c>
      <c r="BE487" s="183">
        <f>IF(N487="základní",J487,0)</f>
        <v>0</v>
      </c>
      <c r="BF487" s="183">
        <f>IF(N487="snížená",J487,0)</f>
        <v>0</v>
      </c>
      <c r="BG487" s="183">
        <f>IF(N487="zákl. přenesená",J487,0)</f>
        <v>0</v>
      </c>
      <c r="BH487" s="183">
        <f>IF(N487="sníž. přenesená",J487,0)</f>
        <v>0</v>
      </c>
      <c r="BI487" s="183">
        <f>IF(N487="nulová",J487,0)</f>
        <v>0</v>
      </c>
      <c r="BJ487" s="16" t="s">
        <v>84</v>
      </c>
      <c r="BK487" s="183">
        <f>ROUND(I487*H487,2)</f>
        <v>0</v>
      </c>
      <c r="BL487" s="16" t="s">
        <v>183</v>
      </c>
      <c r="BM487" s="182" t="s">
        <v>1338</v>
      </c>
    </row>
    <row r="488" s="2" customFormat="1" ht="16.5" customHeight="1">
      <c r="A488" s="35"/>
      <c r="B488" s="169"/>
      <c r="C488" s="170" t="s">
        <v>1339</v>
      </c>
      <c r="D488" s="170" t="s">
        <v>179</v>
      </c>
      <c r="E488" s="171" t="s">
        <v>1340</v>
      </c>
      <c r="F488" s="172" t="s">
        <v>1341</v>
      </c>
      <c r="G488" s="173" t="s">
        <v>195</v>
      </c>
      <c r="H488" s="174">
        <v>3</v>
      </c>
      <c r="I488" s="175"/>
      <c r="J488" s="176">
        <f>ROUND(I488*H488,2)</f>
        <v>0</v>
      </c>
      <c r="K488" s="177"/>
      <c r="L488" s="36"/>
      <c r="M488" s="178" t="s">
        <v>1</v>
      </c>
      <c r="N488" s="179" t="s">
        <v>41</v>
      </c>
      <c r="O488" s="74"/>
      <c r="P488" s="180">
        <f>O488*H488</f>
        <v>0</v>
      </c>
      <c r="Q488" s="180">
        <v>0</v>
      </c>
      <c r="R488" s="180">
        <f>Q488*H488</f>
        <v>0</v>
      </c>
      <c r="S488" s="180">
        <v>0</v>
      </c>
      <c r="T488" s="181">
        <f>S488*H488</f>
        <v>0</v>
      </c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R488" s="182" t="s">
        <v>183</v>
      </c>
      <c r="AT488" s="182" t="s">
        <v>179</v>
      </c>
      <c r="AU488" s="182" t="s">
        <v>177</v>
      </c>
      <c r="AY488" s="16" t="s">
        <v>176</v>
      </c>
      <c r="BE488" s="183">
        <f>IF(N488="základní",J488,0)</f>
        <v>0</v>
      </c>
      <c r="BF488" s="183">
        <f>IF(N488="snížená",J488,0)</f>
        <v>0</v>
      </c>
      <c r="BG488" s="183">
        <f>IF(N488="zákl. přenesená",J488,0)</f>
        <v>0</v>
      </c>
      <c r="BH488" s="183">
        <f>IF(N488="sníž. přenesená",J488,0)</f>
        <v>0</v>
      </c>
      <c r="BI488" s="183">
        <f>IF(N488="nulová",J488,0)</f>
        <v>0</v>
      </c>
      <c r="BJ488" s="16" t="s">
        <v>84</v>
      </c>
      <c r="BK488" s="183">
        <f>ROUND(I488*H488,2)</f>
        <v>0</v>
      </c>
      <c r="BL488" s="16" t="s">
        <v>183</v>
      </c>
      <c r="BM488" s="182" t="s">
        <v>1342</v>
      </c>
    </row>
    <row r="489" s="2" customFormat="1" ht="16.5" customHeight="1">
      <c r="A489" s="35"/>
      <c r="B489" s="169"/>
      <c r="C489" s="184" t="s">
        <v>1343</v>
      </c>
      <c r="D489" s="184" t="s">
        <v>198</v>
      </c>
      <c r="E489" s="185" t="s">
        <v>1344</v>
      </c>
      <c r="F489" s="186" t="s">
        <v>1345</v>
      </c>
      <c r="G489" s="187" t="s">
        <v>195</v>
      </c>
      <c r="H489" s="188">
        <v>3</v>
      </c>
      <c r="I489" s="189"/>
      <c r="J489" s="190">
        <f>ROUND(I489*H489,2)</f>
        <v>0</v>
      </c>
      <c r="K489" s="191"/>
      <c r="L489" s="192"/>
      <c r="M489" s="193" t="s">
        <v>1</v>
      </c>
      <c r="N489" s="194" t="s">
        <v>41</v>
      </c>
      <c r="O489" s="74"/>
      <c r="P489" s="180">
        <f>O489*H489</f>
        <v>0</v>
      </c>
      <c r="Q489" s="180">
        <v>0</v>
      </c>
      <c r="R489" s="180">
        <f>Q489*H489</f>
        <v>0</v>
      </c>
      <c r="S489" s="180">
        <v>0</v>
      </c>
      <c r="T489" s="181">
        <f>S489*H489</f>
        <v>0</v>
      </c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R489" s="182" t="s">
        <v>201</v>
      </c>
      <c r="AT489" s="182" t="s">
        <v>198</v>
      </c>
      <c r="AU489" s="182" t="s">
        <v>177</v>
      </c>
      <c r="AY489" s="16" t="s">
        <v>176</v>
      </c>
      <c r="BE489" s="183">
        <f>IF(N489="základní",J489,0)</f>
        <v>0</v>
      </c>
      <c r="BF489" s="183">
        <f>IF(N489="snížená",J489,0)</f>
        <v>0</v>
      </c>
      <c r="BG489" s="183">
        <f>IF(N489="zákl. přenesená",J489,0)</f>
        <v>0</v>
      </c>
      <c r="BH489" s="183">
        <f>IF(N489="sníž. přenesená",J489,0)</f>
        <v>0</v>
      </c>
      <c r="BI489" s="183">
        <f>IF(N489="nulová",J489,0)</f>
        <v>0</v>
      </c>
      <c r="BJ489" s="16" t="s">
        <v>84</v>
      </c>
      <c r="BK489" s="183">
        <f>ROUND(I489*H489,2)</f>
        <v>0</v>
      </c>
      <c r="BL489" s="16" t="s">
        <v>183</v>
      </c>
      <c r="BM489" s="182" t="s">
        <v>1346</v>
      </c>
    </row>
    <row r="490" s="2" customFormat="1" ht="16.5" customHeight="1">
      <c r="A490" s="35"/>
      <c r="B490" s="169"/>
      <c r="C490" s="170" t="s">
        <v>1347</v>
      </c>
      <c r="D490" s="170" t="s">
        <v>179</v>
      </c>
      <c r="E490" s="171" t="s">
        <v>1348</v>
      </c>
      <c r="F490" s="172" t="s">
        <v>1349</v>
      </c>
      <c r="G490" s="173" t="s">
        <v>195</v>
      </c>
      <c r="H490" s="174">
        <v>3</v>
      </c>
      <c r="I490" s="175"/>
      <c r="J490" s="176">
        <f>ROUND(I490*H490,2)</f>
        <v>0</v>
      </c>
      <c r="K490" s="177"/>
      <c r="L490" s="36"/>
      <c r="M490" s="178" t="s">
        <v>1</v>
      </c>
      <c r="N490" s="179" t="s">
        <v>41</v>
      </c>
      <c r="O490" s="74"/>
      <c r="P490" s="180">
        <f>O490*H490</f>
        <v>0</v>
      </c>
      <c r="Q490" s="180">
        <v>0</v>
      </c>
      <c r="R490" s="180">
        <f>Q490*H490</f>
        <v>0</v>
      </c>
      <c r="S490" s="180">
        <v>0</v>
      </c>
      <c r="T490" s="181">
        <f>S490*H490</f>
        <v>0</v>
      </c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R490" s="182" t="s">
        <v>183</v>
      </c>
      <c r="AT490" s="182" t="s">
        <v>179</v>
      </c>
      <c r="AU490" s="182" t="s">
        <v>177</v>
      </c>
      <c r="AY490" s="16" t="s">
        <v>176</v>
      </c>
      <c r="BE490" s="183">
        <f>IF(N490="základní",J490,0)</f>
        <v>0</v>
      </c>
      <c r="BF490" s="183">
        <f>IF(N490="snížená",J490,0)</f>
        <v>0</v>
      </c>
      <c r="BG490" s="183">
        <f>IF(N490="zákl. přenesená",J490,0)</f>
        <v>0</v>
      </c>
      <c r="BH490" s="183">
        <f>IF(N490="sníž. přenesená",J490,0)</f>
        <v>0</v>
      </c>
      <c r="BI490" s="183">
        <f>IF(N490="nulová",J490,0)</f>
        <v>0</v>
      </c>
      <c r="BJ490" s="16" t="s">
        <v>84</v>
      </c>
      <c r="BK490" s="183">
        <f>ROUND(I490*H490,2)</f>
        <v>0</v>
      </c>
      <c r="BL490" s="16" t="s">
        <v>183</v>
      </c>
      <c r="BM490" s="182" t="s">
        <v>1350</v>
      </c>
    </row>
    <row r="491" s="2" customFormat="1" ht="21.75" customHeight="1">
      <c r="A491" s="35"/>
      <c r="B491" s="169"/>
      <c r="C491" s="184" t="s">
        <v>1351</v>
      </c>
      <c r="D491" s="184" t="s">
        <v>198</v>
      </c>
      <c r="E491" s="185" t="s">
        <v>1352</v>
      </c>
      <c r="F491" s="186" t="s">
        <v>1353</v>
      </c>
      <c r="G491" s="187" t="s">
        <v>195</v>
      </c>
      <c r="H491" s="188">
        <v>3</v>
      </c>
      <c r="I491" s="189"/>
      <c r="J491" s="190">
        <f>ROUND(I491*H491,2)</f>
        <v>0</v>
      </c>
      <c r="K491" s="191"/>
      <c r="L491" s="192"/>
      <c r="M491" s="193" t="s">
        <v>1</v>
      </c>
      <c r="N491" s="194" t="s">
        <v>41</v>
      </c>
      <c r="O491" s="74"/>
      <c r="P491" s="180">
        <f>O491*H491</f>
        <v>0</v>
      </c>
      <c r="Q491" s="180">
        <v>0</v>
      </c>
      <c r="R491" s="180">
        <f>Q491*H491</f>
        <v>0</v>
      </c>
      <c r="S491" s="180">
        <v>0</v>
      </c>
      <c r="T491" s="181">
        <f>S491*H491</f>
        <v>0</v>
      </c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R491" s="182" t="s">
        <v>201</v>
      </c>
      <c r="AT491" s="182" t="s">
        <v>198</v>
      </c>
      <c r="AU491" s="182" t="s">
        <v>177</v>
      </c>
      <c r="AY491" s="16" t="s">
        <v>176</v>
      </c>
      <c r="BE491" s="183">
        <f>IF(N491="základní",J491,0)</f>
        <v>0</v>
      </c>
      <c r="BF491" s="183">
        <f>IF(N491="snížená",J491,0)</f>
        <v>0</v>
      </c>
      <c r="BG491" s="183">
        <f>IF(N491="zákl. přenesená",J491,0)</f>
        <v>0</v>
      </c>
      <c r="BH491" s="183">
        <f>IF(N491="sníž. přenesená",J491,0)</f>
        <v>0</v>
      </c>
      <c r="BI491" s="183">
        <f>IF(N491="nulová",J491,0)</f>
        <v>0</v>
      </c>
      <c r="BJ491" s="16" t="s">
        <v>84</v>
      </c>
      <c r="BK491" s="183">
        <f>ROUND(I491*H491,2)</f>
        <v>0</v>
      </c>
      <c r="BL491" s="16" t="s">
        <v>183</v>
      </c>
      <c r="BM491" s="182" t="s">
        <v>1354</v>
      </c>
    </row>
    <row r="492" s="2" customFormat="1" ht="16.5" customHeight="1">
      <c r="A492" s="35"/>
      <c r="B492" s="169"/>
      <c r="C492" s="170" t="s">
        <v>1355</v>
      </c>
      <c r="D492" s="170" t="s">
        <v>179</v>
      </c>
      <c r="E492" s="171" t="s">
        <v>1356</v>
      </c>
      <c r="F492" s="172" t="s">
        <v>1357</v>
      </c>
      <c r="G492" s="173" t="s">
        <v>195</v>
      </c>
      <c r="H492" s="174">
        <v>1</v>
      </c>
      <c r="I492" s="175"/>
      <c r="J492" s="176">
        <f>ROUND(I492*H492,2)</f>
        <v>0</v>
      </c>
      <c r="K492" s="177"/>
      <c r="L492" s="36"/>
      <c r="M492" s="178" t="s">
        <v>1</v>
      </c>
      <c r="N492" s="179" t="s">
        <v>41</v>
      </c>
      <c r="O492" s="74"/>
      <c r="P492" s="180">
        <f>O492*H492</f>
        <v>0</v>
      </c>
      <c r="Q492" s="180">
        <v>0</v>
      </c>
      <c r="R492" s="180">
        <f>Q492*H492</f>
        <v>0</v>
      </c>
      <c r="S492" s="180">
        <v>0</v>
      </c>
      <c r="T492" s="181">
        <f>S492*H492</f>
        <v>0</v>
      </c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R492" s="182" t="s">
        <v>241</v>
      </c>
      <c r="AT492" s="182" t="s">
        <v>179</v>
      </c>
      <c r="AU492" s="182" t="s">
        <v>177</v>
      </c>
      <c r="AY492" s="16" t="s">
        <v>176</v>
      </c>
      <c r="BE492" s="183">
        <f>IF(N492="základní",J492,0)</f>
        <v>0</v>
      </c>
      <c r="BF492" s="183">
        <f>IF(N492="snížená",J492,0)</f>
        <v>0</v>
      </c>
      <c r="BG492" s="183">
        <f>IF(N492="zákl. přenesená",J492,0)</f>
        <v>0</v>
      </c>
      <c r="BH492" s="183">
        <f>IF(N492="sníž. přenesená",J492,0)</f>
        <v>0</v>
      </c>
      <c r="BI492" s="183">
        <f>IF(N492="nulová",J492,0)</f>
        <v>0</v>
      </c>
      <c r="BJ492" s="16" t="s">
        <v>84</v>
      </c>
      <c r="BK492" s="183">
        <f>ROUND(I492*H492,2)</f>
        <v>0</v>
      </c>
      <c r="BL492" s="16" t="s">
        <v>241</v>
      </c>
      <c r="BM492" s="182" t="s">
        <v>1358</v>
      </c>
    </row>
    <row r="493" s="2" customFormat="1" ht="24.15" customHeight="1">
      <c r="A493" s="35"/>
      <c r="B493" s="169"/>
      <c r="C493" s="184" t="s">
        <v>1359</v>
      </c>
      <c r="D493" s="184" t="s">
        <v>198</v>
      </c>
      <c r="E493" s="185" t="s">
        <v>1360</v>
      </c>
      <c r="F493" s="186" t="s">
        <v>1361</v>
      </c>
      <c r="G493" s="187" t="s">
        <v>195</v>
      </c>
      <c r="H493" s="188">
        <v>1</v>
      </c>
      <c r="I493" s="189"/>
      <c r="J493" s="190">
        <f>ROUND(I493*H493,2)</f>
        <v>0</v>
      </c>
      <c r="K493" s="191"/>
      <c r="L493" s="192"/>
      <c r="M493" s="193" t="s">
        <v>1</v>
      </c>
      <c r="N493" s="194" t="s">
        <v>41</v>
      </c>
      <c r="O493" s="74"/>
      <c r="P493" s="180">
        <f>O493*H493</f>
        <v>0</v>
      </c>
      <c r="Q493" s="180">
        <v>0</v>
      </c>
      <c r="R493" s="180">
        <f>Q493*H493</f>
        <v>0</v>
      </c>
      <c r="S493" s="180">
        <v>0</v>
      </c>
      <c r="T493" s="181">
        <f>S493*H493</f>
        <v>0</v>
      </c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R493" s="182" t="s">
        <v>290</v>
      </c>
      <c r="AT493" s="182" t="s">
        <v>198</v>
      </c>
      <c r="AU493" s="182" t="s">
        <v>177</v>
      </c>
      <c r="AY493" s="16" t="s">
        <v>176</v>
      </c>
      <c r="BE493" s="183">
        <f>IF(N493="základní",J493,0)</f>
        <v>0</v>
      </c>
      <c r="BF493" s="183">
        <f>IF(N493="snížená",J493,0)</f>
        <v>0</v>
      </c>
      <c r="BG493" s="183">
        <f>IF(N493="zákl. přenesená",J493,0)</f>
        <v>0</v>
      </c>
      <c r="BH493" s="183">
        <f>IF(N493="sníž. přenesená",J493,0)</f>
        <v>0</v>
      </c>
      <c r="BI493" s="183">
        <f>IF(N493="nulová",J493,0)</f>
        <v>0</v>
      </c>
      <c r="BJ493" s="16" t="s">
        <v>84</v>
      </c>
      <c r="BK493" s="183">
        <f>ROUND(I493*H493,2)</f>
        <v>0</v>
      </c>
      <c r="BL493" s="16" t="s">
        <v>241</v>
      </c>
      <c r="BM493" s="182" t="s">
        <v>1362</v>
      </c>
    </row>
    <row r="494" s="2" customFormat="1" ht="16.5" customHeight="1">
      <c r="A494" s="35"/>
      <c r="B494" s="169"/>
      <c r="C494" s="170" t="s">
        <v>1363</v>
      </c>
      <c r="D494" s="170" t="s">
        <v>179</v>
      </c>
      <c r="E494" s="171" t="s">
        <v>1364</v>
      </c>
      <c r="F494" s="172" t="s">
        <v>1365</v>
      </c>
      <c r="G494" s="173" t="s">
        <v>244</v>
      </c>
      <c r="H494" s="174">
        <v>1</v>
      </c>
      <c r="I494" s="175"/>
      <c r="J494" s="176">
        <f>ROUND(I494*H494,2)</f>
        <v>0</v>
      </c>
      <c r="K494" s="177"/>
      <c r="L494" s="36"/>
      <c r="M494" s="178" t="s">
        <v>1</v>
      </c>
      <c r="N494" s="179" t="s">
        <v>41</v>
      </c>
      <c r="O494" s="74"/>
      <c r="P494" s="180">
        <f>O494*H494</f>
        <v>0</v>
      </c>
      <c r="Q494" s="180">
        <v>0</v>
      </c>
      <c r="R494" s="180">
        <f>Q494*H494</f>
        <v>0</v>
      </c>
      <c r="S494" s="180">
        <v>0</v>
      </c>
      <c r="T494" s="181">
        <f>S494*H494</f>
        <v>0</v>
      </c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R494" s="182" t="s">
        <v>241</v>
      </c>
      <c r="AT494" s="182" t="s">
        <v>179</v>
      </c>
      <c r="AU494" s="182" t="s">
        <v>177</v>
      </c>
      <c r="AY494" s="16" t="s">
        <v>176</v>
      </c>
      <c r="BE494" s="183">
        <f>IF(N494="základní",J494,0)</f>
        <v>0</v>
      </c>
      <c r="BF494" s="183">
        <f>IF(N494="snížená",J494,0)</f>
        <v>0</v>
      </c>
      <c r="BG494" s="183">
        <f>IF(N494="zákl. přenesená",J494,0)</f>
        <v>0</v>
      </c>
      <c r="BH494" s="183">
        <f>IF(N494="sníž. přenesená",J494,0)</f>
        <v>0</v>
      </c>
      <c r="BI494" s="183">
        <f>IF(N494="nulová",J494,0)</f>
        <v>0</v>
      </c>
      <c r="BJ494" s="16" t="s">
        <v>84</v>
      </c>
      <c r="BK494" s="183">
        <f>ROUND(I494*H494,2)</f>
        <v>0</v>
      </c>
      <c r="BL494" s="16" t="s">
        <v>241</v>
      </c>
      <c r="BM494" s="182" t="s">
        <v>1366</v>
      </c>
    </row>
    <row r="495" s="2" customFormat="1" ht="16.5" customHeight="1">
      <c r="A495" s="35"/>
      <c r="B495" s="169"/>
      <c r="C495" s="170" t="s">
        <v>1367</v>
      </c>
      <c r="D495" s="170" t="s">
        <v>179</v>
      </c>
      <c r="E495" s="171" t="s">
        <v>1368</v>
      </c>
      <c r="F495" s="172" t="s">
        <v>1235</v>
      </c>
      <c r="G495" s="173" t="s">
        <v>595</v>
      </c>
      <c r="H495" s="174">
        <v>4</v>
      </c>
      <c r="I495" s="175"/>
      <c r="J495" s="176">
        <f>ROUND(I495*H495,2)</f>
        <v>0</v>
      </c>
      <c r="K495" s="177"/>
      <c r="L495" s="36"/>
      <c r="M495" s="178" t="s">
        <v>1</v>
      </c>
      <c r="N495" s="179" t="s">
        <v>41</v>
      </c>
      <c r="O495" s="74"/>
      <c r="P495" s="180">
        <f>O495*H495</f>
        <v>0</v>
      </c>
      <c r="Q495" s="180">
        <v>0</v>
      </c>
      <c r="R495" s="180">
        <f>Q495*H495</f>
        <v>0</v>
      </c>
      <c r="S495" s="180">
        <v>0</v>
      </c>
      <c r="T495" s="181">
        <f>S495*H495</f>
        <v>0</v>
      </c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R495" s="182" t="s">
        <v>241</v>
      </c>
      <c r="AT495" s="182" t="s">
        <v>179</v>
      </c>
      <c r="AU495" s="182" t="s">
        <v>177</v>
      </c>
      <c r="AY495" s="16" t="s">
        <v>176</v>
      </c>
      <c r="BE495" s="183">
        <f>IF(N495="základní",J495,0)</f>
        <v>0</v>
      </c>
      <c r="BF495" s="183">
        <f>IF(N495="snížená",J495,0)</f>
        <v>0</v>
      </c>
      <c r="BG495" s="183">
        <f>IF(N495="zákl. přenesená",J495,0)</f>
        <v>0</v>
      </c>
      <c r="BH495" s="183">
        <f>IF(N495="sníž. přenesená",J495,0)</f>
        <v>0</v>
      </c>
      <c r="BI495" s="183">
        <f>IF(N495="nulová",J495,0)</f>
        <v>0</v>
      </c>
      <c r="BJ495" s="16" t="s">
        <v>84</v>
      </c>
      <c r="BK495" s="183">
        <f>ROUND(I495*H495,2)</f>
        <v>0</v>
      </c>
      <c r="BL495" s="16" t="s">
        <v>241</v>
      </c>
      <c r="BM495" s="182" t="s">
        <v>1369</v>
      </c>
    </row>
    <row r="496" s="2" customFormat="1" ht="16.5" customHeight="1">
      <c r="A496" s="35"/>
      <c r="B496" s="169"/>
      <c r="C496" s="170" t="s">
        <v>1370</v>
      </c>
      <c r="D496" s="170" t="s">
        <v>179</v>
      </c>
      <c r="E496" s="171" t="s">
        <v>1371</v>
      </c>
      <c r="F496" s="172" t="s">
        <v>1372</v>
      </c>
      <c r="G496" s="173" t="s">
        <v>595</v>
      </c>
      <c r="H496" s="174">
        <v>5</v>
      </c>
      <c r="I496" s="175"/>
      <c r="J496" s="176">
        <f>ROUND(I496*H496,2)</f>
        <v>0</v>
      </c>
      <c r="K496" s="177"/>
      <c r="L496" s="36"/>
      <c r="M496" s="178" t="s">
        <v>1</v>
      </c>
      <c r="N496" s="179" t="s">
        <v>41</v>
      </c>
      <c r="O496" s="74"/>
      <c r="P496" s="180">
        <f>O496*H496</f>
        <v>0</v>
      </c>
      <c r="Q496" s="180">
        <v>0</v>
      </c>
      <c r="R496" s="180">
        <f>Q496*H496</f>
        <v>0</v>
      </c>
      <c r="S496" s="180">
        <v>0</v>
      </c>
      <c r="T496" s="181">
        <f>S496*H496</f>
        <v>0</v>
      </c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R496" s="182" t="s">
        <v>241</v>
      </c>
      <c r="AT496" s="182" t="s">
        <v>179</v>
      </c>
      <c r="AU496" s="182" t="s">
        <v>177</v>
      </c>
      <c r="AY496" s="16" t="s">
        <v>176</v>
      </c>
      <c r="BE496" s="183">
        <f>IF(N496="základní",J496,0)</f>
        <v>0</v>
      </c>
      <c r="BF496" s="183">
        <f>IF(N496="snížená",J496,0)</f>
        <v>0</v>
      </c>
      <c r="BG496" s="183">
        <f>IF(N496="zákl. přenesená",J496,0)</f>
        <v>0</v>
      </c>
      <c r="BH496" s="183">
        <f>IF(N496="sníž. přenesená",J496,0)</f>
        <v>0</v>
      </c>
      <c r="BI496" s="183">
        <f>IF(N496="nulová",J496,0)</f>
        <v>0</v>
      </c>
      <c r="BJ496" s="16" t="s">
        <v>84</v>
      </c>
      <c r="BK496" s="183">
        <f>ROUND(I496*H496,2)</f>
        <v>0</v>
      </c>
      <c r="BL496" s="16" t="s">
        <v>241</v>
      </c>
      <c r="BM496" s="182" t="s">
        <v>1373</v>
      </c>
    </row>
    <row r="497" s="2" customFormat="1" ht="16.5" customHeight="1">
      <c r="A497" s="35"/>
      <c r="B497" s="169"/>
      <c r="C497" s="170" t="s">
        <v>1374</v>
      </c>
      <c r="D497" s="170" t="s">
        <v>179</v>
      </c>
      <c r="E497" s="171" t="s">
        <v>1375</v>
      </c>
      <c r="F497" s="172" t="s">
        <v>1056</v>
      </c>
      <c r="G497" s="173" t="s">
        <v>195</v>
      </c>
      <c r="H497" s="174">
        <v>1</v>
      </c>
      <c r="I497" s="175"/>
      <c r="J497" s="176">
        <f>ROUND(I497*H497,2)</f>
        <v>0</v>
      </c>
      <c r="K497" s="177"/>
      <c r="L497" s="36"/>
      <c r="M497" s="178" t="s">
        <v>1</v>
      </c>
      <c r="N497" s="179" t="s">
        <v>41</v>
      </c>
      <c r="O497" s="74"/>
      <c r="P497" s="180">
        <f>O497*H497</f>
        <v>0</v>
      </c>
      <c r="Q497" s="180">
        <v>0</v>
      </c>
      <c r="R497" s="180">
        <f>Q497*H497</f>
        <v>0</v>
      </c>
      <c r="S497" s="180">
        <v>0</v>
      </c>
      <c r="T497" s="181">
        <f>S497*H497</f>
        <v>0</v>
      </c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R497" s="182" t="s">
        <v>241</v>
      </c>
      <c r="AT497" s="182" t="s">
        <v>179</v>
      </c>
      <c r="AU497" s="182" t="s">
        <v>177</v>
      </c>
      <c r="AY497" s="16" t="s">
        <v>176</v>
      </c>
      <c r="BE497" s="183">
        <f>IF(N497="základní",J497,0)</f>
        <v>0</v>
      </c>
      <c r="BF497" s="183">
        <f>IF(N497="snížená",J497,0)</f>
        <v>0</v>
      </c>
      <c r="BG497" s="183">
        <f>IF(N497="zákl. přenesená",J497,0)</f>
        <v>0</v>
      </c>
      <c r="BH497" s="183">
        <f>IF(N497="sníž. přenesená",J497,0)</f>
        <v>0</v>
      </c>
      <c r="BI497" s="183">
        <f>IF(N497="nulová",J497,0)</f>
        <v>0</v>
      </c>
      <c r="BJ497" s="16" t="s">
        <v>84</v>
      </c>
      <c r="BK497" s="183">
        <f>ROUND(I497*H497,2)</f>
        <v>0</v>
      </c>
      <c r="BL497" s="16" t="s">
        <v>241</v>
      </c>
      <c r="BM497" s="182" t="s">
        <v>1376</v>
      </c>
    </row>
    <row r="498" s="2" customFormat="1" ht="16.5" customHeight="1">
      <c r="A498" s="35"/>
      <c r="B498" s="169"/>
      <c r="C498" s="170" t="s">
        <v>1377</v>
      </c>
      <c r="D498" s="170" t="s">
        <v>179</v>
      </c>
      <c r="E498" s="171" t="s">
        <v>1378</v>
      </c>
      <c r="F498" s="172" t="s">
        <v>1246</v>
      </c>
      <c r="G498" s="173" t="s">
        <v>195</v>
      </c>
      <c r="H498" s="174">
        <v>1</v>
      </c>
      <c r="I498" s="175"/>
      <c r="J498" s="176">
        <f>ROUND(I498*H498,2)</f>
        <v>0</v>
      </c>
      <c r="K498" s="177"/>
      <c r="L498" s="36"/>
      <c r="M498" s="178" t="s">
        <v>1</v>
      </c>
      <c r="N498" s="179" t="s">
        <v>41</v>
      </c>
      <c r="O498" s="74"/>
      <c r="P498" s="180">
        <f>O498*H498</f>
        <v>0</v>
      </c>
      <c r="Q498" s="180">
        <v>0</v>
      </c>
      <c r="R498" s="180">
        <f>Q498*H498</f>
        <v>0</v>
      </c>
      <c r="S498" s="180">
        <v>0</v>
      </c>
      <c r="T498" s="181">
        <f>S498*H498</f>
        <v>0</v>
      </c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R498" s="182" t="s">
        <v>241</v>
      </c>
      <c r="AT498" s="182" t="s">
        <v>179</v>
      </c>
      <c r="AU498" s="182" t="s">
        <v>177</v>
      </c>
      <c r="AY498" s="16" t="s">
        <v>176</v>
      </c>
      <c r="BE498" s="183">
        <f>IF(N498="základní",J498,0)</f>
        <v>0</v>
      </c>
      <c r="BF498" s="183">
        <f>IF(N498="snížená",J498,0)</f>
        <v>0</v>
      </c>
      <c r="BG498" s="183">
        <f>IF(N498="zákl. přenesená",J498,0)</f>
        <v>0</v>
      </c>
      <c r="BH498" s="183">
        <f>IF(N498="sníž. přenesená",J498,0)</f>
        <v>0</v>
      </c>
      <c r="BI498" s="183">
        <f>IF(N498="nulová",J498,0)</f>
        <v>0</v>
      </c>
      <c r="BJ498" s="16" t="s">
        <v>84</v>
      </c>
      <c r="BK498" s="183">
        <f>ROUND(I498*H498,2)</f>
        <v>0</v>
      </c>
      <c r="BL498" s="16" t="s">
        <v>241</v>
      </c>
      <c r="BM498" s="182" t="s">
        <v>1379</v>
      </c>
    </row>
    <row r="499" s="2" customFormat="1" ht="16.5" customHeight="1">
      <c r="A499" s="35"/>
      <c r="B499" s="169"/>
      <c r="C499" s="170" t="s">
        <v>1380</v>
      </c>
      <c r="D499" s="170" t="s">
        <v>179</v>
      </c>
      <c r="E499" s="171" t="s">
        <v>1381</v>
      </c>
      <c r="F499" s="172" t="s">
        <v>1250</v>
      </c>
      <c r="G499" s="173" t="s">
        <v>195</v>
      </c>
      <c r="H499" s="174">
        <v>1</v>
      </c>
      <c r="I499" s="175"/>
      <c r="J499" s="176">
        <f>ROUND(I499*H499,2)</f>
        <v>0</v>
      </c>
      <c r="K499" s="177"/>
      <c r="L499" s="36"/>
      <c r="M499" s="178" t="s">
        <v>1</v>
      </c>
      <c r="N499" s="179" t="s">
        <v>41</v>
      </c>
      <c r="O499" s="74"/>
      <c r="P499" s="180">
        <f>O499*H499</f>
        <v>0</v>
      </c>
      <c r="Q499" s="180">
        <v>0</v>
      </c>
      <c r="R499" s="180">
        <f>Q499*H499</f>
        <v>0</v>
      </c>
      <c r="S499" s="180">
        <v>0</v>
      </c>
      <c r="T499" s="181">
        <f>S499*H499</f>
        <v>0</v>
      </c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R499" s="182" t="s">
        <v>241</v>
      </c>
      <c r="AT499" s="182" t="s">
        <v>179</v>
      </c>
      <c r="AU499" s="182" t="s">
        <v>177</v>
      </c>
      <c r="AY499" s="16" t="s">
        <v>176</v>
      </c>
      <c r="BE499" s="183">
        <f>IF(N499="základní",J499,0)</f>
        <v>0</v>
      </c>
      <c r="BF499" s="183">
        <f>IF(N499="snížená",J499,0)</f>
        <v>0</v>
      </c>
      <c r="BG499" s="183">
        <f>IF(N499="zákl. přenesená",J499,0)</f>
        <v>0</v>
      </c>
      <c r="BH499" s="183">
        <f>IF(N499="sníž. přenesená",J499,0)</f>
        <v>0</v>
      </c>
      <c r="BI499" s="183">
        <f>IF(N499="nulová",J499,0)</f>
        <v>0</v>
      </c>
      <c r="BJ499" s="16" t="s">
        <v>84</v>
      </c>
      <c r="BK499" s="183">
        <f>ROUND(I499*H499,2)</f>
        <v>0</v>
      </c>
      <c r="BL499" s="16" t="s">
        <v>241</v>
      </c>
      <c r="BM499" s="182" t="s">
        <v>1382</v>
      </c>
    </row>
    <row r="500" s="2" customFormat="1" ht="16.5" customHeight="1">
      <c r="A500" s="35"/>
      <c r="B500" s="169"/>
      <c r="C500" s="170" t="s">
        <v>1383</v>
      </c>
      <c r="D500" s="170" t="s">
        <v>179</v>
      </c>
      <c r="E500" s="171" t="s">
        <v>1384</v>
      </c>
      <c r="F500" s="172" t="s">
        <v>1254</v>
      </c>
      <c r="G500" s="173" t="s">
        <v>195</v>
      </c>
      <c r="H500" s="174">
        <v>1</v>
      </c>
      <c r="I500" s="175"/>
      <c r="J500" s="176">
        <f>ROUND(I500*H500,2)</f>
        <v>0</v>
      </c>
      <c r="K500" s="177"/>
      <c r="L500" s="36"/>
      <c r="M500" s="178" t="s">
        <v>1</v>
      </c>
      <c r="N500" s="179" t="s">
        <v>41</v>
      </c>
      <c r="O500" s="74"/>
      <c r="P500" s="180">
        <f>O500*H500</f>
        <v>0</v>
      </c>
      <c r="Q500" s="180">
        <v>0</v>
      </c>
      <c r="R500" s="180">
        <f>Q500*H500</f>
        <v>0</v>
      </c>
      <c r="S500" s="180">
        <v>0</v>
      </c>
      <c r="T500" s="181">
        <f>S500*H500</f>
        <v>0</v>
      </c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R500" s="182" t="s">
        <v>241</v>
      </c>
      <c r="AT500" s="182" t="s">
        <v>179</v>
      </c>
      <c r="AU500" s="182" t="s">
        <v>177</v>
      </c>
      <c r="AY500" s="16" t="s">
        <v>176</v>
      </c>
      <c r="BE500" s="183">
        <f>IF(N500="základní",J500,0)</f>
        <v>0</v>
      </c>
      <c r="BF500" s="183">
        <f>IF(N500="snížená",J500,0)</f>
        <v>0</v>
      </c>
      <c r="BG500" s="183">
        <f>IF(N500="zákl. přenesená",J500,0)</f>
        <v>0</v>
      </c>
      <c r="BH500" s="183">
        <f>IF(N500="sníž. přenesená",J500,0)</f>
        <v>0</v>
      </c>
      <c r="BI500" s="183">
        <f>IF(N500="nulová",J500,0)</f>
        <v>0</v>
      </c>
      <c r="BJ500" s="16" t="s">
        <v>84</v>
      </c>
      <c r="BK500" s="183">
        <f>ROUND(I500*H500,2)</f>
        <v>0</v>
      </c>
      <c r="BL500" s="16" t="s">
        <v>241</v>
      </c>
      <c r="BM500" s="182" t="s">
        <v>1385</v>
      </c>
    </row>
    <row r="501" s="2" customFormat="1" ht="16.5" customHeight="1">
      <c r="A501" s="35"/>
      <c r="B501" s="169"/>
      <c r="C501" s="170" t="s">
        <v>1386</v>
      </c>
      <c r="D501" s="170" t="s">
        <v>179</v>
      </c>
      <c r="E501" s="171" t="s">
        <v>1387</v>
      </c>
      <c r="F501" s="172" t="s">
        <v>1258</v>
      </c>
      <c r="G501" s="173" t="s">
        <v>195</v>
      </c>
      <c r="H501" s="174">
        <v>1</v>
      </c>
      <c r="I501" s="175"/>
      <c r="J501" s="176">
        <f>ROUND(I501*H501,2)</f>
        <v>0</v>
      </c>
      <c r="K501" s="177"/>
      <c r="L501" s="36"/>
      <c r="M501" s="178" t="s">
        <v>1</v>
      </c>
      <c r="N501" s="179" t="s">
        <v>41</v>
      </c>
      <c r="O501" s="74"/>
      <c r="P501" s="180">
        <f>O501*H501</f>
        <v>0</v>
      </c>
      <c r="Q501" s="180">
        <v>0</v>
      </c>
      <c r="R501" s="180">
        <f>Q501*H501</f>
        <v>0</v>
      </c>
      <c r="S501" s="180">
        <v>0</v>
      </c>
      <c r="T501" s="181">
        <f>S501*H501</f>
        <v>0</v>
      </c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R501" s="182" t="s">
        <v>241</v>
      </c>
      <c r="AT501" s="182" t="s">
        <v>179</v>
      </c>
      <c r="AU501" s="182" t="s">
        <v>177</v>
      </c>
      <c r="AY501" s="16" t="s">
        <v>176</v>
      </c>
      <c r="BE501" s="183">
        <f>IF(N501="základní",J501,0)</f>
        <v>0</v>
      </c>
      <c r="BF501" s="183">
        <f>IF(N501="snížená",J501,0)</f>
        <v>0</v>
      </c>
      <c r="BG501" s="183">
        <f>IF(N501="zákl. přenesená",J501,0)</f>
        <v>0</v>
      </c>
      <c r="BH501" s="183">
        <f>IF(N501="sníž. přenesená",J501,0)</f>
        <v>0</v>
      </c>
      <c r="BI501" s="183">
        <f>IF(N501="nulová",J501,0)</f>
        <v>0</v>
      </c>
      <c r="BJ501" s="16" t="s">
        <v>84</v>
      </c>
      <c r="BK501" s="183">
        <f>ROUND(I501*H501,2)</f>
        <v>0</v>
      </c>
      <c r="BL501" s="16" t="s">
        <v>241</v>
      </c>
      <c r="BM501" s="182" t="s">
        <v>1388</v>
      </c>
    </row>
    <row r="502" s="2" customFormat="1" ht="16.5" customHeight="1">
      <c r="A502" s="35"/>
      <c r="B502" s="169"/>
      <c r="C502" s="170" t="s">
        <v>1389</v>
      </c>
      <c r="D502" s="170" t="s">
        <v>179</v>
      </c>
      <c r="E502" s="171" t="s">
        <v>1390</v>
      </c>
      <c r="F502" s="172" t="s">
        <v>1262</v>
      </c>
      <c r="G502" s="173" t="s">
        <v>195</v>
      </c>
      <c r="H502" s="174">
        <v>1</v>
      </c>
      <c r="I502" s="175"/>
      <c r="J502" s="176">
        <f>ROUND(I502*H502,2)</f>
        <v>0</v>
      </c>
      <c r="K502" s="177"/>
      <c r="L502" s="36"/>
      <c r="M502" s="178" t="s">
        <v>1</v>
      </c>
      <c r="N502" s="179" t="s">
        <v>41</v>
      </c>
      <c r="O502" s="74"/>
      <c r="P502" s="180">
        <f>O502*H502</f>
        <v>0</v>
      </c>
      <c r="Q502" s="180">
        <v>0</v>
      </c>
      <c r="R502" s="180">
        <f>Q502*H502</f>
        <v>0</v>
      </c>
      <c r="S502" s="180">
        <v>0</v>
      </c>
      <c r="T502" s="181">
        <f>S502*H502</f>
        <v>0</v>
      </c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R502" s="182" t="s">
        <v>241</v>
      </c>
      <c r="AT502" s="182" t="s">
        <v>179</v>
      </c>
      <c r="AU502" s="182" t="s">
        <v>177</v>
      </c>
      <c r="AY502" s="16" t="s">
        <v>176</v>
      </c>
      <c r="BE502" s="183">
        <f>IF(N502="základní",J502,0)</f>
        <v>0</v>
      </c>
      <c r="BF502" s="183">
        <f>IF(N502="snížená",J502,0)</f>
        <v>0</v>
      </c>
      <c r="BG502" s="183">
        <f>IF(N502="zákl. přenesená",J502,0)</f>
        <v>0</v>
      </c>
      <c r="BH502" s="183">
        <f>IF(N502="sníž. přenesená",J502,0)</f>
        <v>0</v>
      </c>
      <c r="BI502" s="183">
        <f>IF(N502="nulová",J502,0)</f>
        <v>0</v>
      </c>
      <c r="BJ502" s="16" t="s">
        <v>84</v>
      </c>
      <c r="BK502" s="183">
        <f>ROUND(I502*H502,2)</f>
        <v>0</v>
      </c>
      <c r="BL502" s="16" t="s">
        <v>241</v>
      </c>
      <c r="BM502" s="182" t="s">
        <v>1391</v>
      </c>
    </row>
    <row r="503" s="2" customFormat="1" ht="16.5" customHeight="1">
      <c r="A503" s="35"/>
      <c r="B503" s="169"/>
      <c r="C503" s="170" t="s">
        <v>1392</v>
      </c>
      <c r="D503" s="170" t="s">
        <v>179</v>
      </c>
      <c r="E503" s="171" t="s">
        <v>1393</v>
      </c>
      <c r="F503" s="172" t="s">
        <v>1265</v>
      </c>
      <c r="G503" s="173" t="s">
        <v>195</v>
      </c>
      <c r="H503" s="174">
        <v>1</v>
      </c>
      <c r="I503" s="175"/>
      <c r="J503" s="176">
        <f>ROUND(I503*H503,2)</f>
        <v>0</v>
      </c>
      <c r="K503" s="177"/>
      <c r="L503" s="36"/>
      <c r="M503" s="178" t="s">
        <v>1</v>
      </c>
      <c r="N503" s="179" t="s">
        <v>41</v>
      </c>
      <c r="O503" s="74"/>
      <c r="P503" s="180">
        <f>O503*H503</f>
        <v>0</v>
      </c>
      <c r="Q503" s="180">
        <v>0</v>
      </c>
      <c r="R503" s="180">
        <f>Q503*H503</f>
        <v>0</v>
      </c>
      <c r="S503" s="180">
        <v>0</v>
      </c>
      <c r="T503" s="181">
        <f>S503*H503</f>
        <v>0</v>
      </c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R503" s="182" t="s">
        <v>241</v>
      </c>
      <c r="AT503" s="182" t="s">
        <v>179</v>
      </c>
      <c r="AU503" s="182" t="s">
        <v>177</v>
      </c>
      <c r="AY503" s="16" t="s">
        <v>176</v>
      </c>
      <c r="BE503" s="183">
        <f>IF(N503="základní",J503,0)</f>
        <v>0</v>
      </c>
      <c r="BF503" s="183">
        <f>IF(N503="snížená",J503,0)</f>
        <v>0</v>
      </c>
      <c r="BG503" s="183">
        <f>IF(N503="zákl. přenesená",J503,0)</f>
        <v>0</v>
      </c>
      <c r="BH503" s="183">
        <f>IF(N503="sníž. přenesená",J503,0)</f>
        <v>0</v>
      </c>
      <c r="BI503" s="183">
        <f>IF(N503="nulová",J503,0)</f>
        <v>0</v>
      </c>
      <c r="BJ503" s="16" t="s">
        <v>84</v>
      </c>
      <c r="BK503" s="183">
        <f>ROUND(I503*H503,2)</f>
        <v>0</v>
      </c>
      <c r="BL503" s="16" t="s">
        <v>241</v>
      </c>
      <c r="BM503" s="182" t="s">
        <v>1394</v>
      </c>
    </row>
    <row r="504" s="2" customFormat="1" ht="16.5" customHeight="1">
      <c r="A504" s="35"/>
      <c r="B504" s="169"/>
      <c r="C504" s="170" t="s">
        <v>1395</v>
      </c>
      <c r="D504" s="170" t="s">
        <v>179</v>
      </c>
      <c r="E504" s="171" t="s">
        <v>1396</v>
      </c>
      <c r="F504" s="172" t="s">
        <v>1269</v>
      </c>
      <c r="G504" s="173" t="s">
        <v>195</v>
      </c>
      <c r="H504" s="174">
        <v>1</v>
      </c>
      <c r="I504" s="175"/>
      <c r="J504" s="176">
        <f>ROUND(I504*H504,2)</f>
        <v>0</v>
      </c>
      <c r="K504" s="177"/>
      <c r="L504" s="36"/>
      <c r="M504" s="178" t="s">
        <v>1</v>
      </c>
      <c r="N504" s="179" t="s">
        <v>41</v>
      </c>
      <c r="O504" s="74"/>
      <c r="P504" s="180">
        <f>O504*H504</f>
        <v>0</v>
      </c>
      <c r="Q504" s="180">
        <v>0</v>
      </c>
      <c r="R504" s="180">
        <f>Q504*H504</f>
        <v>0</v>
      </c>
      <c r="S504" s="180">
        <v>0</v>
      </c>
      <c r="T504" s="181">
        <f>S504*H504</f>
        <v>0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182" t="s">
        <v>241</v>
      </c>
      <c r="AT504" s="182" t="s">
        <v>179</v>
      </c>
      <c r="AU504" s="182" t="s">
        <v>177</v>
      </c>
      <c r="AY504" s="16" t="s">
        <v>176</v>
      </c>
      <c r="BE504" s="183">
        <f>IF(N504="základní",J504,0)</f>
        <v>0</v>
      </c>
      <c r="BF504" s="183">
        <f>IF(N504="snížená",J504,0)</f>
        <v>0</v>
      </c>
      <c r="BG504" s="183">
        <f>IF(N504="zákl. přenesená",J504,0)</f>
        <v>0</v>
      </c>
      <c r="BH504" s="183">
        <f>IF(N504="sníž. přenesená",J504,0)</f>
        <v>0</v>
      </c>
      <c r="BI504" s="183">
        <f>IF(N504="nulová",J504,0)</f>
        <v>0</v>
      </c>
      <c r="BJ504" s="16" t="s">
        <v>84</v>
      </c>
      <c r="BK504" s="183">
        <f>ROUND(I504*H504,2)</f>
        <v>0</v>
      </c>
      <c r="BL504" s="16" t="s">
        <v>241</v>
      </c>
      <c r="BM504" s="182" t="s">
        <v>1397</v>
      </c>
    </row>
    <row r="505" s="13" customFormat="1" ht="20.88" customHeight="1">
      <c r="A505" s="13"/>
      <c r="B505" s="195"/>
      <c r="C505" s="13"/>
      <c r="D505" s="196" t="s">
        <v>75</v>
      </c>
      <c r="E505" s="196" t="s">
        <v>1398</v>
      </c>
      <c r="F505" s="196" t="s">
        <v>1399</v>
      </c>
      <c r="G505" s="13"/>
      <c r="H505" s="13"/>
      <c r="I505" s="197"/>
      <c r="J505" s="198">
        <f>BK505</f>
        <v>0</v>
      </c>
      <c r="K505" s="13"/>
      <c r="L505" s="195"/>
      <c r="M505" s="199"/>
      <c r="N505" s="200"/>
      <c r="O505" s="200"/>
      <c r="P505" s="201">
        <f>P506+SUM(P507:P525)</f>
        <v>0</v>
      </c>
      <c r="Q505" s="200"/>
      <c r="R505" s="201">
        <f>R506+SUM(R507:R525)</f>
        <v>0.0058400000000000006</v>
      </c>
      <c r="S505" s="200"/>
      <c r="T505" s="202">
        <f>T506+SUM(T507:T525)</f>
        <v>0</v>
      </c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R505" s="196" t="s">
        <v>84</v>
      </c>
      <c r="AT505" s="203" t="s">
        <v>75</v>
      </c>
      <c r="AU505" s="203" t="s">
        <v>177</v>
      </c>
      <c r="AY505" s="196" t="s">
        <v>176</v>
      </c>
      <c r="BK505" s="204">
        <f>BK506+SUM(BK507:BK525)</f>
        <v>0</v>
      </c>
    </row>
    <row r="506" s="2" customFormat="1" ht="37.8" customHeight="1">
      <c r="A506" s="35"/>
      <c r="B506" s="169"/>
      <c r="C506" s="170" t="s">
        <v>1400</v>
      </c>
      <c r="D506" s="170" t="s">
        <v>179</v>
      </c>
      <c r="E506" s="171" t="s">
        <v>1401</v>
      </c>
      <c r="F506" s="172" t="s">
        <v>1402</v>
      </c>
      <c r="G506" s="173" t="s">
        <v>195</v>
      </c>
      <c r="H506" s="174">
        <v>1</v>
      </c>
      <c r="I506" s="175"/>
      <c r="J506" s="176">
        <f>ROUND(I506*H506,2)</f>
        <v>0</v>
      </c>
      <c r="K506" s="177"/>
      <c r="L506" s="36"/>
      <c r="M506" s="178" t="s">
        <v>1</v>
      </c>
      <c r="N506" s="179" t="s">
        <v>41</v>
      </c>
      <c r="O506" s="74"/>
      <c r="P506" s="180">
        <f>O506*H506</f>
        <v>0</v>
      </c>
      <c r="Q506" s="180">
        <v>0</v>
      </c>
      <c r="R506" s="180">
        <f>Q506*H506</f>
        <v>0</v>
      </c>
      <c r="S506" s="180">
        <v>0</v>
      </c>
      <c r="T506" s="181">
        <f>S506*H506</f>
        <v>0</v>
      </c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R506" s="182" t="s">
        <v>183</v>
      </c>
      <c r="AT506" s="182" t="s">
        <v>179</v>
      </c>
      <c r="AU506" s="182" t="s">
        <v>208</v>
      </c>
      <c r="AY506" s="16" t="s">
        <v>176</v>
      </c>
      <c r="BE506" s="183">
        <f>IF(N506="základní",J506,0)</f>
        <v>0</v>
      </c>
      <c r="BF506" s="183">
        <f>IF(N506="snížená",J506,0)</f>
        <v>0</v>
      </c>
      <c r="BG506" s="183">
        <f>IF(N506="zákl. přenesená",J506,0)</f>
        <v>0</v>
      </c>
      <c r="BH506" s="183">
        <f>IF(N506="sníž. přenesená",J506,0)</f>
        <v>0</v>
      </c>
      <c r="BI506" s="183">
        <f>IF(N506="nulová",J506,0)</f>
        <v>0</v>
      </c>
      <c r="BJ506" s="16" t="s">
        <v>84</v>
      </c>
      <c r="BK506" s="183">
        <f>ROUND(I506*H506,2)</f>
        <v>0</v>
      </c>
      <c r="BL506" s="16" t="s">
        <v>183</v>
      </c>
      <c r="BM506" s="182" t="s">
        <v>1403</v>
      </c>
    </row>
    <row r="507" s="2" customFormat="1" ht="21.75" customHeight="1">
      <c r="A507" s="35"/>
      <c r="B507" s="169"/>
      <c r="C507" s="170" t="s">
        <v>1404</v>
      </c>
      <c r="D507" s="170" t="s">
        <v>179</v>
      </c>
      <c r="E507" s="171" t="s">
        <v>1405</v>
      </c>
      <c r="F507" s="172" t="s">
        <v>1406</v>
      </c>
      <c r="G507" s="173" t="s">
        <v>195</v>
      </c>
      <c r="H507" s="174">
        <v>1</v>
      </c>
      <c r="I507" s="175"/>
      <c r="J507" s="176">
        <f>ROUND(I507*H507,2)</f>
        <v>0</v>
      </c>
      <c r="K507" s="177"/>
      <c r="L507" s="36"/>
      <c r="M507" s="178" t="s">
        <v>1</v>
      </c>
      <c r="N507" s="179" t="s">
        <v>41</v>
      </c>
      <c r="O507" s="74"/>
      <c r="P507" s="180">
        <f>O507*H507</f>
        <v>0</v>
      </c>
      <c r="Q507" s="180">
        <v>0</v>
      </c>
      <c r="R507" s="180">
        <f>Q507*H507</f>
        <v>0</v>
      </c>
      <c r="S507" s="180">
        <v>0</v>
      </c>
      <c r="T507" s="181">
        <f>S507*H507</f>
        <v>0</v>
      </c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R507" s="182" t="s">
        <v>241</v>
      </c>
      <c r="AT507" s="182" t="s">
        <v>179</v>
      </c>
      <c r="AU507" s="182" t="s">
        <v>208</v>
      </c>
      <c r="AY507" s="16" t="s">
        <v>176</v>
      </c>
      <c r="BE507" s="183">
        <f>IF(N507="základní",J507,0)</f>
        <v>0</v>
      </c>
      <c r="BF507" s="183">
        <f>IF(N507="snížená",J507,0)</f>
        <v>0</v>
      </c>
      <c r="BG507" s="183">
        <f>IF(N507="zákl. přenesená",J507,0)</f>
        <v>0</v>
      </c>
      <c r="BH507" s="183">
        <f>IF(N507="sníž. přenesená",J507,0)</f>
        <v>0</v>
      </c>
      <c r="BI507" s="183">
        <f>IF(N507="nulová",J507,0)</f>
        <v>0</v>
      </c>
      <c r="BJ507" s="16" t="s">
        <v>84</v>
      </c>
      <c r="BK507" s="183">
        <f>ROUND(I507*H507,2)</f>
        <v>0</v>
      </c>
      <c r="BL507" s="16" t="s">
        <v>241</v>
      </c>
      <c r="BM507" s="182" t="s">
        <v>1407</v>
      </c>
    </row>
    <row r="508" s="2" customFormat="1" ht="21.75" customHeight="1">
      <c r="A508" s="35"/>
      <c r="B508" s="169"/>
      <c r="C508" s="184" t="s">
        <v>1408</v>
      </c>
      <c r="D508" s="184" t="s">
        <v>198</v>
      </c>
      <c r="E508" s="185" t="s">
        <v>1409</v>
      </c>
      <c r="F508" s="186" t="s">
        <v>1410</v>
      </c>
      <c r="G508" s="187" t="s">
        <v>195</v>
      </c>
      <c r="H508" s="188">
        <v>1</v>
      </c>
      <c r="I508" s="189"/>
      <c r="J508" s="190">
        <f>ROUND(I508*H508,2)</f>
        <v>0</v>
      </c>
      <c r="K508" s="191"/>
      <c r="L508" s="192"/>
      <c r="M508" s="193" t="s">
        <v>1</v>
      </c>
      <c r="N508" s="194" t="s">
        <v>41</v>
      </c>
      <c r="O508" s="74"/>
      <c r="P508" s="180">
        <f>O508*H508</f>
        <v>0</v>
      </c>
      <c r="Q508" s="180">
        <v>0</v>
      </c>
      <c r="R508" s="180">
        <f>Q508*H508</f>
        <v>0</v>
      </c>
      <c r="S508" s="180">
        <v>0</v>
      </c>
      <c r="T508" s="181">
        <f>S508*H508</f>
        <v>0</v>
      </c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R508" s="182" t="s">
        <v>290</v>
      </c>
      <c r="AT508" s="182" t="s">
        <v>198</v>
      </c>
      <c r="AU508" s="182" t="s">
        <v>208</v>
      </c>
      <c r="AY508" s="16" t="s">
        <v>176</v>
      </c>
      <c r="BE508" s="183">
        <f>IF(N508="základní",J508,0)</f>
        <v>0</v>
      </c>
      <c r="BF508" s="183">
        <f>IF(N508="snížená",J508,0)</f>
        <v>0</v>
      </c>
      <c r="BG508" s="183">
        <f>IF(N508="zákl. přenesená",J508,0)</f>
        <v>0</v>
      </c>
      <c r="BH508" s="183">
        <f>IF(N508="sníž. přenesená",J508,0)</f>
        <v>0</v>
      </c>
      <c r="BI508" s="183">
        <f>IF(N508="nulová",J508,0)</f>
        <v>0</v>
      </c>
      <c r="BJ508" s="16" t="s">
        <v>84</v>
      </c>
      <c r="BK508" s="183">
        <f>ROUND(I508*H508,2)</f>
        <v>0</v>
      </c>
      <c r="BL508" s="16" t="s">
        <v>241</v>
      </c>
      <c r="BM508" s="182" t="s">
        <v>1411</v>
      </c>
    </row>
    <row r="509" s="2" customFormat="1" ht="16.5" customHeight="1">
      <c r="A509" s="35"/>
      <c r="B509" s="169"/>
      <c r="C509" s="170" t="s">
        <v>1412</v>
      </c>
      <c r="D509" s="170" t="s">
        <v>179</v>
      </c>
      <c r="E509" s="171" t="s">
        <v>1413</v>
      </c>
      <c r="F509" s="172" t="s">
        <v>1414</v>
      </c>
      <c r="G509" s="173" t="s">
        <v>195</v>
      </c>
      <c r="H509" s="174">
        <v>1</v>
      </c>
      <c r="I509" s="175"/>
      <c r="J509" s="176">
        <f>ROUND(I509*H509,2)</f>
        <v>0</v>
      </c>
      <c r="K509" s="177"/>
      <c r="L509" s="36"/>
      <c r="M509" s="178" t="s">
        <v>1</v>
      </c>
      <c r="N509" s="179" t="s">
        <v>41</v>
      </c>
      <c r="O509" s="74"/>
      <c r="P509" s="180">
        <f>O509*H509</f>
        <v>0</v>
      </c>
      <c r="Q509" s="180">
        <v>0</v>
      </c>
      <c r="R509" s="180">
        <f>Q509*H509</f>
        <v>0</v>
      </c>
      <c r="S509" s="180">
        <v>0</v>
      </c>
      <c r="T509" s="181">
        <f>S509*H509</f>
        <v>0</v>
      </c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R509" s="182" t="s">
        <v>241</v>
      </c>
      <c r="AT509" s="182" t="s">
        <v>179</v>
      </c>
      <c r="AU509" s="182" t="s">
        <v>208</v>
      </c>
      <c r="AY509" s="16" t="s">
        <v>176</v>
      </c>
      <c r="BE509" s="183">
        <f>IF(N509="základní",J509,0)</f>
        <v>0</v>
      </c>
      <c r="BF509" s="183">
        <f>IF(N509="snížená",J509,0)</f>
        <v>0</v>
      </c>
      <c r="BG509" s="183">
        <f>IF(N509="zákl. přenesená",J509,0)</f>
        <v>0</v>
      </c>
      <c r="BH509" s="183">
        <f>IF(N509="sníž. přenesená",J509,0)</f>
        <v>0</v>
      </c>
      <c r="BI509" s="183">
        <f>IF(N509="nulová",J509,0)</f>
        <v>0</v>
      </c>
      <c r="BJ509" s="16" t="s">
        <v>84</v>
      </c>
      <c r="BK509" s="183">
        <f>ROUND(I509*H509,2)</f>
        <v>0</v>
      </c>
      <c r="BL509" s="16" t="s">
        <v>241</v>
      </c>
      <c r="BM509" s="182" t="s">
        <v>1415</v>
      </c>
    </row>
    <row r="510" s="2" customFormat="1" ht="21.75" customHeight="1">
      <c r="A510" s="35"/>
      <c r="B510" s="169"/>
      <c r="C510" s="170" t="s">
        <v>1416</v>
      </c>
      <c r="D510" s="170" t="s">
        <v>179</v>
      </c>
      <c r="E510" s="171" t="s">
        <v>1417</v>
      </c>
      <c r="F510" s="172" t="s">
        <v>1418</v>
      </c>
      <c r="G510" s="173" t="s">
        <v>195</v>
      </c>
      <c r="H510" s="174">
        <v>1</v>
      </c>
      <c r="I510" s="175"/>
      <c r="J510" s="176">
        <f>ROUND(I510*H510,2)</f>
        <v>0</v>
      </c>
      <c r="K510" s="177"/>
      <c r="L510" s="36"/>
      <c r="M510" s="178" t="s">
        <v>1</v>
      </c>
      <c r="N510" s="179" t="s">
        <v>41</v>
      </c>
      <c r="O510" s="74"/>
      <c r="P510" s="180">
        <f>O510*H510</f>
        <v>0</v>
      </c>
      <c r="Q510" s="180">
        <v>0</v>
      </c>
      <c r="R510" s="180">
        <f>Q510*H510</f>
        <v>0</v>
      </c>
      <c r="S510" s="180">
        <v>0</v>
      </c>
      <c r="T510" s="181">
        <f>S510*H510</f>
        <v>0</v>
      </c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R510" s="182" t="s">
        <v>241</v>
      </c>
      <c r="AT510" s="182" t="s">
        <v>179</v>
      </c>
      <c r="AU510" s="182" t="s">
        <v>208</v>
      </c>
      <c r="AY510" s="16" t="s">
        <v>176</v>
      </c>
      <c r="BE510" s="183">
        <f>IF(N510="základní",J510,0)</f>
        <v>0</v>
      </c>
      <c r="BF510" s="183">
        <f>IF(N510="snížená",J510,0)</f>
        <v>0</v>
      </c>
      <c r="BG510" s="183">
        <f>IF(N510="zákl. přenesená",J510,0)</f>
        <v>0</v>
      </c>
      <c r="BH510" s="183">
        <f>IF(N510="sníž. přenesená",J510,0)</f>
        <v>0</v>
      </c>
      <c r="BI510" s="183">
        <f>IF(N510="nulová",J510,0)</f>
        <v>0</v>
      </c>
      <c r="BJ510" s="16" t="s">
        <v>84</v>
      </c>
      <c r="BK510" s="183">
        <f>ROUND(I510*H510,2)</f>
        <v>0</v>
      </c>
      <c r="BL510" s="16" t="s">
        <v>241</v>
      </c>
      <c r="BM510" s="182" t="s">
        <v>1419</v>
      </c>
    </row>
    <row r="511" s="2" customFormat="1" ht="16.5" customHeight="1">
      <c r="A511" s="35"/>
      <c r="B511" s="169"/>
      <c r="C511" s="184" t="s">
        <v>1420</v>
      </c>
      <c r="D511" s="184" t="s">
        <v>198</v>
      </c>
      <c r="E511" s="185" t="s">
        <v>1421</v>
      </c>
      <c r="F511" s="186" t="s">
        <v>1422</v>
      </c>
      <c r="G511" s="187" t="s">
        <v>195</v>
      </c>
      <c r="H511" s="188">
        <v>1</v>
      </c>
      <c r="I511" s="189"/>
      <c r="J511" s="190">
        <f>ROUND(I511*H511,2)</f>
        <v>0</v>
      </c>
      <c r="K511" s="191"/>
      <c r="L511" s="192"/>
      <c r="M511" s="193" t="s">
        <v>1</v>
      </c>
      <c r="N511" s="194" t="s">
        <v>41</v>
      </c>
      <c r="O511" s="74"/>
      <c r="P511" s="180">
        <f>O511*H511</f>
        <v>0</v>
      </c>
      <c r="Q511" s="180">
        <v>0.001</v>
      </c>
      <c r="R511" s="180">
        <f>Q511*H511</f>
        <v>0.001</v>
      </c>
      <c r="S511" s="180">
        <v>0</v>
      </c>
      <c r="T511" s="181">
        <f>S511*H511</f>
        <v>0</v>
      </c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R511" s="182" t="s">
        <v>290</v>
      </c>
      <c r="AT511" s="182" t="s">
        <v>198</v>
      </c>
      <c r="AU511" s="182" t="s">
        <v>208</v>
      </c>
      <c r="AY511" s="16" t="s">
        <v>176</v>
      </c>
      <c r="BE511" s="183">
        <f>IF(N511="základní",J511,0)</f>
        <v>0</v>
      </c>
      <c r="BF511" s="183">
        <f>IF(N511="snížená",J511,0)</f>
        <v>0</v>
      </c>
      <c r="BG511" s="183">
        <f>IF(N511="zákl. přenesená",J511,0)</f>
        <v>0</v>
      </c>
      <c r="BH511" s="183">
        <f>IF(N511="sníž. přenesená",J511,0)</f>
        <v>0</v>
      </c>
      <c r="BI511" s="183">
        <f>IF(N511="nulová",J511,0)</f>
        <v>0</v>
      </c>
      <c r="BJ511" s="16" t="s">
        <v>84</v>
      </c>
      <c r="BK511" s="183">
        <f>ROUND(I511*H511,2)</f>
        <v>0</v>
      </c>
      <c r="BL511" s="16" t="s">
        <v>241</v>
      </c>
      <c r="BM511" s="182" t="s">
        <v>1423</v>
      </c>
    </row>
    <row r="512" s="2" customFormat="1" ht="16.5" customHeight="1">
      <c r="A512" s="35"/>
      <c r="B512" s="169"/>
      <c r="C512" s="170" t="s">
        <v>1424</v>
      </c>
      <c r="D512" s="170" t="s">
        <v>179</v>
      </c>
      <c r="E512" s="171" t="s">
        <v>1425</v>
      </c>
      <c r="F512" s="172" t="s">
        <v>1426</v>
      </c>
      <c r="G512" s="173" t="s">
        <v>195</v>
      </c>
      <c r="H512" s="174">
        <v>1</v>
      </c>
      <c r="I512" s="175"/>
      <c r="J512" s="176">
        <f>ROUND(I512*H512,2)</f>
        <v>0</v>
      </c>
      <c r="K512" s="177"/>
      <c r="L512" s="36"/>
      <c r="M512" s="178" t="s">
        <v>1</v>
      </c>
      <c r="N512" s="179" t="s">
        <v>41</v>
      </c>
      <c r="O512" s="74"/>
      <c r="P512" s="180">
        <f>O512*H512</f>
        <v>0</v>
      </c>
      <c r="Q512" s="180">
        <v>0</v>
      </c>
      <c r="R512" s="180">
        <f>Q512*H512</f>
        <v>0</v>
      </c>
      <c r="S512" s="180">
        <v>0</v>
      </c>
      <c r="T512" s="181">
        <f>S512*H512</f>
        <v>0</v>
      </c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R512" s="182" t="s">
        <v>241</v>
      </c>
      <c r="AT512" s="182" t="s">
        <v>179</v>
      </c>
      <c r="AU512" s="182" t="s">
        <v>208</v>
      </c>
      <c r="AY512" s="16" t="s">
        <v>176</v>
      </c>
      <c r="BE512" s="183">
        <f>IF(N512="základní",J512,0)</f>
        <v>0</v>
      </c>
      <c r="BF512" s="183">
        <f>IF(N512="snížená",J512,0)</f>
        <v>0</v>
      </c>
      <c r="BG512" s="183">
        <f>IF(N512="zákl. přenesená",J512,0)</f>
        <v>0</v>
      </c>
      <c r="BH512" s="183">
        <f>IF(N512="sníž. přenesená",J512,0)</f>
        <v>0</v>
      </c>
      <c r="BI512" s="183">
        <f>IF(N512="nulová",J512,0)</f>
        <v>0</v>
      </c>
      <c r="BJ512" s="16" t="s">
        <v>84</v>
      </c>
      <c r="BK512" s="183">
        <f>ROUND(I512*H512,2)</f>
        <v>0</v>
      </c>
      <c r="BL512" s="16" t="s">
        <v>241</v>
      </c>
      <c r="BM512" s="182" t="s">
        <v>1427</v>
      </c>
    </row>
    <row r="513" s="2" customFormat="1" ht="24.15" customHeight="1">
      <c r="A513" s="35"/>
      <c r="B513" s="169"/>
      <c r="C513" s="184" t="s">
        <v>1428</v>
      </c>
      <c r="D513" s="184" t="s">
        <v>198</v>
      </c>
      <c r="E513" s="185" t="s">
        <v>1429</v>
      </c>
      <c r="F513" s="186" t="s">
        <v>1430</v>
      </c>
      <c r="G513" s="187" t="s">
        <v>195</v>
      </c>
      <c r="H513" s="188">
        <v>1</v>
      </c>
      <c r="I513" s="189"/>
      <c r="J513" s="190">
        <f>ROUND(I513*H513,2)</f>
        <v>0</v>
      </c>
      <c r="K513" s="191"/>
      <c r="L513" s="192"/>
      <c r="M513" s="193" t="s">
        <v>1</v>
      </c>
      <c r="N513" s="194" t="s">
        <v>41</v>
      </c>
      <c r="O513" s="74"/>
      <c r="P513" s="180">
        <f>O513*H513</f>
        <v>0</v>
      </c>
      <c r="Q513" s="180">
        <v>0</v>
      </c>
      <c r="R513" s="180">
        <f>Q513*H513</f>
        <v>0</v>
      </c>
      <c r="S513" s="180">
        <v>0</v>
      </c>
      <c r="T513" s="181">
        <f>S513*H513</f>
        <v>0</v>
      </c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R513" s="182" t="s">
        <v>290</v>
      </c>
      <c r="AT513" s="182" t="s">
        <v>198</v>
      </c>
      <c r="AU513" s="182" t="s">
        <v>208</v>
      </c>
      <c r="AY513" s="16" t="s">
        <v>176</v>
      </c>
      <c r="BE513" s="183">
        <f>IF(N513="základní",J513,0)</f>
        <v>0</v>
      </c>
      <c r="BF513" s="183">
        <f>IF(N513="snížená",J513,0)</f>
        <v>0</v>
      </c>
      <c r="BG513" s="183">
        <f>IF(N513="zákl. přenesená",J513,0)</f>
        <v>0</v>
      </c>
      <c r="BH513" s="183">
        <f>IF(N513="sníž. přenesená",J513,0)</f>
        <v>0</v>
      </c>
      <c r="BI513" s="183">
        <f>IF(N513="nulová",J513,0)</f>
        <v>0</v>
      </c>
      <c r="BJ513" s="16" t="s">
        <v>84</v>
      </c>
      <c r="BK513" s="183">
        <f>ROUND(I513*H513,2)</f>
        <v>0</v>
      </c>
      <c r="BL513" s="16" t="s">
        <v>241</v>
      </c>
      <c r="BM513" s="182" t="s">
        <v>1431</v>
      </c>
    </row>
    <row r="514" s="2" customFormat="1" ht="24.15" customHeight="1">
      <c r="A514" s="35"/>
      <c r="B514" s="169"/>
      <c r="C514" s="170" t="s">
        <v>1432</v>
      </c>
      <c r="D514" s="170" t="s">
        <v>179</v>
      </c>
      <c r="E514" s="171" t="s">
        <v>1433</v>
      </c>
      <c r="F514" s="172" t="s">
        <v>1434</v>
      </c>
      <c r="G514" s="173" t="s">
        <v>195</v>
      </c>
      <c r="H514" s="174">
        <v>2</v>
      </c>
      <c r="I514" s="175"/>
      <c r="J514" s="176">
        <f>ROUND(I514*H514,2)</f>
        <v>0</v>
      </c>
      <c r="K514" s="177"/>
      <c r="L514" s="36"/>
      <c r="M514" s="178" t="s">
        <v>1</v>
      </c>
      <c r="N514" s="179" t="s">
        <v>41</v>
      </c>
      <c r="O514" s="74"/>
      <c r="P514" s="180">
        <f>O514*H514</f>
        <v>0</v>
      </c>
      <c r="Q514" s="180">
        <v>0</v>
      </c>
      <c r="R514" s="180">
        <f>Q514*H514</f>
        <v>0</v>
      </c>
      <c r="S514" s="180">
        <v>0</v>
      </c>
      <c r="T514" s="181">
        <f>S514*H514</f>
        <v>0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182" t="s">
        <v>241</v>
      </c>
      <c r="AT514" s="182" t="s">
        <v>179</v>
      </c>
      <c r="AU514" s="182" t="s">
        <v>208</v>
      </c>
      <c r="AY514" s="16" t="s">
        <v>176</v>
      </c>
      <c r="BE514" s="183">
        <f>IF(N514="základní",J514,0)</f>
        <v>0</v>
      </c>
      <c r="BF514" s="183">
        <f>IF(N514="snížená",J514,0)</f>
        <v>0</v>
      </c>
      <c r="BG514" s="183">
        <f>IF(N514="zákl. přenesená",J514,0)</f>
        <v>0</v>
      </c>
      <c r="BH514" s="183">
        <f>IF(N514="sníž. přenesená",J514,0)</f>
        <v>0</v>
      </c>
      <c r="BI514" s="183">
        <f>IF(N514="nulová",J514,0)</f>
        <v>0</v>
      </c>
      <c r="BJ514" s="16" t="s">
        <v>84</v>
      </c>
      <c r="BK514" s="183">
        <f>ROUND(I514*H514,2)</f>
        <v>0</v>
      </c>
      <c r="BL514" s="16" t="s">
        <v>241</v>
      </c>
      <c r="BM514" s="182" t="s">
        <v>1435</v>
      </c>
    </row>
    <row r="515" s="2" customFormat="1" ht="24.15" customHeight="1">
      <c r="A515" s="35"/>
      <c r="B515" s="169"/>
      <c r="C515" s="170" t="s">
        <v>1436</v>
      </c>
      <c r="D515" s="170" t="s">
        <v>179</v>
      </c>
      <c r="E515" s="171" t="s">
        <v>1437</v>
      </c>
      <c r="F515" s="172" t="s">
        <v>1438</v>
      </c>
      <c r="G515" s="173" t="s">
        <v>195</v>
      </c>
      <c r="H515" s="174">
        <v>48</v>
      </c>
      <c r="I515" s="175"/>
      <c r="J515" s="176">
        <f>ROUND(I515*H515,2)</f>
        <v>0</v>
      </c>
      <c r="K515" s="177"/>
      <c r="L515" s="36"/>
      <c r="M515" s="178" t="s">
        <v>1</v>
      </c>
      <c r="N515" s="179" t="s">
        <v>41</v>
      </c>
      <c r="O515" s="74"/>
      <c r="P515" s="180">
        <f>O515*H515</f>
        <v>0</v>
      </c>
      <c r="Q515" s="180">
        <v>0</v>
      </c>
      <c r="R515" s="180">
        <f>Q515*H515</f>
        <v>0</v>
      </c>
      <c r="S515" s="180">
        <v>0</v>
      </c>
      <c r="T515" s="181">
        <f>S515*H515</f>
        <v>0</v>
      </c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R515" s="182" t="s">
        <v>241</v>
      </c>
      <c r="AT515" s="182" t="s">
        <v>179</v>
      </c>
      <c r="AU515" s="182" t="s">
        <v>208</v>
      </c>
      <c r="AY515" s="16" t="s">
        <v>176</v>
      </c>
      <c r="BE515" s="183">
        <f>IF(N515="základní",J515,0)</f>
        <v>0</v>
      </c>
      <c r="BF515" s="183">
        <f>IF(N515="snížená",J515,0)</f>
        <v>0</v>
      </c>
      <c r="BG515" s="183">
        <f>IF(N515="zákl. přenesená",J515,0)</f>
        <v>0</v>
      </c>
      <c r="BH515" s="183">
        <f>IF(N515="sníž. přenesená",J515,0)</f>
        <v>0</v>
      </c>
      <c r="BI515" s="183">
        <f>IF(N515="nulová",J515,0)</f>
        <v>0</v>
      </c>
      <c r="BJ515" s="16" t="s">
        <v>84</v>
      </c>
      <c r="BK515" s="183">
        <f>ROUND(I515*H515,2)</f>
        <v>0</v>
      </c>
      <c r="BL515" s="16" t="s">
        <v>241</v>
      </c>
      <c r="BM515" s="182" t="s">
        <v>1439</v>
      </c>
    </row>
    <row r="516" s="2" customFormat="1" ht="24.15" customHeight="1">
      <c r="A516" s="35"/>
      <c r="B516" s="169"/>
      <c r="C516" s="170" t="s">
        <v>1440</v>
      </c>
      <c r="D516" s="170" t="s">
        <v>179</v>
      </c>
      <c r="E516" s="171" t="s">
        <v>1441</v>
      </c>
      <c r="F516" s="172" t="s">
        <v>1442</v>
      </c>
      <c r="G516" s="173" t="s">
        <v>757</v>
      </c>
      <c r="H516" s="174">
        <v>2</v>
      </c>
      <c r="I516" s="175"/>
      <c r="J516" s="176">
        <f>ROUND(I516*H516,2)</f>
        <v>0</v>
      </c>
      <c r="K516" s="177"/>
      <c r="L516" s="36"/>
      <c r="M516" s="178" t="s">
        <v>1</v>
      </c>
      <c r="N516" s="179" t="s">
        <v>41</v>
      </c>
      <c r="O516" s="74"/>
      <c r="P516" s="180">
        <f>O516*H516</f>
        <v>0</v>
      </c>
      <c r="Q516" s="180">
        <v>0</v>
      </c>
      <c r="R516" s="180">
        <f>Q516*H516</f>
        <v>0</v>
      </c>
      <c r="S516" s="180">
        <v>0</v>
      </c>
      <c r="T516" s="181">
        <f>S516*H516</f>
        <v>0</v>
      </c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R516" s="182" t="s">
        <v>241</v>
      </c>
      <c r="AT516" s="182" t="s">
        <v>179</v>
      </c>
      <c r="AU516" s="182" t="s">
        <v>208</v>
      </c>
      <c r="AY516" s="16" t="s">
        <v>176</v>
      </c>
      <c r="BE516" s="183">
        <f>IF(N516="základní",J516,0)</f>
        <v>0</v>
      </c>
      <c r="BF516" s="183">
        <f>IF(N516="snížená",J516,0)</f>
        <v>0</v>
      </c>
      <c r="BG516" s="183">
        <f>IF(N516="zákl. přenesená",J516,0)</f>
        <v>0</v>
      </c>
      <c r="BH516" s="183">
        <f>IF(N516="sníž. přenesená",J516,0)</f>
        <v>0</v>
      </c>
      <c r="BI516" s="183">
        <f>IF(N516="nulová",J516,0)</f>
        <v>0</v>
      </c>
      <c r="BJ516" s="16" t="s">
        <v>84</v>
      </c>
      <c r="BK516" s="183">
        <f>ROUND(I516*H516,2)</f>
        <v>0</v>
      </c>
      <c r="BL516" s="16" t="s">
        <v>241</v>
      </c>
      <c r="BM516" s="182" t="s">
        <v>1443</v>
      </c>
    </row>
    <row r="517" s="2" customFormat="1" ht="16.5" customHeight="1">
      <c r="A517" s="35"/>
      <c r="B517" s="169"/>
      <c r="C517" s="170" t="s">
        <v>1444</v>
      </c>
      <c r="D517" s="170" t="s">
        <v>179</v>
      </c>
      <c r="E517" s="171" t="s">
        <v>1445</v>
      </c>
      <c r="F517" s="172" t="s">
        <v>1446</v>
      </c>
      <c r="G517" s="173" t="s">
        <v>195</v>
      </c>
      <c r="H517" s="174">
        <v>60</v>
      </c>
      <c r="I517" s="175"/>
      <c r="J517" s="176">
        <f>ROUND(I517*H517,2)</f>
        <v>0</v>
      </c>
      <c r="K517" s="177"/>
      <c r="L517" s="36"/>
      <c r="M517" s="178" t="s">
        <v>1</v>
      </c>
      <c r="N517" s="179" t="s">
        <v>41</v>
      </c>
      <c r="O517" s="74"/>
      <c r="P517" s="180">
        <f>O517*H517</f>
        <v>0</v>
      </c>
      <c r="Q517" s="180">
        <v>0</v>
      </c>
      <c r="R517" s="180">
        <f>Q517*H517</f>
        <v>0</v>
      </c>
      <c r="S517" s="180">
        <v>0</v>
      </c>
      <c r="T517" s="181">
        <f>S517*H517</f>
        <v>0</v>
      </c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R517" s="182" t="s">
        <v>241</v>
      </c>
      <c r="AT517" s="182" t="s">
        <v>179</v>
      </c>
      <c r="AU517" s="182" t="s">
        <v>208</v>
      </c>
      <c r="AY517" s="16" t="s">
        <v>176</v>
      </c>
      <c r="BE517" s="183">
        <f>IF(N517="základní",J517,0)</f>
        <v>0</v>
      </c>
      <c r="BF517" s="183">
        <f>IF(N517="snížená",J517,0)</f>
        <v>0</v>
      </c>
      <c r="BG517" s="183">
        <f>IF(N517="zákl. přenesená",J517,0)</f>
        <v>0</v>
      </c>
      <c r="BH517" s="183">
        <f>IF(N517="sníž. přenesená",J517,0)</f>
        <v>0</v>
      </c>
      <c r="BI517" s="183">
        <f>IF(N517="nulová",J517,0)</f>
        <v>0</v>
      </c>
      <c r="BJ517" s="16" t="s">
        <v>84</v>
      </c>
      <c r="BK517" s="183">
        <f>ROUND(I517*H517,2)</f>
        <v>0</v>
      </c>
      <c r="BL517" s="16" t="s">
        <v>241</v>
      </c>
      <c r="BM517" s="182" t="s">
        <v>1447</v>
      </c>
    </row>
    <row r="518" s="2" customFormat="1" ht="16.5" customHeight="1">
      <c r="A518" s="35"/>
      <c r="B518" s="169"/>
      <c r="C518" s="184" t="s">
        <v>1448</v>
      </c>
      <c r="D518" s="184" t="s">
        <v>198</v>
      </c>
      <c r="E518" s="185" t="s">
        <v>1449</v>
      </c>
      <c r="F518" s="186" t="s">
        <v>1450</v>
      </c>
      <c r="G518" s="187" t="s">
        <v>195</v>
      </c>
      <c r="H518" s="188">
        <v>20</v>
      </c>
      <c r="I518" s="189"/>
      <c r="J518" s="190">
        <f>ROUND(I518*H518,2)</f>
        <v>0</v>
      </c>
      <c r="K518" s="191"/>
      <c r="L518" s="192"/>
      <c r="M518" s="193" t="s">
        <v>1</v>
      </c>
      <c r="N518" s="194" t="s">
        <v>41</v>
      </c>
      <c r="O518" s="74"/>
      <c r="P518" s="180">
        <f>O518*H518</f>
        <v>0</v>
      </c>
      <c r="Q518" s="180">
        <v>4.0000000000000003E-05</v>
      </c>
      <c r="R518" s="180">
        <f>Q518*H518</f>
        <v>0.00080000000000000004</v>
      </c>
      <c r="S518" s="180">
        <v>0</v>
      </c>
      <c r="T518" s="181">
        <f>S518*H518</f>
        <v>0</v>
      </c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R518" s="182" t="s">
        <v>290</v>
      </c>
      <c r="AT518" s="182" t="s">
        <v>198</v>
      </c>
      <c r="AU518" s="182" t="s">
        <v>208</v>
      </c>
      <c r="AY518" s="16" t="s">
        <v>176</v>
      </c>
      <c r="BE518" s="183">
        <f>IF(N518="základní",J518,0)</f>
        <v>0</v>
      </c>
      <c r="BF518" s="183">
        <f>IF(N518="snížená",J518,0)</f>
        <v>0</v>
      </c>
      <c r="BG518" s="183">
        <f>IF(N518="zákl. přenesená",J518,0)</f>
        <v>0</v>
      </c>
      <c r="BH518" s="183">
        <f>IF(N518="sníž. přenesená",J518,0)</f>
        <v>0</v>
      </c>
      <c r="BI518" s="183">
        <f>IF(N518="nulová",J518,0)</f>
        <v>0</v>
      </c>
      <c r="BJ518" s="16" t="s">
        <v>84</v>
      </c>
      <c r="BK518" s="183">
        <f>ROUND(I518*H518,2)</f>
        <v>0</v>
      </c>
      <c r="BL518" s="16" t="s">
        <v>241</v>
      </c>
      <c r="BM518" s="182" t="s">
        <v>1451</v>
      </c>
    </row>
    <row r="519" s="2" customFormat="1" ht="21.75" customHeight="1">
      <c r="A519" s="35"/>
      <c r="B519" s="169"/>
      <c r="C519" s="184" t="s">
        <v>1452</v>
      </c>
      <c r="D519" s="184" t="s">
        <v>198</v>
      </c>
      <c r="E519" s="185" t="s">
        <v>1453</v>
      </c>
      <c r="F519" s="186" t="s">
        <v>1454</v>
      </c>
      <c r="G519" s="187" t="s">
        <v>195</v>
      </c>
      <c r="H519" s="188">
        <v>20</v>
      </c>
      <c r="I519" s="189"/>
      <c r="J519" s="190">
        <f>ROUND(I519*H519,2)</f>
        <v>0</v>
      </c>
      <c r="K519" s="191"/>
      <c r="L519" s="192"/>
      <c r="M519" s="193" t="s">
        <v>1</v>
      </c>
      <c r="N519" s="194" t="s">
        <v>41</v>
      </c>
      <c r="O519" s="74"/>
      <c r="P519" s="180">
        <f>O519*H519</f>
        <v>0</v>
      </c>
      <c r="Q519" s="180">
        <v>4.0000000000000003E-05</v>
      </c>
      <c r="R519" s="180">
        <f>Q519*H519</f>
        <v>0.00080000000000000004</v>
      </c>
      <c r="S519" s="180">
        <v>0</v>
      </c>
      <c r="T519" s="181">
        <f>S519*H519</f>
        <v>0</v>
      </c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R519" s="182" t="s">
        <v>290</v>
      </c>
      <c r="AT519" s="182" t="s">
        <v>198</v>
      </c>
      <c r="AU519" s="182" t="s">
        <v>208</v>
      </c>
      <c r="AY519" s="16" t="s">
        <v>176</v>
      </c>
      <c r="BE519" s="183">
        <f>IF(N519="základní",J519,0)</f>
        <v>0</v>
      </c>
      <c r="BF519" s="183">
        <f>IF(N519="snížená",J519,0)</f>
        <v>0</v>
      </c>
      <c r="BG519" s="183">
        <f>IF(N519="zákl. přenesená",J519,0)</f>
        <v>0</v>
      </c>
      <c r="BH519" s="183">
        <f>IF(N519="sníž. přenesená",J519,0)</f>
        <v>0</v>
      </c>
      <c r="BI519" s="183">
        <f>IF(N519="nulová",J519,0)</f>
        <v>0</v>
      </c>
      <c r="BJ519" s="16" t="s">
        <v>84</v>
      </c>
      <c r="BK519" s="183">
        <f>ROUND(I519*H519,2)</f>
        <v>0</v>
      </c>
      <c r="BL519" s="16" t="s">
        <v>241</v>
      </c>
      <c r="BM519" s="182" t="s">
        <v>1455</v>
      </c>
    </row>
    <row r="520" s="2" customFormat="1" ht="16.5" customHeight="1">
      <c r="A520" s="35"/>
      <c r="B520" s="169"/>
      <c r="C520" s="184" t="s">
        <v>1456</v>
      </c>
      <c r="D520" s="184" t="s">
        <v>198</v>
      </c>
      <c r="E520" s="185" t="s">
        <v>1457</v>
      </c>
      <c r="F520" s="186" t="s">
        <v>1458</v>
      </c>
      <c r="G520" s="187" t="s">
        <v>195</v>
      </c>
      <c r="H520" s="188">
        <v>20</v>
      </c>
      <c r="I520" s="189"/>
      <c r="J520" s="190">
        <f>ROUND(I520*H520,2)</f>
        <v>0</v>
      </c>
      <c r="K520" s="191"/>
      <c r="L520" s="192"/>
      <c r="M520" s="193" t="s">
        <v>1</v>
      </c>
      <c r="N520" s="194" t="s">
        <v>41</v>
      </c>
      <c r="O520" s="74"/>
      <c r="P520" s="180">
        <f>O520*H520</f>
        <v>0</v>
      </c>
      <c r="Q520" s="180">
        <v>4.0000000000000003E-05</v>
      </c>
      <c r="R520" s="180">
        <f>Q520*H520</f>
        <v>0.00080000000000000004</v>
      </c>
      <c r="S520" s="180">
        <v>0</v>
      </c>
      <c r="T520" s="181">
        <f>S520*H520</f>
        <v>0</v>
      </c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R520" s="182" t="s">
        <v>290</v>
      </c>
      <c r="AT520" s="182" t="s">
        <v>198</v>
      </c>
      <c r="AU520" s="182" t="s">
        <v>208</v>
      </c>
      <c r="AY520" s="16" t="s">
        <v>176</v>
      </c>
      <c r="BE520" s="183">
        <f>IF(N520="základní",J520,0)</f>
        <v>0</v>
      </c>
      <c r="BF520" s="183">
        <f>IF(N520="snížená",J520,0)</f>
        <v>0</v>
      </c>
      <c r="BG520" s="183">
        <f>IF(N520="zákl. přenesená",J520,0)</f>
        <v>0</v>
      </c>
      <c r="BH520" s="183">
        <f>IF(N520="sníž. přenesená",J520,0)</f>
        <v>0</v>
      </c>
      <c r="BI520" s="183">
        <f>IF(N520="nulová",J520,0)</f>
        <v>0</v>
      </c>
      <c r="BJ520" s="16" t="s">
        <v>84</v>
      </c>
      <c r="BK520" s="183">
        <f>ROUND(I520*H520,2)</f>
        <v>0</v>
      </c>
      <c r="BL520" s="16" t="s">
        <v>241</v>
      </c>
      <c r="BM520" s="182" t="s">
        <v>1459</v>
      </c>
    </row>
    <row r="521" s="2" customFormat="1" ht="24.15" customHeight="1">
      <c r="A521" s="35"/>
      <c r="B521" s="169"/>
      <c r="C521" s="170" t="s">
        <v>1460</v>
      </c>
      <c r="D521" s="170" t="s">
        <v>179</v>
      </c>
      <c r="E521" s="171" t="s">
        <v>1461</v>
      </c>
      <c r="F521" s="172" t="s">
        <v>1462</v>
      </c>
      <c r="G521" s="173" t="s">
        <v>195</v>
      </c>
      <c r="H521" s="174">
        <v>4</v>
      </c>
      <c r="I521" s="175"/>
      <c r="J521" s="176">
        <f>ROUND(I521*H521,2)</f>
        <v>0</v>
      </c>
      <c r="K521" s="177"/>
      <c r="L521" s="36"/>
      <c r="M521" s="178" t="s">
        <v>1</v>
      </c>
      <c r="N521" s="179" t="s">
        <v>41</v>
      </c>
      <c r="O521" s="74"/>
      <c r="P521" s="180">
        <f>O521*H521</f>
        <v>0</v>
      </c>
      <c r="Q521" s="180">
        <v>0</v>
      </c>
      <c r="R521" s="180">
        <f>Q521*H521</f>
        <v>0</v>
      </c>
      <c r="S521" s="180">
        <v>0</v>
      </c>
      <c r="T521" s="181">
        <f>S521*H521</f>
        <v>0</v>
      </c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R521" s="182" t="s">
        <v>241</v>
      </c>
      <c r="AT521" s="182" t="s">
        <v>179</v>
      </c>
      <c r="AU521" s="182" t="s">
        <v>208</v>
      </c>
      <c r="AY521" s="16" t="s">
        <v>176</v>
      </c>
      <c r="BE521" s="183">
        <f>IF(N521="základní",J521,0)</f>
        <v>0</v>
      </c>
      <c r="BF521" s="183">
        <f>IF(N521="snížená",J521,0)</f>
        <v>0</v>
      </c>
      <c r="BG521" s="183">
        <f>IF(N521="zákl. přenesená",J521,0)</f>
        <v>0</v>
      </c>
      <c r="BH521" s="183">
        <f>IF(N521="sníž. přenesená",J521,0)</f>
        <v>0</v>
      </c>
      <c r="BI521" s="183">
        <f>IF(N521="nulová",J521,0)</f>
        <v>0</v>
      </c>
      <c r="BJ521" s="16" t="s">
        <v>84</v>
      </c>
      <c r="BK521" s="183">
        <f>ROUND(I521*H521,2)</f>
        <v>0</v>
      </c>
      <c r="BL521" s="16" t="s">
        <v>241</v>
      </c>
      <c r="BM521" s="182" t="s">
        <v>1463</v>
      </c>
    </row>
    <row r="522" s="2" customFormat="1" ht="16.5" customHeight="1">
      <c r="A522" s="35"/>
      <c r="B522" s="169"/>
      <c r="C522" s="170" t="s">
        <v>1464</v>
      </c>
      <c r="D522" s="170" t="s">
        <v>179</v>
      </c>
      <c r="E522" s="171" t="s">
        <v>1465</v>
      </c>
      <c r="F522" s="172" t="s">
        <v>1466</v>
      </c>
      <c r="G522" s="173" t="s">
        <v>195</v>
      </c>
      <c r="H522" s="174">
        <v>4</v>
      </c>
      <c r="I522" s="175"/>
      <c r="J522" s="176">
        <f>ROUND(I522*H522,2)</f>
        <v>0</v>
      </c>
      <c r="K522" s="177"/>
      <c r="L522" s="36"/>
      <c r="M522" s="178" t="s">
        <v>1</v>
      </c>
      <c r="N522" s="179" t="s">
        <v>41</v>
      </c>
      <c r="O522" s="74"/>
      <c r="P522" s="180">
        <f>O522*H522</f>
        <v>0</v>
      </c>
      <c r="Q522" s="180">
        <v>0</v>
      </c>
      <c r="R522" s="180">
        <f>Q522*H522</f>
        <v>0</v>
      </c>
      <c r="S522" s="180">
        <v>0</v>
      </c>
      <c r="T522" s="181">
        <f>S522*H522</f>
        <v>0</v>
      </c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R522" s="182" t="s">
        <v>241</v>
      </c>
      <c r="AT522" s="182" t="s">
        <v>179</v>
      </c>
      <c r="AU522" s="182" t="s">
        <v>208</v>
      </c>
      <c r="AY522" s="16" t="s">
        <v>176</v>
      </c>
      <c r="BE522" s="183">
        <f>IF(N522="základní",J522,0)</f>
        <v>0</v>
      </c>
      <c r="BF522" s="183">
        <f>IF(N522="snížená",J522,0)</f>
        <v>0</v>
      </c>
      <c r="BG522" s="183">
        <f>IF(N522="zákl. přenesená",J522,0)</f>
        <v>0</v>
      </c>
      <c r="BH522" s="183">
        <f>IF(N522="sníž. přenesená",J522,0)</f>
        <v>0</v>
      </c>
      <c r="BI522" s="183">
        <f>IF(N522="nulová",J522,0)</f>
        <v>0</v>
      </c>
      <c r="BJ522" s="16" t="s">
        <v>84</v>
      </c>
      <c r="BK522" s="183">
        <f>ROUND(I522*H522,2)</f>
        <v>0</v>
      </c>
      <c r="BL522" s="16" t="s">
        <v>241</v>
      </c>
      <c r="BM522" s="182" t="s">
        <v>1467</v>
      </c>
    </row>
    <row r="523" s="2" customFormat="1" ht="21.75" customHeight="1">
      <c r="A523" s="35"/>
      <c r="B523" s="169"/>
      <c r="C523" s="184" t="s">
        <v>1468</v>
      </c>
      <c r="D523" s="184" t="s">
        <v>198</v>
      </c>
      <c r="E523" s="185" t="s">
        <v>1469</v>
      </c>
      <c r="F523" s="186" t="s">
        <v>1470</v>
      </c>
      <c r="G523" s="187" t="s">
        <v>285</v>
      </c>
      <c r="H523" s="188">
        <v>4</v>
      </c>
      <c r="I523" s="189"/>
      <c r="J523" s="190">
        <f>ROUND(I523*H523,2)</f>
        <v>0</v>
      </c>
      <c r="K523" s="191"/>
      <c r="L523" s="192"/>
      <c r="M523" s="193" t="s">
        <v>1</v>
      </c>
      <c r="N523" s="194" t="s">
        <v>41</v>
      </c>
      <c r="O523" s="74"/>
      <c r="P523" s="180">
        <f>O523*H523</f>
        <v>0</v>
      </c>
      <c r="Q523" s="180">
        <v>1.0000000000000001E-05</v>
      </c>
      <c r="R523" s="180">
        <f>Q523*H523</f>
        <v>4.0000000000000003E-05</v>
      </c>
      <c r="S523" s="180">
        <v>0</v>
      </c>
      <c r="T523" s="181">
        <f>S523*H523</f>
        <v>0</v>
      </c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R523" s="182" t="s">
        <v>290</v>
      </c>
      <c r="AT523" s="182" t="s">
        <v>198</v>
      </c>
      <c r="AU523" s="182" t="s">
        <v>208</v>
      </c>
      <c r="AY523" s="16" t="s">
        <v>176</v>
      </c>
      <c r="BE523" s="183">
        <f>IF(N523="základní",J523,0)</f>
        <v>0</v>
      </c>
      <c r="BF523" s="183">
        <f>IF(N523="snížená",J523,0)</f>
        <v>0</v>
      </c>
      <c r="BG523" s="183">
        <f>IF(N523="zákl. přenesená",J523,0)</f>
        <v>0</v>
      </c>
      <c r="BH523" s="183">
        <f>IF(N523="sníž. přenesená",J523,0)</f>
        <v>0</v>
      </c>
      <c r="BI523" s="183">
        <f>IF(N523="nulová",J523,0)</f>
        <v>0</v>
      </c>
      <c r="BJ523" s="16" t="s">
        <v>84</v>
      </c>
      <c r="BK523" s="183">
        <f>ROUND(I523*H523,2)</f>
        <v>0</v>
      </c>
      <c r="BL523" s="16" t="s">
        <v>241</v>
      </c>
      <c r="BM523" s="182" t="s">
        <v>1471</v>
      </c>
    </row>
    <row r="524" s="2" customFormat="1" ht="24.15" customHeight="1">
      <c r="A524" s="35"/>
      <c r="B524" s="169"/>
      <c r="C524" s="170" t="s">
        <v>1472</v>
      </c>
      <c r="D524" s="170" t="s">
        <v>179</v>
      </c>
      <c r="E524" s="171" t="s">
        <v>1473</v>
      </c>
      <c r="F524" s="172" t="s">
        <v>1474</v>
      </c>
      <c r="G524" s="173" t="s">
        <v>195</v>
      </c>
      <c r="H524" s="174">
        <v>6</v>
      </c>
      <c r="I524" s="175"/>
      <c r="J524" s="176">
        <f>ROUND(I524*H524,2)</f>
        <v>0</v>
      </c>
      <c r="K524" s="177"/>
      <c r="L524" s="36"/>
      <c r="M524" s="178" t="s">
        <v>1</v>
      </c>
      <c r="N524" s="179" t="s">
        <v>41</v>
      </c>
      <c r="O524" s="74"/>
      <c r="P524" s="180">
        <f>O524*H524</f>
        <v>0</v>
      </c>
      <c r="Q524" s="180">
        <v>0</v>
      </c>
      <c r="R524" s="180">
        <f>Q524*H524</f>
        <v>0</v>
      </c>
      <c r="S524" s="180">
        <v>0</v>
      </c>
      <c r="T524" s="181">
        <f>S524*H524</f>
        <v>0</v>
      </c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R524" s="182" t="s">
        <v>241</v>
      </c>
      <c r="AT524" s="182" t="s">
        <v>179</v>
      </c>
      <c r="AU524" s="182" t="s">
        <v>208</v>
      </c>
      <c r="AY524" s="16" t="s">
        <v>176</v>
      </c>
      <c r="BE524" s="183">
        <f>IF(N524="základní",J524,0)</f>
        <v>0</v>
      </c>
      <c r="BF524" s="183">
        <f>IF(N524="snížená",J524,0)</f>
        <v>0</v>
      </c>
      <c r="BG524" s="183">
        <f>IF(N524="zákl. přenesená",J524,0)</f>
        <v>0</v>
      </c>
      <c r="BH524" s="183">
        <f>IF(N524="sníž. přenesená",J524,0)</f>
        <v>0</v>
      </c>
      <c r="BI524" s="183">
        <f>IF(N524="nulová",J524,0)</f>
        <v>0</v>
      </c>
      <c r="BJ524" s="16" t="s">
        <v>84</v>
      </c>
      <c r="BK524" s="183">
        <f>ROUND(I524*H524,2)</f>
        <v>0</v>
      </c>
      <c r="BL524" s="16" t="s">
        <v>241</v>
      </c>
      <c r="BM524" s="182" t="s">
        <v>1475</v>
      </c>
    </row>
    <row r="525" s="13" customFormat="1" ht="20.88" customHeight="1">
      <c r="A525" s="13"/>
      <c r="B525" s="195"/>
      <c r="C525" s="13"/>
      <c r="D525" s="196" t="s">
        <v>75</v>
      </c>
      <c r="E525" s="196" t="s">
        <v>1476</v>
      </c>
      <c r="F525" s="196" t="s">
        <v>1477</v>
      </c>
      <c r="G525" s="13"/>
      <c r="H525" s="13"/>
      <c r="I525" s="197"/>
      <c r="J525" s="198">
        <f>BK525</f>
        <v>0</v>
      </c>
      <c r="K525" s="13"/>
      <c r="L525" s="195"/>
      <c r="M525" s="199"/>
      <c r="N525" s="200"/>
      <c r="O525" s="200"/>
      <c r="P525" s="201">
        <f>P526+SUM(P527:P533)</f>
        <v>0</v>
      </c>
      <c r="Q525" s="200"/>
      <c r="R525" s="201">
        <f>R526+SUM(R527:R533)</f>
        <v>0.0024000000000000002</v>
      </c>
      <c r="S525" s="200"/>
      <c r="T525" s="202">
        <f>T526+SUM(T527:T533)</f>
        <v>0</v>
      </c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R525" s="196" t="s">
        <v>86</v>
      </c>
      <c r="AT525" s="203" t="s">
        <v>75</v>
      </c>
      <c r="AU525" s="203" t="s">
        <v>208</v>
      </c>
      <c r="AY525" s="196" t="s">
        <v>176</v>
      </c>
      <c r="BK525" s="204">
        <f>BK526+SUM(BK527:BK533)</f>
        <v>0</v>
      </c>
    </row>
    <row r="526" s="2" customFormat="1" ht="21.75" customHeight="1">
      <c r="A526" s="35"/>
      <c r="B526" s="169"/>
      <c r="C526" s="170" t="s">
        <v>1478</v>
      </c>
      <c r="D526" s="170" t="s">
        <v>179</v>
      </c>
      <c r="E526" s="171" t="s">
        <v>1479</v>
      </c>
      <c r="F526" s="172" t="s">
        <v>1480</v>
      </c>
      <c r="G526" s="173" t="s">
        <v>195</v>
      </c>
      <c r="H526" s="174">
        <v>2</v>
      </c>
      <c r="I526" s="175"/>
      <c r="J526" s="176">
        <f>ROUND(I526*H526,2)</f>
        <v>0</v>
      </c>
      <c r="K526" s="177"/>
      <c r="L526" s="36"/>
      <c r="M526" s="178" t="s">
        <v>1</v>
      </c>
      <c r="N526" s="179" t="s">
        <v>41</v>
      </c>
      <c r="O526" s="74"/>
      <c r="P526" s="180">
        <f>O526*H526</f>
        <v>0</v>
      </c>
      <c r="Q526" s="180">
        <v>0</v>
      </c>
      <c r="R526" s="180">
        <f>Q526*H526</f>
        <v>0</v>
      </c>
      <c r="S526" s="180">
        <v>0</v>
      </c>
      <c r="T526" s="181">
        <f>S526*H526</f>
        <v>0</v>
      </c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R526" s="182" t="s">
        <v>241</v>
      </c>
      <c r="AT526" s="182" t="s">
        <v>179</v>
      </c>
      <c r="AU526" s="182" t="s">
        <v>201</v>
      </c>
      <c r="AY526" s="16" t="s">
        <v>176</v>
      </c>
      <c r="BE526" s="183">
        <f>IF(N526="základní",J526,0)</f>
        <v>0</v>
      </c>
      <c r="BF526" s="183">
        <f>IF(N526="snížená",J526,0)</f>
        <v>0</v>
      </c>
      <c r="BG526" s="183">
        <f>IF(N526="zákl. přenesená",J526,0)</f>
        <v>0</v>
      </c>
      <c r="BH526" s="183">
        <f>IF(N526="sníž. přenesená",J526,0)</f>
        <v>0</v>
      </c>
      <c r="BI526" s="183">
        <f>IF(N526="nulová",J526,0)</f>
        <v>0</v>
      </c>
      <c r="BJ526" s="16" t="s">
        <v>84</v>
      </c>
      <c r="BK526" s="183">
        <f>ROUND(I526*H526,2)</f>
        <v>0</v>
      </c>
      <c r="BL526" s="16" t="s">
        <v>241</v>
      </c>
      <c r="BM526" s="182" t="s">
        <v>1481</v>
      </c>
    </row>
    <row r="527" s="2" customFormat="1" ht="24.15" customHeight="1">
      <c r="A527" s="35"/>
      <c r="B527" s="169"/>
      <c r="C527" s="170" t="s">
        <v>1482</v>
      </c>
      <c r="D527" s="170" t="s">
        <v>179</v>
      </c>
      <c r="E527" s="171" t="s">
        <v>1483</v>
      </c>
      <c r="F527" s="172" t="s">
        <v>1484</v>
      </c>
      <c r="G527" s="173" t="s">
        <v>195</v>
      </c>
      <c r="H527" s="174">
        <v>4</v>
      </c>
      <c r="I527" s="175"/>
      <c r="J527" s="176">
        <f>ROUND(I527*H527,2)</f>
        <v>0</v>
      </c>
      <c r="K527" s="177"/>
      <c r="L527" s="36"/>
      <c r="M527" s="178" t="s">
        <v>1</v>
      </c>
      <c r="N527" s="179" t="s">
        <v>41</v>
      </c>
      <c r="O527" s="74"/>
      <c r="P527" s="180">
        <f>O527*H527</f>
        <v>0</v>
      </c>
      <c r="Q527" s="180">
        <v>0</v>
      </c>
      <c r="R527" s="180">
        <f>Q527*H527</f>
        <v>0</v>
      </c>
      <c r="S527" s="180">
        <v>0</v>
      </c>
      <c r="T527" s="181">
        <f>S527*H527</f>
        <v>0</v>
      </c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R527" s="182" t="s">
        <v>241</v>
      </c>
      <c r="AT527" s="182" t="s">
        <v>179</v>
      </c>
      <c r="AU527" s="182" t="s">
        <v>201</v>
      </c>
      <c r="AY527" s="16" t="s">
        <v>176</v>
      </c>
      <c r="BE527" s="183">
        <f>IF(N527="základní",J527,0)</f>
        <v>0</v>
      </c>
      <c r="BF527" s="183">
        <f>IF(N527="snížená",J527,0)</f>
        <v>0</v>
      </c>
      <c r="BG527" s="183">
        <f>IF(N527="zákl. přenesená",J527,0)</f>
        <v>0</v>
      </c>
      <c r="BH527" s="183">
        <f>IF(N527="sníž. přenesená",J527,0)</f>
        <v>0</v>
      </c>
      <c r="BI527" s="183">
        <f>IF(N527="nulová",J527,0)</f>
        <v>0</v>
      </c>
      <c r="BJ527" s="16" t="s">
        <v>84</v>
      </c>
      <c r="BK527" s="183">
        <f>ROUND(I527*H527,2)</f>
        <v>0</v>
      </c>
      <c r="BL527" s="16" t="s">
        <v>241</v>
      </c>
      <c r="BM527" s="182" t="s">
        <v>1485</v>
      </c>
    </row>
    <row r="528" s="2" customFormat="1" ht="16.5" customHeight="1">
      <c r="A528" s="35"/>
      <c r="B528" s="169"/>
      <c r="C528" s="170" t="s">
        <v>1486</v>
      </c>
      <c r="D528" s="170" t="s">
        <v>179</v>
      </c>
      <c r="E528" s="171" t="s">
        <v>1487</v>
      </c>
      <c r="F528" s="172" t="s">
        <v>1488</v>
      </c>
      <c r="G528" s="173" t="s">
        <v>195</v>
      </c>
      <c r="H528" s="174">
        <v>2</v>
      </c>
      <c r="I528" s="175"/>
      <c r="J528" s="176">
        <f>ROUND(I528*H528,2)</f>
        <v>0</v>
      </c>
      <c r="K528" s="177"/>
      <c r="L528" s="36"/>
      <c r="M528" s="178" t="s">
        <v>1</v>
      </c>
      <c r="N528" s="179" t="s">
        <v>41</v>
      </c>
      <c r="O528" s="74"/>
      <c r="P528" s="180">
        <f>O528*H528</f>
        <v>0</v>
      </c>
      <c r="Q528" s="180">
        <v>0</v>
      </c>
      <c r="R528" s="180">
        <f>Q528*H528</f>
        <v>0</v>
      </c>
      <c r="S528" s="180">
        <v>0</v>
      </c>
      <c r="T528" s="181">
        <f>S528*H528</f>
        <v>0</v>
      </c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R528" s="182" t="s">
        <v>596</v>
      </c>
      <c r="AT528" s="182" t="s">
        <v>179</v>
      </c>
      <c r="AU528" s="182" t="s">
        <v>201</v>
      </c>
      <c r="AY528" s="16" t="s">
        <v>176</v>
      </c>
      <c r="BE528" s="183">
        <f>IF(N528="základní",J528,0)</f>
        <v>0</v>
      </c>
      <c r="BF528" s="183">
        <f>IF(N528="snížená",J528,0)</f>
        <v>0</v>
      </c>
      <c r="BG528" s="183">
        <f>IF(N528="zákl. přenesená",J528,0)</f>
        <v>0</v>
      </c>
      <c r="BH528" s="183">
        <f>IF(N528="sníž. přenesená",J528,0)</f>
        <v>0</v>
      </c>
      <c r="BI528" s="183">
        <f>IF(N528="nulová",J528,0)</f>
        <v>0</v>
      </c>
      <c r="BJ528" s="16" t="s">
        <v>84</v>
      </c>
      <c r="BK528" s="183">
        <f>ROUND(I528*H528,2)</f>
        <v>0</v>
      </c>
      <c r="BL528" s="16" t="s">
        <v>596</v>
      </c>
      <c r="BM528" s="182" t="s">
        <v>1489</v>
      </c>
    </row>
    <row r="529" s="2" customFormat="1" ht="16.5" customHeight="1">
      <c r="A529" s="35"/>
      <c r="B529" s="169"/>
      <c r="C529" s="170" t="s">
        <v>1490</v>
      </c>
      <c r="D529" s="170" t="s">
        <v>179</v>
      </c>
      <c r="E529" s="171" t="s">
        <v>1491</v>
      </c>
      <c r="F529" s="172" t="s">
        <v>1492</v>
      </c>
      <c r="G529" s="173" t="s">
        <v>195</v>
      </c>
      <c r="H529" s="174">
        <v>2</v>
      </c>
      <c r="I529" s="175"/>
      <c r="J529" s="176">
        <f>ROUND(I529*H529,2)</f>
        <v>0</v>
      </c>
      <c r="K529" s="177"/>
      <c r="L529" s="36"/>
      <c r="M529" s="178" t="s">
        <v>1</v>
      </c>
      <c r="N529" s="179" t="s">
        <v>41</v>
      </c>
      <c r="O529" s="74"/>
      <c r="P529" s="180">
        <f>O529*H529</f>
        <v>0</v>
      </c>
      <c r="Q529" s="180">
        <v>0</v>
      </c>
      <c r="R529" s="180">
        <f>Q529*H529</f>
        <v>0</v>
      </c>
      <c r="S529" s="180">
        <v>0</v>
      </c>
      <c r="T529" s="181">
        <f>S529*H529</f>
        <v>0</v>
      </c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R529" s="182" t="s">
        <v>596</v>
      </c>
      <c r="AT529" s="182" t="s">
        <v>179</v>
      </c>
      <c r="AU529" s="182" t="s">
        <v>201</v>
      </c>
      <c r="AY529" s="16" t="s">
        <v>176</v>
      </c>
      <c r="BE529" s="183">
        <f>IF(N529="základní",J529,0)</f>
        <v>0</v>
      </c>
      <c r="BF529" s="183">
        <f>IF(N529="snížená",J529,0)</f>
        <v>0</v>
      </c>
      <c r="BG529" s="183">
        <f>IF(N529="zákl. přenesená",J529,0)</f>
        <v>0</v>
      </c>
      <c r="BH529" s="183">
        <f>IF(N529="sníž. přenesená",J529,0)</f>
        <v>0</v>
      </c>
      <c r="BI529" s="183">
        <f>IF(N529="nulová",J529,0)</f>
        <v>0</v>
      </c>
      <c r="BJ529" s="16" t="s">
        <v>84</v>
      </c>
      <c r="BK529" s="183">
        <f>ROUND(I529*H529,2)</f>
        <v>0</v>
      </c>
      <c r="BL529" s="16" t="s">
        <v>596</v>
      </c>
      <c r="BM529" s="182" t="s">
        <v>1493</v>
      </c>
    </row>
    <row r="530" s="2" customFormat="1" ht="16.5" customHeight="1">
      <c r="A530" s="35"/>
      <c r="B530" s="169"/>
      <c r="C530" s="170" t="s">
        <v>1494</v>
      </c>
      <c r="D530" s="170" t="s">
        <v>179</v>
      </c>
      <c r="E530" s="171" t="s">
        <v>1495</v>
      </c>
      <c r="F530" s="172" t="s">
        <v>1496</v>
      </c>
      <c r="G530" s="173" t="s">
        <v>195</v>
      </c>
      <c r="H530" s="174">
        <v>4</v>
      </c>
      <c r="I530" s="175"/>
      <c r="J530" s="176">
        <f>ROUND(I530*H530,2)</f>
        <v>0</v>
      </c>
      <c r="K530" s="177"/>
      <c r="L530" s="36"/>
      <c r="M530" s="178" t="s">
        <v>1</v>
      </c>
      <c r="N530" s="179" t="s">
        <v>41</v>
      </c>
      <c r="O530" s="74"/>
      <c r="P530" s="180">
        <f>O530*H530</f>
        <v>0</v>
      </c>
      <c r="Q530" s="180">
        <v>0</v>
      </c>
      <c r="R530" s="180">
        <f>Q530*H530</f>
        <v>0</v>
      </c>
      <c r="S530" s="180">
        <v>0</v>
      </c>
      <c r="T530" s="181">
        <f>S530*H530</f>
        <v>0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182" t="s">
        <v>596</v>
      </c>
      <c r="AT530" s="182" t="s">
        <v>179</v>
      </c>
      <c r="AU530" s="182" t="s">
        <v>201</v>
      </c>
      <c r="AY530" s="16" t="s">
        <v>176</v>
      </c>
      <c r="BE530" s="183">
        <f>IF(N530="základní",J530,0)</f>
        <v>0</v>
      </c>
      <c r="BF530" s="183">
        <f>IF(N530="snížená",J530,0)</f>
        <v>0</v>
      </c>
      <c r="BG530" s="183">
        <f>IF(N530="zákl. přenesená",J530,0)</f>
        <v>0</v>
      </c>
      <c r="BH530" s="183">
        <f>IF(N530="sníž. přenesená",J530,0)</f>
        <v>0</v>
      </c>
      <c r="BI530" s="183">
        <f>IF(N530="nulová",J530,0)</f>
        <v>0</v>
      </c>
      <c r="BJ530" s="16" t="s">
        <v>84</v>
      </c>
      <c r="BK530" s="183">
        <f>ROUND(I530*H530,2)</f>
        <v>0</v>
      </c>
      <c r="BL530" s="16" t="s">
        <v>596</v>
      </c>
      <c r="BM530" s="182" t="s">
        <v>1497</v>
      </c>
    </row>
    <row r="531" s="2" customFormat="1" ht="21.75" customHeight="1">
      <c r="A531" s="35"/>
      <c r="B531" s="169"/>
      <c r="C531" s="170" t="s">
        <v>1498</v>
      </c>
      <c r="D531" s="170" t="s">
        <v>179</v>
      </c>
      <c r="E531" s="171" t="s">
        <v>1499</v>
      </c>
      <c r="F531" s="172" t="s">
        <v>1500</v>
      </c>
      <c r="G531" s="173" t="s">
        <v>195</v>
      </c>
      <c r="H531" s="174">
        <v>4</v>
      </c>
      <c r="I531" s="175"/>
      <c r="J531" s="176">
        <f>ROUND(I531*H531,2)</f>
        <v>0</v>
      </c>
      <c r="K531" s="177"/>
      <c r="L531" s="36"/>
      <c r="M531" s="178" t="s">
        <v>1</v>
      </c>
      <c r="N531" s="179" t="s">
        <v>41</v>
      </c>
      <c r="O531" s="74"/>
      <c r="P531" s="180">
        <f>O531*H531</f>
        <v>0</v>
      </c>
      <c r="Q531" s="180">
        <v>0</v>
      </c>
      <c r="R531" s="180">
        <f>Q531*H531</f>
        <v>0</v>
      </c>
      <c r="S531" s="180">
        <v>0</v>
      </c>
      <c r="T531" s="181">
        <f>S531*H531</f>
        <v>0</v>
      </c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R531" s="182" t="s">
        <v>596</v>
      </c>
      <c r="AT531" s="182" t="s">
        <v>179</v>
      </c>
      <c r="AU531" s="182" t="s">
        <v>201</v>
      </c>
      <c r="AY531" s="16" t="s">
        <v>176</v>
      </c>
      <c r="BE531" s="183">
        <f>IF(N531="základní",J531,0)</f>
        <v>0</v>
      </c>
      <c r="BF531" s="183">
        <f>IF(N531="snížená",J531,0)</f>
        <v>0</v>
      </c>
      <c r="BG531" s="183">
        <f>IF(N531="zákl. přenesená",J531,0)</f>
        <v>0</v>
      </c>
      <c r="BH531" s="183">
        <f>IF(N531="sníž. přenesená",J531,0)</f>
        <v>0</v>
      </c>
      <c r="BI531" s="183">
        <f>IF(N531="nulová",J531,0)</f>
        <v>0</v>
      </c>
      <c r="BJ531" s="16" t="s">
        <v>84</v>
      </c>
      <c r="BK531" s="183">
        <f>ROUND(I531*H531,2)</f>
        <v>0</v>
      </c>
      <c r="BL531" s="16" t="s">
        <v>596</v>
      </c>
      <c r="BM531" s="182" t="s">
        <v>1501</v>
      </c>
    </row>
    <row r="532" s="2" customFormat="1" ht="16.5" customHeight="1">
      <c r="A532" s="35"/>
      <c r="B532" s="169"/>
      <c r="C532" s="170" t="s">
        <v>1502</v>
      </c>
      <c r="D532" s="170" t="s">
        <v>179</v>
      </c>
      <c r="E532" s="171" t="s">
        <v>1503</v>
      </c>
      <c r="F532" s="172" t="s">
        <v>1504</v>
      </c>
      <c r="G532" s="173" t="s">
        <v>195</v>
      </c>
      <c r="H532" s="174">
        <v>2</v>
      </c>
      <c r="I532" s="175"/>
      <c r="J532" s="176">
        <f>ROUND(I532*H532,2)</f>
        <v>0</v>
      </c>
      <c r="K532" s="177"/>
      <c r="L532" s="36"/>
      <c r="M532" s="178" t="s">
        <v>1</v>
      </c>
      <c r="N532" s="179" t="s">
        <v>41</v>
      </c>
      <c r="O532" s="74"/>
      <c r="P532" s="180">
        <f>O532*H532</f>
        <v>0</v>
      </c>
      <c r="Q532" s="180">
        <v>0</v>
      </c>
      <c r="R532" s="180">
        <f>Q532*H532</f>
        <v>0</v>
      </c>
      <c r="S532" s="180">
        <v>0</v>
      </c>
      <c r="T532" s="181">
        <f>S532*H532</f>
        <v>0</v>
      </c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R532" s="182" t="s">
        <v>596</v>
      </c>
      <c r="AT532" s="182" t="s">
        <v>179</v>
      </c>
      <c r="AU532" s="182" t="s">
        <v>201</v>
      </c>
      <c r="AY532" s="16" t="s">
        <v>176</v>
      </c>
      <c r="BE532" s="183">
        <f>IF(N532="základní",J532,0)</f>
        <v>0</v>
      </c>
      <c r="BF532" s="183">
        <f>IF(N532="snížená",J532,0)</f>
        <v>0</v>
      </c>
      <c r="BG532" s="183">
        <f>IF(N532="zákl. přenesená",J532,0)</f>
        <v>0</v>
      </c>
      <c r="BH532" s="183">
        <f>IF(N532="sníž. přenesená",J532,0)</f>
        <v>0</v>
      </c>
      <c r="BI532" s="183">
        <f>IF(N532="nulová",J532,0)</f>
        <v>0</v>
      </c>
      <c r="BJ532" s="16" t="s">
        <v>84</v>
      </c>
      <c r="BK532" s="183">
        <f>ROUND(I532*H532,2)</f>
        <v>0</v>
      </c>
      <c r="BL532" s="16" t="s">
        <v>596</v>
      </c>
      <c r="BM532" s="182" t="s">
        <v>1505</v>
      </c>
    </row>
    <row r="533" s="13" customFormat="1" ht="20.88" customHeight="1">
      <c r="A533" s="13"/>
      <c r="B533" s="195"/>
      <c r="C533" s="13"/>
      <c r="D533" s="196" t="s">
        <v>75</v>
      </c>
      <c r="E533" s="196" t="s">
        <v>1506</v>
      </c>
      <c r="F533" s="196" t="s">
        <v>1507</v>
      </c>
      <c r="G533" s="13"/>
      <c r="H533" s="13"/>
      <c r="I533" s="197"/>
      <c r="J533" s="198">
        <f>BK533</f>
        <v>0</v>
      </c>
      <c r="K533" s="13"/>
      <c r="L533" s="195"/>
      <c r="M533" s="199"/>
      <c r="N533" s="200"/>
      <c r="O533" s="200"/>
      <c r="P533" s="201">
        <f>P534+SUM(P535:P544)</f>
        <v>0</v>
      </c>
      <c r="Q533" s="200"/>
      <c r="R533" s="201">
        <f>R534+SUM(R535:R544)</f>
        <v>0.0024000000000000002</v>
      </c>
      <c r="S533" s="200"/>
      <c r="T533" s="202">
        <f>T534+SUM(T535:T544)</f>
        <v>0</v>
      </c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R533" s="196" t="s">
        <v>86</v>
      </c>
      <c r="AT533" s="203" t="s">
        <v>75</v>
      </c>
      <c r="AU533" s="203" t="s">
        <v>201</v>
      </c>
      <c r="AY533" s="196" t="s">
        <v>176</v>
      </c>
      <c r="BK533" s="204">
        <f>BK534+SUM(BK535:BK544)</f>
        <v>0</v>
      </c>
    </row>
    <row r="534" s="2" customFormat="1" ht="16.5" customHeight="1">
      <c r="A534" s="35"/>
      <c r="B534" s="169"/>
      <c r="C534" s="170" t="s">
        <v>1508</v>
      </c>
      <c r="D534" s="170" t="s">
        <v>179</v>
      </c>
      <c r="E534" s="171" t="s">
        <v>1509</v>
      </c>
      <c r="F534" s="172" t="s">
        <v>1510</v>
      </c>
      <c r="G534" s="173" t="s">
        <v>195</v>
      </c>
      <c r="H534" s="174">
        <v>24</v>
      </c>
      <c r="I534" s="175"/>
      <c r="J534" s="176">
        <f>ROUND(I534*H534,2)</f>
        <v>0</v>
      </c>
      <c r="K534" s="177"/>
      <c r="L534" s="36"/>
      <c r="M534" s="178" t="s">
        <v>1</v>
      </c>
      <c r="N534" s="179" t="s">
        <v>41</v>
      </c>
      <c r="O534" s="74"/>
      <c r="P534" s="180">
        <f>O534*H534</f>
        <v>0</v>
      </c>
      <c r="Q534" s="180">
        <v>0</v>
      </c>
      <c r="R534" s="180">
        <f>Q534*H534</f>
        <v>0</v>
      </c>
      <c r="S534" s="180">
        <v>0</v>
      </c>
      <c r="T534" s="181">
        <f>S534*H534</f>
        <v>0</v>
      </c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R534" s="182" t="s">
        <v>241</v>
      </c>
      <c r="AT534" s="182" t="s">
        <v>179</v>
      </c>
      <c r="AU534" s="182" t="s">
        <v>203</v>
      </c>
      <c r="AY534" s="16" t="s">
        <v>176</v>
      </c>
      <c r="BE534" s="183">
        <f>IF(N534="základní",J534,0)</f>
        <v>0</v>
      </c>
      <c r="BF534" s="183">
        <f>IF(N534="snížená",J534,0)</f>
        <v>0</v>
      </c>
      <c r="BG534" s="183">
        <f>IF(N534="zákl. přenesená",J534,0)</f>
        <v>0</v>
      </c>
      <c r="BH534" s="183">
        <f>IF(N534="sníž. přenesená",J534,0)</f>
        <v>0</v>
      </c>
      <c r="BI534" s="183">
        <f>IF(N534="nulová",J534,0)</f>
        <v>0</v>
      </c>
      <c r="BJ534" s="16" t="s">
        <v>84</v>
      </c>
      <c r="BK534" s="183">
        <f>ROUND(I534*H534,2)</f>
        <v>0</v>
      </c>
      <c r="BL534" s="16" t="s">
        <v>241</v>
      </c>
      <c r="BM534" s="182" t="s">
        <v>1511</v>
      </c>
    </row>
    <row r="535" s="2" customFormat="1" ht="24.15" customHeight="1">
      <c r="A535" s="35"/>
      <c r="B535" s="169"/>
      <c r="C535" s="184" t="s">
        <v>1512</v>
      </c>
      <c r="D535" s="184" t="s">
        <v>198</v>
      </c>
      <c r="E535" s="185" t="s">
        <v>1513</v>
      </c>
      <c r="F535" s="186" t="s">
        <v>1514</v>
      </c>
      <c r="G535" s="187" t="s">
        <v>195</v>
      </c>
      <c r="H535" s="188">
        <v>24</v>
      </c>
      <c r="I535" s="189"/>
      <c r="J535" s="190">
        <f>ROUND(I535*H535,2)</f>
        <v>0</v>
      </c>
      <c r="K535" s="191"/>
      <c r="L535" s="192"/>
      <c r="M535" s="193" t="s">
        <v>1</v>
      </c>
      <c r="N535" s="194" t="s">
        <v>41</v>
      </c>
      <c r="O535" s="74"/>
      <c r="P535" s="180">
        <f>O535*H535</f>
        <v>0</v>
      </c>
      <c r="Q535" s="180">
        <v>0.00010000000000000001</v>
      </c>
      <c r="R535" s="180">
        <f>Q535*H535</f>
        <v>0.0024000000000000002</v>
      </c>
      <c r="S535" s="180">
        <v>0</v>
      </c>
      <c r="T535" s="181">
        <f>S535*H535</f>
        <v>0</v>
      </c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R535" s="182" t="s">
        <v>290</v>
      </c>
      <c r="AT535" s="182" t="s">
        <v>198</v>
      </c>
      <c r="AU535" s="182" t="s">
        <v>203</v>
      </c>
      <c r="AY535" s="16" t="s">
        <v>176</v>
      </c>
      <c r="BE535" s="183">
        <f>IF(N535="základní",J535,0)</f>
        <v>0</v>
      </c>
      <c r="BF535" s="183">
        <f>IF(N535="snížená",J535,0)</f>
        <v>0</v>
      </c>
      <c r="BG535" s="183">
        <f>IF(N535="zákl. přenesená",J535,0)</f>
        <v>0</v>
      </c>
      <c r="BH535" s="183">
        <f>IF(N535="sníž. přenesená",J535,0)</f>
        <v>0</v>
      </c>
      <c r="BI535" s="183">
        <f>IF(N535="nulová",J535,0)</f>
        <v>0</v>
      </c>
      <c r="BJ535" s="16" t="s">
        <v>84</v>
      </c>
      <c r="BK535" s="183">
        <f>ROUND(I535*H535,2)</f>
        <v>0</v>
      </c>
      <c r="BL535" s="16" t="s">
        <v>241</v>
      </c>
      <c r="BM535" s="182" t="s">
        <v>1515</v>
      </c>
    </row>
    <row r="536" s="2" customFormat="1" ht="24.15" customHeight="1">
      <c r="A536" s="35"/>
      <c r="B536" s="169"/>
      <c r="C536" s="170" t="s">
        <v>1516</v>
      </c>
      <c r="D536" s="170" t="s">
        <v>179</v>
      </c>
      <c r="E536" s="171" t="s">
        <v>1517</v>
      </c>
      <c r="F536" s="172" t="s">
        <v>1518</v>
      </c>
      <c r="G536" s="173" t="s">
        <v>195</v>
      </c>
      <c r="H536" s="174">
        <v>48</v>
      </c>
      <c r="I536" s="175"/>
      <c r="J536" s="176">
        <f>ROUND(I536*H536,2)</f>
        <v>0</v>
      </c>
      <c r="K536" s="177"/>
      <c r="L536" s="36"/>
      <c r="M536" s="178" t="s">
        <v>1</v>
      </c>
      <c r="N536" s="179" t="s">
        <v>41</v>
      </c>
      <c r="O536" s="74"/>
      <c r="P536" s="180">
        <f>O536*H536</f>
        <v>0</v>
      </c>
      <c r="Q536" s="180">
        <v>0</v>
      </c>
      <c r="R536" s="180">
        <f>Q536*H536</f>
        <v>0</v>
      </c>
      <c r="S536" s="180">
        <v>0</v>
      </c>
      <c r="T536" s="181">
        <f>S536*H536</f>
        <v>0</v>
      </c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R536" s="182" t="s">
        <v>241</v>
      </c>
      <c r="AT536" s="182" t="s">
        <v>179</v>
      </c>
      <c r="AU536" s="182" t="s">
        <v>203</v>
      </c>
      <c r="AY536" s="16" t="s">
        <v>176</v>
      </c>
      <c r="BE536" s="183">
        <f>IF(N536="základní",J536,0)</f>
        <v>0</v>
      </c>
      <c r="BF536" s="183">
        <f>IF(N536="snížená",J536,0)</f>
        <v>0</v>
      </c>
      <c r="BG536" s="183">
        <f>IF(N536="zákl. přenesená",J536,0)</f>
        <v>0</v>
      </c>
      <c r="BH536" s="183">
        <f>IF(N536="sníž. přenesená",J536,0)</f>
        <v>0</v>
      </c>
      <c r="BI536" s="183">
        <f>IF(N536="nulová",J536,0)</f>
        <v>0</v>
      </c>
      <c r="BJ536" s="16" t="s">
        <v>84</v>
      </c>
      <c r="BK536" s="183">
        <f>ROUND(I536*H536,2)</f>
        <v>0</v>
      </c>
      <c r="BL536" s="16" t="s">
        <v>241</v>
      </c>
      <c r="BM536" s="182" t="s">
        <v>1519</v>
      </c>
    </row>
    <row r="537" s="2" customFormat="1" ht="16.5" customHeight="1">
      <c r="A537" s="35"/>
      <c r="B537" s="169"/>
      <c r="C537" s="170" t="s">
        <v>1520</v>
      </c>
      <c r="D537" s="170" t="s">
        <v>179</v>
      </c>
      <c r="E537" s="171" t="s">
        <v>1521</v>
      </c>
      <c r="F537" s="172" t="s">
        <v>1522</v>
      </c>
      <c r="G537" s="173" t="s">
        <v>195</v>
      </c>
      <c r="H537" s="174">
        <v>2</v>
      </c>
      <c r="I537" s="175"/>
      <c r="J537" s="176">
        <f>ROUND(I537*H537,2)</f>
        <v>0</v>
      </c>
      <c r="K537" s="177"/>
      <c r="L537" s="36"/>
      <c r="M537" s="178" t="s">
        <v>1</v>
      </c>
      <c r="N537" s="179" t="s">
        <v>41</v>
      </c>
      <c r="O537" s="74"/>
      <c r="P537" s="180">
        <f>O537*H537</f>
        <v>0</v>
      </c>
      <c r="Q537" s="180">
        <v>0</v>
      </c>
      <c r="R537" s="180">
        <f>Q537*H537</f>
        <v>0</v>
      </c>
      <c r="S537" s="180">
        <v>0</v>
      </c>
      <c r="T537" s="181">
        <f>S537*H537</f>
        <v>0</v>
      </c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R537" s="182" t="s">
        <v>241</v>
      </c>
      <c r="AT537" s="182" t="s">
        <v>179</v>
      </c>
      <c r="AU537" s="182" t="s">
        <v>203</v>
      </c>
      <c r="AY537" s="16" t="s">
        <v>176</v>
      </c>
      <c r="BE537" s="183">
        <f>IF(N537="základní",J537,0)</f>
        <v>0</v>
      </c>
      <c r="BF537" s="183">
        <f>IF(N537="snížená",J537,0)</f>
        <v>0</v>
      </c>
      <c r="BG537" s="183">
        <f>IF(N537="zákl. přenesená",J537,0)</f>
        <v>0</v>
      </c>
      <c r="BH537" s="183">
        <f>IF(N537="sníž. přenesená",J537,0)</f>
        <v>0</v>
      </c>
      <c r="BI537" s="183">
        <f>IF(N537="nulová",J537,0)</f>
        <v>0</v>
      </c>
      <c r="BJ537" s="16" t="s">
        <v>84</v>
      </c>
      <c r="BK537" s="183">
        <f>ROUND(I537*H537,2)</f>
        <v>0</v>
      </c>
      <c r="BL537" s="16" t="s">
        <v>241</v>
      </c>
      <c r="BM537" s="182" t="s">
        <v>1523</v>
      </c>
    </row>
    <row r="538" s="2" customFormat="1" ht="16.5" customHeight="1">
      <c r="A538" s="35"/>
      <c r="B538" s="169"/>
      <c r="C538" s="170" t="s">
        <v>1524</v>
      </c>
      <c r="D538" s="170" t="s">
        <v>179</v>
      </c>
      <c r="E538" s="171" t="s">
        <v>1525</v>
      </c>
      <c r="F538" s="172" t="s">
        <v>1526</v>
      </c>
      <c r="G538" s="173" t="s">
        <v>195</v>
      </c>
      <c r="H538" s="174">
        <v>2</v>
      </c>
      <c r="I538" s="175"/>
      <c r="J538" s="176">
        <f>ROUND(I538*H538,2)</f>
        <v>0</v>
      </c>
      <c r="K538" s="177"/>
      <c r="L538" s="36"/>
      <c r="M538" s="178" t="s">
        <v>1</v>
      </c>
      <c r="N538" s="179" t="s">
        <v>41</v>
      </c>
      <c r="O538" s="74"/>
      <c r="P538" s="180">
        <f>O538*H538</f>
        <v>0</v>
      </c>
      <c r="Q538" s="180">
        <v>0</v>
      </c>
      <c r="R538" s="180">
        <f>Q538*H538</f>
        <v>0</v>
      </c>
      <c r="S538" s="180">
        <v>0</v>
      </c>
      <c r="T538" s="181">
        <f>S538*H538</f>
        <v>0</v>
      </c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R538" s="182" t="s">
        <v>596</v>
      </c>
      <c r="AT538" s="182" t="s">
        <v>179</v>
      </c>
      <c r="AU538" s="182" t="s">
        <v>203</v>
      </c>
      <c r="AY538" s="16" t="s">
        <v>176</v>
      </c>
      <c r="BE538" s="183">
        <f>IF(N538="základní",J538,0)</f>
        <v>0</v>
      </c>
      <c r="BF538" s="183">
        <f>IF(N538="snížená",J538,0)</f>
        <v>0</v>
      </c>
      <c r="BG538" s="183">
        <f>IF(N538="zákl. přenesená",J538,0)</f>
        <v>0</v>
      </c>
      <c r="BH538" s="183">
        <f>IF(N538="sníž. přenesená",J538,0)</f>
        <v>0</v>
      </c>
      <c r="BI538" s="183">
        <f>IF(N538="nulová",J538,0)</f>
        <v>0</v>
      </c>
      <c r="BJ538" s="16" t="s">
        <v>84</v>
      </c>
      <c r="BK538" s="183">
        <f>ROUND(I538*H538,2)</f>
        <v>0</v>
      </c>
      <c r="BL538" s="16" t="s">
        <v>596</v>
      </c>
      <c r="BM538" s="182" t="s">
        <v>1527</v>
      </c>
    </row>
    <row r="539" s="2" customFormat="1" ht="16.5" customHeight="1">
      <c r="A539" s="35"/>
      <c r="B539" s="169"/>
      <c r="C539" s="170" t="s">
        <v>1528</v>
      </c>
      <c r="D539" s="170" t="s">
        <v>179</v>
      </c>
      <c r="E539" s="171" t="s">
        <v>1529</v>
      </c>
      <c r="F539" s="172" t="s">
        <v>1530</v>
      </c>
      <c r="G539" s="173" t="s">
        <v>195</v>
      </c>
      <c r="H539" s="174">
        <v>50</v>
      </c>
      <c r="I539" s="175"/>
      <c r="J539" s="176">
        <f>ROUND(I539*H539,2)</f>
        <v>0</v>
      </c>
      <c r="K539" s="177"/>
      <c r="L539" s="36"/>
      <c r="M539" s="178" t="s">
        <v>1</v>
      </c>
      <c r="N539" s="179" t="s">
        <v>41</v>
      </c>
      <c r="O539" s="74"/>
      <c r="P539" s="180">
        <f>O539*H539</f>
        <v>0</v>
      </c>
      <c r="Q539" s="180">
        <v>0</v>
      </c>
      <c r="R539" s="180">
        <f>Q539*H539</f>
        <v>0</v>
      </c>
      <c r="S539" s="180">
        <v>0</v>
      </c>
      <c r="T539" s="181">
        <f>S539*H539</f>
        <v>0</v>
      </c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R539" s="182" t="s">
        <v>596</v>
      </c>
      <c r="AT539" s="182" t="s">
        <v>179</v>
      </c>
      <c r="AU539" s="182" t="s">
        <v>203</v>
      </c>
      <c r="AY539" s="16" t="s">
        <v>176</v>
      </c>
      <c r="BE539" s="183">
        <f>IF(N539="základní",J539,0)</f>
        <v>0</v>
      </c>
      <c r="BF539" s="183">
        <f>IF(N539="snížená",J539,0)</f>
        <v>0</v>
      </c>
      <c r="BG539" s="183">
        <f>IF(N539="zákl. přenesená",J539,0)</f>
        <v>0</v>
      </c>
      <c r="BH539" s="183">
        <f>IF(N539="sníž. přenesená",J539,0)</f>
        <v>0</v>
      </c>
      <c r="BI539" s="183">
        <f>IF(N539="nulová",J539,0)</f>
        <v>0</v>
      </c>
      <c r="BJ539" s="16" t="s">
        <v>84</v>
      </c>
      <c r="BK539" s="183">
        <f>ROUND(I539*H539,2)</f>
        <v>0</v>
      </c>
      <c r="BL539" s="16" t="s">
        <v>596</v>
      </c>
      <c r="BM539" s="182" t="s">
        <v>1531</v>
      </c>
    </row>
    <row r="540" s="2" customFormat="1" ht="24.15" customHeight="1">
      <c r="A540" s="35"/>
      <c r="B540" s="169"/>
      <c r="C540" s="170" t="s">
        <v>1532</v>
      </c>
      <c r="D540" s="170" t="s">
        <v>179</v>
      </c>
      <c r="E540" s="171" t="s">
        <v>1533</v>
      </c>
      <c r="F540" s="172" t="s">
        <v>1534</v>
      </c>
      <c r="G540" s="173" t="s">
        <v>195</v>
      </c>
      <c r="H540" s="174">
        <v>38</v>
      </c>
      <c r="I540" s="175"/>
      <c r="J540" s="176">
        <f>ROUND(I540*H540,2)</f>
        <v>0</v>
      </c>
      <c r="K540" s="177"/>
      <c r="L540" s="36"/>
      <c r="M540" s="178" t="s">
        <v>1</v>
      </c>
      <c r="N540" s="179" t="s">
        <v>41</v>
      </c>
      <c r="O540" s="74"/>
      <c r="P540" s="180">
        <f>O540*H540</f>
        <v>0</v>
      </c>
      <c r="Q540" s="180">
        <v>0</v>
      </c>
      <c r="R540" s="180">
        <f>Q540*H540</f>
        <v>0</v>
      </c>
      <c r="S540" s="180">
        <v>0</v>
      </c>
      <c r="T540" s="181">
        <f>S540*H540</f>
        <v>0</v>
      </c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R540" s="182" t="s">
        <v>596</v>
      </c>
      <c r="AT540" s="182" t="s">
        <v>179</v>
      </c>
      <c r="AU540" s="182" t="s">
        <v>203</v>
      </c>
      <c r="AY540" s="16" t="s">
        <v>176</v>
      </c>
      <c r="BE540" s="183">
        <f>IF(N540="základní",J540,0)</f>
        <v>0</v>
      </c>
      <c r="BF540" s="183">
        <f>IF(N540="snížená",J540,0)</f>
        <v>0</v>
      </c>
      <c r="BG540" s="183">
        <f>IF(N540="zákl. přenesená",J540,0)</f>
        <v>0</v>
      </c>
      <c r="BH540" s="183">
        <f>IF(N540="sníž. přenesená",J540,0)</f>
        <v>0</v>
      </c>
      <c r="BI540" s="183">
        <f>IF(N540="nulová",J540,0)</f>
        <v>0</v>
      </c>
      <c r="BJ540" s="16" t="s">
        <v>84</v>
      </c>
      <c r="BK540" s="183">
        <f>ROUND(I540*H540,2)</f>
        <v>0</v>
      </c>
      <c r="BL540" s="16" t="s">
        <v>596</v>
      </c>
      <c r="BM540" s="182" t="s">
        <v>1535</v>
      </c>
    </row>
    <row r="541" s="2" customFormat="1" ht="24.15" customHeight="1">
      <c r="A541" s="35"/>
      <c r="B541" s="169"/>
      <c r="C541" s="170" t="s">
        <v>1536</v>
      </c>
      <c r="D541" s="170" t="s">
        <v>179</v>
      </c>
      <c r="E541" s="171" t="s">
        <v>1537</v>
      </c>
      <c r="F541" s="172" t="s">
        <v>1538</v>
      </c>
      <c r="G541" s="173" t="s">
        <v>195</v>
      </c>
      <c r="H541" s="174">
        <v>12</v>
      </c>
      <c r="I541" s="175"/>
      <c r="J541" s="176">
        <f>ROUND(I541*H541,2)</f>
        <v>0</v>
      </c>
      <c r="K541" s="177"/>
      <c r="L541" s="36"/>
      <c r="M541" s="178" t="s">
        <v>1</v>
      </c>
      <c r="N541" s="179" t="s">
        <v>41</v>
      </c>
      <c r="O541" s="74"/>
      <c r="P541" s="180">
        <f>O541*H541</f>
        <v>0</v>
      </c>
      <c r="Q541" s="180">
        <v>0</v>
      </c>
      <c r="R541" s="180">
        <f>Q541*H541</f>
        <v>0</v>
      </c>
      <c r="S541" s="180">
        <v>0</v>
      </c>
      <c r="T541" s="181">
        <f>S541*H541</f>
        <v>0</v>
      </c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R541" s="182" t="s">
        <v>596</v>
      </c>
      <c r="AT541" s="182" t="s">
        <v>179</v>
      </c>
      <c r="AU541" s="182" t="s">
        <v>203</v>
      </c>
      <c r="AY541" s="16" t="s">
        <v>176</v>
      </c>
      <c r="BE541" s="183">
        <f>IF(N541="základní",J541,0)</f>
        <v>0</v>
      </c>
      <c r="BF541" s="183">
        <f>IF(N541="snížená",J541,0)</f>
        <v>0</v>
      </c>
      <c r="BG541" s="183">
        <f>IF(N541="zákl. přenesená",J541,0)</f>
        <v>0</v>
      </c>
      <c r="BH541" s="183">
        <f>IF(N541="sníž. přenesená",J541,0)</f>
        <v>0</v>
      </c>
      <c r="BI541" s="183">
        <f>IF(N541="nulová",J541,0)</f>
        <v>0</v>
      </c>
      <c r="BJ541" s="16" t="s">
        <v>84</v>
      </c>
      <c r="BK541" s="183">
        <f>ROUND(I541*H541,2)</f>
        <v>0</v>
      </c>
      <c r="BL541" s="16" t="s">
        <v>596</v>
      </c>
      <c r="BM541" s="182" t="s">
        <v>1539</v>
      </c>
    </row>
    <row r="542" s="2" customFormat="1" ht="16.5" customHeight="1">
      <c r="A542" s="35"/>
      <c r="B542" s="169"/>
      <c r="C542" s="170" t="s">
        <v>1540</v>
      </c>
      <c r="D542" s="170" t="s">
        <v>179</v>
      </c>
      <c r="E542" s="171" t="s">
        <v>1541</v>
      </c>
      <c r="F542" s="172" t="s">
        <v>1542</v>
      </c>
      <c r="G542" s="173" t="s">
        <v>195</v>
      </c>
      <c r="H542" s="174">
        <v>5</v>
      </c>
      <c r="I542" s="175"/>
      <c r="J542" s="176">
        <f>ROUND(I542*H542,2)</f>
        <v>0</v>
      </c>
      <c r="K542" s="177"/>
      <c r="L542" s="36"/>
      <c r="M542" s="178" t="s">
        <v>1</v>
      </c>
      <c r="N542" s="179" t="s">
        <v>41</v>
      </c>
      <c r="O542" s="74"/>
      <c r="P542" s="180">
        <f>O542*H542</f>
        <v>0</v>
      </c>
      <c r="Q542" s="180">
        <v>0</v>
      </c>
      <c r="R542" s="180">
        <f>Q542*H542</f>
        <v>0</v>
      </c>
      <c r="S542" s="180">
        <v>0</v>
      </c>
      <c r="T542" s="181">
        <f>S542*H542</f>
        <v>0</v>
      </c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R542" s="182" t="s">
        <v>596</v>
      </c>
      <c r="AT542" s="182" t="s">
        <v>179</v>
      </c>
      <c r="AU542" s="182" t="s">
        <v>203</v>
      </c>
      <c r="AY542" s="16" t="s">
        <v>176</v>
      </c>
      <c r="BE542" s="183">
        <f>IF(N542="základní",J542,0)</f>
        <v>0</v>
      </c>
      <c r="BF542" s="183">
        <f>IF(N542="snížená",J542,0)</f>
        <v>0</v>
      </c>
      <c r="BG542" s="183">
        <f>IF(N542="zákl. přenesená",J542,0)</f>
        <v>0</v>
      </c>
      <c r="BH542" s="183">
        <f>IF(N542="sníž. přenesená",J542,0)</f>
        <v>0</v>
      </c>
      <c r="BI542" s="183">
        <f>IF(N542="nulová",J542,0)</f>
        <v>0</v>
      </c>
      <c r="BJ542" s="16" t="s">
        <v>84</v>
      </c>
      <c r="BK542" s="183">
        <f>ROUND(I542*H542,2)</f>
        <v>0</v>
      </c>
      <c r="BL542" s="16" t="s">
        <v>596</v>
      </c>
      <c r="BM542" s="182" t="s">
        <v>1543</v>
      </c>
    </row>
    <row r="543" s="2" customFormat="1" ht="24.15" customHeight="1">
      <c r="A543" s="35"/>
      <c r="B543" s="169"/>
      <c r="C543" s="170" t="s">
        <v>1544</v>
      </c>
      <c r="D543" s="170" t="s">
        <v>179</v>
      </c>
      <c r="E543" s="171" t="s">
        <v>1545</v>
      </c>
      <c r="F543" s="172" t="s">
        <v>1546</v>
      </c>
      <c r="G543" s="173" t="s">
        <v>195</v>
      </c>
      <c r="H543" s="174">
        <v>5</v>
      </c>
      <c r="I543" s="175"/>
      <c r="J543" s="176">
        <f>ROUND(I543*H543,2)</f>
        <v>0</v>
      </c>
      <c r="K543" s="177"/>
      <c r="L543" s="36"/>
      <c r="M543" s="178" t="s">
        <v>1</v>
      </c>
      <c r="N543" s="179" t="s">
        <v>41</v>
      </c>
      <c r="O543" s="74"/>
      <c r="P543" s="180">
        <f>O543*H543</f>
        <v>0</v>
      </c>
      <c r="Q543" s="180">
        <v>0</v>
      </c>
      <c r="R543" s="180">
        <f>Q543*H543</f>
        <v>0</v>
      </c>
      <c r="S543" s="180">
        <v>0</v>
      </c>
      <c r="T543" s="181">
        <f>S543*H543</f>
        <v>0</v>
      </c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R543" s="182" t="s">
        <v>596</v>
      </c>
      <c r="AT543" s="182" t="s">
        <v>179</v>
      </c>
      <c r="AU543" s="182" t="s">
        <v>203</v>
      </c>
      <c r="AY543" s="16" t="s">
        <v>176</v>
      </c>
      <c r="BE543" s="183">
        <f>IF(N543="základní",J543,0)</f>
        <v>0</v>
      </c>
      <c r="BF543" s="183">
        <f>IF(N543="snížená",J543,0)</f>
        <v>0</v>
      </c>
      <c r="BG543" s="183">
        <f>IF(N543="zákl. přenesená",J543,0)</f>
        <v>0</v>
      </c>
      <c r="BH543" s="183">
        <f>IF(N543="sníž. přenesená",J543,0)</f>
        <v>0</v>
      </c>
      <c r="BI543" s="183">
        <f>IF(N543="nulová",J543,0)</f>
        <v>0</v>
      </c>
      <c r="BJ543" s="16" t="s">
        <v>84</v>
      </c>
      <c r="BK543" s="183">
        <f>ROUND(I543*H543,2)</f>
        <v>0</v>
      </c>
      <c r="BL543" s="16" t="s">
        <v>596</v>
      </c>
      <c r="BM543" s="182" t="s">
        <v>1547</v>
      </c>
    </row>
    <row r="544" s="13" customFormat="1" ht="20.88" customHeight="1">
      <c r="A544" s="13"/>
      <c r="B544" s="195"/>
      <c r="C544" s="13"/>
      <c r="D544" s="196" t="s">
        <v>75</v>
      </c>
      <c r="E544" s="196" t="s">
        <v>1548</v>
      </c>
      <c r="F544" s="196" t="s">
        <v>1549</v>
      </c>
      <c r="G544" s="13"/>
      <c r="H544" s="13"/>
      <c r="I544" s="197"/>
      <c r="J544" s="198">
        <f>BK544</f>
        <v>0</v>
      </c>
      <c r="K544" s="13"/>
      <c r="L544" s="195"/>
      <c r="M544" s="199"/>
      <c r="N544" s="200"/>
      <c r="O544" s="200"/>
      <c r="P544" s="201">
        <f>SUM(P545:P575)</f>
        <v>0</v>
      </c>
      <c r="Q544" s="200"/>
      <c r="R544" s="201">
        <f>SUM(R545:R575)</f>
        <v>0</v>
      </c>
      <c r="S544" s="200"/>
      <c r="T544" s="202">
        <f>SUM(T545:T575)</f>
        <v>0</v>
      </c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R544" s="196" t="s">
        <v>86</v>
      </c>
      <c r="AT544" s="203" t="s">
        <v>75</v>
      </c>
      <c r="AU544" s="203" t="s">
        <v>203</v>
      </c>
      <c r="AY544" s="196" t="s">
        <v>176</v>
      </c>
      <c r="BK544" s="204">
        <f>SUM(BK545:BK575)</f>
        <v>0</v>
      </c>
    </row>
    <row r="545" s="2" customFormat="1" ht="24.15" customHeight="1">
      <c r="A545" s="35"/>
      <c r="B545" s="169"/>
      <c r="C545" s="170" t="s">
        <v>1550</v>
      </c>
      <c r="D545" s="170" t="s">
        <v>179</v>
      </c>
      <c r="E545" s="171" t="s">
        <v>1551</v>
      </c>
      <c r="F545" s="172" t="s">
        <v>1552</v>
      </c>
      <c r="G545" s="173" t="s">
        <v>285</v>
      </c>
      <c r="H545" s="174">
        <v>4500</v>
      </c>
      <c r="I545" s="175"/>
      <c r="J545" s="176">
        <f>ROUND(I545*H545,2)</f>
        <v>0</v>
      </c>
      <c r="K545" s="177"/>
      <c r="L545" s="36"/>
      <c r="M545" s="178" t="s">
        <v>1</v>
      </c>
      <c r="N545" s="179" t="s">
        <v>41</v>
      </c>
      <c r="O545" s="74"/>
      <c r="P545" s="180">
        <f>O545*H545</f>
        <v>0</v>
      </c>
      <c r="Q545" s="180">
        <v>0</v>
      </c>
      <c r="R545" s="180">
        <f>Q545*H545</f>
        <v>0</v>
      </c>
      <c r="S545" s="180">
        <v>0</v>
      </c>
      <c r="T545" s="181">
        <f>S545*H545</f>
        <v>0</v>
      </c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R545" s="182" t="s">
        <v>241</v>
      </c>
      <c r="AT545" s="182" t="s">
        <v>179</v>
      </c>
      <c r="AU545" s="182" t="s">
        <v>218</v>
      </c>
      <c r="AY545" s="16" t="s">
        <v>176</v>
      </c>
      <c r="BE545" s="183">
        <f>IF(N545="základní",J545,0)</f>
        <v>0</v>
      </c>
      <c r="BF545" s="183">
        <f>IF(N545="snížená",J545,0)</f>
        <v>0</v>
      </c>
      <c r="BG545" s="183">
        <f>IF(N545="zákl. přenesená",J545,0)</f>
        <v>0</v>
      </c>
      <c r="BH545" s="183">
        <f>IF(N545="sníž. přenesená",J545,0)</f>
        <v>0</v>
      </c>
      <c r="BI545" s="183">
        <f>IF(N545="nulová",J545,0)</f>
        <v>0</v>
      </c>
      <c r="BJ545" s="16" t="s">
        <v>84</v>
      </c>
      <c r="BK545" s="183">
        <f>ROUND(I545*H545,2)</f>
        <v>0</v>
      </c>
      <c r="BL545" s="16" t="s">
        <v>241</v>
      </c>
      <c r="BM545" s="182" t="s">
        <v>1553</v>
      </c>
    </row>
    <row r="546" s="2" customFormat="1" ht="24.15" customHeight="1">
      <c r="A546" s="35"/>
      <c r="B546" s="169"/>
      <c r="C546" s="170" t="s">
        <v>1554</v>
      </c>
      <c r="D546" s="170" t="s">
        <v>179</v>
      </c>
      <c r="E546" s="171" t="s">
        <v>1555</v>
      </c>
      <c r="F546" s="172" t="s">
        <v>1556</v>
      </c>
      <c r="G546" s="173" t="s">
        <v>195</v>
      </c>
      <c r="H546" s="174">
        <v>1</v>
      </c>
      <c r="I546" s="175"/>
      <c r="J546" s="176">
        <f>ROUND(I546*H546,2)</f>
        <v>0</v>
      </c>
      <c r="K546" s="177"/>
      <c r="L546" s="36"/>
      <c r="M546" s="178" t="s">
        <v>1</v>
      </c>
      <c r="N546" s="179" t="s">
        <v>41</v>
      </c>
      <c r="O546" s="74"/>
      <c r="P546" s="180">
        <f>O546*H546</f>
        <v>0</v>
      </c>
      <c r="Q546" s="180">
        <v>0</v>
      </c>
      <c r="R546" s="180">
        <f>Q546*H546</f>
        <v>0</v>
      </c>
      <c r="S546" s="180">
        <v>0</v>
      </c>
      <c r="T546" s="181">
        <f>S546*H546</f>
        <v>0</v>
      </c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R546" s="182" t="s">
        <v>241</v>
      </c>
      <c r="AT546" s="182" t="s">
        <v>179</v>
      </c>
      <c r="AU546" s="182" t="s">
        <v>218</v>
      </c>
      <c r="AY546" s="16" t="s">
        <v>176</v>
      </c>
      <c r="BE546" s="183">
        <f>IF(N546="základní",J546,0)</f>
        <v>0</v>
      </c>
      <c r="BF546" s="183">
        <f>IF(N546="snížená",J546,0)</f>
        <v>0</v>
      </c>
      <c r="BG546" s="183">
        <f>IF(N546="zákl. přenesená",J546,0)</f>
        <v>0</v>
      </c>
      <c r="BH546" s="183">
        <f>IF(N546="sníž. přenesená",J546,0)</f>
        <v>0</v>
      </c>
      <c r="BI546" s="183">
        <f>IF(N546="nulová",J546,0)</f>
        <v>0</v>
      </c>
      <c r="BJ546" s="16" t="s">
        <v>84</v>
      </c>
      <c r="BK546" s="183">
        <f>ROUND(I546*H546,2)</f>
        <v>0</v>
      </c>
      <c r="BL546" s="16" t="s">
        <v>241</v>
      </c>
      <c r="BM546" s="182" t="s">
        <v>1557</v>
      </c>
    </row>
    <row r="547" s="2" customFormat="1" ht="24.15" customHeight="1">
      <c r="A547" s="35"/>
      <c r="B547" s="169"/>
      <c r="C547" s="170" t="s">
        <v>1558</v>
      </c>
      <c r="D547" s="170" t="s">
        <v>179</v>
      </c>
      <c r="E547" s="171" t="s">
        <v>1559</v>
      </c>
      <c r="F547" s="172" t="s">
        <v>1560</v>
      </c>
      <c r="G547" s="173" t="s">
        <v>285</v>
      </c>
      <c r="H547" s="174">
        <v>200</v>
      </c>
      <c r="I547" s="175"/>
      <c r="J547" s="176">
        <f>ROUND(I547*H547,2)</f>
        <v>0</v>
      </c>
      <c r="K547" s="177"/>
      <c r="L547" s="36"/>
      <c r="M547" s="178" t="s">
        <v>1</v>
      </c>
      <c r="N547" s="179" t="s">
        <v>41</v>
      </c>
      <c r="O547" s="74"/>
      <c r="P547" s="180">
        <f>O547*H547</f>
        <v>0</v>
      </c>
      <c r="Q547" s="180">
        <v>0</v>
      </c>
      <c r="R547" s="180">
        <f>Q547*H547</f>
        <v>0</v>
      </c>
      <c r="S547" s="180">
        <v>0</v>
      </c>
      <c r="T547" s="181">
        <f>S547*H547</f>
        <v>0</v>
      </c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R547" s="182" t="s">
        <v>241</v>
      </c>
      <c r="AT547" s="182" t="s">
        <v>179</v>
      </c>
      <c r="AU547" s="182" t="s">
        <v>218</v>
      </c>
      <c r="AY547" s="16" t="s">
        <v>176</v>
      </c>
      <c r="BE547" s="183">
        <f>IF(N547="základní",J547,0)</f>
        <v>0</v>
      </c>
      <c r="BF547" s="183">
        <f>IF(N547="snížená",J547,0)</f>
        <v>0</v>
      </c>
      <c r="BG547" s="183">
        <f>IF(N547="zákl. přenesená",J547,0)</f>
        <v>0</v>
      </c>
      <c r="BH547" s="183">
        <f>IF(N547="sníž. přenesená",J547,0)</f>
        <v>0</v>
      </c>
      <c r="BI547" s="183">
        <f>IF(N547="nulová",J547,0)</f>
        <v>0</v>
      </c>
      <c r="BJ547" s="16" t="s">
        <v>84</v>
      </c>
      <c r="BK547" s="183">
        <f>ROUND(I547*H547,2)</f>
        <v>0</v>
      </c>
      <c r="BL547" s="16" t="s">
        <v>241</v>
      </c>
      <c r="BM547" s="182" t="s">
        <v>1561</v>
      </c>
    </row>
    <row r="548" s="2" customFormat="1" ht="24.15" customHeight="1">
      <c r="A548" s="35"/>
      <c r="B548" s="169"/>
      <c r="C548" s="170" t="s">
        <v>1562</v>
      </c>
      <c r="D548" s="170" t="s">
        <v>179</v>
      </c>
      <c r="E548" s="171" t="s">
        <v>1563</v>
      </c>
      <c r="F548" s="172" t="s">
        <v>1564</v>
      </c>
      <c r="G548" s="173" t="s">
        <v>285</v>
      </c>
      <c r="H548" s="174">
        <v>20</v>
      </c>
      <c r="I548" s="175"/>
      <c r="J548" s="176">
        <f>ROUND(I548*H548,2)</f>
        <v>0</v>
      </c>
      <c r="K548" s="177"/>
      <c r="L548" s="36"/>
      <c r="M548" s="178" t="s">
        <v>1</v>
      </c>
      <c r="N548" s="179" t="s">
        <v>41</v>
      </c>
      <c r="O548" s="74"/>
      <c r="P548" s="180">
        <f>O548*H548</f>
        <v>0</v>
      </c>
      <c r="Q548" s="180">
        <v>0</v>
      </c>
      <c r="R548" s="180">
        <f>Q548*H548</f>
        <v>0</v>
      </c>
      <c r="S548" s="180">
        <v>0</v>
      </c>
      <c r="T548" s="181">
        <f>S548*H548</f>
        <v>0</v>
      </c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R548" s="182" t="s">
        <v>241</v>
      </c>
      <c r="AT548" s="182" t="s">
        <v>179</v>
      </c>
      <c r="AU548" s="182" t="s">
        <v>218</v>
      </c>
      <c r="AY548" s="16" t="s">
        <v>176</v>
      </c>
      <c r="BE548" s="183">
        <f>IF(N548="základní",J548,0)</f>
        <v>0</v>
      </c>
      <c r="BF548" s="183">
        <f>IF(N548="snížená",J548,0)</f>
        <v>0</v>
      </c>
      <c r="BG548" s="183">
        <f>IF(N548="zákl. přenesená",J548,0)</f>
        <v>0</v>
      </c>
      <c r="BH548" s="183">
        <f>IF(N548="sníž. přenesená",J548,0)</f>
        <v>0</v>
      </c>
      <c r="BI548" s="183">
        <f>IF(N548="nulová",J548,0)</f>
        <v>0</v>
      </c>
      <c r="BJ548" s="16" t="s">
        <v>84</v>
      </c>
      <c r="BK548" s="183">
        <f>ROUND(I548*H548,2)</f>
        <v>0</v>
      </c>
      <c r="BL548" s="16" t="s">
        <v>241</v>
      </c>
      <c r="BM548" s="182" t="s">
        <v>1565</v>
      </c>
    </row>
    <row r="549" s="2" customFormat="1" ht="16.5" customHeight="1">
      <c r="A549" s="35"/>
      <c r="B549" s="169"/>
      <c r="C549" s="170" t="s">
        <v>1566</v>
      </c>
      <c r="D549" s="170" t="s">
        <v>179</v>
      </c>
      <c r="E549" s="171" t="s">
        <v>1567</v>
      </c>
      <c r="F549" s="172" t="s">
        <v>1568</v>
      </c>
      <c r="G549" s="173" t="s">
        <v>195</v>
      </c>
      <c r="H549" s="174">
        <v>200</v>
      </c>
      <c r="I549" s="175"/>
      <c r="J549" s="176">
        <f>ROUND(I549*H549,2)</f>
        <v>0</v>
      </c>
      <c r="K549" s="177"/>
      <c r="L549" s="36"/>
      <c r="M549" s="178" t="s">
        <v>1</v>
      </c>
      <c r="N549" s="179" t="s">
        <v>41</v>
      </c>
      <c r="O549" s="74"/>
      <c r="P549" s="180">
        <f>O549*H549</f>
        <v>0</v>
      </c>
      <c r="Q549" s="180">
        <v>0</v>
      </c>
      <c r="R549" s="180">
        <f>Q549*H549</f>
        <v>0</v>
      </c>
      <c r="S549" s="180">
        <v>0</v>
      </c>
      <c r="T549" s="181">
        <f>S549*H549</f>
        <v>0</v>
      </c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R549" s="182" t="s">
        <v>241</v>
      </c>
      <c r="AT549" s="182" t="s">
        <v>179</v>
      </c>
      <c r="AU549" s="182" t="s">
        <v>218</v>
      </c>
      <c r="AY549" s="16" t="s">
        <v>176</v>
      </c>
      <c r="BE549" s="183">
        <f>IF(N549="základní",J549,0)</f>
        <v>0</v>
      </c>
      <c r="BF549" s="183">
        <f>IF(N549="snížená",J549,0)</f>
        <v>0</v>
      </c>
      <c r="BG549" s="183">
        <f>IF(N549="zákl. přenesená",J549,0)</f>
        <v>0</v>
      </c>
      <c r="BH549" s="183">
        <f>IF(N549="sníž. přenesená",J549,0)</f>
        <v>0</v>
      </c>
      <c r="BI549" s="183">
        <f>IF(N549="nulová",J549,0)</f>
        <v>0</v>
      </c>
      <c r="BJ549" s="16" t="s">
        <v>84</v>
      </c>
      <c r="BK549" s="183">
        <f>ROUND(I549*H549,2)</f>
        <v>0</v>
      </c>
      <c r="BL549" s="16" t="s">
        <v>241</v>
      </c>
      <c r="BM549" s="182" t="s">
        <v>1569</v>
      </c>
    </row>
    <row r="550" s="2" customFormat="1" ht="16.5" customHeight="1">
      <c r="A550" s="35"/>
      <c r="B550" s="169"/>
      <c r="C550" s="170" t="s">
        <v>1570</v>
      </c>
      <c r="D550" s="170" t="s">
        <v>179</v>
      </c>
      <c r="E550" s="171" t="s">
        <v>1571</v>
      </c>
      <c r="F550" s="172" t="s">
        <v>1572</v>
      </c>
      <c r="G550" s="173" t="s">
        <v>195</v>
      </c>
      <c r="H550" s="174">
        <v>50</v>
      </c>
      <c r="I550" s="175"/>
      <c r="J550" s="176">
        <f>ROUND(I550*H550,2)</f>
        <v>0</v>
      </c>
      <c r="K550" s="177"/>
      <c r="L550" s="36"/>
      <c r="M550" s="178" t="s">
        <v>1</v>
      </c>
      <c r="N550" s="179" t="s">
        <v>41</v>
      </c>
      <c r="O550" s="74"/>
      <c r="P550" s="180">
        <f>O550*H550</f>
        <v>0</v>
      </c>
      <c r="Q550" s="180">
        <v>0</v>
      </c>
      <c r="R550" s="180">
        <f>Q550*H550</f>
        <v>0</v>
      </c>
      <c r="S550" s="180">
        <v>0</v>
      </c>
      <c r="T550" s="181">
        <f>S550*H550</f>
        <v>0</v>
      </c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R550" s="182" t="s">
        <v>241</v>
      </c>
      <c r="AT550" s="182" t="s">
        <v>179</v>
      </c>
      <c r="AU550" s="182" t="s">
        <v>218</v>
      </c>
      <c r="AY550" s="16" t="s">
        <v>176</v>
      </c>
      <c r="BE550" s="183">
        <f>IF(N550="základní",J550,0)</f>
        <v>0</v>
      </c>
      <c r="BF550" s="183">
        <f>IF(N550="snížená",J550,0)</f>
        <v>0</v>
      </c>
      <c r="BG550" s="183">
        <f>IF(N550="zákl. přenesená",J550,0)</f>
        <v>0</v>
      </c>
      <c r="BH550" s="183">
        <f>IF(N550="sníž. přenesená",J550,0)</f>
        <v>0</v>
      </c>
      <c r="BI550" s="183">
        <f>IF(N550="nulová",J550,0)</f>
        <v>0</v>
      </c>
      <c r="BJ550" s="16" t="s">
        <v>84</v>
      </c>
      <c r="BK550" s="183">
        <f>ROUND(I550*H550,2)</f>
        <v>0</v>
      </c>
      <c r="BL550" s="16" t="s">
        <v>241</v>
      </c>
      <c r="BM550" s="182" t="s">
        <v>1573</v>
      </c>
    </row>
    <row r="551" s="2" customFormat="1" ht="24.15" customHeight="1">
      <c r="A551" s="35"/>
      <c r="B551" s="169"/>
      <c r="C551" s="170" t="s">
        <v>1574</v>
      </c>
      <c r="D551" s="170" t="s">
        <v>179</v>
      </c>
      <c r="E551" s="171" t="s">
        <v>1575</v>
      </c>
      <c r="F551" s="172" t="s">
        <v>1576</v>
      </c>
      <c r="G551" s="173" t="s">
        <v>285</v>
      </c>
      <c r="H551" s="174">
        <v>300</v>
      </c>
      <c r="I551" s="175"/>
      <c r="J551" s="176">
        <f>ROUND(I551*H551,2)</f>
        <v>0</v>
      </c>
      <c r="K551" s="177"/>
      <c r="L551" s="36"/>
      <c r="M551" s="178" t="s">
        <v>1</v>
      </c>
      <c r="N551" s="179" t="s">
        <v>41</v>
      </c>
      <c r="O551" s="74"/>
      <c r="P551" s="180">
        <f>O551*H551</f>
        <v>0</v>
      </c>
      <c r="Q551" s="180">
        <v>0</v>
      </c>
      <c r="R551" s="180">
        <f>Q551*H551</f>
        <v>0</v>
      </c>
      <c r="S551" s="180">
        <v>0</v>
      </c>
      <c r="T551" s="181">
        <f>S551*H551</f>
        <v>0</v>
      </c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R551" s="182" t="s">
        <v>241</v>
      </c>
      <c r="AT551" s="182" t="s">
        <v>179</v>
      </c>
      <c r="AU551" s="182" t="s">
        <v>218</v>
      </c>
      <c r="AY551" s="16" t="s">
        <v>176</v>
      </c>
      <c r="BE551" s="183">
        <f>IF(N551="základní",J551,0)</f>
        <v>0</v>
      </c>
      <c r="BF551" s="183">
        <f>IF(N551="snížená",J551,0)</f>
        <v>0</v>
      </c>
      <c r="BG551" s="183">
        <f>IF(N551="zákl. přenesená",J551,0)</f>
        <v>0</v>
      </c>
      <c r="BH551" s="183">
        <f>IF(N551="sníž. přenesená",J551,0)</f>
        <v>0</v>
      </c>
      <c r="BI551" s="183">
        <f>IF(N551="nulová",J551,0)</f>
        <v>0</v>
      </c>
      <c r="BJ551" s="16" t="s">
        <v>84</v>
      </c>
      <c r="BK551" s="183">
        <f>ROUND(I551*H551,2)</f>
        <v>0</v>
      </c>
      <c r="BL551" s="16" t="s">
        <v>241</v>
      </c>
      <c r="BM551" s="182" t="s">
        <v>1577</v>
      </c>
    </row>
    <row r="552" s="2" customFormat="1" ht="24.15" customHeight="1">
      <c r="A552" s="35"/>
      <c r="B552" s="169"/>
      <c r="C552" s="170" t="s">
        <v>1578</v>
      </c>
      <c r="D552" s="170" t="s">
        <v>179</v>
      </c>
      <c r="E552" s="171" t="s">
        <v>1579</v>
      </c>
      <c r="F552" s="172" t="s">
        <v>1580</v>
      </c>
      <c r="G552" s="173" t="s">
        <v>195</v>
      </c>
      <c r="H552" s="174">
        <v>2</v>
      </c>
      <c r="I552" s="175"/>
      <c r="J552" s="176">
        <f>ROUND(I552*H552,2)</f>
        <v>0</v>
      </c>
      <c r="K552" s="177"/>
      <c r="L552" s="36"/>
      <c r="M552" s="178" t="s">
        <v>1</v>
      </c>
      <c r="N552" s="179" t="s">
        <v>41</v>
      </c>
      <c r="O552" s="74"/>
      <c r="P552" s="180">
        <f>O552*H552</f>
        <v>0</v>
      </c>
      <c r="Q552" s="180">
        <v>0</v>
      </c>
      <c r="R552" s="180">
        <f>Q552*H552</f>
        <v>0</v>
      </c>
      <c r="S552" s="180">
        <v>0</v>
      </c>
      <c r="T552" s="181">
        <f>S552*H552</f>
        <v>0</v>
      </c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R552" s="182" t="s">
        <v>241</v>
      </c>
      <c r="AT552" s="182" t="s">
        <v>179</v>
      </c>
      <c r="AU552" s="182" t="s">
        <v>218</v>
      </c>
      <c r="AY552" s="16" t="s">
        <v>176</v>
      </c>
      <c r="BE552" s="183">
        <f>IF(N552="základní",J552,0)</f>
        <v>0</v>
      </c>
      <c r="BF552" s="183">
        <f>IF(N552="snížená",J552,0)</f>
        <v>0</v>
      </c>
      <c r="BG552" s="183">
        <f>IF(N552="zákl. přenesená",J552,0)</f>
        <v>0</v>
      </c>
      <c r="BH552" s="183">
        <f>IF(N552="sníž. přenesená",J552,0)</f>
        <v>0</v>
      </c>
      <c r="BI552" s="183">
        <f>IF(N552="nulová",J552,0)</f>
        <v>0</v>
      </c>
      <c r="BJ552" s="16" t="s">
        <v>84</v>
      </c>
      <c r="BK552" s="183">
        <f>ROUND(I552*H552,2)</f>
        <v>0</v>
      </c>
      <c r="BL552" s="16" t="s">
        <v>241</v>
      </c>
      <c r="BM552" s="182" t="s">
        <v>1581</v>
      </c>
    </row>
    <row r="553" s="2" customFormat="1" ht="24.15" customHeight="1">
      <c r="A553" s="35"/>
      <c r="B553" s="169"/>
      <c r="C553" s="170" t="s">
        <v>1582</v>
      </c>
      <c r="D553" s="170" t="s">
        <v>179</v>
      </c>
      <c r="E553" s="171" t="s">
        <v>1583</v>
      </c>
      <c r="F553" s="172" t="s">
        <v>1584</v>
      </c>
      <c r="G553" s="173" t="s">
        <v>285</v>
      </c>
      <c r="H553" s="174">
        <v>400</v>
      </c>
      <c r="I553" s="175"/>
      <c r="J553" s="176">
        <f>ROUND(I553*H553,2)</f>
        <v>0</v>
      </c>
      <c r="K553" s="177"/>
      <c r="L553" s="36"/>
      <c r="M553" s="178" t="s">
        <v>1</v>
      </c>
      <c r="N553" s="179" t="s">
        <v>41</v>
      </c>
      <c r="O553" s="74"/>
      <c r="P553" s="180">
        <f>O553*H553</f>
        <v>0</v>
      </c>
      <c r="Q553" s="180">
        <v>0</v>
      </c>
      <c r="R553" s="180">
        <f>Q553*H553</f>
        <v>0</v>
      </c>
      <c r="S553" s="180">
        <v>0</v>
      </c>
      <c r="T553" s="181">
        <f>S553*H553</f>
        <v>0</v>
      </c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R553" s="182" t="s">
        <v>241</v>
      </c>
      <c r="AT553" s="182" t="s">
        <v>179</v>
      </c>
      <c r="AU553" s="182" t="s">
        <v>218</v>
      </c>
      <c r="AY553" s="16" t="s">
        <v>176</v>
      </c>
      <c r="BE553" s="183">
        <f>IF(N553="základní",J553,0)</f>
        <v>0</v>
      </c>
      <c r="BF553" s="183">
        <f>IF(N553="snížená",J553,0)</f>
        <v>0</v>
      </c>
      <c r="BG553" s="183">
        <f>IF(N553="zákl. přenesená",J553,0)</f>
        <v>0</v>
      </c>
      <c r="BH553" s="183">
        <f>IF(N553="sníž. přenesená",J553,0)</f>
        <v>0</v>
      </c>
      <c r="BI553" s="183">
        <f>IF(N553="nulová",J553,0)</f>
        <v>0</v>
      </c>
      <c r="BJ553" s="16" t="s">
        <v>84</v>
      </c>
      <c r="BK553" s="183">
        <f>ROUND(I553*H553,2)</f>
        <v>0</v>
      </c>
      <c r="BL553" s="16" t="s">
        <v>241</v>
      </c>
      <c r="BM553" s="182" t="s">
        <v>1585</v>
      </c>
    </row>
    <row r="554" s="2" customFormat="1" ht="16.5" customHeight="1">
      <c r="A554" s="35"/>
      <c r="B554" s="169"/>
      <c r="C554" s="170" t="s">
        <v>1586</v>
      </c>
      <c r="D554" s="170" t="s">
        <v>179</v>
      </c>
      <c r="E554" s="171" t="s">
        <v>1587</v>
      </c>
      <c r="F554" s="172" t="s">
        <v>1588</v>
      </c>
      <c r="G554" s="173" t="s">
        <v>244</v>
      </c>
      <c r="H554" s="174">
        <v>1</v>
      </c>
      <c r="I554" s="175"/>
      <c r="J554" s="176">
        <f>ROUND(I554*H554,2)</f>
        <v>0</v>
      </c>
      <c r="K554" s="177"/>
      <c r="L554" s="36"/>
      <c r="M554" s="178" t="s">
        <v>1</v>
      </c>
      <c r="N554" s="179" t="s">
        <v>41</v>
      </c>
      <c r="O554" s="74"/>
      <c r="P554" s="180">
        <f>O554*H554</f>
        <v>0</v>
      </c>
      <c r="Q554" s="180">
        <v>0</v>
      </c>
      <c r="R554" s="180">
        <f>Q554*H554</f>
        <v>0</v>
      </c>
      <c r="S554" s="180">
        <v>0</v>
      </c>
      <c r="T554" s="181">
        <f>S554*H554</f>
        <v>0</v>
      </c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R554" s="182" t="s">
        <v>241</v>
      </c>
      <c r="AT554" s="182" t="s">
        <v>179</v>
      </c>
      <c r="AU554" s="182" t="s">
        <v>218</v>
      </c>
      <c r="AY554" s="16" t="s">
        <v>176</v>
      </c>
      <c r="BE554" s="183">
        <f>IF(N554="základní",J554,0)</f>
        <v>0</v>
      </c>
      <c r="BF554" s="183">
        <f>IF(N554="snížená",J554,0)</f>
        <v>0</v>
      </c>
      <c r="BG554" s="183">
        <f>IF(N554="zákl. přenesená",J554,0)</f>
        <v>0</v>
      </c>
      <c r="BH554" s="183">
        <f>IF(N554="sníž. přenesená",J554,0)</f>
        <v>0</v>
      </c>
      <c r="BI554" s="183">
        <f>IF(N554="nulová",J554,0)</f>
        <v>0</v>
      </c>
      <c r="BJ554" s="16" t="s">
        <v>84</v>
      </c>
      <c r="BK554" s="183">
        <f>ROUND(I554*H554,2)</f>
        <v>0</v>
      </c>
      <c r="BL554" s="16" t="s">
        <v>241</v>
      </c>
      <c r="BM554" s="182" t="s">
        <v>1589</v>
      </c>
    </row>
    <row r="555" s="2" customFormat="1" ht="24.15" customHeight="1">
      <c r="A555" s="35"/>
      <c r="B555" s="169"/>
      <c r="C555" s="170" t="s">
        <v>1590</v>
      </c>
      <c r="D555" s="170" t="s">
        <v>179</v>
      </c>
      <c r="E555" s="171" t="s">
        <v>1591</v>
      </c>
      <c r="F555" s="172" t="s">
        <v>1592</v>
      </c>
      <c r="G555" s="173" t="s">
        <v>195</v>
      </c>
      <c r="H555" s="174">
        <v>1</v>
      </c>
      <c r="I555" s="175"/>
      <c r="J555" s="176">
        <f>ROUND(I555*H555,2)</f>
        <v>0</v>
      </c>
      <c r="K555" s="177"/>
      <c r="L555" s="36"/>
      <c r="M555" s="178" t="s">
        <v>1</v>
      </c>
      <c r="N555" s="179" t="s">
        <v>41</v>
      </c>
      <c r="O555" s="74"/>
      <c r="P555" s="180">
        <f>O555*H555</f>
        <v>0</v>
      </c>
      <c r="Q555" s="180">
        <v>0</v>
      </c>
      <c r="R555" s="180">
        <f>Q555*H555</f>
        <v>0</v>
      </c>
      <c r="S555" s="180">
        <v>0</v>
      </c>
      <c r="T555" s="181">
        <f>S555*H555</f>
        <v>0</v>
      </c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R555" s="182" t="s">
        <v>241</v>
      </c>
      <c r="AT555" s="182" t="s">
        <v>179</v>
      </c>
      <c r="AU555" s="182" t="s">
        <v>218</v>
      </c>
      <c r="AY555" s="16" t="s">
        <v>176</v>
      </c>
      <c r="BE555" s="183">
        <f>IF(N555="základní",J555,0)</f>
        <v>0</v>
      </c>
      <c r="BF555" s="183">
        <f>IF(N555="snížená",J555,0)</f>
        <v>0</v>
      </c>
      <c r="BG555" s="183">
        <f>IF(N555="zákl. přenesená",J555,0)</f>
        <v>0</v>
      </c>
      <c r="BH555" s="183">
        <f>IF(N555="sníž. přenesená",J555,0)</f>
        <v>0</v>
      </c>
      <c r="BI555" s="183">
        <f>IF(N555="nulová",J555,0)</f>
        <v>0</v>
      </c>
      <c r="BJ555" s="16" t="s">
        <v>84</v>
      </c>
      <c r="BK555" s="183">
        <f>ROUND(I555*H555,2)</f>
        <v>0</v>
      </c>
      <c r="BL555" s="16" t="s">
        <v>241</v>
      </c>
      <c r="BM555" s="182" t="s">
        <v>1593</v>
      </c>
    </row>
    <row r="556" s="2" customFormat="1" ht="16.5" customHeight="1">
      <c r="A556" s="35"/>
      <c r="B556" s="169"/>
      <c r="C556" s="170" t="s">
        <v>1594</v>
      </c>
      <c r="D556" s="170" t="s">
        <v>179</v>
      </c>
      <c r="E556" s="171" t="s">
        <v>1595</v>
      </c>
      <c r="F556" s="172" t="s">
        <v>1596</v>
      </c>
      <c r="G556" s="173" t="s">
        <v>195</v>
      </c>
      <c r="H556" s="174">
        <v>96</v>
      </c>
      <c r="I556" s="175"/>
      <c r="J556" s="176">
        <f>ROUND(I556*H556,2)</f>
        <v>0</v>
      </c>
      <c r="K556" s="177"/>
      <c r="L556" s="36"/>
      <c r="M556" s="178" t="s">
        <v>1</v>
      </c>
      <c r="N556" s="179" t="s">
        <v>41</v>
      </c>
      <c r="O556" s="74"/>
      <c r="P556" s="180">
        <f>O556*H556</f>
        <v>0</v>
      </c>
      <c r="Q556" s="180">
        <v>0</v>
      </c>
      <c r="R556" s="180">
        <f>Q556*H556</f>
        <v>0</v>
      </c>
      <c r="S556" s="180">
        <v>0</v>
      </c>
      <c r="T556" s="181">
        <f>S556*H556</f>
        <v>0</v>
      </c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R556" s="182" t="s">
        <v>241</v>
      </c>
      <c r="AT556" s="182" t="s">
        <v>179</v>
      </c>
      <c r="AU556" s="182" t="s">
        <v>218</v>
      </c>
      <c r="AY556" s="16" t="s">
        <v>176</v>
      </c>
      <c r="BE556" s="183">
        <f>IF(N556="základní",J556,0)</f>
        <v>0</v>
      </c>
      <c r="BF556" s="183">
        <f>IF(N556="snížená",J556,0)</f>
        <v>0</v>
      </c>
      <c r="BG556" s="183">
        <f>IF(N556="zákl. přenesená",J556,0)</f>
        <v>0</v>
      </c>
      <c r="BH556" s="183">
        <f>IF(N556="sníž. přenesená",J556,0)</f>
        <v>0</v>
      </c>
      <c r="BI556" s="183">
        <f>IF(N556="nulová",J556,0)</f>
        <v>0</v>
      </c>
      <c r="BJ556" s="16" t="s">
        <v>84</v>
      </c>
      <c r="BK556" s="183">
        <f>ROUND(I556*H556,2)</f>
        <v>0</v>
      </c>
      <c r="BL556" s="16" t="s">
        <v>241</v>
      </c>
      <c r="BM556" s="182" t="s">
        <v>1597</v>
      </c>
    </row>
    <row r="557" s="2" customFormat="1" ht="24.15" customHeight="1">
      <c r="A557" s="35"/>
      <c r="B557" s="169"/>
      <c r="C557" s="170" t="s">
        <v>1598</v>
      </c>
      <c r="D557" s="170" t="s">
        <v>179</v>
      </c>
      <c r="E557" s="171" t="s">
        <v>1599</v>
      </c>
      <c r="F557" s="172" t="s">
        <v>1600</v>
      </c>
      <c r="G557" s="173" t="s">
        <v>195</v>
      </c>
      <c r="H557" s="174">
        <v>48</v>
      </c>
      <c r="I557" s="175"/>
      <c r="J557" s="176">
        <f>ROUND(I557*H557,2)</f>
        <v>0</v>
      </c>
      <c r="K557" s="177"/>
      <c r="L557" s="36"/>
      <c r="M557" s="178" t="s">
        <v>1</v>
      </c>
      <c r="N557" s="179" t="s">
        <v>41</v>
      </c>
      <c r="O557" s="74"/>
      <c r="P557" s="180">
        <f>O557*H557</f>
        <v>0</v>
      </c>
      <c r="Q557" s="180">
        <v>0</v>
      </c>
      <c r="R557" s="180">
        <f>Q557*H557</f>
        <v>0</v>
      </c>
      <c r="S557" s="180">
        <v>0</v>
      </c>
      <c r="T557" s="181">
        <f>S557*H557</f>
        <v>0</v>
      </c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R557" s="182" t="s">
        <v>241</v>
      </c>
      <c r="AT557" s="182" t="s">
        <v>179</v>
      </c>
      <c r="AU557" s="182" t="s">
        <v>218</v>
      </c>
      <c r="AY557" s="16" t="s">
        <v>176</v>
      </c>
      <c r="BE557" s="183">
        <f>IF(N557="základní",J557,0)</f>
        <v>0</v>
      </c>
      <c r="BF557" s="183">
        <f>IF(N557="snížená",J557,0)</f>
        <v>0</v>
      </c>
      <c r="BG557" s="183">
        <f>IF(N557="zákl. přenesená",J557,0)</f>
        <v>0</v>
      </c>
      <c r="BH557" s="183">
        <f>IF(N557="sníž. přenesená",J557,0)</f>
        <v>0</v>
      </c>
      <c r="BI557" s="183">
        <f>IF(N557="nulová",J557,0)</f>
        <v>0</v>
      </c>
      <c r="BJ557" s="16" t="s">
        <v>84</v>
      </c>
      <c r="BK557" s="183">
        <f>ROUND(I557*H557,2)</f>
        <v>0</v>
      </c>
      <c r="BL557" s="16" t="s">
        <v>241</v>
      </c>
      <c r="BM557" s="182" t="s">
        <v>1601</v>
      </c>
    </row>
    <row r="558" s="2" customFormat="1" ht="24.15" customHeight="1">
      <c r="A558" s="35"/>
      <c r="B558" s="169"/>
      <c r="C558" s="170" t="s">
        <v>1602</v>
      </c>
      <c r="D558" s="170" t="s">
        <v>179</v>
      </c>
      <c r="E558" s="171" t="s">
        <v>1603</v>
      </c>
      <c r="F558" s="172" t="s">
        <v>1604</v>
      </c>
      <c r="G558" s="173" t="s">
        <v>195</v>
      </c>
      <c r="H558" s="174">
        <v>48</v>
      </c>
      <c r="I558" s="175"/>
      <c r="J558" s="176">
        <f>ROUND(I558*H558,2)</f>
        <v>0</v>
      </c>
      <c r="K558" s="177"/>
      <c r="L558" s="36"/>
      <c r="M558" s="178" t="s">
        <v>1</v>
      </c>
      <c r="N558" s="179" t="s">
        <v>41</v>
      </c>
      <c r="O558" s="74"/>
      <c r="P558" s="180">
        <f>O558*H558</f>
        <v>0</v>
      </c>
      <c r="Q558" s="180">
        <v>0</v>
      </c>
      <c r="R558" s="180">
        <f>Q558*H558</f>
        <v>0</v>
      </c>
      <c r="S558" s="180">
        <v>0</v>
      </c>
      <c r="T558" s="181">
        <f>S558*H558</f>
        <v>0</v>
      </c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R558" s="182" t="s">
        <v>241</v>
      </c>
      <c r="AT558" s="182" t="s">
        <v>179</v>
      </c>
      <c r="AU558" s="182" t="s">
        <v>218</v>
      </c>
      <c r="AY558" s="16" t="s">
        <v>176</v>
      </c>
      <c r="BE558" s="183">
        <f>IF(N558="základní",J558,0)</f>
        <v>0</v>
      </c>
      <c r="BF558" s="183">
        <f>IF(N558="snížená",J558,0)</f>
        <v>0</v>
      </c>
      <c r="BG558" s="183">
        <f>IF(N558="zákl. přenesená",J558,0)</f>
        <v>0</v>
      </c>
      <c r="BH558" s="183">
        <f>IF(N558="sníž. přenesená",J558,0)</f>
        <v>0</v>
      </c>
      <c r="BI558" s="183">
        <f>IF(N558="nulová",J558,0)</f>
        <v>0</v>
      </c>
      <c r="BJ558" s="16" t="s">
        <v>84</v>
      </c>
      <c r="BK558" s="183">
        <f>ROUND(I558*H558,2)</f>
        <v>0</v>
      </c>
      <c r="BL558" s="16" t="s">
        <v>241</v>
      </c>
      <c r="BM558" s="182" t="s">
        <v>1605</v>
      </c>
    </row>
    <row r="559" s="2" customFormat="1" ht="16.5" customHeight="1">
      <c r="A559" s="35"/>
      <c r="B559" s="169"/>
      <c r="C559" s="170" t="s">
        <v>1606</v>
      </c>
      <c r="D559" s="170" t="s">
        <v>179</v>
      </c>
      <c r="E559" s="171" t="s">
        <v>1607</v>
      </c>
      <c r="F559" s="172" t="s">
        <v>1608</v>
      </c>
      <c r="G559" s="173" t="s">
        <v>195</v>
      </c>
      <c r="H559" s="174">
        <v>48</v>
      </c>
      <c r="I559" s="175"/>
      <c r="J559" s="176">
        <f>ROUND(I559*H559,2)</f>
        <v>0</v>
      </c>
      <c r="K559" s="177"/>
      <c r="L559" s="36"/>
      <c r="M559" s="178" t="s">
        <v>1</v>
      </c>
      <c r="N559" s="179" t="s">
        <v>41</v>
      </c>
      <c r="O559" s="74"/>
      <c r="P559" s="180">
        <f>O559*H559</f>
        <v>0</v>
      </c>
      <c r="Q559" s="180">
        <v>0</v>
      </c>
      <c r="R559" s="180">
        <f>Q559*H559</f>
        <v>0</v>
      </c>
      <c r="S559" s="180">
        <v>0</v>
      </c>
      <c r="T559" s="181">
        <f>S559*H559</f>
        <v>0</v>
      </c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R559" s="182" t="s">
        <v>241</v>
      </c>
      <c r="AT559" s="182" t="s">
        <v>179</v>
      </c>
      <c r="AU559" s="182" t="s">
        <v>218</v>
      </c>
      <c r="AY559" s="16" t="s">
        <v>176</v>
      </c>
      <c r="BE559" s="183">
        <f>IF(N559="základní",J559,0)</f>
        <v>0</v>
      </c>
      <c r="BF559" s="183">
        <f>IF(N559="snížená",J559,0)</f>
        <v>0</v>
      </c>
      <c r="BG559" s="183">
        <f>IF(N559="zákl. přenesená",J559,0)</f>
        <v>0</v>
      </c>
      <c r="BH559" s="183">
        <f>IF(N559="sníž. přenesená",J559,0)</f>
        <v>0</v>
      </c>
      <c r="BI559" s="183">
        <f>IF(N559="nulová",J559,0)</f>
        <v>0</v>
      </c>
      <c r="BJ559" s="16" t="s">
        <v>84</v>
      </c>
      <c r="BK559" s="183">
        <f>ROUND(I559*H559,2)</f>
        <v>0</v>
      </c>
      <c r="BL559" s="16" t="s">
        <v>241</v>
      </c>
      <c r="BM559" s="182" t="s">
        <v>1609</v>
      </c>
    </row>
    <row r="560" s="2" customFormat="1" ht="16.5" customHeight="1">
      <c r="A560" s="35"/>
      <c r="B560" s="169"/>
      <c r="C560" s="170" t="s">
        <v>1610</v>
      </c>
      <c r="D560" s="170" t="s">
        <v>179</v>
      </c>
      <c r="E560" s="171" t="s">
        <v>1611</v>
      </c>
      <c r="F560" s="172" t="s">
        <v>1612</v>
      </c>
      <c r="G560" s="173" t="s">
        <v>195</v>
      </c>
      <c r="H560" s="174">
        <v>96</v>
      </c>
      <c r="I560" s="175"/>
      <c r="J560" s="176">
        <f>ROUND(I560*H560,2)</f>
        <v>0</v>
      </c>
      <c r="K560" s="177"/>
      <c r="L560" s="36"/>
      <c r="M560" s="178" t="s">
        <v>1</v>
      </c>
      <c r="N560" s="179" t="s">
        <v>41</v>
      </c>
      <c r="O560" s="74"/>
      <c r="P560" s="180">
        <f>O560*H560</f>
        <v>0</v>
      </c>
      <c r="Q560" s="180">
        <v>0</v>
      </c>
      <c r="R560" s="180">
        <f>Q560*H560</f>
        <v>0</v>
      </c>
      <c r="S560" s="180">
        <v>0</v>
      </c>
      <c r="T560" s="181">
        <f>S560*H560</f>
        <v>0</v>
      </c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R560" s="182" t="s">
        <v>241</v>
      </c>
      <c r="AT560" s="182" t="s">
        <v>179</v>
      </c>
      <c r="AU560" s="182" t="s">
        <v>218</v>
      </c>
      <c r="AY560" s="16" t="s">
        <v>176</v>
      </c>
      <c r="BE560" s="183">
        <f>IF(N560="základní",J560,0)</f>
        <v>0</v>
      </c>
      <c r="BF560" s="183">
        <f>IF(N560="snížená",J560,0)</f>
        <v>0</v>
      </c>
      <c r="BG560" s="183">
        <f>IF(N560="zákl. přenesená",J560,0)</f>
        <v>0</v>
      </c>
      <c r="BH560" s="183">
        <f>IF(N560="sníž. přenesená",J560,0)</f>
        <v>0</v>
      </c>
      <c r="BI560" s="183">
        <f>IF(N560="nulová",J560,0)</f>
        <v>0</v>
      </c>
      <c r="BJ560" s="16" t="s">
        <v>84</v>
      </c>
      <c r="BK560" s="183">
        <f>ROUND(I560*H560,2)</f>
        <v>0</v>
      </c>
      <c r="BL560" s="16" t="s">
        <v>241</v>
      </c>
      <c r="BM560" s="182" t="s">
        <v>1613</v>
      </c>
    </row>
    <row r="561" s="2" customFormat="1" ht="16.5" customHeight="1">
      <c r="A561" s="35"/>
      <c r="B561" s="169"/>
      <c r="C561" s="170" t="s">
        <v>1614</v>
      </c>
      <c r="D561" s="170" t="s">
        <v>179</v>
      </c>
      <c r="E561" s="171" t="s">
        <v>1615</v>
      </c>
      <c r="F561" s="172" t="s">
        <v>1616</v>
      </c>
      <c r="G561" s="173" t="s">
        <v>195</v>
      </c>
      <c r="H561" s="174">
        <v>48</v>
      </c>
      <c r="I561" s="175"/>
      <c r="J561" s="176">
        <f>ROUND(I561*H561,2)</f>
        <v>0</v>
      </c>
      <c r="K561" s="177"/>
      <c r="L561" s="36"/>
      <c r="M561" s="178" t="s">
        <v>1</v>
      </c>
      <c r="N561" s="179" t="s">
        <v>41</v>
      </c>
      <c r="O561" s="74"/>
      <c r="P561" s="180">
        <f>O561*H561</f>
        <v>0</v>
      </c>
      <c r="Q561" s="180">
        <v>0</v>
      </c>
      <c r="R561" s="180">
        <f>Q561*H561</f>
        <v>0</v>
      </c>
      <c r="S561" s="180">
        <v>0</v>
      </c>
      <c r="T561" s="181">
        <f>S561*H561</f>
        <v>0</v>
      </c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R561" s="182" t="s">
        <v>241</v>
      </c>
      <c r="AT561" s="182" t="s">
        <v>179</v>
      </c>
      <c r="AU561" s="182" t="s">
        <v>218</v>
      </c>
      <c r="AY561" s="16" t="s">
        <v>176</v>
      </c>
      <c r="BE561" s="183">
        <f>IF(N561="základní",J561,0)</f>
        <v>0</v>
      </c>
      <c r="BF561" s="183">
        <f>IF(N561="snížená",J561,0)</f>
        <v>0</v>
      </c>
      <c r="BG561" s="183">
        <f>IF(N561="zákl. přenesená",J561,0)</f>
        <v>0</v>
      </c>
      <c r="BH561" s="183">
        <f>IF(N561="sníž. přenesená",J561,0)</f>
        <v>0</v>
      </c>
      <c r="BI561" s="183">
        <f>IF(N561="nulová",J561,0)</f>
        <v>0</v>
      </c>
      <c r="BJ561" s="16" t="s">
        <v>84</v>
      </c>
      <c r="BK561" s="183">
        <f>ROUND(I561*H561,2)</f>
        <v>0</v>
      </c>
      <c r="BL561" s="16" t="s">
        <v>241</v>
      </c>
      <c r="BM561" s="182" t="s">
        <v>1617</v>
      </c>
    </row>
    <row r="562" s="2" customFormat="1" ht="16.5" customHeight="1">
      <c r="A562" s="35"/>
      <c r="B562" s="169"/>
      <c r="C562" s="170" t="s">
        <v>1618</v>
      </c>
      <c r="D562" s="170" t="s">
        <v>179</v>
      </c>
      <c r="E562" s="171" t="s">
        <v>1619</v>
      </c>
      <c r="F562" s="172" t="s">
        <v>1620</v>
      </c>
      <c r="G562" s="173" t="s">
        <v>195</v>
      </c>
      <c r="H562" s="174">
        <v>1</v>
      </c>
      <c r="I562" s="175"/>
      <c r="J562" s="176">
        <f>ROUND(I562*H562,2)</f>
        <v>0</v>
      </c>
      <c r="K562" s="177"/>
      <c r="L562" s="36"/>
      <c r="M562" s="178" t="s">
        <v>1</v>
      </c>
      <c r="N562" s="179" t="s">
        <v>41</v>
      </c>
      <c r="O562" s="74"/>
      <c r="P562" s="180">
        <f>O562*H562</f>
        <v>0</v>
      </c>
      <c r="Q562" s="180">
        <v>0</v>
      </c>
      <c r="R562" s="180">
        <f>Q562*H562</f>
        <v>0</v>
      </c>
      <c r="S562" s="180">
        <v>0</v>
      </c>
      <c r="T562" s="181">
        <f>S562*H562</f>
        <v>0</v>
      </c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R562" s="182" t="s">
        <v>241</v>
      </c>
      <c r="AT562" s="182" t="s">
        <v>179</v>
      </c>
      <c r="AU562" s="182" t="s">
        <v>218</v>
      </c>
      <c r="AY562" s="16" t="s">
        <v>176</v>
      </c>
      <c r="BE562" s="183">
        <f>IF(N562="základní",J562,0)</f>
        <v>0</v>
      </c>
      <c r="BF562" s="183">
        <f>IF(N562="snížená",J562,0)</f>
        <v>0</v>
      </c>
      <c r="BG562" s="183">
        <f>IF(N562="zákl. přenesená",J562,0)</f>
        <v>0</v>
      </c>
      <c r="BH562" s="183">
        <f>IF(N562="sníž. přenesená",J562,0)</f>
        <v>0</v>
      </c>
      <c r="BI562" s="183">
        <f>IF(N562="nulová",J562,0)</f>
        <v>0</v>
      </c>
      <c r="BJ562" s="16" t="s">
        <v>84</v>
      </c>
      <c r="BK562" s="183">
        <f>ROUND(I562*H562,2)</f>
        <v>0</v>
      </c>
      <c r="BL562" s="16" t="s">
        <v>241</v>
      </c>
      <c r="BM562" s="182" t="s">
        <v>1621</v>
      </c>
    </row>
    <row r="563" s="2" customFormat="1" ht="16.5" customHeight="1">
      <c r="A563" s="35"/>
      <c r="B563" s="169"/>
      <c r="C563" s="170" t="s">
        <v>1622</v>
      </c>
      <c r="D563" s="170" t="s">
        <v>179</v>
      </c>
      <c r="E563" s="171" t="s">
        <v>1623</v>
      </c>
      <c r="F563" s="172" t="s">
        <v>1624</v>
      </c>
      <c r="G563" s="173" t="s">
        <v>195</v>
      </c>
      <c r="H563" s="174">
        <v>1</v>
      </c>
      <c r="I563" s="175"/>
      <c r="J563" s="176">
        <f>ROUND(I563*H563,2)</f>
        <v>0</v>
      </c>
      <c r="K563" s="177"/>
      <c r="L563" s="36"/>
      <c r="M563" s="178" t="s">
        <v>1</v>
      </c>
      <c r="N563" s="179" t="s">
        <v>41</v>
      </c>
      <c r="O563" s="74"/>
      <c r="P563" s="180">
        <f>O563*H563</f>
        <v>0</v>
      </c>
      <c r="Q563" s="180">
        <v>0</v>
      </c>
      <c r="R563" s="180">
        <f>Q563*H563</f>
        <v>0</v>
      </c>
      <c r="S563" s="180">
        <v>0</v>
      </c>
      <c r="T563" s="181">
        <f>S563*H563</f>
        <v>0</v>
      </c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R563" s="182" t="s">
        <v>241</v>
      </c>
      <c r="AT563" s="182" t="s">
        <v>179</v>
      </c>
      <c r="AU563" s="182" t="s">
        <v>218</v>
      </c>
      <c r="AY563" s="16" t="s">
        <v>176</v>
      </c>
      <c r="BE563" s="183">
        <f>IF(N563="základní",J563,0)</f>
        <v>0</v>
      </c>
      <c r="BF563" s="183">
        <f>IF(N563="snížená",J563,0)</f>
        <v>0</v>
      </c>
      <c r="BG563" s="183">
        <f>IF(N563="zákl. přenesená",J563,0)</f>
        <v>0</v>
      </c>
      <c r="BH563" s="183">
        <f>IF(N563="sníž. přenesená",J563,0)</f>
        <v>0</v>
      </c>
      <c r="BI563" s="183">
        <f>IF(N563="nulová",J563,0)</f>
        <v>0</v>
      </c>
      <c r="BJ563" s="16" t="s">
        <v>84</v>
      </c>
      <c r="BK563" s="183">
        <f>ROUND(I563*H563,2)</f>
        <v>0</v>
      </c>
      <c r="BL563" s="16" t="s">
        <v>241</v>
      </c>
      <c r="BM563" s="182" t="s">
        <v>1625</v>
      </c>
    </row>
    <row r="564" s="2" customFormat="1" ht="16.5" customHeight="1">
      <c r="A564" s="35"/>
      <c r="B564" s="169"/>
      <c r="C564" s="170" t="s">
        <v>1626</v>
      </c>
      <c r="D564" s="170" t="s">
        <v>179</v>
      </c>
      <c r="E564" s="171" t="s">
        <v>1627</v>
      </c>
      <c r="F564" s="172" t="s">
        <v>1628</v>
      </c>
      <c r="G564" s="173" t="s">
        <v>595</v>
      </c>
      <c r="H564" s="174">
        <v>5</v>
      </c>
      <c r="I564" s="175"/>
      <c r="J564" s="176">
        <f>ROUND(I564*H564,2)</f>
        <v>0</v>
      </c>
      <c r="K564" s="177"/>
      <c r="L564" s="36"/>
      <c r="M564" s="178" t="s">
        <v>1</v>
      </c>
      <c r="N564" s="179" t="s">
        <v>41</v>
      </c>
      <c r="O564" s="74"/>
      <c r="P564" s="180">
        <f>O564*H564</f>
        <v>0</v>
      </c>
      <c r="Q564" s="180">
        <v>0</v>
      </c>
      <c r="R564" s="180">
        <f>Q564*H564</f>
        <v>0</v>
      </c>
      <c r="S564" s="180">
        <v>0</v>
      </c>
      <c r="T564" s="181">
        <f>S564*H564</f>
        <v>0</v>
      </c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R564" s="182" t="s">
        <v>241</v>
      </c>
      <c r="AT564" s="182" t="s">
        <v>179</v>
      </c>
      <c r="AU564" s="182" t="s">
        <v>218</v>
      </c>
      <c r="AY564" s="16" t="s">
        <v>176</v>
      </c>
      <c r="BE564" s="183">
        <f>IF(N564="základní",J564,0)</f>
        <v>0</v>
      </c>
      <c r="BF564" s="183">
        <f>IF(N564="snížená",J564,0)</f>
        <v>0</v>
      </c>
      <c r="BG564" s="183">
        <f>IF(N564="zákl. přenesená",J564,0)</f>
        <v>0</v>
      </c>
      <c r="BH564" s="183">
        <f>IF(N564="sníž. přenesená",J564,0)</f>
        <v>0</v>
      </c>
      <c r="BI564" s="183">
        <f>IF(N564="nulová",J564,0)</f>
        <v>0</v>
      </c>
      <c r="BJ564" s="16" t="s">
        <v>84</v>
      </c>
      <c r="BK564" s="183">
        <f>ROUND(I564*H564,2)</f>
        <v>0</v>
      </c>
      <c r="BL564" s="16" t="s">
        <v>241</v>
      </c>
      <c r="BM564" s="182" t="s">
        <v>1629</v>
      </c>
    </row>
    <row r="565" s="2" customFormat="1" ht="16.5" customHeight="1">
      <c r="A565" s="35"/>
      <c r="B565" s="169"/>
      <c r="C565" s="170" t="s">
        <v>1630</v>
      </c>
      <c r="D565" s="170" t="s">
        <v>179</v>
      </c>
      <c r="E565" s="171" t="s">
        <v>1631</v>
      </c>
      <c r="F565" s="172" t="s">
        <v>1056</v>
      </c>
      <c r="G565" s="173" t="s">
        <v>595</v>
      </c>
      <c r="H565" s="174">
        <v>2</v>
      </c>
      <c r="I565" s="175"/>
      <c r="J565" s="176">
        <f>ROUND(I565*H565,2)</f>
        <v>0</v>
      </c>
      <c r="K565" s="177"/>
      <c r="L565" s="36"/>
      <c r="M565" s="178" t="s">
        <v>1</v>
      </c>
      <c r="N565" s="179" t="s">
        <v>41</v>
      </c>
      <c r="O565" s="74"/>
      <c r="P565" s="180">
        <f>O565*H565</f>
        <v>0</v>
      </c>
      <c r="Q565" s="180">
        <v>0</v>
      </c>
      <c r="R565" s="180">
        <f>Q565*H565</f>
        <v>0</v>
      </c>
      <c r="S565" s="180">
        <v>0</v>
      </c>
      <c r="T565" s="181">
        <f>S565*H565</f>
        <v>0</v>
      </c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R565" s="182" t="s">
        <v>241</v>
      </c>
      <c r="AT565" s="182" t="s">
        <v>179</v>
      </c>
      <c r="AU565" s="182" t="s">
        <v>218</v>
      </c>
      <c r="AY565" s="16" t="s">
        <v>176</v>
      </c>
      <c r="BE565" s="183">
        <f>IF(N565="základní",J565,0)</f>
        <v>0</v>
      </c>
      <c r="BF565" s="183">
        <f>IF(N565="snížená",J565,0)</f>
        <v>0</v>
      </c>
      <c r="BG565" s="183">
        <f>IF(N565="zákl. přenesená",J565,0)</f>
        <v>0</v>
      </c>
      <c r="BH565" s="183">
        <f>IF(N565="sníž. přenesená",J565,0)</f>
        <v>0</v>
      </c>
      <c r="BI565" s="183">
        <f>IF(N565="nulová",J565,0)</f>
        <v>0</v>
      </c>
      <c r="BJ565" s="16" t="s">
        <v>84</v>
      </c>
      <c r="BK565" s="183">
        <f>ROUND(I565*H565,2)</f>
        <v>0</v>
      </c>
      <c r="BL565" s="16" t="s">
        <v>241</v>
      </c>
      <c r="BM565" s="182" t="s">
        <v>1632</v>
      </c>
    </row>
    <row r="566" s="2" customFormat="1" ht="16.5" customHeight="1">
      <c r="A566" s="35"/>
      <c r="B566" s="169"/>
      <c r="C566" s="170" t="s">
        <v>1633</v>
      </c>
      <c r="D566" s="170" t="s">
        <v>179</v>
      </c>
      <c r="E566" s="171" t="s">
        <v>1634</v>
      </c>
      <c r="F566" s="172" t="s">
        <v>1246</v>
      </c>
      <c r="G566" s="173" t="s">
        <v>195</v>
      </c>
      <c r="H566" s="174">
        <v>1</v>
      </c>
      <c r="I566" s="175"/>
      <c r="J566" s="176">
        <f>ROUND(I566*H566,2)</f>
        <v>0</v>
      </c>
      <c r="K566" s="177"/>
      <c r="L566" s="36"/>
      <c r="M566" s="178" t="s">
        <v>1</v>
      </c>
      <c r="N566" s="179" t="s">
        <v>41</v>
      </c>
      <c r="O566" s="74"/>
      <c r="P566" s="180">
        <f>O566*H566</f>
        <v>0</v>
      </c>
      <c r="Q566" s="180">
        <v>0</v>
      </c>
      <c r="R566" s="180">
        <f>Q566*H566</f>
        <v>0</v>
      </c>
      <c r="S566" s="180">
        <v>0</v>
      </c>
      <c r="T566" s="181">
        <f>S566*H566</f>
        <v>0</v>
      </c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R566" s="182" t="s">
        <v>241</v>
      </c>
      <c r="AT566" s="182" t="s">
        <v>179</v>
      </c>
      <c r="AU566" s="182" t="s">
        <v>218</v>
      </c>
      <c r="AY566" s="16" t="s">
        <v>176</v>
      </c>
      <c r="BE566" s="183">
        <f>IF(N566="základní",J566,0)</f>
        <v>0</v>
      </c>
      <c r="BF566" s="183">
        <f>IF(N566="snížená",J566,0)</f>
        <v>0</v>
      </c>
      <c r="BG566" s="183">
        <f>IF(N566="zákl. přenesená",J566,0)</f>
        <v>0</v>
      </c>
      <c r="BH566" s="183">
        <f>IF(N566="sníž. přenesená",J566,0)</f>
        <v>0</v>
      </c>
      <c r="BI566" s="183">
        <f>IF(N566="nulová",J566,0)</f>
        <v>0</v>
      </c>
      <c r="BJ566" s="16" t="s">
        <v>84</v>
      </c>
      <c r="BK566" s="183">
        <f>ROUND(I566*H566,2)</f>
        <v>0</v>
      </c>
      <c r="BL566" s="16" t="s">
        <v>241</v>
      </c>
      <c r="BM566" s="182" t="s">
        <v>1635</v>
      </c>
    </row>
    <row r="567" s="2" customFormat="1" ht="16.5" customHeight="1">
      <c r="A567" s="35"/>
      <c r="B567" s="169"/>
      <c r="C567" s="170" t="s">
        <v>1636</v>
      </c>
      <c r="D567" s="170" t="s">
        <v>179</v>
      </c>
      <c r="E567" s="171" t="s">
        <v>1637</v>
      </c>
      <c r="F567" s="172" t="s">
        <v>1250</v>
      </c>
      <c r="G567" s="173" t="s">
        <v>195</v>
      </c>
      <c r="H567" s="174">
        <v>1</v>
      </c>
      <c r="I567" s="175"/>
      <c r="J567" s="176">
        <f>ROUND(I567*H567,2)</f>
        <v>0</v>
      </c>
      <c r="K567" s="177"/>
      <c r="L567" s="36"/>
      <c r="M567" s="178" t="s">
        <v>1</v>
      </c>
      <c r="N567" s="179" t="s">
        <v>41</v>
      </c>
      <c r="O567" s="74"/>
      <c r="P567" s="180">
        <f>O567*H567</f>
        <v>0</v>
      </c>
      <c r="Q567" s="180">
        <v>0</v>
      </c>
      <c r="R567" s="180">
        <f>Q567*H567</f>
        <v>0</v>
      </c>
      <c r="S567" s="180">
        <v>0</v>
      </c>
      <c r="T567" s="181">
        <f>S567*H567</f>
        <v>0</v>
      </c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R567" s="182" t="s">
        <v>241</v>
      </c>
      <c r="AT567" s="182" t="s">
        <v>179</v>
      </c>
      <c r="AU567" s="182" t="s">
        <v>218</v>
      </c>
      <c r="AY567" s="16" t="s">
        <v>176</v>
      </c>
      <c r="BE567" s="183">
        <f>IF(N567="základní",J567,0)</f>
        <v>0</v>
      </c>
      <c r="BF567" s="183">
        <f>IF(N567="snížená",J567,0)</f>
        <v>0</v>
      </c>
      <c r="BG567" s="183">
        <f>IF(N567="zákl. přenesená",J567,0)</f>
        <v>0</v>
      </c>
      <c r="BH567" s="183">
        <f>IF(N567="sníž. přenesená",J567,0)</f>
        <v>0</v>
      </c>
      <c r="BI567" s="183">
        <f>IF(N567="nulová",J567,0)</f>
        <v>0</v>
      </c>
      <c r="BJ567" s="16" t="s">
        <v>84</v>
      </c>
      <c r="BK567" s="183">
        <f>ROUND(I567*H567,2)</f>
        <v>0</v>
      </c>
      <c r="BL567" s="16" t="s">
        <v>241</v>
      </c>
      <c r="BM567" s="182" t="s">
        <v>1638</v>
      </c>
    </row>
    <row r="568" s="2" customFormat="1" ht="16.5" customHeight="1">
      <c r="A568" s="35"/>
      <c r="B568" s="169"/>
      <c r="C568" s="170" t="s">
        <v>1639</v>
      </c>
      <c r="D568" s="170" t="s">
        <v>179</v>
      </c>
      <c r="E568" s="171" t="s">
        <v>1640</v>
      </c>
      <c r="F568" s="172" t="s">
        <v>1254</v>
      </c>
      <c r="G568" s="173" t="s">
        <v>195</v>
      </c>
      <c r="H568" s="174">
        <v>1</v>
      </c>
      <c r="I568" s="175"/>
      <c r="J568" s="176">
        <f>ROUND(I568*H568,2)</f>
        <v>0</v>
      </c>
      <c r="K568" s="177"/>
      <c r="L568" s="36"/>
      <c r="M568" s="178" t="s">
        <v>1</v>
      </c>
      <c r="N568" s="179" t="s">
        <v>41</v>
      </c>
      <c r="O568" s="74"/>
      <c r="P568" s="180">
        <f>O568*H568</f>
        <v>0</v>
      </c>
      <c r="Q568" s="180">
        <v>0</v>
      </c>
      <c r="R568" s="180">
        <f>Q568*H568</f>
        <v>0</v>
      </c>
      <c r="S568" s="180">
        <v>0</v>
      </c>
      <c r="T568" s="181">
        <f>S568*H568</f>
        <v>0</v>
      </c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R568" s="182" t="s">
        <v>241</v>
      </c>
      <c r="AT568" s="182" t="s">
        <v>179</v>
      </c>
      <c r="AU568" s="182" t="s">
        <v>218</v>
      </c>
      <c r="AY568" s="16" t="s">
        <v>176</v>
      </c>
      <c r="BE568" s="183">
        <f>IF(N568="základní",J568,0)</f>
        <v>0</v>
      </c>
      <c r="BF568" s="183">
        <f>IF(N568="snížená",J568,0)</f>
        <v>0</v>
      </c>
      <c r="BG568" s="183">
        <f>IF(N568="zákl. přenesená",J568,0)</f>
        <v>0</v>
      </c>
      <c r="BH568" s="183">
        <f>IF(N568="sníž. přenesená",J568,0)</f>
        <v>0</v>
      </c>
      <c r="BI568" s="183">
        <f>IF(N568="nulová",J568,0)</f>
        <v>0</v>
      </c>
      <c r="BJ568" s="16" t="s">
        <v>84</v>
      </c>
      <c r="BK568" s="183">
        <f>ROUND(I568*H568,2)</f>
        <v>0</v>
      </c>
      <c r="BL568" s="16" t="s">
        <v>241</v>
      </c>
      <c r="BM568" s="182" t="s">
        <v>1641</v>
      </c>
    </row>
    <row r="569" s="2" customFormat="1" ht="16.5" customHeight="1">
      <c r="A569" s="35"/>
      <c r="B569" s="169"/>
      <c r="C569" s="170" t="s">
        <v>1642</v>
      </c>
      <c r="D569" s="170" t="s">
        <v>179</v>
      </c>
      <c r="E569" s="171" t="s">
        <v>1643</v>
      </c>
      <c r="F569" s="172" t="s">
        <v>1644</v>
      </c>
      <c r="G569" s="173" t="s">
        <v>195</v>
      </c>
      <c r="H569" s="174">
        <v>1</v>
      </c>
      <c r="I569" s="175"/>
      <c r="J569" s="176">
        <f>ROUND(I569*H569,2)</f>
        <v>0</v>
      </c>
      <c r="K569" s="177"/>
      <c r="L569" s="36"/>
      <c r="M569" s="178" t="s">
        <v>1</v>
      </c>
      <c r="N569" s="179" t="s">
        <v>41</v>
      </c>
      <c r="O569" s="74"/>
      <c r="P569" s="180">
        <f>O569*H569</f>
        <v>0</v>
      </c>
      <c r="Q569" s="180">
        <v>0</v>
      </c>
      <c r="R569" s="180">
        <f>Q569*H569</f>
        <v>0</v>
      </c>
      <c r="S569" s="180">
        <v>0</v>
      </c>
      <c r="T569" s="181">
        <f>S569*H569</f>
        <v>0</v>
      </c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R569" s="182" t="s">
        <v>241</v>
      </c>
      <c r="AT569" s="182" t="s">
        <v>179</v>
      </c>
      <c r="AU569" s="182" t="s">
        <v>218</v>
      </c>
      <c r="AY569" s="16" t="s">
        <v>176</v>
      </c>
      <c r="BE569" s="183">
        <f>IF(N569="základní",J569,0)</f>
        <v>0</v>
      </c>
      <c r="BF569" s="183">
        <f>IF(N569="snížená",J569,0)</f>
        <v>0</v>
      </c>
      <c r="BG569" s="183">
        <f>IF(N569="zákl. přenesená",J569,0)</f>
        <v>0</v>
      </c>
      <c r="BH569" s="183">
        <f>IF(N569="sníž. přenesená",J569,0)</f>
        <v>0</v>
      </c>
      <c r="BI569" s="183">
        <f>IF(N569="nulová",J569,0)</f>
        <v>0</v>
      </c>
      <c r="BJ569" s="16" t="s">
        <v>84</v>
      </c>
      <c r="BK569" s="183">
        <f>ROUND(I569*H569,2)</f>
        <v>0</v>
      </c>
      <c r="BL569" s="16" t="s">
        <v>241</v>
      </c>
      <c r="BM569" s="182" t="s">
        <v>1645</v>
      </c>
    </row>
    <row r="570" s="2" customFormat="1" ht="16.5" customHeight="1">
      <c r="A570" s="35"/>
      <c r="B570" s="169"/>
      <c r="C570" s="170" t="s">
        <v>1646</v>
      </c>
      <c r="D570" s="170" t="s">
        <v>179</v>
      </c>
      <c r="E570" s="171" t="s">
        <v>1647</v>
      </c>
      <c r="F570" s="172" t="s">
        <v>1258</v>
      </c>
      <c r="G570" s="173" t="s">
        <v>195</v>
      </c>
      <c r="H570" s="174">
        <v>1</v>
      </c>
      <c r="I570" s="175"/>
      <c r="J570" s="176">
        <f>ROUND(I570*H570,2)</f>
        <v>0</v>
      </c>
      <c r="K570" s="177"/>
      <c r="L570" s="36"/>
      <c r="M570" s="178" t="s">
        <v>1</v>
      </c>
      <c r="N570" s="179" t="s">
        <v>41</v>
      </c>
      <c r="O570" s="74"/>
      <c r="P570" s="180">
        <f>O570*H570</f>
        <v>0</v>
      </c>
      <c r="Q570" s="180">
        <v>0</v>
      </c>
      <c r="R570" s="180">
        <f>Q570*H570</f>
        <v>0</v>
      </c>
      <c r="S570" s="180">
        <v>0</v>
      </c>
      <c r="T570" s="181">
        <f>S570*H570</f>
        <v>0</v>
      </c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R570" s="182" t="s">
        <v>241</v>
      </c>
      <c r="AT570" s="182" t="s">
        <v>179</v>
      </c>
      <c r="AU570" s="182" t="s">
        <v>218</v>
      </c>
      <c r="AY570" s="16" t="s">
        <v>176</v>
      </c>
      <c r="BE570" s="183">
        <f>IF(N570="základní",J570,0)</f>
        <v>0</v>
      </c>
      <c r="BF570" s="183">
        <f>IF(N570="snížená",J570,0)</f>
        <v>0</v>
      </c>
      <c r="BG570" s="183">
        <f>IF(N570="zákl. přenesená",J570,0)</f>
        <v>0</v>
      </c>
      <c r="BH570" s="183">
        <f>IF(N570="sníž. přenesená",J570,0)</f>
        <v>0</v>
      </c>
      <c r="BI570" s="183">
        <f>IF(N570="nulová",J570,0)</f>
        <v>0</v>
      </c>
      <c r="BJ570" s="16" t="s">
        <v>84</v>
      </c>
      <c r="BK570" s="183">
        <f>ROUND(I570*H570,2)</f>
        <v>0</v>
      </c>
      <c r="BL570" s="16" t="s">
        <v>241</v>
      </c>
      <c r="BM570" s="182" t="s">
        <v>1648</v>
      </c>
    </row>
    <row r="571" s="2" customFormat="1" ht="16.5" customHeight="1">
      <c r="A571" s="35"/>
      <c r="B571" s="169"/>
      <c r="C571" s="170" t="s">
        <v>1649</v>
      </c>
      <c r="D571" s="170" t="s">
        <v>179</v>
      </c>
      <c r="E571" s="171" t="s">
        <v>1650</v>
      </c>
      <c r="F571" s="172" t="s">
        <v>1262</v>
      </c>
      <c r="G571" s="173" t="s">
        <v>195</v>
      </c>
      <c r="H571" s="174">
        <v>1</v>
      </c>
      <c r="I571" s="175"/>
      <c r="J571" s="176">
        <f>ROUND(I571*H571,2)</f>
        <v>0</v>
      </c>
      <c r="K571" s="177"/>
      <c r="L571" s="36"/>
      <c r="M571" s="178" t="s">
        <v>1</v>
      </c>
      <c r="N571" s="179" t="s">
        <v>41</v>
      </c>
      <c r="O571" s="74"/>
      <c r="P571" s="180">
        <f>O571*H571</f>
        <v>0</v>
      </c>
      <c r="Q571" s="180">
        <v>0</v>
      </c>
      <c r="R571" s="180">
        <f>Q571*H571</f>
        <v>0</v>
      </c>
      <c r="S571" s="180">
        <v>0</v>
      </c>
      <c r="T571" s="181">
        <f>S571*H571</f>
        <v>0</v>
      </c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R571" s="182" t="s">
        <v>241</v>
      </c>
      <c r="AT571" s="182" t="s">
        <v>179</v>
      </c>
      <c r="AU571" s="182" t="s">
        <v>218</v>
      </c>
      <c r="AY571" s="16" t="s">
        <v>176</v>
      </c>
      <c r="BE571" s="183">
        <f>IF(N571="základní",J571,0)</f>
        <v>0</v>
      </c>
      <c r="BF571" s="183">
        <f>IF(N571="snížená",J571,0)</f>
        <v>0</v>
      </c>
      <c r="BG571" s="183">
        <f>IF(N571="zákl. přenesená",J571,0)</f>
        <v>0</v>
      </c>
      <c r="BH571" s="183">
        <f>IF(N571="sníž. přenesená",J571,0)</f>
        <v>0</v>
      </c>
      <c r="BI571" s="183">
        <f>IF(N571="nulová",J571,0)</f>
        <v>0</v>
      </c>
      <c r="BJ571" s="16" t="s">
        <v>84</v>
      </c>
      <c r="BK571" s="183">
        <f>ROUND(I571*H571,2)</f>
        <v>0</v>
      </c>
      <c r="BL571" s="16" t="s">
        <v>241</v>
      </c>
      <c r="BM571" s="182" t="s">
        <v>1651</v>
      </c>
    </row>
    <row r="572" s="2" customFormat="1" ht="16.5" customHeight="1">
      <c r="A572" s="35"/>
      <c r="B572" s="169"/>
      <c r="C572" s="170" t="s">
        <v>1652</v>
      </c>
      <c r="D572" s="170" t="s">
        <v>179</v>
      </c>
      <c r="E572" s="171" t="s">
        <v>1653</v>
      </c>
      <c r="F572" s="172" t="s">
        <v>1265</v>
      </c>
      <c r="G572" s="173" t="s">
        <v>195</v>
      </c>
      <c r="H572" s="174">
        <v>1</v>
      </c>
      <c r="I572" s="175"/>
      <c r="J572" s="176">
        <f>ROUND(I572*H572,2)</f>
        <v>0</v>
      </c>
      <c r="K572" s="177"/>
      <c r="L572" s="36"/>
      <c r="M572" s="178" t="s">
        <v>1</v>
      </c>
      <c r="N572" s="179" t="s">
        <v>41</v>
      </c>
      <c r="O572" s="74"/>
      <c r="P572" s="180">
        <f>O572*H572</f>
        <v>0</v>
      </c>
      <c r="Q572" s="180">
        <v>0</v>
      </c>
      <c r="R572" s="180">
        <f>Q572*H572</f>
        <v>0</v>
      </c>
      <c r="S572" s="180">
        <v>0</v>
      </c>
      <c r="T572" s="181">
        <f>S572*H572</f>
        <v>0</v>
      </c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R572" s="182" t="s">
        <v>241</v>
      </c>
      <c r="AT572" s="182" t="s">
        <v>179</v>
      </c>
      <c r="AU572" s="182" t="s">
        <v>218</v>
      </c>
      <c r="AY572" s="16" t="s">
        <v>176</v>
      </c>
      <c r="BE572" s="183">
        <f>IF(N572="základní",J572,0)</f>
        <v>0</v>
      </c>
      <c r="BF572" s="183">
        <f>IF(N572="snížená",J572,0)</f>
        <v>0</v>
      </c>
      <c r="BG572" s="183">
        <f>IF(N572="zákl. přenesená",J572,0)</f>
        <v>0</v>
      </c>
      <c r="BH572" s="183">
        <f>IF(N572="sníž. přenesená",J572,0)</f>
        <v>0</v>
      </c>
      <c r="BI572" s="183">
        <f>IF(N572="nulová",J572,0)</f>
        <v>0</v>
      </c>
      <c r="BJ572" s="16" t="s">
        <v>84</v>
      </c>
      <c r="BK572" s="183">
        <f>ROUND(I572*H572,2)</f>
        <v>0</v>
      </c>
      <c r="BL572" s="16" t="s">
        <v>241</v>
      </c>
      <c r="BM572" s="182" t="s">
        <v>1654</v>
      </c>
    </row>
    <row r="573" s="2" customFormat="1" ht="21.75" customHeight="1">
      <c r="A573" s="35"/>
      <c r="B573" s="169"/>
      <c r="C573" s="170" t="s">
        <v>1655</v>
      </c>
      <c r="D573" s="170" t="s">
        <v>179</v>
      </c>
      <c r="E573" s="171" t="s">
        <v>1656</v>
      </c>
      <c r="F573" s="172" t="s">
        <v>1657</v>
      </c>
      <c r="G573" s="173" t="s">
        <v>195</v>
      </c>
      <c r="H573" s="174">
        <v>1</v>
      </c>
      <c r="I573" s="175"/>
      <c r="J573" s="176">
        <f>ROUND(I573*H573,2)</f>
        <v>0</v>
      </c>
      <c r="K573" s="177"/>
      <c r="L573" s="36"/>
      <c r="M573" s="178" t="s">
        <v>1</v>
      </c>
      <c r="N573" s="179" t="s">
        <v>41</v>
      </c>
      <c r="O573" s="74"/>
      <c r="P573" s="180">
        <f>O573*H573</f>
        <v>0</v>
      </c>
      <c r="Q573" s="180">
        <v>0</v>
      </c>
      <c r="R573" s="180">
        <f>Q573*H573</f>
        <v>0</v>
      </c>
      <c r="S573" s="180">
        <v>0</v>
      </c>
      <c r="T573" s="181">
        <f>S573*H573</f>
        <v>0</v>
      </c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R573" s="182" t="s">
        <v>241</v>
      </c>
      <c r="AT573" s="182" t="s">
        <v>179</v>
      </c>
      <c r="AU573" s="182" t="s">
        <v>218</v>
      </c>
      <c r="AY573" s="16" t="s">
        <v>176</v>
      </c>
      <c r="BE573" s="183">
        <f>IF(N573="základní",J573,0)</f>
        <v>0</v>
      </c>
      <c r="BF573" s="183">
        <f>IF(N573="snížená",J573,0)</f>
        <v>0</v>
      </c>
      <c r="BG573" s="183">
        <f>IF(N573="zákl. přenesená",J573,0)</f>
        <v>0</v>
      </c>
      <c r="BH573" s="183">
        <f>IF(N573="sníž. přenesená",J573,0)</f>
        <v>0</v>
      </c>
      <c r="BI573" s="183">
        <f>IF(N573="nulová",J573,0)</f>
        <v>0</v>
      </c>
      <c r="BJ573" s="16" t="s">
        <v>84</v>
      </c>
      <c r="BK573" s="183">
        <f>ROUND(I573*H573,2)</f>
        <v>0</v>
      </c>
      <c r="BL573" s="16" t="s">
        <v>241</v>
      </c>
      <c r="BM573" s="182" t="s">
        <v>1658</v>
      </c>
    </row>
    <row r="574" s="2" customFormat="1" ht="16.5" customHeight="1">
      <c r="A574" s="35"/>
      <c r="B574" s="169"/>
      <c r="C574" s="170" t="s">
        <v>1659</v>
      </c>
      <c r="D574" s="170" t="s">
        <v>179</v>
      </c>
      <c r="E574" s="171" t="s">
        <v>1660</v>
      </c>
      <c r="F574" s="172" t="s">
        <v>1661</v>
      </c>
      <c r="G574" s="173" t="s">
        <v>1662</v>
      </c>
      <c r="H574" s="174">
        <v>1</v>
      </c>
      <c r="I574" s="175"/>
      <c r="J574" s="176">
        <f>ROUND(I574*H574,2)</f>
        <v>0</v>
      </c>
      <c r="K574" s="177"/>
      <c r="L574" s="36"/>
      <c r="M574" s="178" t="s">
        <v>1</v>
      </c>
      <c r="N574" s="179" t="s">
        <v>41</v>
      </c>
      <c r="O574" s="74"/>
      <c r="P574" s="180">
        <f>O574*H574</f>
        <v>0</v>
      </c>
      <c r="Q574" s="180">
        <v>0</v>
      </c>
      <c r="R574" s="180">
        <f>Q574*H574</f>
        <v>0</v>
      </c>
      <c r="S574" s="180">
        <v>0</v>
      </c>
      <c r="T574" s="181">
        <f>S574*H574</f>
        <v>0</v>
      </c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R574" s="182" t="s">
        <v>241</v>
      </c>
      <c r="AT574" s="182" t="s">
        <v>179</v>
      </c>
      <c r="AU574" s="182" t="s">
        <v>218</v>
      </c>
      <c r="AY574" s="16" t="s">
        <v>176</v>
      </c>
      <c r="BE574" s="183">
        <f>IF(N574="základní",J574,0)</f>
        <v>0</v>
      </c>
      <c r="BF574" s="183">
        <f>IF(N574="snížená",J574,0)</f>
        <v>0</v>
      </c>
      <c r="BG574" s="183">
        <f>IF(N574="zákl. přenesená",J574,0)</f>
        <v>0</v>
      </c>
      <c r="BH574" s="183">
        <f>IF(N574="sníž. přenesená",J574,0)</f>
        <v>0</v>
      </c>
      <c r="BI574" s="183">
        <f>IF(N574="nulová",J574,0)</f>
        <v>0</v>
      </c>
      <c r="BJ574" s="16" t="s">
        <v>84</v>
      </c>
      <c r="BK574" s="183">
        <f>ROUND(I574*H574,2)</f>
        <v>0</v>
      </c>
      <c r="BL574" s="16" t="s">
        <v>241</v>
      </c>
      <c r="BM574" s="182" t="s">
        <v>1663</v>
      </c>
    </row>
    <row r="575" s="2" customFormat="1" ht="16.5" customHeight="1">
      <c r="A575" s="35"/>
      <c r="B575" s="169"/>
      <c r="C575" s="170" t="s">
        <v>1664</v>
      </c>
      <c r="D575" s="170" t="s">
        <v>179</v>
      </c>
      <c r="E575" s="171" t="s">
        <v>1665</v>
      </c>
      <c r="F575" s="172" t="s">
        <v>1269</v>
      </c>
      <c r="G575" s="173" t="s">
        <v>195</v>
      </c>
      <c r="H575" s="174">
        <v>1</v>
      </c>
      <c r="I575" s="175"/>
      <c r="J575" s="176">
        <f>ROUND(I575*H575,2)</f>
        <v>0</v>
      </c>
      <c r="K575" s="177"/>
      <c r="L575" s="36"/>
      <c r="M575" s="178" t="s">
        <v>1</v>
      </c>
      <c r="N575" s="179" t="s">
        <v>41</v>
      </c>
      <c r="O575" s="74"/>
      <c r="P575" s="180">
        <f>O575*H575</f>
        <v>0</v>
      </c>
      <c r="Q575" s="180">
        <v>0</v>
      </c>
      <c r="R575" s="180">
        <f>Q575*H575</f>
        <v>0</v>
      </c>
      <c r="S575" s="180">
        <v>0</v>
      </c>
      <c r="T575" s="181">
        <f>S575*H575</f>
        <v>0</v>
      </c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R575" s="182" t="s">
        <v>241</v>
      </c>
      <c r="AT575" s="182" t="s">
        <v>179</v>
      </c>
      <c r="AU575" s="182" t="s">
        <v>218</v>
      </c>
      <c r="AY575" s="16" t="s">
        <v>176</v>
      </c>
      <c r="BE575" s="183">
        <f>IF(N575="základní",J575,0)</f>
        <v>0</v>
      </c>
      <c r="BF575" s="183">
        <f>IF(N575="snížená",J575,0)</f>
        <v>0</v>
      </c>
      <c r="BG575" s="183">
        <f>IF(N575="zákl. přenesená",J575,0)</f>
        <v>0</v>
      </c>
      <c r="BH575" s="183">
        <f>IF(N575="sníž. přenesená",J575,0)</f>
        <v>0</v>
      </c>
      <c r="BI575" s="183">
        <f>IF(N575="nulová",J575,0)</f>
        <v>0</v>
      </c>
      <c r="BJ575" s="16" t="s">
        <v>84</v>
      </c>
      <c r="BK575" s="183">
        <f>ROUND(I575*H575,2)</f>
        <v>0</v>
      </c>
      <c r="BL575" s="16" t="s">
        <v>241</v>
      </c>
      <c r="BM575" s="182" t="s">
        <v>1666</v>
      </c>
    </row>
    <row r="576" s="13" customFormat="1" ht="20.88" customHeight="1">
      <c r="A576" s="13"/>
      <c r="B576" s="195"/>
      <c r="C576" s="13"/>
      <c r="D576" s="196" t="s">
        <v>75</v>
      </c>
      <c r="E576" s="196" t="s">
        <v>1667</v>
      </c>
      <c r="F576" s="196" t="s">
        <v>1668</v>
      </c>
      <c r="G576" s="13"/>
      <c r="H576" s="13"/>
      <c r="I576" s="197"/>
      <c r="J576" s="198">
        <f>BK576</f>
        <v>0</v>
      </c>
      <c r="K576" s="13"/>
      <c r="L576" s="195"/>
      <c r="M576" s="199"/>
      <c r="N576" s="200"/>
      <c r="O576" s="200"/>
      <c r="P576" s="201">
        <f>P577+SUM(P578:P650)</f>
        <v>0</v>
      </c>
      <c r="Q576" s="200"/>
      <c r="R576" s="201">
        <f>R577+SUM(R578:R650)</f>
        <v>0.00060000000000000006</v>
      </c>
      <c r="S576" s="200"/>
      <c r="T576" s="202">
        <f>T577+SUM(T578:T650)</f>
        <v>0</v>
      </c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R576" s="196" t="s">
        <v>86</v>
      </c>
      <c r="AT576" s="203" t="s">
        <v>75</v>
      </c>
      <c r="AU576" s="203" t="s">
        <v>188</v>
      </c>
      <c r="AY576" s="196" t="s">
        <v>176</v>
      </c>
      <c r="BK576" s="204">
        <f>BK577+SUM(BK578:BK650)</f>
        <v>0</v>
      </c>
    </row>
    <row r="577" s="2" customFormat="1" ht="16.5" customHeight="1">
      <c r="A577" s="35"/>
      <c r="B577" s="169"/>
      <c r="C577" s="170" t="s">
        <v>1669</v>
      </c>
      <c r="D577" s="170" t="s">
        <v>179</v>
      </c>
      <c r="E577" s="171" t="s">
        <v>1670</v>
      </c>
      <c r="F577" s="172" t="s">
        <v>1671</v>
      </c>
      <c r="G577" s="173" t="s">
        <v>195</v>
      </c>
      <c r="H577" s="174">
        <v>3</v>
      </c>
      <c r="I577" s="175"/>
      <c r="J577" s="176">
        <f>ROUND(I577*H577,2)</f>
        <v>0</v>
      </c>
      <c r="K577" s="177"/>
      <c r="L577" s="36"/>
      <c r="M577" s="178" t="s">
        <v>1</v>
      </c>
      <c r="N577" s="179" t="s">
        <v>41</v>
      </c>
      <c r="O577" s="74"/>
      <c r="P577" s="180">
        <f>O577*H577</f>
        <v>0</v>
      </c>
      <c r="Q577" s="180">
        <v>0</v>
      </c>
      <c r="R577" s="180">
        <f>Q577*H577</f>
        <v>0</v>
      </c>
      <c r="S577" s="180">
        <v>0</v>
      </c>
      <c r="T577" s="181">
        <f>S577*H577</f>
        <v>0</v>
      </c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R577" s="182" t="s">
        <v>241</v>
      </c>
      <c r="AT577" s="182" t="s">
        <v>179</v>
      </c>
      <c r="AU577" s="182" t="s">
        <v>183</v>
      </c>
      <c r="AY577" s="16" t="s">
        <v>176</v>
      </c>
      <c r="BE577" s="183">
        <f>IF(N577="základní",J577,0)</f>
        <v>0</v>
      </c>
      <c r="BF577" s="183">
        <f>IF(N577="snížená",J577,0)</f>
        <v>0</v>
      </c>
      <c r="BG577" s="183">
        <f>IF(N577="zákl. přenesená",J577,0)</f>
        <v>0</v>
      </c>
      <c r="BH577" s="183">
        <f>IF(N577="sníž. přenesená",J577,0)</f>
        <v>0</v>
      </c>
      <c r="BI577" s="183">
        <f>IF(N577="nulová",J577,0)</f>
        <v>0</v>
      </c>
      <c r="BJ577" s="16" t="s">
        <v>84</v>
      </c>
      <c r="BK577" s="183">
        <f>ROUND(I577*H577,2)</f>
        <v>0</v>
      </c>
      <c r="BL577" s="16" t="s">
        <v>241</v>
      </c>
      <c r="BM577" s="182" t="s">
        <v>1672</v>
      </c>
    </row>
    <row r="578" s="2" customFormat="1" ht="24.15" customHeight="1">
      <c r="A578" s="35"/>
      <c r="B578" s="169"/>
      <c r="C578" s="184" t="s">
        <v>1673</v>
      </c>
      <c r="D578" s="184" t="s">
        <v>198</v>
      </c>
      <c r="E578" s="185" t="s">
        <v>1674</v>
      </c>
      <c r="F578" s="186" t="s">
        <v>1675</v>
      </c>
      <c r="G578" s="187" t="s">
        <v>195</v>
      </c>
      <c r="H578" s="188">
        <v>3</v>
      </c>
      <c r="I578" s="189"/>
      <c r="J578" s="190">
        <f>ROUND(I578*H578,2)</f>
        <v>0</v>
      </c>
      <c r="K578" s="191"/>
      <c r="L578" s="192"/>
      <c r="M578" s="193" t="s">
        <v>1</v>
      </c>
      <c r="N578" s="194" t="s">
        <v>41</v>
      </c>
      <c r="O578" s="74"/>
      <c r="P578" s="180">
        <f>O578*H578</f>
        <v>0</v>
      </c>
      <c r="Q578" s="180">
        <v>0</v>
      </c>
      <c r="R578" s="180">
        <f>Q578*H578</f>
        <v>0</v>
      </c>
      <c r="S578" s="180">
        <v>0</v>
      </c>
      <c r="T578" s="181">
        <f>S578*H578</f>
        <v>0</v>
      </c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R578" s="182" t="s">
        <v>290</v>
      </c>
      <c r="AT578" s="182" t="s">
        <v>198</v>
      </c>
      <c r="AU578" s="182" t="s">
        <v>183</v>
      </c>
      <c r="AY578" s="16" t="s">
        <v>176</v>
      </c>
      <c r="BE578" s="183">
        <f>IF(N578="základní",J578,0)</f>
        <v>0</v>
      </c>
      <c r="BF578" s="183">
        <f>IF(N578="snížená",J578,0)</f>
        <v>0</v>
      </c>
      <c r="BG578" s="183">
        <f>IF(N578="zákl. přenesená",J578,0)</f>
        <v>0</v>
      </c>
      <c r="BH578" s="183">
        <f>IF(N578="sníž. přenesená",J578,0)</f>
        <v>0</v>
      </c>
      <c r="BI578" s="183">
        <f>IF(N578="nulová",J578,0)</f>
        <v>0</v>
      </c>
      <c r="BJ578" s="16" t="s">
        <v>84</v>
      </c>
      <c r="BK578" s="183">
        <f>ROUND(I578*H578,2)</f>
        <v>0</v>
      </c>
      <c r="BL578" s="16" t="s">
        <v>241</v>
      </c>
      <c r="BM578" s="182" t="s">
        <v>1676</v>
      </c>
    </row>
    <row r="579" s="2" customFormat="1" ht="21.75" customHeight="1">
      <c r="A579" s="35"/>
      <c r="B579" s="169"/>
      <c r="C579" s="170" t="s">
        <v>1677</v>
      </c>
      <c r="D579" s="170" t="s">
        <v>179</v>
      </c>
      <c r="E579" s="171" t="s">
        <v>1678</v>
      </c>
      <c r="F579" s="172" t="s">
        <v>1679</v>
      </c>
      <c r="G579" s="173" t="s">
        <v>195</v>
      </c>
      <c r="H579" s="174">
        <v>8</v>
      </c>
      <c r="I579" s="175"/>
      <c r="J579" s="176">
        <f>ROUND(I579*H579,2)</f>
        <v>0</v>
      </c>
      <c r="K579" s="177"/>
      <c r="L579" s="36"/>
      <c r="M579" s="178" t="s">
        <v>1</v>
      </c>
      <c r="N579" s="179" t="s">
        <v>41</v>
      </c>
      <c r="O579" s="74"/>
      <c r="P579" s="180">
        <f>O579*H579</f>
        <v>0</v>
      </c>
      <c r="Q579" s="180">
        <v>0</v>
      </c>
      <c r="R579" s="180">
        <f>Q579*H579</f>
        <v>0</v>
      </c>
      <c r="S579" s="180">
        <v>0</v>
      </c>
      <c r="T579" s="181">
        <f>S579*H579</f>
        <v>0</v>
      </c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R579" s="182" t="s">
        <v>241</v>
      </c>
      <c r="AT579" s="182" t="s">
        <v>179</v>
      </c>
      <c r="AU579" s="182" t="s">
        <v>183</v>
      </c>
      <c r="AY579" s="16" t="s">
        <v>176</v>
      </c>
      <c r="BE579" s="183">
        <f>IF(N579="základní",J579,0)</f>
        <v>0</v>
      </c>
      <c r="BF579" s="183">
        <f>IF(N579="snížená",J579,0)</f>
        <v>0</v>
      </c>
      <c r="BG579" s="183">
        <f>IF(N579="zákl. přenesená",J579,0)</f>
        <v>0</v>
      </c>
      <c r="BH579" s="183">
        <f>IF(N579="sníž. přenesená",J579,0)</f>
        <v>0</v>
      </c>
      <c r="BI579" s="183">
        <f>IF(N579="nulová",J579,0)</f>
        <v>0</v>
      </c>
      <c r="BJ579" s="16" t="s">
        <v>84</v>
      </c>
      <c r="BK579" s="183">
        <f>ROUND(I579*H579,2)</f>
        <v>0</v>
      </c>
      <c r="BL579" s="16" t="s">
        <v>241</v>
      </c>
      <c r="BM579" s="182" t="s">
        <v>1680</v>
      </c>
    </row>
    <row r="580" s="2" customFormat="1" ht="24.15" customHeight="1">
      <c r="A580" s="35"/>
      <c r="B580" s="169"/>
      <c r="C580" s="184" t="s">
        <v>1681</v>
      </c>
      <c r="D580" s="184" t="s">
        <v>198</v>
      </c>
      <c r="E580" s="185" t="s">
        <v>1682</v>
      </c>
      <c r="F580" s="186" t="s">
        <v>1683</v>
      </c>
      <c r="G580" s="187" t="s">
        <v>195</v>
      </c>
      <c r="H580" s="188">
        <v>5</v>
      </c>
      <c r="I580" s="189"/>
      <c r="J580" s="190">
        <f>ROUND(I580*H580,2)</f>
        <v>0</v>
      </c>
      <c r="K580" s="191"/>
      <c r="L580" s="192"/>
      <c r="M580" s="193" t="s">
        <v>1</v>
      </c>
      <c r="N580" s="194" t="s">
        <v>41</v>
      </c>
      <c r="O580" s="74"/>
      <c r="P580" s="180">
        <f>O580*H580</f>
        <v>0</v>
      </c>
      <c r="Q580" s="180">
        <v>0</v>
      </c>
      <c r="R580" s="180">
        <f>Q580*H580</f>
        <v>0</v>
      </c>
      <c r="S580" s="180">
        <v>0</v>
      </c>
      <c r="T580" s="181">
        <f>S580*H580</f>
        <v>0</v>
      </c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R580" s="182" t="s">
        <v>290</v>
      </c>
      <c r="AT580" s="182" t="s">
        <v>198</v>
      </c>
      <c r="AU580" s="182" t="s">
        <v>183</v>
      </c>
      <c r="AY580" s="16" t="s">
        <v>176</v>
      </c>
      <c r="BE580" s="183">
        <f>IF(N580="základní",J580,0)</f>
        <v>0</v>
      </c>
      <c r="BF580" s="183">
        <f>IF(N580="snížená",J580,0)</f>
        <v>0</v>
      </c>
      <c r="BG580" s="183">
        <f>IF(N580="zákl. přenesená",J580,0)</f>
        <v>0</v>
      </c>
      <c r="BH580" s="183">
        <f>IF(N580="sníž. přenesená",J580,0)</f>
        <v>0</v>
      </c>
      <c r="BI580" s="183">
        <f>IF(N580="nulová",J580,0)</f>
        <v>0</v>
      </c>
      <c r="BJ580" s="16" t="s">
        <v>84</v>
      </c>
      <c r="BK580" s="183">
        <f>ROUND(I580*H580,2)</f>
        <v>0</v>
      </c>
      <c r="BL580" s="16" t="s">
        <v>241</v>
      </c>
      <c r="BM580" s="182" t="s">
        <v>1684</v>
      </c>
    </row>
    <row r="581" s="2" customFormat="1" ht="24.15" customHeight="1">
      <c r="A581" s="35"/>
      <c r="B581" s="169"/>
      <c r="C581" s="184" t="s">
        <v>1685</v>
      </c>
      <c r="D581" s="184" t="s">
        <v>198</v>
      </c>
      <c r="E581" s="185" t="s">
        <v>1686</v>
      </c>
      <c r="F581" s="186" t="s">
        <v>1687</v>
      </c>
      <c r="G581" s="187" t="s">
        <v>195</v>
      </c>
      <c r="H581" s="188">
        <v>3</v>
      </c>
      <c r="I581" s="189"/>
      <c r="J581" s="190">
        <f>ROUND(I581*H581,2)</f>
        <v>0</v>
      </c>
      <c r="K581" s="191"/>
      <c r="L581" s="192"/>
      <c r="M581" s="193" t="s">
        <v>1</v>
      </c>
      <c r="N581" s="194" t="s">
        <v>41</v>
      </c>
      <c r="O581" s="74"/>
      <c r="P581" s="180">
        <f>O581*H581</f>
        <v>0</v>
      </c>
      <c r="Q581" s="180">
        <v>0</v>
      </c>
      <c r="R581" s="180">
        <f>Q581*H581</f>
        <v>0</v>
      </c>
      <c r="S581" s="180">
        <v>0</v>
      </c>
      <c r="T581" s="181">
        <f>S581*H581</f>
        <v>0</v>
      </c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R581" s="182" t="s">
        <v>290</v>
      </c>
      <c r="AT581" s="182" t="s">
        <v>198</v>
      </c>
      <c r="AU581" s="182" t="s">
        <v>183</v>
      </c>
      <c r="AY581" s="16" t="s">
        <v>176</v>
      </c>
      <c r="BE581" s="183">
        <f>IF(N581="základní",J581,0)</f>
        <v>0</v>
      </c>
      <c r="BF581" s="183">
        <f>IF(N581="snížená",J581,0)</f>
        <v>0</v>
      </c>
      <c r="BG581" s="183">
        <f>IF(N581="zákl. přenesená",J581,0)</f>
        <v>0</v>
      </c>
      <c r="BH581" s="183">
        <f>IF(N581="sníž. přenesená",J581,0)</f>
        <v>0</v>
      </c>
      <c r="BI581" s="183">
        <f>IF(N581="nulová",J581,0)</f>
        <v>0</v>
      </c>
      <c r="BJ581" s="16" t="s">
        <v>84</v>
      </c>
      <c r="BK581" s="183">
        <f>ROUND(I581*H581,2)</f>
        <v>0</v>
      </c>
      <c r="BL581" s="16" t="s">
        <v>241</v>
      </c>
      <c r="BM581" s="182" t="s">
        <v>1688</v>
      </c>
    </row>
    <row r="582" s="2" customFormat="1" ht="24.15" customHeight="1">
      <c r="A582" s="35"/>
      <c r="B582" s="169"/>
      <c r="C582" s="170" t="s">
        <v>1689</v>
      </c>
      <c r="D582" s="170" t="s">
        <v>179</v>
      </c>
      <c r="E582" s="171" t="s">
        <v>1690</v>
      </c>
      <c r="F582" s="172" t="s">
        <v>1691</v>
      </c>
      <c r="G582" s="173" t="s">
        <v>195</v>
      </c>
      <c r="H582" s="174">
        <v>3</v>
      </c>
      <c r="I582" s="175"/>
      <c r="J582" s="176">
        <f>ROUND(I582*H582,2)</f>
        <v>0</v>
      </c>
      <c r="K582" s="177"/>
      <c r="L582" s="36"/>
      <c r="M582" s="178" t="s">
        <v>1</v>
      </c>
      <c r="N582" s="179" t="s">
        <v>41</v>
      </c>
      <c r="O582" s="74"/>
      <c r="P582" s="180">
        <f>O582*H582</f>
        <v>0</v>
      </c>
      <c r="Q582" s="180">
        <v>0</v>
      </c>
      <c r="R582" s="180">
        <f>Q582*H582</f>
        <v>0</v>
      </c>
      <c r="S582" s="180">
        <v>0</v>
      </c>
      <c r="T582" s="181">
        <f>S582*H582</f>
        <v>0</v>
      </c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R582" s="182" t="s">
        <v>241</v>
      </c>
      <c r="AT582" s="182" t="s">
        <v>179</v>
      </c>
      <c r="AU582" s="182" t="s">
        <v>183</v>
      </c>
      <c r="AY582" s="16" t="s">
        <v>176</v>
      </c>
      <c r="BE582" s="183">
        <f>IF(N582="základní",J582,0)</f>
        <v>0</v>
      </c>
      <c r="BF582" s="183">
        <f>IF(N582="snížená",J582,0)</f>
        <v>0</v>
      </c>
      <c r="BG582" s="183">
        <f>IF(N582="zákl. přenesená",J582,0)</f>
        <v>0</v>
      </c>
      <c r="BH582" s="183">
        <f>IF(N582="sníž. přenesená",J582,0)</f>
        <v>0</v>
      </c>
      <c r="BI582" s="183">
        <f>IF(N582="nulová",J582,0)</f>
        <v>0</v>
      </c>
      <c r="BJ582" s="16" t="s">
        <v>84</v>
      </c>
      <c r="BK582" s="183">
        <f>ROUND(I582*H582,2)</f>
        <v>0</v>
      </c>
      <c r="BL582" s="16" t="s">
        <v>241</v>
      </c>
      <c r="BM582" s="182" t="s">
        <v>1692</v>
      </c>
    </row>
    <row r="583" s="2" customFormat="1" ht="66.75" customHeight="1">
      <c r="A583" s="35"/>
      <c r="B583" s="169"/>
      <c r="C583" s="184" t="s">
        <v>1693</v>
      </c>
      <c r="D583" s="184" t="s">
        <v>198</v>
      </c>
      <c r="E583" s="185" t="s">
        <v>1694</v>
      </c>
      <c r="F583" s="186" t="s">
        <v>1695</v>
      </c>
      <c r="G583" s="187" t="s">
        <v>195</v>
      </c>
      <c r="H583" s="188">
        <v>3</v>
      </c>
      <c r="I583" s="189"/>
      <c r="J583" s="190">
        <f>ROUND(I583*H583,2)</f>
        <v>0</v>
      </c>
      <c r="K583" s="191"/>
      <c r="L583" s="192"/>
      <c r="M583" s="193" t="s">
        <v>1</v>
      </c>
      <c r="N583" s="194" t="s">
        <v>41</v>
      </c>
      <c r="O583" s="74"/>
      <c r="P583" s="180">
        <f>O583*H583</f>
        <v>0</v>
      </c>
      <c r="Q583" s="180">
        <v>0</v>
      </c>
      <c r="R583" s="180">
        <f>Q583*H583</f>
        <v>0</v>
      </c>
      <c r="S583" s="180">
        <v>0</v>
      </c>
      <c r="T583" s="181">
        <f>S583*H583</f>
        <v>0</v>
      </c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R583" s="182" t="s">
        <v>290</v>
      </c>
      <c r="AT583" s="182" t="s">
        <v>198</v>
      </c>
      <c r="AU583" s="182" t="s">
        <v>183</v>
      </c>
      <c r="AY583" s="16" t="s">
        <v>176</v>
      </c>
      <c r="BE583" s="183">
        <f>IF(N583="základní",J583,0)</f>
        <v>0</v>
      </c>
      <c r="BF583" s="183">
        <f>IF(N583="snížená",J583,0)</f>
        <v>0</v>
      </c>
      <c r="BG583" s="183">
        <f>IF(N583="zákl. přenesená",J583,0)</f>
        <v>0</v>
      </c>
      <c r="BH583" s="183">
        <f>IF(N583="sníž. přenesená",J583,0)</f>
        <v>0</v>
      </c>
      <c r="BI583" s="183">
        <f>IF(N583="nulová",J583,0)</f>
        <v>0</v>
      </c>
      <c r="BJ583" s="16" t="s">
        <v>84</v>
      </c>
      <c r="BK583" s="183">
        <f>ROUND(I583*H583,2)</f>
        <v>0</v>
      </c>
      <c r="BL583" s="16" t="s">
        <v>241</v>
      </c>
      <c r="BM583" s="182" t="s">
        <v>1696</v>
      </c>
    </row>
    <row r="584" s="2" customFormat="1" ht="24.15" customHeight="1">
      <c r="A584" s="35"/>
      <c r="B584" s="169"/>
      <c r="C584" s="170" t="s">
        <v>1697</v>
      </c>
      <c r="D584" s="170" t="s">
        <v>179</v>
      </c>
      <c r="E584" s="171" t="s">
        <v>1698</v>
      </c>
      <c r="F584" s="172" t="s">
        <v>1699</v>
      </c>
      <c r="G584" s="173" t="s">
        <v>195</v>
      </c>
      <c r="H584" s="174">
        <v>5</v>
      </c>
      <c r="I584" s="175"/>
      <c r="J584" s="176">
        <f>ROUND(I584*H584,2)</f>
        <v>0</v>
      </c>
      <c r="K584" s="177"/>
      <c r="L584" s="36"/>
      <c r="M584" s="178" t="s">
        <v>1</v>
      </c>
      <c r="N584" s="179" t="s">
        <v>41</v>
      </c>
      <c r="O584" s="74"/>
      <c r="P584" s="180">
        <f>O584*H584</f>
        <v>0</v>
      </c>
      <c r="Q584" s="180">
        <v>0</v>
      </c>
      <c r="R584" s="180">
        <f>Q584*H584</f>
        <v>0</v>
      </c>
      <c r="S584" s="180">
        <v>0</v>
      </c>
      <c r="T584" s="181">
        <f>S584*H584</f>
        <v>0</v>
      </c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R584" s="182" t="s">
        <v>241</v>
      </c>
      <c r="AT584" s="182" t="s">
        <v>179</v>
      </c>
      <c r="AU584" s="182" t="s">
        <v>183</v>
      </c>
      <c r="AY584" s="16" t="s">
        <v>176</v>
      </c>
      <c r="BE584" s="183">
        <f>IF(N584="základní",J584,0)</f>
        <v>0</v>
      </c>
      <c r="BF584" s="183">
        <f>IF(N584="snížená",J584,0)</f>
        <v>0</v>
      </c>
      <c r="BG584" s="183">
        <f>IF(N584="zákl. přenesená",J584,0)</f>
        <v>0</v>
      </c>
      <c r="BH584" s="183">
        <f>IF(N584="sníž. přenesená",J584,0)</f>
        <v>0</v>
      </c>
      <c r="BI584" s="183">
        <f>IF(N584="nulová",J584,0)</f>
        <v>0</v>
      </c>
      <c r="BJ584" s="16" t="s">
        <v>84</v>
      </c>
      <c r="BK584" s="183">
        <f>ROUND(I584*H584,2)</f>
        <v>0</v>
      </c>
      <c r="BL584" s="16" t="s">
        <v>241</v>
      </c>
      <c r="BM584" s="182" t="s">
        <v>1700</v>
      </c>
    </row>
    <row r="585" s="2" customFormat="1" ht="66.75" customHeight="1">
      <c r="A585" s="35"/>
      <c r="B585" s="169"/>
      <c r="C585" s="184" t="s">
        <v>1701</v>
      </c>
      <c r="D585" s="184" t="s">
        <v>198</v>
      </c>
      <c r="E585" s="185" t="s">
        <v>1702</v>
      </c>
      <c r="F585" s="186" t="s">
        <v>1703</v>
      </c>
      <c r="G585" s="187" t="s">
        <v>195</v>
      </c>
      <c r="H585" s="188">
        <v>5</v>
      </c>
      <c r="I585" s="189"/>
      <c r="J585" s="190">
        <f>ROUND(I585*H585,2)</f>
        <v>0</v>
      </c>
      <c r="K585" s="191"/>
      <c r="L585" s="192"/>
      <c r="M585" s="193" t="s">
        <v>1</v>
      </c>
      <c r="N585" s="194" t="s">
        <v>41</v>
      </c>
      <c r="O585" s="74"/>
      <c r="P585" s="180">
        <f>O585*H585</f>
        <v>0</v>
      </c>
      <c r="Q585" s="180">
        <v>0</v>
      </c>
      <c r="R585" s="180">
        <f>Q585*H585</f>
        <v>0</v>
      </c>
      <c r="S585" s="180">
        <v>0</v>
      </c>
      <c r="T585" s="181">
        <f>S585*H585</f>
        <v>0</v>
      </c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R585" s="182" t="s">
        <v>290</v>
      </c>
      <c r="AT585" s="182" t="s">
        <v>198</v>
      </c>
      <c r="AU585" s="182" t="s">
        <v>183</v>
      </c>
      <c r="AY585" s="16" t="s">
        <v>176</v>
      </c>
      <c r="BE585" s="183">
        <f>IF(N585="základní",J585,0)</f>
        <v>0</v>
      </c>
      <c r="BF585" s="183">
        <f>IF(N585="snížená",J585,0)</f>
        <v>0</v>
      </c>
      <c r="BG585" s="183">
        <f>IF(N585="zákl. přenesená",J585,0)</f>
        <v>0</v>
      </c>
      <c r="BH585" s="183">
        <f>IF(N585="sníž. přenesená",J585,0)</f>
        <v>0</v>
      </c>
      <c r="BI585" s="183">
        <f>IF(N585="nulová",J585,0)</f>
        <v>0</v>
      </c>
      <c r="BJ585" s="16" t="s">
        <v>84</v>
      </c>
      <c r="BK585" s="183">
        <f>ROUND(I585*H585,2)</f>
        <v>0</v>
      </c>
      <c r="BL585" s="16" t="s">
        <v>241</v>
      </c>
      <c r="BM585" s="182" t="s">
        <v>1704</v>
      </c>
    </row>
    <row r="586" s="2" customFormat="1" ht="24.15" customHeight="1">
      <c r="A586" s="35"/>
      <c r="B586" s="169"/>
      <c r="C586" s="170" t="s">
        <v>1705</v>
      </c>
      <c r="D586" s="170" t="s">
        <v>179</v>
      </c>
      <c r="E586" s="171" t="s">
        <v>1706</v>
      </c>
      <c r="F586" s="172" t="s">
        <v>1707</v>
      </c>
      <c r="G586" s="173" t="s">
        <v>195</v>
      </c>
      <c r="H586" s="174">
        <v>1</v>
      </c>
      <c r="I586" s="175"/>
      <c r="J586" s="176">
        <f>ROUND(I586*H586,2)</f>
        <v>0</v>
      </c>
      <c r="K586" s="177"/>
      <c r="L586" s="36"/>
      <c r="M586" s="178" t="s">
        <v>1</v>
      </c>
      <c r="N586" s="179" t="s">
        <v>41</v>
      </c>
      <c r="O586" s="74"/>
      <c r="P586" s="180">
        <f>O586*H586</f>
        <v>0</v>
      </c>
      <c r="Q586" s="180">
        <v>0</v>
      </c>
      <c r="R586" s="180">
        <f>Q586*H586</f>
        <v>0</v>
      </c>
      <c r="S586" s="180">
        <v>0</v>
      </c>
      <c r="T586" s="181">
        <f>S586*H586</f>
        <v>0</v>
      </c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R586" s="182" t="s">
        <v>241</v>
      </c>
      <c r="AT586" s="182" t="s">
        <v>179</v>
      </c>
      <c r="AU586" s="182" t="s">
        <v>183</v>
      </c>
      <c r="AY586" s="16" t="s">
        <v>176</v>
      </c>
      <c r="BE586" s="183">
        <f>IF(N586="základní",J586,0)</f>
        <v>0</v>
      </c>
      <c r="BF586" s="183">
        <f>IF(N586="snížená",J586,0)</f>
        <v>0</v>
      </c>
      <c r="BG586" s="183">
        <f>IF(N586="zákl. přenesená",J586,0)</f>
        <v>0</v>
      </c>
      <c r="BH586" s="183">
        <f>IF(N586="sníž. přenesená",J586,0)</f>
        <v>0</v>
      </c>
      <c r="BI586" s="183">
        <f>IF(N586="nulová",J586,0)</f>
        <v>0</v>
      </c>
      <c r="BJ586" s="16" t="s">
        <v>84</v>
      </c>
      <c r="BK586" s="183">
        <f>ROUND(I586*H586,2)</f>
        <v>0</v>
      </c>
      <c r="BL586" s="16" t="s">
        <v>241</v>
      </c>
      <c r="BM586" s="182" t="s">
        <v>1708</v>
      </c>
    </row>
    <row r="587" s="2" customFormat="1" ht="33" customHeight="1">
      <c r="A587" s="35"/>
      <c r="B587" s="169"/>
      <c r="C587" s="184" t="s">
        <v>1709</v>
      </c>
      <c r="D587" s="184" t="s">
        <v>198</v>
      </c>
      <c r="E587" s="185" t="s">
        <v>1710</v>
      </c>
      <c r="F587" s="186" t="s">
        <v>1711</v>
      </c>
      <c r="G587" s="187" t="s">
        <v>195</v>
      </c>
      <c r="H587" s="188">
        <v>1</v>
      </c>
      <c r="I587" s="189"/>
      <c r="J587" s="190">
        <f>ROUND(I587*H587,2)</f>
        <v>0</v>
      </c>
      <c r="K587" s="191"/>
      <c r="L587" s="192"/>
      <c r="M587" s="193" t="s">
        <v>1</v>
      </c>
      <c r="N587" s="194" t="s">
        <v>41</v>
      </c>
      <c r="O587" s="74"/>
      <c r="P587" s="180">
        <f>O587*H587</f>
        <v>0</v>
      </c>
      <c r="Q587" s="180">
        <v>0</v>
      </c>
      <c r="R587" s="180">
        <f>Q587*H587</f>
        <v>0</v>
      </c>
      <c r="S587" s="180">
        <v>0</v>
      </c>
      <c r="T587" s="181">
        <f>S587*H587</f>
        <v>0</v>
      </c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R587" s="182" t="s">
        <v>290</v>
      </c>
      <c r="AT587" s="182" t="s">
        <v>198</v>
      </c>
      <c r="AU587" s="182" t="s">
        <v>183</v>
      </c>
      <c r="AY587" s="16" t="s">
        <v>176</v>
      </c>
      <c r="BE587" s="183">
        <f>IF(N587="základní",J587,0)</f>
        <v>0</v>
      </c>
      <c r="BF587" s="183">
        <f>IF(N587="snížená",J587,0)</f>
        <v>0</v>
      </c>
      <c r="BG587" s="183">
        <f>IF(N587="zákl. přenesená",J587,0)</f>
        <v>0</v>
      </c>
      <c r="BH587" s="183">
        <f>IF(N587="sníž. přenesená",J587,0)</f>
        <v>0</v>
      </c>
      <c r="BI587" s="183">
        <f>IF(N587="nulová",J587,0)</f>
        <v>0</v>
      </c>
      <c r="BJ587" s="16" t="s">
        <v>84</v>
      </c>
      <c r="BK587" s="183">
        <f>ROUND(I587*H587,2)</f>
        <v>0</v>
      </c>
      <c r="BL587" s="16" t="s">
        <v>241</v>
      </c>
      <c r="BM587" s="182" t="s">
        <v>1712</v>
      </c>
    </row>
    <row r="588" s="2" customFormat="1" ht="24.15" customHeight="1">
      <c r="A588" s="35"/>
      <c r="B588" s="169"/>
      <c r="C588" s="170" t="s">
        <v>1713</v>
      </c>
      <c r="D588" s="170" t="s">
        <v>179</v>
      </c>
      <c r="E588" s="171" t="s">
        <v>1714</v>
      </c>
      <c r="F588" s="172" t="s">
        <v>1715</v>
      </c>
      <c r="G588" s="173" t="s">
        <v>195</v>
      </c>
      <c r="H588" s="174">
        <v>5</v>
      </c>
      <c r="I588" s="175"/>
      <c r="J588" s="176">
        <f>ROUND(I588*H588,2)</f>
        <v>0</v>
      </c>
      <c r="K588" s="177"/>
      <c r="L588" s="36"/>
      <c r="M588" s="178" t="s">
        <v>1</v>
      </c>
      <c r="N588" s="179" t="s">
        <v>41</v>
      </c>
      <c r="O588" s="74"/>
      <c r="P588" s="180">
        <f>O588*H588</f>
        <v>0</v>
      </c>
      <c r="Q588" s="180">
        <v>0</v>
      </c>
      <c r="R588" s="180">
        <f>Q588*H588</f>
        <v>0</v>
      </c>
      <c r="S588" s="180">
        <v>0</v>
      </c>
      <c r="T588" s="181">
        <f>S588*H588</f>
        <v>0</v>
      </c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R588" s="182" t="s">
        <v>241</v>
      </c>
      <c r="AT588" s="182" t="s">
        <v>179</v>
      </c>
      <c r="AU588" s="182" t="s">
        <v>183</v>
      </c>
      <c r="AY588" s="16" t="s">
        <v>176</v>
      </c>
      <c r="BE588" s="183">
        <f>IF(N588="základní",J588,0)</f>
        <v>0</v>
      </c>
      <c r="BF588" s="183">
        <f>IF(N588="snížená",J588,0)</f>
        <v>0</v>
      </c>
      <c r="BG588" s="183">
        <f>IF(N588="zákl. přenesená",J588,0)</f>
        <v>0</v>
      </c>
      <c r="BH588" s="183">
        <f>IF(N588="sníž. přenesená",J588,0)</f>
        <v>0</v>
      </c>
      <c r="BI588" s="183">
        <f>IF(N588="nulová",J588,0)</f>
        <v>0</v>
      </c>
      <c r="BJ588" s="16" t="s">
        <v>84</v>
      </c>
      <c r="BK588" s="183">
        <f>ROUND(I588*H588,2)</f>
        <v>0</v>
      </c>
      <c r="BL588" s="16" t="s">
        <v>241</v>
      </c>
      <c r="BM588" s="182" t="s">
        <v>1716</v>
      </c>
    </row>
    <row r="589" s="2" customFormat="1" ht="33" customHeight="1">
      <c r="A589" s="35"/>
      <c r="B589" s="169"/>
      <c r="C589" s="184" t="s">
        <v>1717</v>
      </c>
      <c r="D589" s="184" t="s">
        <v>198</v>
      </c>
      <c r="E589" s="185" t="s">
        <v>1718</v>
      </c>
      <c r="F589" s="186" t="s">
        <v>1719</v>
      </c>
      <c r="G589" s="187" t="s">
        <v>195</v>
      </c>
      <c r="H589" s="188">
        <v>3</v>
      </c>
      <c r="I589" s="189"/>
      <c r="J589" s="190">
        <f>ROUND(I589*H589,2)</f>
        <v>0</v>
      </c>
      <c r="K589" s="191"/>
      <c r="L589" s="192"/>
      <c r="M589" s="193" t="s">
        <v>1</v>
      </c>
      <c r="N589" s="194" t="s">
        <v>41</v>
      </c>
      <c r="O589" s="74"/>
      <c r="P589" s="180">
        <f>O589*H589</f>
        <v>0</v>
      </c>
      <c r="Q589" s="180">
        <v>0</v>
      </c>
      <c r="R589" s="180">
        <f>Q589*H589</f>
        <v>0</v>
      </c>
      <c r="S589" s="180">
        <v>0</v>
      </c>
      <c r="T589" s="181">
        <f>S589*H589</f>
        <v>0</v>
      </c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R589" s="182" t="s">
        <v>290</v>
      </c>
      <c r="AT589" s="182" t="s">
        <v>198</v>
      </c>
      <c r="AU589" s="182" t="s">
        <v>183</v>
      </c>
      <c r="AY589" s="16" t="s">
        <v>176</v>
      </c>
      <c r="BE589" s="183">
        <f>IF(N589="základní",J589,0)</f>
        <v>0</v>
      </c>
      <c r="BF589" s="183">
        <f>IF(N589="snížená",J589,0)</f>
        <v>0</v>
      </c>
      <c r="BG589" s="183">
        <f>IF(N589="zákl. přenesená",J589,0)</f>
        <v>0</v>
      </c>
      <c r="BH589" s="183">
        <f>IF(N589="sníž. přenesená",J589,0)</f>
        <v>0</v>
      </c>
      <c r="BI589" s="183">
        <f>IF(N589="nulová",J589,0)</f>
        <v>0</v>
      </c>
      <c r="BJ589" s="16" t="s">
        <v>84</v>
      </c>
      <c r="BK589" s="183">
        <f>ROUND(I589*H589,2)</f>
        <v>0</v>
      </c>
      <c r="BL589" s="16" t="s">
        <v>241</v>
      </c>
      <c r="BM589" s="182" t="s">
        <v>1720</v>
      </c>
    </row>
    <row r="590" s="2" customFormat="1" ht="33" customHeight="1">
      <c r="A590" s="35"/>
      <c r="B590" s="169"/>
      <c r="C590" s="184" t="s">
        <v>1721</v>
      </c>
      <c r="D590" s="184" t="s">
        <v>198</v>
      </c>
      <c r="E590" s="185" t="s">
        <v>1722</v>
      </c>
      <c r="F590" s="186" t="s">
        <v>1723</v>
      </c>
      <c r="G590" s="187" t="s">
        <v>195</v>
      </c>
      <c r="H590" s="188">
        <v>1</v>
      </c>
      <c r="I590" s="189"/>
      <c r="J590" s="190">
        <f>ROUND(I590*H590,2)</f>
        <v>0</v>
      </c>
      <c r="K590" s="191"/>
      <c r="L590" s="192"/>
      <c r="M590" s="193" t="s">
        <v>1</v>
      </c>
      <c r="N590" s="194" t="s">
        <v>41</v>
      </c>
      <c r="O590" s="74"/>
      <c r="P590" s="180">
        <f>O590*H590</f>
        <v>0</v>
      </c>
      <c r="Q590" s="180">
        <v>0</v>
      </c>
      <c r="R590" s="180">
        <f>Q590*H590</f>
        <v>0</v>
      </c>
      <c r="S590" s="180">
        <v>0</v>
      </c>
      <c r="T590" s="181">
        <f>S590*H590</f>
        <v>0</v>
      </c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R590" s="182" t="s">
        <v>290</v>
      </c>
      <c r="AT590" s="182" t="s">
        <v>198</v>
      </c>
      <c r="AU590" s="182" t="s">
        <v>183</v>
      </c>
      <c r="AY590" s="16" t="s">
        <v>176</v>
      </c>
      <c r="BE590" s="183">
        <f>IF(N590="základní",J590,0)</f>
        <v>0</v>
      </c>
      <c r="BF590" s="183">
        <f>IF(N590="snížená",J590,0)</f>
        <v>0</v>
      </c>
      <c r="BG590" s="183">
        <f>IF(N590="zákl. přenesená",J590,0)</f>
        <v>0</v>
      </c>
      <c r="BH590" s="183">
        <f>IF(N590="sníž. přenesená",J590,0)</f>
        <v>0</v>
      </c>
      <c r="BI590" s="183">
        <f>IF(N590="nulová",J590,0)</f>
        <v>0</v>
      </c>
      <c r="BJ590" s="16" t="s">
        <v>84</v>
      </c>
      <c r="BK590" s="183">
        <f>ROUND(I590*H590,2)</f>
        <v>0</v>
      </c>
      <c r="BL590" s="16" t="s">
        <v>241</v>
      </c>
      <c r="BM590" s="182" t="s">
        <v>1724</v>
      </c>
    </row>
    <row r="591" s="2" customFormat="1" ht="33" customHeight="1">
      <c r="A591" s="35"/>
      <c r="B591" s="169"/>
      <c r="C591" s="184" t="s">
        <v>1725</v>
      </c>
      <c r="D591" s="184" t="s">
        <v>198</v>
      </c>
      <c r="E591" s="185" t="s">
        <v>1726</v>
      </c>
      <c r="F591" s="186" t="s">
        <v>1727</v>
      </c>
      <c r="G591" s="187" t="s">
        <v>195</v>
      </c>
      <c r="H591" s="188">
        <v>1</v>
      </c>
      <c r="I591" s="189"/>
      <c r="J591" s="190">
        <f>ROUND(I591*H591,2)</f>
        <v>0</v>
      </c>
      <c r="K591" s="191"/>
      <c r="L591" s="192"/>
      <c r="M591" s="193" t="s">
        <v>1</v>
      </c>
      <c r="N591" s="194" t="s">
        <v>41</v>
      </c>
      <c r="O591" s="74"/>
      <c r="P591" s="180">
        <f>O591*H591</f>
        <v>0</v>
      </c>
      <c r="Q591" s="180">
        <v>0</v>
      </c>
      <c r="R591" s="180">
        <f>Q591*H591</f>
        <v>0</v>
      </c>
      <c r="S591" s="180">
        <v>0</v>
      </c>
      <c r="T591" s="181">
        <f>S591*H591</f>
        <v>0</v>
      </c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R591" s="182" t="s">
        <v>290</v>
      </c>
      <c r="AT591" s="182" t="s">
        <v>198</v>
      </c>
      <c r="AU591" s="182" t="s">
        <v>183</v>
      </c>
      <c r="AY591" s="16" t="s">
        <v>176</v>
      </c>
      <c r="BE591" s="183">
        <f>IF(N591="základní",J591,0)</f>
        <v>0</v>
      </c>
      <c r="BF591" s="183">
        <f>IF(N591="snížená",J591,0)</f>
        <v>0</v>
      </c>
      <c r="BG591" s="183">
        <f>IF(N591="zákl. přenesená",J591,0)</f>
        <v>0</v>
      </c>
      <c r="BH591" s="183">
        <f>IF(N591="sníž. přenesená",J591,0)</f>
        <v>0</v>
      </c>
      <c r="BI591" s="183">
        <f>IF(N591="nulová",J591,0)</f>
        <v>0</v>
      </c>
      <c r="BJ591" s="16" t="s">
        <v>84</v>
      </c>
      <c r="BK591" s="183">
        <f>ROUND(I591*H591,2)</f>
        <v>0</v>
      </c>
      <c r="BL591" s="16" t="s">
        <v>241</v>
      </c>
      <c r="BM591" s="182" t="s">
        <v>1728</v>
      </c>
    </row>
    <row r="592" s="2" customFormat="1" ht="24.15" customHeight="1">
      <c r="A592" s="35"/>
      <c r="B592" s="169"/>
      <c r="C592" s="170" t="s">
        <v>1729</v>
      </c>
      <c r="D592" s="170" t="s">
        <v>179</v>
      </c>
      <c r="E592" s="171" t="s">
        <v>1730</v>
      </c>
      <c r="F592" s="172" t="s">
        <v>1731</v>
      </c>
      <c r="G592" s="173" t="s">
        <v>195</v>
      </c>
      <c r="H592" s="174">
        <v>4</v>
      </c>
      <c r="I592" s="175"/>
      <c r="J592" s="176">
        <f>ROUND(I592*H592,2)</f>
        <v>0</v>
      </c>
      <c r="K592" s="177"/>
      <c r="L592" s="36"/>
      <c r="M592" s="178" t="s">
        <v>1</v>
      </c>
      <c r="N592" s="179" t="s">
        <v>41</v>
      </c>
      <c r="O592" s="74"/>
      <c r="P592" s="180">
        <f>O592*H592</f>
        <v>0</v>
      </c>
      <c r="Q592" s="180">
        <v>0</v>
      </c>
      <c r="R592" s="180">
        <f>Q592*H592</f>
        <v>0</v>
      </c>
      <c r="S592" s="180">
        <v>0</v>
      </c>
      <c r="T592" s="181">
        <f>S592*H592</f>
        <v>0</v>
      </c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R592" s="182" t="s">
        <v>241</v>
      </c>
      <c r="AT592" s="182" t="s">
        <v>179</v>
      </c>
      <c r="AU592" s="182" t="s">
        <v>183</v>
      </c>
      <c r="AY592" s="16" t="s">
        <v>176</v>
      </c>
      <c r="BE592" s="183">
        <f>IF(N592="základní",J592,0)</f>
        <v>0</v>
      </c>
      <c r="BF592" s="183">
        <f>IF(N592="snížená",J592,0)</f>
        <v>0</v>
      </c>
      <c r="BG592" s="183">
        <f>IF(N592="zákl. přenesená",J592,0)</f>
        <v>0</v>
      </c>
      <c r="BH592" s="183">
        <f>IF(N592="sníž. přenesená",J592,0)</f>
        <v>0</v>
      </c>
      <c r="BI592" s="183">
        <f>IF(N592="nulová",J592,0)</f>
        <v>0</v>
      </c>
      <c r="BJ592" s="16" t="s">
        <v>84</v>
      </c>
      <c r="BK592" s="183">
        <f>ROUND(I592*H592,2)</f>
        <v>0</v>
      </c>
      <c r="BL592" s="16" t="s">
        <v>241</v>
      </c>
      <c r="BM592" s="182" t="s">
        <v>1732</v>
      </c>
    </row>
    <row r="593" s="2" customFormat="1" ht="37.8" customHeight="1">
      <c r="A593" s="35"/>
      <c r="B593" s="169"/>
      <c r="C593" s="184" t="s">
        <v>1733</v>
      </c>
      <c r="D593" s="184" t="s">
        <v>198</v>
      </c>
      <c r="E593" s="185" t="s">
        <v>1734</v>
      </c>
      <c r="F593" s="186" t="s">
        <v>1735</v>
      </c>
      <c r="G593" s="187" t="s">
        <v>195</v>
      </c>
      <c r="H593" s="188">
        <v>3</v>
      </c>
      <c r="I593" s="189"/>
      <c r="J593" s="190">
        <f>ROUND(I593*H593,2)</f>
        <v>0</v>
      </c>
      <c r="K593" s="191"/>
      <c r="L593" s="192"/>
      <c r="M593" s="193" t="s">
        <v>1</v>
      </c>
      <c r="N593" s="194" t="s">
        <v>41</v>
      </c>
      <c r="O593" s="74"/>
      <c r="P593" s="180">
        <f>O593*H593</f>
        <v>0</v>
      </c>
      <c r="Q593" s="180">
        <v>0</v>
      </c>
      <c r="R593" s="180">
        <f>Q593*H593</f>
        <v>0</v>
      </c>
      <c r="S593" s="180">
        <v>0</v>
      </c>
      <c r="T593" s="181">
        <f>S593*H593</f>
        <v>0</v>
      </c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R593" s="182" t="s">
        <v>290</v>
      </c>
      <c r="AT593" s="182" t="s">
        <v>198</v>
      </c>
      <c r="AU593" s="182" t="s">
        <v>183</v>
      </c>
      <c r="AY593" s="16" t="s">
        <v>176</v>
      </c>
      <c r="BE593" s="183">
        <f>IF(N593="základní",J593,0)</f>
        <v>0</v>
      </c>
      <c r="BF593" s="183">
        <f>IF(N593="snížená",J593,0)</f>
        <v>0</v>
      </c>
      <c r="BG593" s="183">
        <f>IF(N593="zákl. přenesená",J593,0)</f>
        <v>0</v>
      </c>
      <c r="BH593" s="183">
        <f>IF(N593="sníž. přenesená",J593,0)</f>
        <v>0</v>
      </c>
      <c r="BI593" s="183">
        <f>IF(N593="nulová",J593,0)</f>
        <v>0</v>
      </c>
      <c r="BJ593" s="16" t="s">
        <v>84</v>
      </c>
      <c r="BK593" s="183">
        <f>ROUND(I593*H593,2)</f>
        <v>0</v>
      </c>
      <c r="BL593" s="16" t="s">
        <v>241</v>
      </c>
      <c r="BM593" s="182" t="s">
        <v>1736</v>
      </c>
    </row>
    <row r="594" s="2" customFormat="1" ht="37.8" customHeight="1">
      <c r="A594" s="35"/>
      <c r="B594" s="169"/>
      <c r="C594" s="184" t="s">
        <v>1737</v>
      </c>
      <c r="D594" s="184" t="s">
        <v>198</v>
      </c>
      <c r="E594" s="185" t="s">
        <v>1738</v>
      </c>
      <c r="F594" s="186" t="s">
        <v>1739</v>
      </c>
      <c r="G594" s="187" t="s">
        <v>195</v>
      </c>
      <c r="H594" s="188">
        <v>1</v>
      </c>
      <c r="I594" s="189"/>
      <c r="J594" s="190">
        <f>ROUND(I594*H594,2)</f>
        <v>0</v>
      </c>
      <c r="K594" s="191"/>
      <c r="L594" s="192"/>
      <c r="M594" s="193" t="s">
        <v>1</v>
      </c>
      <c r="N594" s="194" t="s">
        <v>41</v>
      </c>
      <c r="O594" s="74"/>
      <c r="P594" s="180">
        <f>O594*H594</f>
        <v>0</v>
      </c>
      <c r="Q594" s="180">
        <v>0</v>
      </c>
      <c r="R594" s="180">
        <f>Q594*H594</f>
        <v>0</v>
      </c>
      <c r="S594" s="180">
        <v>0</v>
      </c>
      <c r="T594" s="181">
        <f>S594*H594</f>
        <v>0</v>
      </c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R594" s="182" t="s">
        <v>290</v>
      </c>
      <c r="AT594" s="182" t="s">
        <v>198</v>
      </c>
      <c r="AU594" s="182" t="s">
        <v>183</v>
      </c>
      <c r="AY594" s="16" t="s">
        <v>176</v>
      </c>
      <c r="BE594" s="183">
        <f>IF(N594="základní",J594,0)</f>
        <v>0</v>
      </c>
      <c r="BF594" s="183">
        <f>IF(N594="snížená",J594,0)</f>
        <v>0</v>
      </c>
      <c r="BG594" s="183">
        <f>IF(N594="zákl. přenesená",J594,0)</f>
        <v>0</v>
      </c>
      <c r="BH594" s="183">
        <f>IF(N594="sníž. přenesená",J594,0)</f>
        <v>0</v>
      </c>
      <c r="BI594" s="183">
        <f>IF(N594="nulová",J594,0)</f>
        <v>0</v>
      </c>
      <c r="BJ594" s="16" t="s">
        <v>84</v>
      </c>
      <c r="BK594" s="183">
        <f>ROUND(I594*H594,2)</f>
        <v>0</v>
      </c>
      <c r="BL594" s="16" t="s">
        <v>241</v>
      </c>
      <c r="BM594" s="182" t="s">
        <v>1740</v>
      </c>
    </row>
    <row r="595" s="2" customFormat="1" ht="24.15" customHeight="1">
      <c r="A595" s="35"/>
      <c r="B595" s="169"/>
      <c r="C595" s="170" t="s">
        <v>1741</v>
      </c>
      <c r="D595" s="170" t="s">
        <v>179</v>
      </c>
      <c r="E595" s="171" t="s">
        <v>1742</v>
      </c>
      <c r="F595" s="172" t="s">
        <v>1743</v>
      </c>
      <c r="G595" s="173" t="s">
        <v>195</v>
      </c>
      <c r="H595" s="174">
        <v>1</v>
      </c>
      <c r="I595" s="175"/>
      <c r="J595" s="176">
        <f>ROUND(I595*H595,2)</f>
        <v>0</v>
      </c>
      <c r="K595" s="177"/>
      <c r="L595" s="36"/>
      <c r="M595" s="178" t="s">
        <v>1</v>
      </c>
      <c r="N595" s="179" t="s">
        <v>41</v>
      </c>
      <c r="O595" s="74"/>
      <c r="P595" s="180">
        <f>O595*H595</f>
        <v>0</v>
      </c>
      <c r="Q595" s="180">
        <v>0</v>
      </c>
      <c r="R595" s="180">
        <f>Q595*H595</f>
        <v>0</v>
      </c>
      <c r="S595" s="180">
        <v>0</v>
      </c>
      <c r="T595" s="181">
        <f>S595*H595</f>
        <v>0</v>
      </c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R595" s="182" t="s">
        <v>241</v>
      </c>
      <c r="AT595" s="182" t="s">
        <v>179</v>
      </c>
      <c r="AU595" s="182" t="s">
        <v>183</v>
      </c>
      <c r="AY595" s="16" t="s">
        <v>176</v>
      </c>
      <c r="BE595" s="183">
        <f>IF(N595="základní",J595,0)</f>
        <v>0</v>
      </c>
      <c r="BF595" s="183">
        <f>IF(N595="snížená",J595,0)</f>
        <v>0</v>
      </c>
      <c r="BG595" s="183">
        <f>IF(N595="zákl. přenesená",J595,0)</f>
        <v>0</v>
      </c>
      <c r="BH595" s="183">
        <f>IF(N595="sníž. přenesená",J595,0)</f>
        <v>0</v>
      </c>
      <c r="BI595" s="183">
        <f>IF(N595="nulová",J595,0)</f>
        <v>0</v>
      </c>
      <c r="BJ595" s="16" t="s">
        <v>84</v>
      </c>
      <c r="BK595" s="183">
        <f>ROUND(I595*H595,2)</f>
        <v>0</v>
      </c>
      <c r="BL595" s="16" t="s">
        <v>241</v>
      </c>
      <c r="BM595" s="182" t="s">
        <v>1744</v>
      </c>
    </row>
    <row r="596" s="2" customFormat="1" ht="37.8" customHeight="1">
      <c r="A596" s="35"/>
      <c r="B596" s="169"/>
      <c r="C596" s="184" t="s">
        <v>1745</v>
      </c>
      <c r="D596" s="184" t="s">
        <v>198</v>
      </c>
      <c r="E596" s="185" t="s">
        <v>1746</v>
      </c>
      <c r="F596" s="186" t="s">
        <v>1747</v>
      </c>
      <c r="G596" s="187" t="s">
        <v>195</v>
      </c>
      <c r="H596" s="188">
        <v>1</v>
      </c>
      <c r="I596" s="189"/>
      <c r="J596" s="190">
        <f>ROUND(I596*H596,2)</f>
        <v>0</v>
      </c>
      <c r="K596" s="191"/>
      <c r="L596" s="192"/>
      <c r="M596" s="193" t="s">
        <v>1</v>
      </c>
      <c r="N596" s="194" t="s">
        <v>41</v>
      </c>
      <c r="O596" s="74"/>
      <c r="P596" s="180">
        <f>O596*H596</f>
        <v>0</v>
      </c>
      <c r="Q596" s="180">
        <v>0</v>
      </c>
      <c r="R596" s="180">
        <f>Q596*H596</f>
        <v>0</v>
      </c>
      <c r="S596" s="180">
        <v>0</v>
      </c>
      <c r="T596" s="181">
        <f>S596*H596</f>
        <v>0</v>
      </c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R596" s="182" t="s">
        <v>290</v>
      </c>
      <c r="AT596" s="182" t="s">
        <v>198</v>
      </c>
      <c r="AU596" s="182" t="s">
        <v>183</v>
      </c>
      <c r="AY596" s="16" t="s">
        <v>176</v>
      </c>
      <c r="BE596" s="183">
        <f>IF(N596="základní",J596,0)</f>
        <v>0</v>
      </c>
      <c r="BF596" s="183">
        <f>IF(N596="snížená",J596,0)</f>
        <v>0</v>
      </c>
      <c r="BG596" s="183">
        <f>IF(N596="zákl. přenesená",J596,0)</f>
        <v>0</v>
      </c>
      <c r="BH596" s="183">
        <f>IF(N596="sníž. přenesená",J596,0)</f>
        <v>0</v>
      </c>
      <c r="BI596" s="183">
        <f>IF(N596="nulová",J596,0)</f>
        <v>0</v>
      </c>
      <c r="BJ596" s="16" t="s">
        <v>84</v>
      </c>
      <c r="BK596" s="183">
        <f>ROUND(I596*H596,2)</f>
        <v>0</v>
      </c>
      <c r="BL596" s="16" t="s">
        <v>241</v>
      </c>
      <c r="BM596" s="182" t="s">
        <v>1748</v>
      </c>
    </row>
    <row r="597" s="2" customFormat="1" ht="37.8" customHeight="1">
      <c r="A597" s="35"/>
      <c r="B597" s="169"/>
      <c r="C597" s="170" t="s">
        <v>1749</v>
      </c>
      <c r="D597" s="170" t="s">
        <v>179</v>
      </c>
      <c r="E597" s="171" t="s">
        <v>1750</v>
      </c>
      <c r="F597" s="172" t="s">
        <v>1751</v>
      </c>
      <c r="G597" s="173" t="s">
        <v>195</v>
      </c>
      <c r="H597" s="174">
        <v>1</v>
      </c>
      <c r="I597" s="175"/>
      <c r="J597" s="176">
        <f>ROUND(I597*H597,2)</f>
        <v>0</v>
      </c>
      <c r="K597" s="177"/>
      <c r="L597" s="36"/>
      <c r="M597" s="178" t="s">
        <v>1</v>
      </c>
      <c r="N597" s="179" t="s">
        <v>41</v>
      </c>
      <c r="O597" s="74"/>
      <c r="P597" s="180">
        <f>O597*H597</f>
        <v>0</v>
      </c>
      <c r="Q597" s="180">
        <v>0</v>
      </c>
      <c r="R597" s="180">
        <f>Q597*H597</f>
        <v>0</v>
      </c>
      <c r="S597" s="180">
        <v>0</v>
      </c>
      <c r="T597" s="181">
        <f>S597*H597</f>
        <v>0</v>
      </c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R597" s="182" t="s">
        <v>241</v>
      </c>
      <c r="AT597" s="182" t="s">
        <v>179</v>
      </c>
      <c r="AU597" s="182" t="s">
        <v>183</v>
      </c>
      <c r="AY597" s="16" t="s">
        <v>176</v>
      </c>
      <c r="BE597" s="183">
        <f>IF(N597="základní",J597,0)</f>
        <v>0</v>
      </c>
      <c r="BF597" s="183">
        <f>IF(N597="snížená",J597,0)</f>
        <v>0</v>
      </c>
      <c r="BG597" s="183">
        <f>IF(N597="zákl. přenesená",J597,0)</f>
        <v>0</v>
      </c>
      <c r="BH597" s="183">
        <f>IF(N597="sníž. přenesená",J597,0)</f>
        <v>0</v>
      </c>
      <c r="BI597" s="183">
        <f>IF(N597="nulová",J597,0)</f>
        <v>0</v>
      </c>
      <c r="BJ597" s="16" t="s">
        <v>84</v>
      </c>
      <c r="BK597" s="183">
        <f>ROUND(I597*H597,2)</f>
        <v>0</v>
      </c>
      <c r="BL597" s="16" t="s">
        <v>241</v>
      </c>
      <c r="BM597" s="182" t="s">
        <v>1752</v>
      </c>
    </row>
    <row r="598" s="2" customFormat="1" ht="16.5" customHeight="1">
      <c r="A598" s="35"/>
      <c r="B598" s="169"/>
      <c r="C598" s="184" t="s">
        <v>1753</v>
      </c>
      <c r="D598" s="184" t="s">
        <v>198</v>
      </c>
      <c r="E598" s="185" t="s">
        <v>1754</v>
      </c>
      <c r="F598" s="186" t="s">
        <v>1755</v>
      </c>
      <c r="G598" s="187" t="s">
        <v>195</v>
      </c>
      <c r="H598" s="188">
        <v>1</v>
      </c>
      <c r="I598" s="189"/>
      <c r="J598" s="190">
        <f>ROUND(I598*H598,2)</f>
        <v>0</v>
      </c>
      <c r="K598" s="191"/>
      <c r="L598" s="192"/>
      <c r="M598" s="193" t="s">
        <v>1</v>
      </c>
      <c r="N598" s="194" t="s">
        <v>41</v>
      </c>
      <c r="O598" s="74"/>
      <c r="P598" s="180">
        <f>O598*H598</f>
        <v>0</v>
      </c>
      <c r="Q598" s="180">
        <v>0</v>
      </c>
      <c r="R598" s="180">
        <f>Q598*H598</f>
        <v>0</v>
      </c>
      <c r="S598" s="180">
        <v>0</v>
      </c>
      <c r="T598" s="181">
        <f>S598*H598</f>
        <v>0</v>
      </c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R598" s="182" t="s">
        <v>290</v>
      </c>
      <c r="AT598" s="182" t="s">
        <v>198</v>
      </c>
      <c r="AU598" s="182" t="s">
        <v>183</v>
      </c>
      <c r="AY598" s="16" t="s">
        <v>176</v>
      </c>
      <c r="BE598" s="183">
        <f>IF(N598="základní",J598,0)</f>
        <v>0</v>
      </c>
      <c r="BF598" s="183">
        <f>IF(N598="snížená",J598,0)</f>
        <v>0</v>
      </c>
      <c r="BG598" s="183">
        <f>IF(N598="zákl. přenesená",J598,0)</f>
        <v>0</v>
      </c>
      <c r="BH598" s="183">
        <f>IF(N598="sníž. přenesená",J598,0)</f>
        <v>0</v>
      </c>
      <c r="BI598" s="183">
        <f>IF(N598="nulová",J598,0)</f>
        <v>0</v>
      </c>
      <c r="BJ598" s="16" t="s">
        <v>84</v>
      </c>
      <c r="BK598" s="183">
        <f>ROUND(I598*H598,2)</f>
        <v>0</v>
      </c>
      <c r="BL598" s="16" t="s">
        <v>241</v>
      </c>
      <c r="BM598" s="182" t="s">
        <v>1756</v>
      </c>
    </row>
    <row r="599" s="2" customFormat="1" ht="24.15" customHeight="1">
      <c r="A599" s="35"/>
      <c r="B599" s="169"/>
      <c r="C599" s="170" t="s">
        <v>1757</v>
      </c>
      <c r="D599" s="170" t="s">
        <v>179</v>
      </c>
      <c r="E599" s="171" t="s">
        <v>1758</v>
      </c>
      <c r="F599" s="172" t="s">
        <v>1759</v>
      </c>
      <c r="G599" s="173" t="s">
        <v>195</v>
      </c>
      <c r="H599" s="174">
        <v>5</v>
      </c>
      <c r="I599" s="175"/>
      <c r="J599" s="176">
        <f>ROUND(I599*H599,2)</f>
        <v>0</v>
      </c>
      <c r="K599" s="177"/>
      <c r="L599" s="36"/>
      <c r="M599" s="178" t="s">
        <v>1</v>
      </c>
      <c r="N599" s="179" t="s">
        <v>41</v>
      </c>
      <c r="O599" s="74"/>
      <c r="P599" s="180">
        <f>O599*H599</f>
        <v>0</v>
      </c>
      <c r="Q599" s="180">
        <v>0</v>
      </c>
      <c r="R599" s="180">
        <f>Q599*H599</f>
        <v>0</v>
      </c>
      <c r="S599" s="180">
        <v>0</v>
      </c>
      <c r="T599" s="181">
        <f>S599*H599</f>
        <v>0</v>
      </c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R599" s="182" t="s">
        <v>241</v>
      </c>
      <c r="AT599" s="182" t="s">
        <v>179</v>
      </c>
      <c r="AU599" s="182" t="s">
        <v>183</v>
      </c>
      <c r="AY599" s="16" t="s">
        <v>176</v>
      </c>
      <c r="BE599" s="183">
        <f>IF(N599="základní",J599,0)</f>
        <v>0</v>
      </c>
      <c r="BF599" s="183">
        <f>IF(N599="snížená",J599,0)</f>
        <v>0</v>
      </c>
      <c r="BG599" s="183">
        <f>IF(N599="zákl. přenesená",J599,0)</f>
        <v>0</v>
      </c>
      <c r="BH599" s="183">
        <f>IF(N599="sníž. přenesená",J599,0)</f>
        <v>0</v>
      </c>
      <c r="BI599" s="183">
        <f>IF(N599="nulová",J599,0)</f>
        <v>0</v>
      </c>
      <c r="BJ599" s="16" t="s">
        <v>84</v>
      </c>
      <c r="BK599" s="183">
        <f>ROUND(I599*H599,2)</f>
        <v>0</v>
      </c>
      <c r="BL599" s="16" t="s">
        <v>241</v>
      </c>
      <c r="BM599" s="182" t="s">
        <v>1760</v>
      </c>
    </row>
    <row r="600" s="2" customFormat="1" ht="37.8" customHeight="1">
      <c r="A600" s="35"/>
      <c r="B600" s="169"/>
      <c r="C600" s="184" t="s">
        <v>1761</v>
      </c>
      <c r="D600" s="184" t="s">
        <v>198</v>
      </c>
      <c r="E600" s="185" t="s">
        <v>1762</v>
      </c>
      <c r="F600" s="186" t="s">
        <v>1763</v>
      </c>
      <c r="G600" s="187" t="s">
        <v>195</v>
      </c>
      <c r="H600" s="188">
        <v>2</v>
      </c>
      <c r="I600" s="189"/>
      <c r="J600" s="190">
        <f>ROUND(I600*H600,2)</f>
        <v>0</v>
      </c>
      <c r="K600" s="191"/>
      <c r="L600" s="192"/>
      <c r="M600" s="193" t="s">
        <v>1</v>
      </c>
      <c r="N600" s="194" t="s">
        <v>41</v>
      </c>
      <c r="O600" s="74"/>
      <c r="P600" s="180">
        <f>O600*H600</f>
        <v>0</v>
      </c>
      <c r="Q600" s="180">
        <v>0</v>
      </c>
      <c r="R600" s="180">
        <f>Q600*H600</f>
        <v>0</v>
      </c>
      <c r="S600" s="180">
        <v>0</v>
      </c>
      <c r="T600" s="181">
        <f>S600*H600</f>
        <v>0</v>
      </c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R600" s="182" t="s">
        <v>290</v>
      </c>
      <c r="AT600" s="182" t="s">
        <v>198</v>
      </c>
      <c r="AU600" s="182" t="s">
        <v>183</v>
      </c>
      <c r="AY600" s="16" t="s">
        <v>176</v>
      </c>
      <c r="BE600" s="183">
        <f>IF(N600="základní",J600,0)</f>
        <v>0</v>
      </c>
      <c r="BF600" s="183">
        <f>IF(N600="snížená",J600,0)</f>
        <v>0</v>
      </c>
      <c r="BG600" s="183">
        <f>IF(N600="zákl. přenesená",J600,0)</f>
        <v>0</v>
      </c>
      <c r="BH600" s="183">
        <f>IF(N600="sníž. přenesená",J600,0)</f>
        <v>0</v>
      </c>
      <c r="BI600" s="183">
        <f>IF(N600="nulová",J600,0)</f>
        <v>0</v>
      </c>
      <c r="BJ600" s="16" t="s">
        <v>84</v>
      </c>
      <c r="BK600" s="183">
        <f>ROUND(I600*H600,2)</f>
        <v>0</v>
      </c>
      <c r="BL600" s="16" t="s">
        <v>241</v>
      </c>
      <c r="BM600" s="182" t="s">
        <v>1764</v>
      </c>
    </row>
    <row r="601" s="2" customFormat="1" ht="37.8" customHeight="1">
      <c r="A601" s="35"/>
      <c r="B601" s="169"/>
      <c r="C601" s="184" t="s">
        <v>1765</v>
      </c>
      <c r="D601" s="184" t="s">
        <v>198</v>
      </c>
      <c r="E601" s="185" t="s">
        <v>1766</v>
      </c>
      <c r="F601" s="186" t="s">
        <v>1767</v>
      </c>
      <c r="G601" s="187" t="s">
        <v>195</v>
      </c>
      <c r="H601" s="188">
        <v>3</v>
      </c>
      <c r="I601" s="189"/>
      <c r="J601" s="190">
        <f>ROUND(I601*H601,2)</f>
        <v>0</v>
      </c>
      <c r="K601" s="191"/>
      <c r="L601" s="192"/>
      <c r="M601" s="193" t="s">
        <v>1</v>
      </c>
      <c r="N601" s="194" t="s">
        <v>41</v>
      </c>
      <c r="O601" s="74"/>
      <c r="P601" s="180">
        <f>O601*H601</f>
        <v>0</v>
      </c>
      <c r="Q601" s="180">
        <v>0</v>
      </c>
      <c r="R601" s="180">
        <f>Q601*H601</f>
        <v>0</v>
      </c>
      <c r="S601" s="180">
        <v>0</v>
      </c>
      <c r="T601" s="181">
        <f>S601*H601</f>
        <v>0</v>
      </c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R601" s="182" t="s">
        <v>290</v>
      </c>
      <c r="AT601" s="182" t="s">
        <v>198</v>
      </c>
      <c r="AU601" s="182" t="s">
        <v>183</v>
      </c>
      <c r="AY601" s="16" t="s">
        <v>176</v>
      </c>
      <c r="BE601" s="183">
        <f>IF(N601="základní",J601,0)</f>
        <v>0</v>
      </c>
      <c r="BF601" s="183">
        <f>IF(N601="snížená",J601,0)</f>
        <v>0</v>
      </c>
      <c r="BG601" s="183">
        <f>IF(N601="zákl. přenesená",J601,0)</f>
        <v>0</v>
      </c>
      <c r="BH601" s="183">
        <f>IF(N601="sníž. přenesená",J601,0)</f>
        <v>0</v>
      </c>
      <c r="BI601" s="183">
        <f>IF(N601="nulová",J601,0)</f>
        <v>0</v>
      </c>
      <c r="BJ601" s="16" t="s">
        <v>84</v>
      </c>
      <c r="BK601" s="183">
        <f>ROUND(I601*H601,2)</f>
        <v>0</v>
      </c>
      <c r="BL601" s="16" t="s">
        <v>241</v>
      </c>
      <c r="BM601" s="182" t="s">
        <v>1768</v>
      </c>
    </row>
    <row r="602" s="2" customFormat="1" ht="21.75" customHeight="1">
      <c r="A602" s="35"/>
      <c r="B602" s="169"/>
      <c r="C602" s="170" t="s">
        <v>1769</v>
      </c>
      <c r="D602" s="170" t="s">
        <v>179</v>
      </c>
      <c r="E602" s="171" t="s">
        <v>1770</v>
      </c>
      <c r="F602" s="172" t="s">
        <v>1771</v>
      </c>
      <c r="G602" s="173" t="s">
        <v>195</v>
      </c>
      <c r="H602" s="174">
        <v>2</v>
      </c>
      <c r="I602" s="175"/>
      <c r="J602" s="176">
        <f>ROUND(I602*H602,2)</f>
        <v>0</v>
      </c>
      <c r="K602" s="177"/>
      <c r="L602" s="36"/>
      <c r="M602" s="178" t="s">
        <v>1</v>
      </c>
      <c r="N602" s="179" t="s">
        <v>41</v>
      </c>
      <c r="O602" s="74"/>
      <c r="P602" s="180">
        <f>O602*H602</f>
        <v>0</v>
      </c>
      <c r="Q602" s="180">
        <v>0</v>
      </c>
      <c r="R602" s="180">
        <f>Q602*H602</f>
        <v>0</v>
      </c>
      <c r="S602" s="180">
        <v>0</v>
      </c>
      <c r="T602" s="181">
        <f>S602*H602</f>
        <v>0</v>
      </c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R602" s="182" t="s">
        <v>241</v>
      </c>
      <c r="AT602" s="182" t="s">
        <v>179</v>
      </c>
      <c r="AU602" s="182" t="s">
        <v>183</v>
      </c>
      <c r="AY602" s="16" t="s">
        <v>176</v>
      </c>
      <c r="BE602" s="183">
        <f>IF(N602="základní",J602,0)</f>
        <v>0</v>
      </c>
      <c r="BF602" s="183">
        <f>IF(N602="snížená",J602,0)</f>
        <v>0</v>
      </c>
      <c r="BG602" s="183">
        <f>IF(N602="zákl. přenesená",J602,0)</f>
        <v>0</v>
      </c>
      <c r="BH602" s="183">
        <f>IF(N602="sníž. přenesená",J602,0)</f>
        <v>0</v>
      </c>
      <c r="BI602" s="183">
        <f>IF(N602="nulová",J602,0)</f>
        <v>0</v>
      </c>
      <c r="BJ602" s="16" t="s">
        <v>84</v>
      </c>
      <c r="BK602" s="183">
        <f>ROUND(I602*H602,2)</f>
        <v>0</v>
      </c>
      <c r="BL602" s="16" t="s">
        <v>241</v>
      </c>
      <c r="BM602" s="182" t="s">
        <v>1772</v>
      </c>
    </row>
    <row r="603" s="2" customFormat="1" ht="37.8" customHeight="1">
      <c r="A603" s="35"/>
      <c r="B603" s="169"/>
      <c r="C603" s="184" t="s">
        <v>1773</v>
      </c>
      <c r="D603" s="184" t="s">
        <v>198</v>
      </c>
      <c r="E603" s="185" t="s">
        <v>1774</v>
      </c>
      <c r="F603" s="186" t="s">
        <v>1775</v>
      </c>
      <c r="G603" s="187" t="s">
        <v>195</v>
      </c>
      <c r="H603" s="188">
        <v>2</v>
      </c>
      <c r="I603" s="189"/>
      <c r="J603" s="190">
        <f>ROUND(I603*H603,2)</f>
        <v>0</v>
      </c>
      <c r="K603" s="191"/>
      <c r="L603" s="192"/>
      <c r="M603" s="193" t="s">
        <v>1</v>
      </c>
      <c r="N603" s="194" t="s">
        <v>41</v>
      </c>
      <c r="O603" s="74"/>
      <c r="P603" s="180">
        <f>O603*H603</f>
        <v>0</v>
      </c>
      <c r="Q603" s="180">
        <v>0</v>
      </c>
      <c r="R603" s="180">
        <f>Q603*H603</f>
        <v>0</v>
      </c>
      <c r="S603" s="180">
        <v>0</v>
      </c>
      <c r="T603" s="181">
        <f>S603*H603</f>
        <v>0</v>
      </c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R603" s="182" t="s">
        <v>290</v>
      </c>
      <c r="AT603" s="182" t="s">
        <v>198</v>
      </c>
      <c r="AU603" s="182" t="s">
        <v>183</v>
      </c>
      <c r="AY603" s="16" t="s">
        <v>176</v>
      </c>
      <c r="BE603" s="183">
        <f>IF(N603="základní",J603,0)</f>
        <v>0</v>
      </c>
      <c r="BF603" s="183">
        <f>IF(N603="snížená",J603,0)</f>
        <v>0</v>
      </c>
      <c r="BG603" s="183">
        <f>IF(N603="zákl. přenesená",J603,0)</f>
        <v>0</v>
      </c>
      <c r="BH603" s="183">
        <f>IF(N603="sníž. přenesená",J603,0)</f>
        <v>0</v>
      </c>
      <c r="BI603" s="183">
        <f>IF(N603="nulová",J603,0)</f>
        <v>0</v>
      </c>
      <c r="BJ603" s="16" t="s">
        <v>84</v>
      </c>
      <c r="BK603" s="183">
        <f>ROUND(I603*H603,2)</f>
        <v>0</v>
      </c>
      <c r="BL603" s="16" t="s">
        <v>241</v>
      </c>
      <c r="BM603" s="182" t="s">
        <v>1776</v>
      </c>
    </row>
    <row r="604" s="2" customFormat="1" ht="24.15" customHeight="1">
      <c r="A604" s="35"/>
      <c r="B604" s="169"/>
      <c r="C604" s="170" t="s">
        <v>1777</v>
      </c>
      <c r="D604" s="170" t="s">
        <v>179</v>
      </c>
      <c r="E604" s="171" t="s">
        <v>1778</v>
      </c>
      <c r="F604" s="172" t="s">
        <v>1779</v>
      </c>
      <c r="G604" s="173" t="s">
        <v>195</v>
      </c>
      <c r="H604" s="174">
        <v>6</v>
      </c>
      <c r="I604" s="175"/>
      <c r="J604" s="176">
        <f>ROUND(I604*H604,2)</f>
        <v>0</v>
      </c>
      <c r="K604" s="177"/>
      <c r="L604" s="36"/>
      <c r="M604" s="178" t="s">
        <v>1</v>
      </c>
      <c r="N604" s="179" t="s">
        <v>41</v>
      </c>
      <c r="O604" s="74"/>
      <c r="P604" s="180">
        <f>O604*H604</f>
        <v>0</v>
      </c>
      <c r="Q604" s="180">
        <v>0</v>
      </c>
      <c r="R604" s="180">
        <f>Q604*H604</f>
        <v>0</v>
      </c>
      <c r="S604" s="180">
        <v>0</v>
      </c>
      <c r="T604" s="181">
        <f>S604*H604</f>
        <v>0</v>
      </c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R604" s="182" t="s">
        <v>241</v>
      </c>
      <c r="AT604" s="182" t="s">
        <v>179</v>
      </c>
      <c r="AU604" s="182" t="s">
        <v>183</v>
      </c>
      <c r="AY604" s="16" t="s">
        <v>176</v>
      </c>
      <c r="BE604" s="183">
        <f>IF(N604="základní",J604,0)</f>
        <v>0</v>
      </c>
      <c r="BF604" s="183">
        <f>IF(N604="snížená",J604,0)</f>
        <v>0</v>
      </c>
      <c r="BG604" s="183">
        <f>IF(N604="zákl. přenesená",J604,0)</f>
        <v>0</v>
      </c>
      <c r="BH604" s="183">
        <f>IF(N604="sníž. přenesená",J604,0)</f>
        <v>0</v>
      </c>
      <c r="BI604" s="183">
        <f>IF(N604="nulová",J604,0)</f>
        <v>0</v>
      </c>
      <c r="BJ604" s="16" t="s">
        <v>84</v>
      </c>
      <c r="BK604" s="183">
        <f>ROUND(I604*H604,2)</f>
        <v>0</v>
      </c>
      <c r="BL604" s="16" t="s">
        <v>241</v>
      </c>
      <c r="BM604" s="182" t="s">
        <v>1780</v>
      </c>
    </row>
    <row r="605" s="2" customFormat="1" ht="62.7" customHeight="1">
      <c r="A605" s="35"/>
      <c r="B605" s="169"/>
      <c r="C605" s="184" t="s">
        <v>1781</v>
      </c>
      <c r="D605" s="184" t="s">
        <v>198</v>
      </c>
      <c r="E605" s="185" t="s">
        <v>1782</v>
      </c>
      <c r="F605" s="186" t="s">
        <v>1783</v>
      </c>
      <c r="G605" s="187" t="s">
        <v>1</v>
      </c>
      <c r="H605" s="188">
        <v>1</v>
      </c>
      <c r="I605" s="189"/>
      <c r="J605" s="190">
        <f>ROUND(I605*H605,2)</f>
        <v>0</v>
      </c>
      <c r="K605" s="191"/>
      <c r="L605" s="192"/>
      <c r="M605" s="193" t="s">
        <v>1</v>
      </c>
      <c r="N605" s="194" t="s">
        <v>41</v>
      </c>
      <c r="O605" s="74"/>
      <c r="P605" s="180">
        <f>O605*H605</f>
        <v>0</v>
      </c>
      <c r="Q605" s="180">
        <v>0</v>
      </c>
      <c r="R605" s="180">
        <f>Q605*H605</f>
        <v>0</v>
      </c>
      <c r="S605" s="180">
        <v>0</v>
      </c>
      <c r="T605" s="181">
        <f>S605*H605</f>
        <v>0</v>
      </c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R605" s="182" t="s">
        <v>290</v>
      </c>
      <c r="AT605" s="182" t="s">
        <v>198</v>
      </c>
      <c r="AU605" s="182" t="s">
        <v>183</v>
      </c>
      <c r="AY605" s="16" t="s">
        <v>176</v>
      </c>
      <c r="BE605" s="183">
        <f>IF(N605="základní",J605,0)</f>
        <v>0</v>
      </c>
      <c r="BF605" s="183">
        <f>IF(N605="snížená",J605,0)</f>
        <v>0</v>
      </c>
      <c r="BG605" s="183">
        <f>IF(N605="zákl. přenesená",J605,0)</f>
        <v>0</v>
      </c>
      <c r="BH605" s="183">
        <f>IF(N605="sníž. přenesená",J605,0)</f>
        <v>0</v>
      </c>
      <c r="BI605" s="183">
        <f>IF(N605="nulová",J605,0)</f>
        <v>0</v>
      </c>
      <c r="BJ605" s="16" t="s">
        <v>84</v>
      </c>
      <c r="BK605" s="183">
        <f>ROUND(I605*H605,2)</f>
        <v>0</v>
      </c>
      <c r="BL605" s="16" t="s">
        <v>241</v>
      </c>
      <c r="BM605" s="182" t="s">
        <v>1784</v>
      </c>
    </row>
    <row r="606" s="2" customFormat="1" ht="24.15" customHeight="1">
      <c r="A606" s="35"/>
      <c r="B606" s="169"/>
      <c r="C606" s="184" t="s">
        <v>1785</v>
      </c>
      <c r="D606" s="184" t="s">
        <v>198</v>
      </c>
      <c r="E606" s="185" t="s">
        <v>1786</v>
      </c>
      <c r="F606" s="186" t="s">
        <v>1787</v>
      </c>
      <c r="G606" s="187" t="s">
        <v>195</v>
      </c>
      <c r="H606" s="188">
        <v>2</v>
      </c>
      <c r="I606" s="189"/>
      <c r="J606" s="190">
        <f>ROUND(I606*H606,2)</f>
        <v>0</v>
      </c>
      <c r="K606" s="191"/>
      <c r="L606" s="192"/>
      <c r="M606" s="193" t="s">
        <v>1</v>
      </c>
      <c r="N606" s="194" t="s">
        <v>41</v>
      </c>
      <c r="O606" s="74"/>
      <c r="P606" s="180">
        <f>O606*H606</f>
        <v>0</v>
      </c>
      <c r="Q606" s="180">
        <v>0</v>
      </c>
      <c r="R606" s="180">
        <f>Q606*H606</f>
        <v>0</v>
      </c>
      <c r="S606" s="180">
        <v>0</v>
      </c>
      <c r="T606" s="181">
        <f>S606*H606</f>
        <v>0</v>
      </c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R606" s="182" t="s">
        <v>290</v>
      </c>
      <c r="AT606" s="182" t="s">
        <v>198</v>
      </c>
      <c r="AU606" s="182" t="s">
        <v>183</v>
      </c>
      <c r="AY606" s="16" t="s">
        <v>176</v>
      </c>
      <c r="BE606" s="183">
        <f>IF(N606="základní",J606,0)</f>
        <v>0</v>
      </c>
      <c r="BF606" s="183">
        <f>IF(N606="snížená",J606,0)</f>
        <v>0</v>
      </c>
      <c r="BG606" s="183">
        <f>IF(N606="zákl. přenesená",J606,0)</f>
        <v>0</v>
      </c>
      <c r="BH606" s="183">
        <f>IF(N606="sníž. přenesená",J606,0)</f>
        <v>0</v>
      </c>
      <c r="BI606" s="183">
        <f>IF(N606="nulová",J606,0)</f>
        <v>0</v>
      </c>
      <c r="BJ606" s="16" t="s">
        <v>84</v>
      </c>
      <c r="BK606" s="183">
        <f>ROUND(I606*H606,2)</f>
        <v>0</v>
      </c>
      <c r="BL606" s="16" t="s">
        <v>241</v>
      </c>
      <c r="BM606" s="182" t="s">
        <v>1788</v>
      </c>
    </row>
    <row r="607" s="2" customFormat="1" ht="24.15" customHeight="1">
      <c r="A607" s="35"/>
      <c r="B607" s="169"/>
      <c r="C607" s="184" t="s">
        <v>1789</v>
      </c>
      <c r="D607" s="184" t="s">
        <v>198</v>
      </c>
      <c r="E607" s="185" t="s">
        <v>1790</v>
      </c>
      <c r="F607" s="186" t="s">
        <v>1791</v>
      </c>
      <c r="G607" s="187" t="s">
        <v>195</v>
      </c>
      <c r="H607" s="188">
        <v>2</v>
      </c>
      <c r="I607" s="189"/>
      <c r="J607" s="190">
        <f>ROUND(I607*H607,2)</f>
        <v>0</v>
      </c>
      <c r="K607" s="191"/>
      <c r="L607" s="192"/>
      <c r="M607" s="193" t="s">
        <v>1</v>
      </c>
      <c r="N607" s="194" t="s">
        <v>41</v>
      </c>
      <c r="O607" s="74"/>
      <c r="P607" s="180">
        <f>O607*H607</f>
        <v>0</v>
      </c>
      <c r="Q607" s="180">
        <v>0</v>
      </c>
      <c r="R607" s="180">
        <f>Q607*H607</f>
        <v>0</v>
      </c>
      <c r="S607" s="180">
        <v>0</v>
      </c>
      <c r="T607" s="181">
        <f>S607*H607</f>
        <v>0</v>
      </c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R607" s="182" t="s">
        <v>290</v>
      </c>
      <c r="AT607" s="182" t="s">
        <v>198</v>
      </c>
      <c r="AU607" s="182" t="s">
        <v>183</v>
      </c>
      <c r="AY607" s="16" t="s">
        <v>176</v>
      </c>
      <c r="BE607" s="183">
        <f>IF(N607="základní",J607,0)</f>
        <v>0</v>
      </c>
      <c r="BF607" s="183">
        <f>IF(N607="snížená",J607,0)</f>
        <v>0</v>
      </c>
      <c r="BG607" s="183">
        <f>IF(N607="zákl. přenesená",J607,0)</f>
        <v>0</v>
      </c>
      <c r="BH607" s="183">
        <f>IF(N607="sníž. přenesená",J607,0)</f>
        <v>0</v>
      </c>
      <c r="BI607" s="183">
        <f>IF(N607="nulová",J607,0)</f>
        <v>0</v>
      </c>
      <c r="BJ607" s="16" t="s">
        <v>84</v>
      </c>
      <c r="BK607" s="183">
        <f>ROUND(I607*H607,2)</f>
        <v>0</v>
      </c>
      <c r="BL607" s="16" t="s">
        <v>241</v>
      </c>
      <c r="BM607" s="182" t="s">
        <v>1792</v>
      </c>
    </row>
    <row r="608" s="2" customFormat="1" ht="37.8" customHeight="1">
      <c r="A608" s="35"/>
      <c r="B608" s="169"/>
      <c r="C608" s="184" t="s">
        <v>1793</v>
      </c>
      <c r="D608" s="184" t="s">
        <v>198</v>
      </c>
      <c r="E608" s="185" t="s">
        <v>1794</v>
      </c>
      <c r="F608" s="186" t="s">
        <v>1795</v>
      </c>
      <c r="G608" s="187" t="s">
        <v>195</v>
      </c>
      <c r="H608" s="188">
        <v>1</v>
      </c>
      <c r="I608" s="189"/>
      <c r="J608" s="190">
        <f>ROUND(I608*H608,2)</f>
        <v>0</v>
      </c>
      <c r="K608" s="191"/>
      <c r="L608" s="192"/>
      <c r="M608" s="193" t="s">
        <v>1</v>
      </c>
      <c r="N608" s="194" t="s">
        <v>41</v>
      </c>
      <c r="O608" s="74"/>
      <c r="P608" s="180">
        <f>O608*H608</f>
        <v>0</v>
      </c>
      <c r="Q608" s="180">
        <v>0</v>
      </c>
      <c r="R608" s="180">
        <f>Q608*H608</f>
        <v>0</v>
      </c>
      <c r="S608" s="180">
        <v>0</v>
      </c>
      <c r="T608" s="181">
        <f>S608*H608</f>
        <v>0</v>
      </c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R608" s="182" t="s">
        <v>290</v>
      </c>
      <c r="AT608" s="182" t="s">
        <v>198</v>
      </c>
      <c r="AU608" s="182" t="s">
        <v>183</v>
      </c>
      <c r="AY608" s="16" t="s">
        <v>176</v>
      </c>
      <c r="BE608" s="183">
        <f>IF(N608="základní",J608,0)</f>
        <v>0</v>
      </c>
      <c r="BF608" s="183">
        <f>IF(N608="snížená",J608,0)</f>
        <v>0</v>
      </c>
      <c r="BG608" s="183">
        <f>IF(N608="zákl. přenesená",J608,0)</f>
        <v>0</v>
      </c>
      <c r="BH608" s="183">
        <f>IF(N608="sníž. přenesená",J608,0)</f>
        <v>0</v>
      </c>
      <c r="BI608" s="183">
        <f>IF(N608="nulová",J608,0)</f>
        <v>0</v>
      </c>
      <c r="BJ608" s="16" t="s">
        <v>84</v>
      </c>
      <c r="BK608" s="183">
        <f>ROUND(I608*H608,2)</f>
        <v>0</v>
      </c>
      <c r="BL608" s="16" t="s">
        <v>241</v>
      </c>
      <c r="BM608" s="182" t="s">
        <v>1796</v>
      </c>
    </row>
    <row r="609" s="2" customFormat="1" ht="24.15" customHeight="1">
      <c r="A609" s="35"/>
      <c r="B609" s="169"/>
      <c r="C609" s="170" t="s">
        <v>1797</v>
      </c>
      <c r="D609" s="170" t="s">
        <v>179</v>
      </c>
      <c r="E609" s="171" t="s">
        <v>1798</v>
      </c>
      <c r="F609" s="172" t="s">
        <v>1799</v>
      </c>
      <c r="G609" s="173" t="s">
        <v>195</v>
      </c>
      <c r="H609" s="174">
        <v>3</v>
      </c>
      <c r="I609" s="175"/>
      <c r="J609" s="176">
        <f>ROUND(I609*H609,2)</f>
        <v>0</v>
      </c>
      <c r="K609" s="177"/>
      <c r="L609" s="36"/>
      <c r="M609" s="178" t="s">
        <v>1</v>
      </c>
      <c r="N609" s="179" t="s">
        <v>41</v>
      </c>
      <c r="O609" s="74"/>
      <c r="P609" s="180">
        <f>O609*H609</f>
        <v>0</v>
      </c>
      <c r="Q609" s="180">
        <v>0</v>
      </c>
      <c r="R609" s="180">
        <f>Q609*H609</f>
        <v>0</v>
      </c>
      <c r="S609" s="180">
        <v>0</v>
      </c>
      <c r="T609" s="181">
        <f>S609*H609</f>
        <v>0</v>
      </c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R609" s="182" t="s">
        <v>241</v>
      </c>
      <c r="AT609" s="182" t="s">
        <v>179</v>
      </c>
      <c r="AU609" s="182" t="s">
        <v>183</v>
      </c>
      <c r="AY609" s="16" t="s">
        <v>176</v>
      </c>
      <c r="BE609" s="183">
        <f>IF(N609="základní",J609,0)</f>
        <v>0</v>
      </c>
      <c r="BF609" s="183">
        <f>IF(N609="snížená",J609,0)</f>
        <v>0</v>
      </c>
      <c r="BG609" s="183">
        <f>IF(N609="zákl. přenesená",J609,0)</f>
        <v>0</v>
      </c>
      <c r="BH609" s="183">
        <f>IF(N609="sníž. přenesená",J609,0)</f>
        <v>0</v>
      </c>
      <c r="BI609" s="183">
        <f>IF(N609="nulová",J609,0)</f>
        <v>0</v>
      </c>
      <c r="BJ609" s="16" t="s">
        <v>84</v>
      </c>
      <c r="BK609" s="183">
        <f>ROUND(I609*H609,2)</f>
        <v>0</v>
      </c>
      <c r="BL609" s="16" t="s">
        <v>241</v>
      </c>
      <c r="BM609" s="182" t="s">
        <v>1800</v>
      </c>
    </row>
    <row r="610" s="2" customFormat="1" ht="62.7" customHeight="1">
      <c r="A610" s="35"/>
      <c r="B610" s="169"/>
      <c r="C610" s="184" t="s">
        <v>1801</v>
      </c>
      <c r="D610" s="184" t="s">
        <v>198</v>
      </c>
      <c r="E610" s="185" t="s">
        <v>1802</v>
      </c>
      <c r="F610" s="186" t="s">
        <v>1803</v>
      </c>
      <c r="G610" s="187" t="s">
        <v>1</v>
      </c>
      <c r="H610" s="188">
        <v>3</v>
      </c>
      <c r="I610" s="189"/>
      <c r="J610" s="190">
        <f>ROUND(I610*H610,2)</f>
        <v>0</v>
      </c>
      <c r="K610" s="191"/>
      <c r="L610" s="192"/>
      <c r="M610" s="193" t="s">
        <v>1</v>
      </c>
      <c r="N610" s="194" t="s">
        <v>41</v>
      </c>
      <c r="O610" s="74"/>
      <c r="P610" s="180">
        <f>O610*H610</f>
        <v>0</v>
      </c>
      <c r="Q610" s="180">
        <v>0</v>
      </c>
      <c r="R610" s="180">
        <f>Q610*H610</f>
        <v>0</v>
      </c>
      <c r="S610" s="180">
        <v>0</v>
      </c>
      <c r="T610" s="181">
        <f>S610*H610</f>
        <v>0</v>
      </c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R610" s="182" t="s">
        <v>290</v>
      </c>
      <c r="AT610" s="182" t="s">
        <v>198</v>
      </c>
      <c r="AU610" s="182" t="s">
        <v>183</v>
      </c>
      <c r="AY610" s="16" t="s">
        <v>176</v>
      </c>
      <c r="BE610" s="183">
        <f>IF(N610="základní",J610,0)</f>
        <v>0</v>
      </c>
      <c r="BF610" s="183">
        <f>IF(N610="snížená",J610,0)</f>
        <v>0</v>
      </c>
      <c r="BG610" s="183">
        <f>IF(N610="zákl. přenesená",J610,0)</f>
        <v>0</v>
      </c>
      <c r="BH610" s="183">
        <f>IF(N610="sníž. přenesená",J610,0)</f>
        <v>0</v>
      </c>
      <c r="BI610" s="183">
        <f>IF(N610="nulová",J610,0)</f>
        <v>0</v>
      </c>
      <c r="BJ610" s="16" t="s">
        <v>84</v>
      </c>
      <c r="BK610" s="183">
        <f>ROUND(I610*H610,2)</f>
        <v>0</v>
      </c>
      <c r="BL610" s="16" t="s">
        <v>241</v>
      </c>
      <c r="BM610" s="182" t="s">
        <v>1804</v>
      </c>
    </row>
    <row r="611" s="2" customFormat="1" ht="24.15" customHeight="1">
      <c r="A611" s="35"/>
      <c r="B611" s="169"/>
      <c r="C611" s="170" t="s">
        <v>1805</v>
      </c>
      <c r="D611" s="170" t="s">
        <v>179</v>
      </c>
      <c r="E611" s="171" t="s">
        <v>1806</v>
      </c>
      <c r="F611" s="172" t="s">
        <v>1807</v>
      </c>
      <c r="G611" s="173" t="s">
        <v>195</v>
      </c>
      <c r="H611" s="174">
        <v>2</v>
      </c>
      <c r="I611" s="175"/>
      <c r="J611" s="176">
        <f>ROUND(I611*H611,2)</f>
        <v>0</v>
      </c>
      <c r="K611" s="177"/>
      <c r="L611" s="36"/>
      <c r="M611" s="178" t="s">
        <v>1</v>
      </c>
      <c r="N611" s="179" t="s">
        <v>41</v>
      </c>
      <c r="O611" s="74"/>
      <c r="P611" s="180">
        <f>O611*H611</f>
        <v>0</v>
      </c>
      <c r="Q611" s="180">
        <v>0</v>
      </c>
      <c r="R611" s="180">
        <f>Q611*H611</f>
        <v>0</v>
      </c>
      <c r="S611" s="180">
        <v>0</v>
      </c>
      <c r="T611" s="181">
        <f>S611*H611</f>
        <v>0</v>
      </c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R611" s="182" t="s">
        <v>241</v>
      </c>
      <c r="AT611" s="182" t="s">
        <v>179</v>
      </c>
      <c r="AU611" s="182" t="s">
        <v>183</v>
      </c>
      <c r="AY611" s="16" t="s">
        <v>176</v>
      </c>
      <c r="BE611" s="183">
        <f>IF(N611="základní",J611,0)</f>
        <v>0</v>
      </c>
      <c r="BF611" s="183">
        <f>IF(N611="snížená",J611,0)</f>
        <v>0</v>
      </c>
      <c r="BG611" s="183">
        <f>IF(N611="zákl. přenesená",J611,0)</f>
        <v>0</v>
      </c>
      <c r="BH611" s="183">
        <f>IF(N611="sníž. přenesená",J611,0)</f>
        <v>0</v>
      </c>
      <c r="BI611" s="183">
        <f>IF(N611="nulová",J611,0)</f>
        <v>0</v>
      </c>
      <c r="BJ611" s="16" t="s">
        <v>84</v>
      </c>
      <c r="BK611" s="183">
        <f>ROUND(I611*H611,2)</f>
        <v>0</v>
      </c>
      <c r="BL611" s="16" t="s">
        <v>241</v>
      </c>
      <c r="BM611" s="182" t="s">
        <v>1808</v>
      </c>
    </row>
    <row r="612" s="2" customFormat="1" ht="37.8" customHeight="1">
      <c r="A612" s="35"/>
      <c r="B612" s="169"/>
      <c r="C612" s="184" t="s">
        <v>1809</v>
      </c>
      <c r="D612" s="184" t="s">
        <v>198</v>
      </c>
      <c r="E612" s="185" t="s">
        <v>1810</v>
      </c>
      <c r="F612" s="186" t="s">
        <v>1811</v>
      </c>
      <c r="G612" s="187" t="s">
        <v>1</v>
      </c>
      <c r="H612" s="188">
        <v>2</v>
      </c>
      <c r="I612" s="189"/>
      <c r="J612" s="190">
        <f>ROUND(I612*H612,2)</f>
        <v>0</v>
      </c>
      <c r="K612" s="191"/>
      <c r="L612" s="192"/>
      <c r="M612" s="193" t="s">
        <v>1</v>
      </c>
      <c r="N612" s="194" t="s">
        <v>41</v>
      </c>
      <c r="O612" s="74"/>
      <c r="P612" s="180">
        <f>O612*H612</f>
        <v>0</v>
      </c>
      <c r="Q612" s="180">
        <v>0</v>
      </c>
      <c r="R612" s="180">
        <f>Q612*H612</f>
        <v>0</v>
      </c>
      <c r="S612" s="180">
        <v>0</v>
      </c>
      <c r="T612" s="181">
        <f>S612*H612</f>
        <v>0</v>
      </c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R612" s="182" t="s">
        <v>290</v>
      </c>
      <c r="AT612" s="182" t="s">
        <v>198</v>
      </c>
      <c r="AU612" s="182" t="s">
        <v>183</v>
      </c>
      <c r="AY612" s="16" t="s">
        <v>176</v>
      </c>
      <c r="BE612" s="183">
        <f>IF(N612="základní",J612,0)</f>
        <v>0</v>
      </c>
      <c r="BF612" s="183">
        <f>IF(N612="snížená",J612,0)</f>
        <v>0</v>
      </c>
      <c r="BG612" s="183">
        <f>IF(N612="zákl. přenesená",J612,0)</f>
        <v>0</v>
      </c>
      <c r="BH612" s="183">
        <f>IF(N612="sníž. přenesená",J612,0)</f>
        <v>0</v>
      </c>
      <c r="BI612" s="183">
        <f>IF(N612="nulová",J612,0)</f>
        <v>0</v>
      </c>
      <c r="BJ612" s="16" t="s">
        <v>84</v>
      </c>
      <c r="BK612" s="183">
        <f>ROUND(I612*H612,2)</f>
        <v>0</v>
      </c>
      <c r="BL612" s="16" t="s">
        <v>241</v>
      </c>
      <c r="BM612" s="182" t="s">
        <v>1812</v>
      </c>
    </row>
    <row r="613" s="2" customFormat="1" ht="24.15" customHeight="1">
      <c r="A613" s="35"/>
      <c r="B613" s="169"/>
      <c r="C613" s="170" t="s">
        <v>1813</v>
      </c>
      <c r="D613" s="170" t="s">
        <v>179</v>
      </c>
      <c r="E613" s="171" t="s">
        <v>1814</v>
      </c>
      <c r="F613" s="172" t="s">
        <v>1815</v>
      </c>
      <c r="G613" s="173" t="s">
        <v>195</v>
      </c>
      <c r="H613" s="174">
        <v>2</v>
      </c>
      <c r="I613" s="175"/>
      <c r="J613" s="176">
        <f>ROUND(I613*H613,2)</f>
        <v>0</v>
      </c>
      <c r="K613" s="177"/>
      <c r="L613" s="36"/>
      <c r="M613" s="178" t="s">
        <v>1</v>
      </c>
      <c r="N613" s="179" t="s">
        <v>41</v>
      </c>
      <c r="O613" s="74"/>
      <c r="P613" s="180">
        <f>O613*H613</f>
        <v>0</v>
      </c>
      <c r="Q613" s="180">
        <v>0</v>
      </c>
      <c r="R613" s="180">
        <f>Q613*H613</f>
        <v>0</v>
      </c>
      <c r="S613" s="180">
        <v>0</v>
      </c>
      <c r="T613" s="181">
        <f>S613*H613</f>
        <v>0</v>
      </c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R613" s="182" t="s">
        <v>241</v>
      </c>
      <c r="AT613" s="182" t="s">
        <v>179</v>
      </c>
      <c r="AU613" s="182" t="s">
        <v>183</v>
      </c>
      <c r="AY613" s="16" t="s">
        <v>176</v>
      </c>
      <c r="BE613" s="183">
        <f>IF(N613="základní",J613,0)</f>
        <v>0</v>
      </c>
      <c r="BF613" s="183">
        <f>IF(N613="snížená",J613,0)</f>
        <v>0</v>
      </c>
      <c r="BG613" s="183">
        <f>IF(N613="zákl. přenesená",J613,0)</f>
        <v>0</v>
      </c>
      <c r="BH613" s="183">
        <f>IF(N613="sníž. přenesená",J613,0)</f>
        <v>0</v>
      </c>
      <c r="BI613" s="183">
        <f>IF(N613="nulová",J613,0)</f>
        <v>0</v>
      </c>
      <c r="BJ613" s="16" t="s">
        <v>84</v>
      </c>
      <c r="BK613" s="183">
        <f>ROUND(I613*H613,2)</f>
        <v>0</v>
      </c>
      <c r="BL613" s="16" t="s">
        <v>241</v>
      </c>
      <c r="BM613" s="182" t="s">
        <v>1816</v>
      </c>
    </row>
    <row r="614" s="2" customFormat="1" ht="37.8" customHeight="1">
      <c r="A614" s="35"/>
      <c r="B614" s="169"/>
      <c r="C614" s="184" t="s">
        <v>1817</v>
      </c>
      <c r="D614" s="184" t="s">
        <v>198</v>
      </c>
      <c r="E614" s="185" t="s">
        <v>1818</v>
      </c>
      <c r="F614" s="186" t="s">
        <v>1819</v>
      </c>
      <c r="G614" s="187" t="s">
        <v>195</v>
      </c>
      <c r="H614" s="188">
        <v>2</v>
      </c>
      <c r="I614" s="189"/>
      <c r="J614" s="190">
        <f>ROUND(I614*H614,2)</f>
        <v>0</v>
      </c>
      <c r="K614" s="191"/>
      <c r="L614" s="192"/>
      <c r="M614" s="193" t="s">
        <v>1</v>
      </c>
      <c r="N614" s="194" t="s">
        <v>41</v>
      </c>
      <c r="O614" s="74"/>
      <c r="P614" s="180">
        <f>O614*H614</f>
        <v>0</v>
      </c>
      <c r="Q614" s="180">
        <v>0</v>
      </c>
      <c r="R614" s="180">
        <f>Q614*H614</f>
        <v>0</v>
      </c>
      <c r="S614" s="180">
        <v>0</v>
      </c>
      <c r="T614" s="181">
        <f>S614*H614</f>
        <v>0</v>
      </c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R614" s="182" t="s">
        <v>290</v>
      </c>
      <c r="AT614" s="182" t="s">
        <v>198</v>
      </c>
      <c r="AU614" s="182" t="s">
        <v>183</v>
      </c>
      <c r="AY614" s="16" t="s">
        <v>176</v>
      </c>
      <c r="BE614" s="183">
        <f>IF(N614="základní",J614,0)</f>
        <v>0</v>
      </c>
      <c r="BF614" s="183">
        <f>IF(N614="snížená",J614,0)</f>
        <v>0</v>
      </c>
      <c r="BG614" s="183">
        <f>IF(N614="zákl. přenesená",J614,0)</f>
        <v>0</v>
      </c>
      <c r="BH614" s="183">
        <f>IF(N614="sníž. přenesená",J614,0)</f>
        <v>0</v>
      </c>
      <c r="BI614" s="183">
        <f>IF(N614="nulová",J614,0)</f>
        <v>0</v>
      </c>
      <c r="BJ614" s="16" t="s">
        <v>84</v>
      </c>
      <c r="BK614" s="183">
        <f>ROUND(I614*H614,2)</f>
        <v>0</v>
      </c>
      <c r="BL614" s="16" t="s">
        <v>241</v>
      </c>
      <c r="BM614" s="182" t="s">
        <v>1820</v>
      </c>
    </row>
    <row r="615" s="2" customFormat="1" ht="37.8" customHeight="1">
      <c r="A615" s="35"/>
      <c r="B615" s="169"/>
      <c r="C615" s="170" t="s">
        <v>1821</v>
      </c>
      <c r="D615" s="170" t="s">
        <v>179</v>
      </c>
      <c r="E615" s="171" t="s">
        <v>1822</v>
      </c>
      <c r="F615" s="172" t="s">
        <v>1823</v>
      </c>
      <c r="G615" s="173" t="s">
        <v>195</v>
      </c>
      <c r="H615" s="174">
        <v>1</v>
      </c>
      <c r="I615" s="175"/>
      <c r="J615" s="176">
        <f>ROUND(I615*H615,2)</f>
        <v>0</v>
      </c>
      <c r="K615" s="177"/>
      <c r="L615" s="36"/>
      <c r="M615" s="178" t="s">
        <v>1</v>
      </c>
      <c r="N615" s="179" t="s">
        <v>41</v>
      </c>
      <c r="O615" s="74"/>
      <c r="P615" s="180">
        <f>O615*H615</f>
        <v>0</v>
      </c>
      <c r="Q615" s="180">
        <v>0</v>
      </c>
      <c r="R615" s="180">
        <f>Q615*H615</f>
        <v>0</v>
      </c>
      <c r="S615" s="180">
        <v>0</v>
      </c>
      <c r="T615" s="181">
        <f>S615*H615</f>
        <v>0</v>
      </c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R615" s="182" t="s">
        <v>241</v>
      </c>
      <c r="AT615" s="182" t="s">
        <v>179</v>
      </c>
      <c r="AU615" s="182" t="s">
        <v>183</v>
      </c>
      <c r="AY615" s="16" t="s">
        <v>176</v>
      </c>
      <c r="BE615" s="183">
        <f>IF(N615="základní",J615,0)</f>
        <v>0</v>
      </c>
      <c r="BF615" s="183">
        <f>IF(N615="snížená",J615,0)</f>
        <v>0</v>
      </c>
      <c r="BG615" s="183">
        <f>IF(N615="zákl. přenesená",J615,0)</f>
        <v>0</v>
      </c>
      <c r="BH615" s="183">
        <f>IF(N615="sníž. přenesená",J615,0)</f>
        <v>0</v>
      </c>
      <c r="BI615" s="183">
        <f>IF(N615="nulová",J615,0)</f>
        <v>0</v>
      </c>
      <c r="BJ615" s="16" t="s">
        <v>84</v>
      </c>
      <c r="BK615" s="183">
        <f>ROUND(I615*H615,2)</f>
        <v>0</v>
      </c>
      <c r="BL615" s="16" t="s">
        <v>241</v>
      </c>
      <c r="BM615" s="182" t="s">
        <v>1824</v>
      </c>
    </row>
    <row r="616" s="2" customFormat="1" ht="76.35" customHeight="1">
      <c r="A616" s="35"/>
      <c r="B616" s="169"/>
      <c r="C616" s="184" t="s">
        <v>1825</v>
      </c>
      <c r="D616" s="184" t="s">
        <v>198</v>
      </c>
      <c r="E616" s="185" t="s">
        <v>1826</v>
      </c>
      <c r="F616" s="186" t="s">
        <v>1827</v>
      </c>
      <c r="G616" s="187" t="s">
        <v>195</v>
      </c>
      <c r="H616" s="188">
        <v>1</v>
      </c>
      <c r="I616" s="189"/>
      <c r="J616" s="190">
        <f>ROUND(I616*H616,2)</f>
        <v>0</v>
      </c>
      <c r="K616" s="191"/>
      <c r="L616" s="192"/>
      <c r="M616" s="193" t="s">
        <v>1</v>
      </c>
      <c r="N616" s="194" t="s">
        <v>41</v>
      </c>
      <c r="O616" s="74"/>
      <c r="P616" s="180">
        <f>O616*H616</f>
        <v>0</v>
      </c>
      <c r="Q616" s="180">
        <v>0</v>
      </c>
      <c r="R616" s="180">
        <f>Q616*H616</f>
        <v>0</v>
      </c>
      <c r="S616" s="180">
        <v>0</v>
      </c>
      <c r="T616" s="181">
        <f>S616*H616</f>
        <v>0</v>
      </c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R616" s="182" t="s">
        <v>290</v>
      </c>
      <c r="AT616" s="182" t="s">
        <v>198</v>
      </c>
      <c r="AU616" s="182" t="s">
        <v>183</v>
      </c>
      <c r="AY616" s="16" t="s">
        <v>176</v>
      </c>
      <c r="BE616" s="183">
        <f>IF(N616="základní",J616,0)</f>
        <v>0</v>
      </c>
      <c r="BF616" s="183">
        <f>IF(N616="snížená",J616,0)</f>
        <v>0</v>
      </c>
      <c r="BG616" s="183">
        <f>IF(N616="zákl. přenesená",J616,0)</f>
        <v>0</v>
      </c>
      <c r="BH616" s="183">
        <f>IF(N616="sníž. přenesená",J616,0)</f>
        <v>0</v>
      </c>
      <c r="BI616" s="183">
        <f>IF(N616="nulová",J616,0)</f>
        <v>0</v>
      </c>
      <c r="BJ616" s="16" t="s">
        <v>84</v>
      </c>
      <c r="BK616" s="183">
        <f>ROUND(I616*H616,2)</f>
        <v>0</v>
      </c>
      <c r="BL616" s="16" t="s">
        <v>241</v>
      </c>
      <c r="BM616" s="182" t="s">
        <v>1828</v>
      </c>
    </row>
    <row r="617" s="2" customFormat="1" ht="66.75" customHeight="1">
      <c r="A617" s="35"/>
      <c r="B617" s="169"/>
      <c r="C617" s="184" t="s">
        <v>1829</v>
      </c>
      <c r="D617" s="184" t="s">
        <v>198</v>
      </c>
      <c r="E617" s="185" t="s">
        <v>1830</v>
      </c>
      <c r="F617" s="186" t="s">
        <v>1831</v>
      </c>
      <c r="G617" s="187" t="s">
        <v>1</v>
      </c>
      <c r="H617" s="188">
        <v>0</v>
      </c>
      <c r="I617" s="189"/>
      <c r="J617" s="190">
        <f>ROUND(I617*H617,2)</f>
        <v>0</v>
      </c>
      <c r="K617" s="191"/>
      <c r="L617" s="192"/>
      <c r="M617" s="193" t="s">
        <v>1</v>
      </c>
      <c r="N617" s="194" t="s">
        <v>41</v>
      </c>
      <c r="O617" s="74"/>
      <c r="P617" s="180">
        <f>O617*H617</f>
        <v>0</v>
      </c>
      <c r="Q617" s="180">
        <v>0</v>
      </c>
      <c r="R617" s="180">
        <f>Q617*H617</f>
        <v>0</v>
      </c>
      <c r="S617" s="180">
        <v>0</v>
      </c>
      <c r="T617" s="181">
        <f>S617*H617</f>
        <v>0</v>
      </c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R617" s="182" t="s">
        <v>290</v>
      </c>
      <c r="AT617" s="182" t="s">
        <v>198</v>
      </c>
      <c r="AU617" s="182" t="s">
        <v>183</v>
      </c>
      <c r="AY617" s="16" t="s">
        <v>176</v>
      </c>
      <c r="BE617" s="183">
        <f>IF(N617="základní",J617,0)</f>
        <v>0</v>
      </c>
      <c r="BF617" s="183">
        <f>IF(N617="snížená",J617,0)</f>
        <v>0</v>
      </c>
      <c r="BG617" s="183">
        <f>IF(N617="zákl. přenesená",J617,0)</f>
        <v>0</v>
      </c>
      <c r="BH617" s="183">
        <f>IF(N617="sníž. přenesená",J617,0)</f>
        <v>0</v>
      </c>
      <c r="BI617" s="183">
        <f>IF(N617="nulová",J617,0)</f>
        <v>0</v>
      </c>
      <c r="BJ617" s="16" t="s">
        <v>84</v>
      </c>
      <c r="BK617" s="183">
        <f>ROUND(I617*H617,2)</f>
        <v>0</v>
      </c>
      <c r="BL617" s="16" t="s">
        <v>241</v>
      </c>
      <c r="BM617" s="182" t="s">
        <v>1832</v>
      </c>
    </row>
    <row r="618" s="2" customFormat="1" ht="37.8" customHeight="1">
      <c r="A618" s="35"/>
      <c r="B618" s="169"/>
      <c r="C618" s="184" t="s">
        <v>1833</v>
      </c>
      <c r="D618" s="184" t="s">
        <v>198</v>
      </c>
      <c r="E618" s="185" t="s">
        <v>1834</v>
      </c>
      <c r="F618" s="186" t="s">
        <v>1835</v>
      </c>
      <c r="G618" s="187" t="s">
        <v>1</v>
      </c>
      <c r="H618" s="188">
        <v>0</v>
      </c>
      <c r="I618" s="189"/>
      <c r="J618" s="190">
        <f>ROUND(I618*H618,2)</f>
        <v>0</v>
      </c>
      <c r="K618" s="191"/>
      <c r="L618" s="192"/>
      <c r="M618" s="193" t="s">
        <v>1</v>
      </c>
      <c r="N618" s="194" t="s">
        <v>41</v>
      </c>
      <c r="O618" s="74"/>
      <c r="P618" s="180">
        <f>O618*H618</f>
        <v>0</v>
      </c>
      <c r="Q618" s="180">
        <v>0</v>
      </c>
      <c r="R618" s="180">
        <f>Q618*H618</f>
        <v>0</v>
      </c>
      <c r="S618" s="180">
        <v>0</v>
      </c>
      <c r="T618" s="181">
        <f>S618*H618</f>
        <v>0</v>
      </c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R618" s="182" t="s">
        <v>290</v>
      </c>
      <c r="AT618" s="182" t="s">
        <v>198</v>
      </c>
      <c r="AU618" s="182" t="s">
        <v>183</v>
      </c>
      <c r="AY618" s="16" t="s">
        <v>176</v>
      </c>
      <c r="BE618" s="183">
        <f>IF(N618="základní",J618,0)</f>
        <v>0</v>
      </c>
      <c r="BF618" s="183">
        <f>IF(N618="snížená",J618,0)</f>
        <v>0</v>
      </c>
      <c r="BG618" s="183">
        <f>IF(N618="zákl. přenesená",J618,0)</f>
        <v>0</v>
      </c>
      <c r="BH618" s="183">
        <f>IF(N618="sníž. přenesená",J618,0)</f>
        <v>0</v>
      </c>
      <c r="BI618" s="183">
        <f>IF(N618="nulová",J618,0)</f>
        <v>0</v>
      </c>
      <c r="BJ618" s="16" t="s">
        <v>84</v>
      </c>
      <c r="BK618" s="183">
        <f>ROUND(I618*H618,2)</f>
        <v>0</v>
      </c>
      <c r="BL618" s="16" t="s">
        <v>241</v>
      </c>
      <c r="BM618" s="182" t="s">
        <v>1836</v>
      </c>
    </row>
    <row r="619" s="2" customFormat="1" ht="24.15" customHeight="1">
      <c r="A619" s="35"/>
      <c r="B619" s="169"/>
      <c r="C619" s="170" t="s">
        <v>1837</v>
      </c>
      <c r="D619" s="170" t="s">
        <v>179</v>
      </c>
      <c r="E619" s="171" t="s">
        <v>1838</v>
      </c>
      <c r="F619" s="172" t="s">
        <v>1839</v>
      </c>
      <c r="G619" s="173" t="s">
        <v>195</v>
      </c>
      <c r="H619" s="174">
        <v>3</v>
      </c>
      <c r="I619" s="175"/>
      <c r="J619" s="176">
        <f>ROUND(I619*H619,2)</f>
        <v>0</v>
      </c>
      <c r="K619" s="177"/>
      <c r="L619" s="36"/>
      <c r="M619" s="178" t="s">
        <v>1</v>
      </c>
      <c r="N619" s="179" t="s">
        <v>41</v>
      </c>
      <c r="O619" s="74"/>
      <c r="P619" s="180">
        <f>O619*H619</f>
        <v>0</v>
      </c>
      <c r="Q619" s="180">
        <v>0</v>
      </c>
      <c r="R619" s="180">
        <f>Q619*H619</f>
        <v>0</v>
      </c>
      <c r="S619" s="180">
        <v>0</v>
      </c>
      <c r="T619" s="181">
        <f>S619*H619</f>
        <v>0</v>
      </c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R619" s="182" t="s">
        <v>241</v>
      </c>
      <c r="AT619" s="182" t="s">
        <v>179</v>
      </c>
      <c r="AU619" s="182" t="s">
        <v>183</v>
      </c>
      <c r="AY619" s="16" t="s">
        <v>176</v>
      </c>
      <c r="BE619" s="183">
        <f>IF(N619="základní",J619,0)</f>
        <v>0</v>
      </c>
      <c r="BF619" s="183">
        <f>IF(N619="snížená",J619,0)</f>
        <v>0</v>
      </c>
      <c r="BG619" s="183">
        <f>IF(N619="zákl. přenesená",J619,0)</f>
        <v>0</v>
      </c>
      <c r="BH619" s="183">
        <f>IF(N619="sníž. přenesená",J619,0)</f>
        <v>0</v>
      </c>
      <c r="BI619" s="183">
        <f>IF(N619="nulová",J619,0)</f>
        <v>0</v>
      </c>
      <c r="BJ619" s="16" t="s">
        <v>84</v>
      </c>
      <c r="BK619" s="183">
        <f>ROUND(I619*H619,2)</f>
        <v>0</v>
      </c>
      <c r="BL619" s="16" t="s">
        <v>241</v>
      </c>
      <c r="BM619" s="182" t="s">
        <v>1840</v>
      </c>
    </row>
    <row r="620" s="2" customFormat="1" ht="33" customHeight="1">
      <c r="A620" s="35"/>
      <c r="B620" s="169"/>
      <c r="C620" s="184" t="s">
        <v>1841</v>
      </c>
      <c r="D620" s="184" t="s">
        <v>198</v>
      </c>
      <c r="E620" s="185" t="s">
        <v>1842</v>
      </c>
      <c r="F620" s="186" t="s">
        <v>1843</v>
      </c>
      <c r="G620" s="187" t="s">
        <v>195</v>
      </c>
      <c r="H620" s="188">
        <v>2</v>
      </c>
      <c r="I620" s="189"/>
      <c r="J620" s="190">
        <f>ROUND(I620*H620,2)</f>
        <v>0</v>
      </c>
      <c r="K620" s="191"/>
      <c r="L620" s="192"/>
      <c r="M620" s="193" t="s">
        <v>1</v>
      </c>
      <c r="N620" s="194" t="s">
        <v>41</v>
      </c>
      <c r="O620" s="74"/>
      <c r="P620" s="180">
        <f>O620*H620</f>
        <v>0</v>
      </c>
      <c r="Q620" s="180">
        <v>0.00020000000000000001</v>
      </c>
      <c r="R620" s="180">
        <f>Q620*H620</f>
        <v>0.00040000000000000002</v>
      </c>
      <c r="S620" s="180">
        <v>0</v>
      </c>
      <c r="T620" s="181">
        <f>S620*H620</f>
        <v>0</v>
      </c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R620" s="182" t="s">
        <v>290</v>
      </c>
      <c r="AT620" s="182" t="s">
        <v>198</v>
      </c>
      <c r="AU620" s="182" t="s">
        <v>183</v>
      </c>
      <c r="AY620" s="16" t="s">
        <v>176</v>
      </c>
      <c r="BE620" s="183">
        <f>IF(N620="základní",J620,0)</f>
        <v>0</v>
      </c>
      <c r="BF620" s="183">
        <f>IF(N620="snížená",J620,0)</f>
        <v>0</v>
      </c>
      <c r="BG620" s="183">
        <f>IF(N620="zákl. přenesená",J620,0)</f>
        <v>0</v>
      </c>
      <c r="BH620" s="183">
        <f>IF(N620="sníž. přenesená",J620,0)</f>
        <v>0</v>
      </c>
      <c r="BI620" s="183">
        <f>IF(N620="nulová",J620,0)</f>
        <v>0</v>
      </c>
      <c r="BJ620" s="16" t="s">
        <v>84</v>
      </c>
      <c r="BK620" s="183">
        <f>ROUND(I620*H620,2)</f>
        <v>0</v>
      </c>
      <c r="BL620" s="16" t="s">
        <v>241</v>
      </c>
      <c r="BM620" s="182" t="s">
        <v>1844</v>
      </c>
    </row>
    <row r="621" s="2" customFormat="1" ht="33" customHeight="1">
      <c r="A621" s="35"/>
      <c r="B621" s="169"/>
      <c r="C621" s="184" t="s">
        <v>1845</v>
      </c>
      <c r="D621" s="184" t="s">
        <v>198</v>
      </c>
      <c r="E621" s="185" t="s">
        <v>1846</v>
      </c>
      <c r="F621" s="186" t="s">
        <v>1847</v>
      </c>
      <c r="G621" s="187" t="s">
        <v>195</v>
      </c>
      <c r="H621" s="188">
        <v>1</v>
      </c>
      <c r="I621" s="189"/>
      <c r="J621" s="190">
        <f>ROUND(I621*H621,2)</f>
        <v>0</v>
      </c>
      <c r="K621" s="191"/>
      <c r="L621" s="192"/>
      <c r="M621" s="193" t="s">
        <v>1</v>
      </c>
      <c r="N621" s="194" t="s">
        <v>41</v>
      </c>
      <c r="O621" s="74"/>
      <c r="P621" s="180">
        <f>O621*H621</f>
        <v>0</v>
      </c>
      <c r="Q621" s="180">
        <v>0.00020000000000000001</v>
      </c>
      <c r="R621" s="180">
        <f>Q621*H621</f>
        <v>0.00020000000000000001</v>
      </c>
      <c r="S621" s="180">
        <v>0</v>
      </c>
      <c r="T621" s="181">
        <f>S621*H621</f>
        <v>0</v>
      </c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R621" s="182" t="s">
        <v>290</v>
      </c>
      <c r="AT621" s="182" t="s">
        <v>198</v>
      </c>
      <c r="AU621" s="182" t="s">
        <v>183</v>
      </c>
      <c r="AY621" s="16" t="s">
        <v>176</v>
      </c>
      <c r="BE621" s="183">
        <f>IF(N621="základní",J621,0)</f>
        <v>0</v>
      </c>
      <c r="BF621" s="183">
        <f>IF(N621="snížená",J621,0)</f>
        <v>0</v>
      </c>
      <c r="BG621" s="183">
        <f>IF(N621="zákl. přenesená",J621,0)</f>
        <v>0</v>
      </c>
      <c r="BH621" s="183">
        <f>IF(N621="sníž. přenesená",J621,0)</f>
        <v>0</v>
      </c>
      <c r="BI621" s="183">
        <f>IF(N621="nulová",J621,0)</f>
        <v>0</v>
      </c>
      <c r="BJ621" s="16" t="s">
        <v>84</v>
      </c>
      <c r="BK621" s="183">
        <f>ROUND(I621*H621,2)</f>
        <v>0</v>
      </c>
      <c r="BL621" s="16" t="s">
        <v>241</v>
      </c>
      <c r="BM621" s="182" t="s">
        <v>1848</v>
      </c>
    </row>
    <row r="622" s="2" customFormat="1" ht="62.7" customHeight="1">
      <c r="A622" s="35"/>
      <c r="B622" s="169"/>
      <c r="C622" s="170" t="s">
        <v>1849</v>
      </c>
      <c r="D622" s="170" t="s">
        <v>179</v>
      </c>
      <c r="E622" s="171" t="s">
        <v>1850</v>
      </c>
      <c r="F622" s="172" t="s">
        <v>1851</v>
      </c>
      <c r="G622" s="173" t="s">
        <v>182</v>
      </c>
      <c r="H622" s="174">
        <v>2.6000000000000001</v>
      </c>
      <c r="I622" s="175"/>
      <c r="J622" s="176">
        <f>ROUND(I622*H622,2)</f>
        <v>0</v>
      </c>
      <c r="K622" s="177"/>
      <c r="L622" s="36"/>
      <c r="M622" s="178" t="s">
        <v>1</v>
      </c>
      <c r="N622" s="179" t="s">
        <v>41</v>
      </c>
      <c r="O622" s="74"/>
      <c r="P622" s="180">
        <f>O622*H622</f>
        <v>0</v>
      </c>
      <c r="Q622" s="180">
        <v>0</v>
      </c>
      <c r="R622" s="180">
        <f>Q622*H622</f>
        <v>0</v>
      </c>
      <c r="S622" s="180">
        <v>0</v>
      </c>
      <c r="T622" s="181">
        <f>S622*H622</f>
        <v>0</v>
      </c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R622" s="182" t="s">
        <v>241</v>
      </c>
      <c r="AT622" s="182" t="s">
        <v>179</v>
      </c>
      <c r="AU622" s="182" t="s">
        <v>183</v>
      </c>
      <c r="AY622" s="16" t="s">
        <v>176</v>
      </c>
      <c r="BE622" s="183">
        <f>IF(N622="základní",J622,0)</f>
        <v>0</v>
      </c>
      <c r="BF622" s="183">
        <f>IF(N622="snížená",J622,0)</f>
        <v>0</v>
      </c>
      <c r="BG622" s="183">
        <f>IF(N622="zákl. přenesená",J622,0)</f>
        <v>0</v>
      </c>
      <c r="BH622" s="183">
        <f>IF(N622="sníž. přenesená",J622,0)</f>
        <v>0</v>
      </c>
      <c r="BI622" s="183">
        <f>IF(N622="nulová",J622,0)</f>
        <v>0</v>
      </c>
      <c r="BJ622" s="16" t="s">
        <v>84</v>
      </c>
      <c r="BK622" s="183">
        <f>ROUND(I622*H622,2)</f>
        <v>0</v>
      </c>
      <c r="BL622" s="16" t="s">
        <v>241</v>
      </c>
      <c r="BM622" s="182" t="s">
        <v>1852</v>
      </c>
    </row>
    <row r="623" s="2" customFormat="1" ht="62.7" customHeight="1">
      <c r="A623" s="35"/>
      <c r="B623" s="169"/>
      <c r="C623" s="170" t="s">
        <v>1853</v>
      </c>
      <c r="D623" s="170" t="s">
        <v>179</v>
      </c>
      <c r="E623" s="171" t="s">
        <v>1854</v>
      </c>
      <c r="F623" s="172" t="s">
        <v>1855</v>
      </c>
      <c r="G623" s="173" t="s">
        <v>182</v>
      </c>
      <c r="H623" s="174">
        <v>15.4</v>
      </c>
      <c r="I623" s="175"/>
      <c r="J623" s="176">
        <f>ROUND(I623*H623,2)</f>
        <v>0</v>
      </c>
      <c r="K623" s="177"/>
      <c r="L623" s="36"/>
      <c r="M623" s="178" t="s">
        <v>1</v>
      </c>
      <c r="N623" s="179" t="s">
        <v>41</v>
      </c>
      <c r="O623" s="74"/>
      <c r="P623" s="180">
        <f>O623*H623</f>
        <v>0</v>
      </c>
      <c r="Q623" s="180">
        <v>0</v>
      </c>
      <c r="R623" s="180">
        <f>Q623*H623</f>
        <v>0</v>
      </c>
      <c r="S623" s="180">
        <v>0</v>
      </c>
      <c r="T623" s="181">
        <f>S623*H623</f>
        <v>0</v>
      </c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R623" s="182" t="s">
        <v>241</v>
      </c>
      <c r="AT623" s="182" t="s">
        <v>179</v>
      </c>
      <c r="AU623" s="182" t="s">
        <v>183</v>
      </c>
      <c r="AY623" s="16" t="s">
        <v>176</v>
      </c>
      <c r="BE623" s="183">
        <f>IF(N623="základní",J623,0)</f>
        <v>0</v>
      </c>
      <c r="BF623" s="183">
        <f>IF(N623="snížená",J623,0)</f>
        <v>0</v>
      </c>
      <c r="BG623" s="183">
        <f>IF(N623="zákl. přenesená",J623,0)</f>
        <v>0</v>
      </c>
      <c r="BH623" s="183">
        <f>IF(N623="sníž. přenesená",J623,0)</f>
        <v>0</v>
      </c>
      <c r="BI623" s="183">
        <f>IF(N623="nulová",J623,0)</f>
        <v>0</v>
      </c>
      <c r="BJ623" s="16" t="s">
        <v>84</v>
      </c>
      <c r="BK623" s="183">
        <f>ROUND(I623*H623,2)</f>
        <v>0</v>
      </c>
      <c r="BL623" s="16" t="s">
        <v>241</v>
      </c>
      <c r="BM623" s="182" t="s">
        <v>1856</v>
      </c>
    </row>
    <row r="624" s="2" customFormat="1" ht="62.7" customHeight="1">
      <c r="A624" s="35"/>
      <c r="B624" s="169"/>
      <c r="C624" s="170" t="s">
        <v>1857</v>
      </c>
      <c r="D624" s="170" t="s">
        <v>179</v>
      </c>
      <c r="E624" s="171" t="s">
        <v>1858</v>
      </c>
      <c r="F624" s="172" t="s">
        <v>1859</v>
      </c>
      <c r="G624" s="173" t="s">
        <v>182</v>
      </c>
      <c r="H624" s="174">
        <v>7.2000000000000002</v>
      </c>
      <c r="I624" s="175"/>
      <c r="J624" s="176">
        <f>ROUND(I624*H624,2)</f>
        <v>0</v>
      </c>
      <c r="K624" s="177"/>
      <c r="L624" s="36"/>
      <c r="M624" s="178" t="s">
        <v>1</v>
      </c>
      <c r="N624" s="179" t="s">
        <v>41</v>
      </c>
      <c r="O624" s="74"/>
      <c r="P624" s="180">
        <f>O624*H624</f>
        <v>0</v>
      </c>
      <c r="Q624" s="180">
        <v>0</v>
      </c>
      <c r="R624" s="180">
        <f>Q624*H624</f>
        <v>0</v>
      </c>
      <c r="S624" s="180">
        <v>0</v>
      </c>
      <c r="T624" s="181">
        <f>S624*H624</f>
        <v>0</v>
      </c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R624" s="182" t="s">
        <v>596</v>
      </c>
      <c r="AT624" s="182" t="s">
        <v>179</v>
      </c>
      <c r="AU624" s="182" t="s">
        <v>183</v>
      </c>
      <c r="AY624" s="16" t="s">
        <v>176</v>
      </c>
      <c r="BE624" s="183">
        <f>IF(N624="základní",J624,0)</f>
        <v>0</v>
      </c>
      <c r="BF624" s="183">
        <f>IF(N624="snížená",J624,0)</f>
        <v>0</v>
      </c>
      <c r="BG624" s="183">
        <f>IF(N624="zákl. přenesená",J624,0)</f>
        <v>0</v>
      </c>
      <c r="BH624" s="183">
        <f>IF(N624="sníž. přenesená",J624,0)</f>
        <v>0</v>
      </c>
      <c r="BI624" s="183">
        <f>IF(N624="nulová",J624,0)</f>
        <v>0</v>
      </c>
      <c r="BJ624" s="16" t="s">
        <v>84</v>
      </c>
      <c r="BK624" s="183">
        <f>ROUND(I624*H624,2)</f>
        <v>0</v>
      </c>
      <c r="BL624" s="16" t="s">
        <v>596</v>
      </c>
      <c r="BM624" s="182" t="s">
        <v>1860</v>
      </c>
    </row>
    <row r="625" s="2" customFormat="1" ht="62.7" customHeight="1">
      <c r="A625" s="35"/>
      <c r="B625" s="169"/>
      <c r="C625" s="170" t="s">
        <v>1861</v>
      </c>
      <c r="D625" s="170" t="s">
        <v>179</v>
      </c>
      <c r="E625" s="171" t="s">
        <v>1862</v>
      </c>
      <c r="F625" s="172" t="s">
        <v>1863</v>
      </c>
      <c r="G625" s="173" t="s">
        <v>182</v>
      </c>
      <c r="H625" s="174">
        <v>21.600000000000001</v>
      </c>
      <c r="I625" s="175"/>
      <c r="J625" s="176">
        <f>ROUND(I625*H625,2)</f>
        <v>0</v>
      </c>
      <c r="K625" s="177"/>
      <c r="L625" s="36"/>
      <c r="M625" s="178" t="s">
        <v>1</v>
      </c>
      <c r="N625" s="179" t="s">
        <v>41</v>
      </c>
      <c r="O625" s="74"/>
      <c r="P625" s="180">
        <f>O625*H625</f>
        <v>0</v>
      </c>
      <c r="Q625" s="180">
        <v>0</v>
      </c>
      <c r="R625" s="180">
        <f>Q625*H625</f>
        <v>0</v>
      </c>
      <c r="S625" s="180">
        <v>0</v>
      </c>
      <c r="T625" s="181">
        <f>S625*H625</f>
        <v>0</v>
      </c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R625" s="182" t="s">
        <v>596</v>
      </c>
      <c r="AT625" s="182" t="s">
        <v>179</v>
      </c>
      <c r="AU625" s="182" t="s">
        <v>183</v>
      </c>
      <c r="AY625" s="16" t="s">
        <v>176</v>
      </c>
      <c r="BE625" s="183">
        <f>IF(N625="základní",J625,0)</f>
        <v>0</v>
      </c>
      <c r="BF625" s="183">
        <f>IF(N625="snížená",J625,0)</f>
        <v>0</v>
      </c>
      <c r="BG625" s="183">
        <f>IF(N625="zákl. přenesená",J625,0)</f>
        <v>0</v>
      </c>
      <c r="BH625" s="183">
        <f>IF(N625="sníž. přenesená",J625,0)</f>
        <v>0</v>
      </c>
      <c r="BI625" s="183">
        <f>IF(N625="nulová",J625,0)</f>
        <v>0</v>
      </c>
      <c r="BJ625" s="16" t="s">
        <v>84</v>
      </c>
      <c r="BK625" s="183">
        <f>ROUND(I625*H625,2)</f>
        <v>0</v>
      </c>
      <c r="BL625" s="16" t="s">
        <v>596</v>
      </c>
      <c r="BM625" s="182" t="s">
        <v>1864</v>
      </c>
    </row>
    <row r="626" s="2" customFormat="1" ht="62.7" customHeight="1">
      <c r="A626" s="35"/>
      <c r="B626" s="169"/>
      <c r="C626" s="170" t="s">
        <v>1865</v>
      </c>
      <c r="D626" s="170" t="s">
        <v>179</v>
      </c>
      <c r="E626" s="171" t="s">
        <v>1866</v>
      </c>
      <c r="F626" s="172" t="s">
        <v>1867</v>
      </c>
      <c r="G626" s="173" t="s">
        <v>182</v>
      </c>
      <c r="H626" s="174">
        <v>88</v>
      </c>
      <c r="I626" s="175"/>
      <c r="J626" s="176">
        <f>ROUND(I626*H626,2)</f>
        <v>0</v>
      </c>
      <c r="K626" s="177"/>
      <c r="L626" s="36"/>
      <c r="M626" s="178" t="s">
        <v>1</v>
      </c>
      <c r="N626" s="179" t="s">
        <v>41</v>
      </c>
      <c r="O626" s="74"/>
      <c r="P626" s="180">
        <f>O626*H626</f>
        <v>0</v>
      </c>
      <c r="Q626" s="180">
        <v>0</v>
      </c>
      <c r="R626" s="180">
        <f>Q626*H626</f>
        <v>0</v>
      </c>
      <c r="S626" s="180">
        <v>0</v>
      </c>
      <c r="T626" s="181">
        <f>S626*H626</f>
        <v>0</v>
      </c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R626" s="182" t="s">
        <v>596</v>
      </c>
      <c r="AT626" s="182" t="s">
        <v>179</v>
      </c>
      <c r="AU626" s="182" t="s">
        <v>183</v>
      </c>
      <c r="AY626" s="16" t="s">
        <v>176</v>
      </c>
      <c r="BE626" s="183">
        <f>IF(N626="základní",J626,0)</f>
        <v>0</v>
      </c>
      <c r="BF626" s="183">
        <f>IF(N626="snížená",J626,0)</f>
        <v>0</v>
      </c>
      <c r="BG626" s="183">
        <f>IF(N626="zákl. přenesená",J626,0)</f>
        <v>0</v>
      </c>
      <c r="BH626" s="183">
        <f>IF(N626="sníž. přenesená",J626,0)</f>
        <v>0</v>
      </c>
      <c r="BI626" s="183">
        <f>IF(N626="nulová",J626,0)</f>
        <v>0</v>
      </c>
      <c r="BJ626" s="16" t="s">
        <v>84</v>
      </c>
      <c r="BK626" s="183">
        <f>ROUND(I626*H626,2)</f>
        <v>0</v>
      </c>
      <c r="BL626" s="16" t="s">
        <v>596</v>
      </c>
      <c r="BM626" s="182" t="s">
        <v>1868</v>
      </c>
    </row>
    <row r="627" s="2" customFormat="1" ht="62.7" customHeight="1">
      <c r="A627" s="35"/>
      <c r="B627" s="169"/>
      <c r="C627" s="170" t="s">
        <v>1869</v>
      </c>
      <c r="D627" s="170" t="s">
        <v>179</v>
      </c>
      <c r="E627" s="171" t="s">
        <v>1870</v>
      </c>
      <c r="F627" s="172" t="s">
        <v>1871</v>
      </c>
      <c r="G627" s="173" t="s">
        <v>182</v>
      </c>
      <c r="H627" s="174">
        <v>12.699999999999999</v>
      </c>
      <c r="I627" s="175"/>
      <c r="J627" s="176">
        <f>ROUND(I627*H627,2)</f>
        <v>0</v>
      </c>
      <c r="K627" s="177"/>
      <c r="L627" s="36"/>
      <c r="M627" s="178" t="s">
        <v>1</v>
      </c>
      <c r="N627" s="179" t="s">
        <v>41</v>
      </c>
      <c r="O627" s="74"/>
      <c r="P627" s="180">
        <f>O627*H627</f>
        <v>0</v>
      </c>
      <c r="Q627" s="180">
        <v>0</v>
      </c>
      <c r="R627" s="180">
        <f>Q627*H627</f>
        <v>0</v>
      </c>
      <c r="S627" s="180">
        <v>0</v>
      </c>
      <c r="T627" s="181">
        <f>S627*H627</f>
        <v>0</v>
      </c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R627" s="182" t="s">
        <v>596</v>
      </c>
      <c r="AT627" s="182" t="s">
        <v>179</v>
      </c>
      <c r="AU627" s="182" t="s">
        <v>183</v>
      </c>
      <c r="AY627" s="16" t="s">
        <v>176</v>
      </c>
      <c r="BE627" s="183">
        <f>IF(N627="základní",J627,0)</f>
        <v>0</v>
      </c>
      <c r="BF627" s="183">
        <f>IF(N627="snížená",J627,0)</f>
        <v>0</v>
      </c>
      <c r="BG627" s="183">
        <f>IF(N627="zákl. přenesená",J627,0)</f>
        <v>0</v>
      </c>
      <c r="BH627" s="183">
        <f>IF(N627="sníž. přenesená",J627,0)</f>
        <v>0</v>
      </c>
      <c r="BI627" s="183">
        <f>IF(N627="nulová",J627,0)</f>
        <v>0</v>
      </c>
      <c r="BJ627" s="16" t="s">
        <v>84</v>
      </c>
      <c r="BK627" s="183">
        <f>ROUND(I627*H627,2)</f>
        <v>0</v>
      </c>
      <c r="BL627" s="16" t="s">
        <v>596</v>
      </c>
      <c r="BM627" s="182" t="s">
        <v>1872</v>
      </c>
    </row>
    <row r="628" s="2" customFormat="1" ht="62.7" customHeight="1">
      <c r="A628" s="35"/>
      <c r="B628" s="169"/>
      <c r="C628" s="170" t="s">
        <v>1873</v>
      </c>
      <c r="D628" s="170" t="s">
        <v>179</v>
      </c>
      <c r="E628" s="171" t="s">
        <v>1874</v>
      </c>
      <c r="F628" s="172" t="s">
        <v>1875</v>
      </c>
      <c r="G628" s="173" t="s">
        <v>182</v>
      </c>
      <c r="H628" s="174">
        <v>0.59999999999999998</v>
      </c>
      <c r="I628" s="175"/>
      <c r="J628" s="176">
        <f>ROUND(I628*H628,2)</f>
        <v>0</v>
      </c>
      <c r="K628" s="177"/>
      <c r="L628" s="36"/>
      <c r="M628" s="178" t="s">
        <v>1</v>
      </c>
      <c r="N628" s="179" t="s">
        <v>41</v>
      </c>
      <c r="O628" s="74"/>
      <c r="P628" s="180">
        <f>O628*H628</f>
        <v>0</v>
      </c>
      <c r="Q628" s="180">
        <v>0</v>
      </c>
      <c r="R628" s="180">
        <f>Q628*H628</f>
        <v>0</v>
      </c>
      <c r="S628" s="180">
        <v>0</v>
      </c>
      <c r="T628" s="181">
        <f>S628*H628</f>
        <v>0</v>
      </c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R628" s="182" t="s">
        <v>596</v>
      </c>
      <c r="AT628" s="182" t="s">
        <v>179</v>
      </c>
      <c r="AU628" s="182" t="s">
        <v>183</v>
      </c>
      <c r="AY628" s="16" t="s">
        <v>176</v>
      </c>
      <c r="BE628" s="183">
        <f>IF(N628="základní",J628,0)</f>
        <v>0</v>
      </c>
      <c r="BF628" s="183">
        <f>IF(N628="snížená",J628,0)</f>
        <v>0</v>
      </c>
      <c r="BG628" s="183">
        <f>IF(N628="zákl. přenesená",J628,0)</f>
        <v>0</v>
      </c>
      <c r="BH628" s="183">
        <f>IF(N628="sníž. přenesená",J628,0)</f>
        <v>0</v>
      </c>
      <c r="BI628" s="183">
        <f>IF(N628="nulová",J628,0)</f>
        <v>0</v>
      </c>
      <c r="BJ628" s="16" t="s">
        <v>84</v>
      </c>
      <c r="BK628" s="183">
        <f>ROUND(I628*H628,2)</f>
        <v>0</v>
      </c>
      <c r="BL628" s="16" t="s">
        <v>596</v>
      </c>
      <c r="BM628" s="182" t="s">
        <v>1876</v>
      </c>
    </row>
    <row r="629" s="2" customFormat="1" ht="62.7" customHeight="1">
      <c r="A629" s="35"/>
      <c r="B629" s="169"/>
      <c r="C629" s="170" t="s">
        <v>1877</v>
      </c>
      <c r="D629" s="170" t="s">
        <v>179</v>
      </c>
      <c r="E629" s="171" t="s">
        <v>1878</v>
      </c>
      <c r="F629" s="172" t="s">
        <v>1879</v>
      </c>
      <c r="G629" s="173" t="s">
        <v>182</v>
      </c>
      <c r="H629" s="174">
        <v>1.1000000000000001</v>
      </c>
      <c r="I629" s="175"/>
      <c r="J629" s="176">
        <f>ROUND(I629*H629,2)</f>
        <v>0</v>
      </c>
      <c r="K629" s="177"/>
      <c r="L629" s="36"/>
      <c r="M629" s="178" t="s">
        <v>1</v>
      </c>
      <c r="N629" s="179" t="s">
        <v>41</v>
      </c>
      <c r="O629" s="74"/>
      <c r="P629" s="180">
        <f>O629*H629</f>
        <v>0</v>
      </c>
      <c r="Q629" s="180">
        <v>0</v>
      </c>
      <c r="R629" s="180">
        <f>Q629*H629</f>
        <v>0</v>
      </c>
      <c r="S629" s="180">
        <v>0</v>
      </c>
      <c r="T629" s="181">
        <f>S629*H629</f>
        <v>0</v>
      </c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R629" s="182" t="s">
        <v>596</v>
      </c>
      <c r="AT629" s="182" t="s">
        <v>179</v>
      </c>
      <c r="AU629" s="182" t="s">
        <v>183</v>
      </c>
      <c r="AY629" s="16" t="s">
        <v>176</v>
      </c>
      <c r="BE629" s="183">
        <f>IF(N629="základní",J629,0)</f>
        <v>0</v>
      </c>
      <c r="BF629" s="183">
        <f>IF(N629="snížená",J629,0)</f>
        <v>0</v>
      </c>
      <c r="BG629" s="183">
        <f>IF(N629="zákl. přenesená",J629,0)</f>
        <v>0</v>
      </c>
      <c r="BH629" s="183">
        <f>IF(N629="sníž. přenesená",J629,0)</f>
        <v>0</v>
      </c>
      <c r="BI629" s="183">
        <f>IF(N629="nulová",J629,0)</f>
        <v>0</v>
      </c>
      <c r="BJ629" s="16" t="s">
        <v>84</v>
      </c>
      <c r="BK629" s="183">
        <f>ROUND(I629*H629,2)</f>
        <v>0</v>
      </c>
      <c r="BL629" s="16" t="s">
        <v>596</v>
      </c>
      <c r="BM629" s="182" t="s">
        <v>1880</v>
      </c>
    </row>
    <row r="630" s="2" customFormat="1" ht="62.7" customHeight="1">
      <c r="A630" s="35"/>
      <c r="B630" s="169"/>
      <c r="C630" s="170" t="s">
        <v>1881</v>
      </c>
      <c r="D630" s="170" t="s">
        <v>179</v>
      </c>
      <c r="E630" s="171" t="s">
        <v>1882</v>
      </c>
      <c r="F630" s="172" t="s">
        <v>1883</v>
      </c>
      <c r="G630" s="173" t="s">
        <v>182</v>
      </c>
      <c r="H630" s="174">
        <v>8.5</v>
      </c>
      <c r="I630" s="175"/>
      <c r="J630" s="176">
        <f>ROUND(I630*H630,2)</f>
        <v>0</v>
      </c>
      <c r="K630" s="177"/>
      <c r="L630" s="36"/>
      <c r="M630" s="178" t="s">
        <v>1</v>
      </c>
      <c r="N630" s="179" t="s">
        <v>41</v>
      </c>
      <c r="O630" s="74"/>
      <c r="P630" s="180">
        <f>O630*H630</f>
        <v>0</v>
      </c>
      <c r="Q630" s="180">
        <v>0</v>
      </c>
      <c r="R630" s="180">
        <f>Q630*H630</f>
        <v>0</v>
      </c>
      <c r="S630" s="180">
        <v>0</v>
      </c>
      <c r="T630" s="181">
        <f>S630*H630</f>
        <v>0</v>
      </c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R630" s="182" t="s">
        <v>596</v>
      </c>
      <c r="AT630" s="182" t="s">
        <v>179</v>
      </c>
      <c r="AU630" s="182" t="s">
        <v>183</v>
      </c>
      <c r="AY630" s="16" t="s">
        <v>176</v>
      </c>
      <c r="BE630" s="183">
        <f>IF(N630="základní",J630,0)</f>
        <v>0</v>
      </c>
      <c r="BF630" s="183">
        <f>IF(N630="snížená",J630,0)</f>
        <v>0</v>
      </c>
      <c r="BG630" s="183">
        <f>IF(N630="zákl. přenesená",J630,0)</f>
        <v>0</v>
      </c>
      <c r="BH630" s="183">
        <f>IF(N630="sníž. přenesená",J630,0)</f>
        <v>0</v>
      </c>
      <c r="BI630" s="183">
        <f>IF(N630="nulová",J630,0)</f>
        <v>0</v>
      </c>
      <c r="BJ630" s="16" t="s">
        <v>84</v>
      </c>
      <c r="BK630" s="183">
        <f>ROUND(I630*H630,2)</f>
        <v>0</v>
      </c>
      <c r="BL630" s="16" t="s">
        <v>596</v>
      </c>
      <c r="BM630" s="182" t="s">
        <v>1884</v>
      </c>
    </row>
    <row r="631" s="2" customFormat="1" ht="62.7" customHeight="1">
      <c r="A631" s="35"/>
      <c r="B631" s="169"/>
      <c r="C631" s="170" t="s">
        <v>1885</v>
      </c>
      <c r="D631" s="170" t="s">
        <v>179</v>
      </c>
      <c r="E631" s="171" t="s">
        <v>1886</v>
      </c>
      <c r="F631" s="172" t="s">
        <v>1887</v>
      </c>
      <c r="G631" s="173" t="s">
        <v>182</v>
      </c>
      <c r="H631" s="174">
        <v>7.7000000000000002</v>
      </c>
      <c r="I631" s="175"/>
      <c r="J631" s="176">
        <f>ROUND(I631*H631,2)</f>
        <v>0</v>
      </c>
      <c r="K631" s="177"/>
      <c r="L631" s="36"/>
      <c r="M631" s="178" t="s">
        <v>1</v>
      </c>
      <c r="N631" s="179" t="s">
        <v>41</v>
      </c>
      <c r="O631" s="74"/>
      <c r="P631" s="180">
        <f>O631*H631</f>
        <v>0</v>
      </c>
      <c r="Q631" s="180">
        <v>0</v>
      </c>
      <c r="R631" s="180">
        <f>Q631*H631</f>
        <v>0</v>
      </c>
      <c r="S631" s="180">
        <v>0</v>
      </c>
      <c r="T631" s="181">
        <f>S631*H631</f>
        <v>0</v>
      </c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R631" s="182" t="s">
        <v>596</v>
      </c>
      <c r="AT631" s="182" t="s">
        <v>179</v>
      </c>
      <c r="AU631" s="182" t="s">
        <v>183</v>
      </c>
      <c r="AY631" s="16" t="s">
        <v>176</v>
      </c>
      <c r="BE631" s="183">
        <f>IF(N631="základní",J631,0)</f>
        <v>0</v>
      </c>
      <c r="BF631" s="183">
        <f>IF(N631="snížená",J631,0)</f>
        <v>0</v>
      </c>
      <c r="BG631" s="183">
        <f>IF(N631="zákl. přenesená",J631,0)</f>
        <v>0</v>
      </c>
      <c r="BH631" s="183">
        <f>IF(N631="sníž. přenesená",J631,0)</f>
        <v>0</v>
      </c>
      <c r="BI631" s="183">
        <f>IF(N631="nulová",J631,0)</f>
        <v>0</v>
      </c>
      <c r="BJ631" s="16" t="s">
        <v>84</v>
      </c>
      <c r="BK631" s="183">
        <f>ROUND(I631*H631,2)</f>
        <v>0</v>
      </c>
      <c r="BL631" s="16" t="s">
        <v>596</v>
      </c>
      <c r="BM631" s="182" t="s">
        <v>1888</v>
      </c>
    </row>
    <row r="632" s="2" customFormat="1" ht="62.7" customHeight="1">
      <c r="A632" s="35"/>
      <c r="B632" s="169"/>
      <c r="C632" s="170" t="s">
        <v>1889</v>
      </c>
      <c r="D632" s="170" t="s">
        <v>179</v>
      </c>
      <c r="E632" s="171" t="s">
        <v>1890</v>
      </c>
      <c r="F632" s="172" t="s">
        <v>1891</v>
      </c>
      <c r="G632" s="173" t="s">
        <v>182</v>
      </c>
      <c r="H632" s="174">
        <v>19.300000000000001</v>
      </c>
      <c r="I632" s="175"/>
      <c r="J632" s="176">
        <f>ROUND(I632*H632,2)</f>
        <v>0</v>
      </c>
      <c r="K632" s="177"/>
      <c r="L632" s="36"/>
      <c r="M632" s="178" t="s">
        <v>1</v>
      </c>
      <c r="N632" s="179" t="s">
        <v>41</v>
      </c>
      <c r="O632" s="74"/>
      <c r="P632" s="180">
        <f>O632*H632</f>
        <v>0</v>
      </c>
      <c r="Q632" s="180">
        <v>0</v>
      </c>
      <c r="R632" s="180">
        <f>Q632*H632</f>
        <v>0</v>
      </c>
      <c r="S632" s="180">
        <v>0</v>
      </c>
      <c r="T632" s="181">
        <f>S632*H632</f>
        <v>0</v>
      </c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R632" s="182" t="s">
        <v>596</v>
      </c>
      <c r="AT632" s="182" t="s">
        <v>179</v>
      </c>
      <c r="AU632" s="182" t="s">
        <v>183</v>
      </c>
      <c r="AY632" s="16" t="s">
        <v>176</v>
      </c>
      <c r="BE632" s="183">
        <f>IF(N632="základní",J632,0)</f>
        <v>0</v>
      </c>
      <c r="BF632" s="183">
        <f>IF(N632="snížená",J632,0)</f>
        <v>0</v>
      </c>
      <c r="BG632" s="183">
        <f>IF(N632="zákl. přenesená",J632,0)</f>
        <v>0</v>
      </c>
      <c r="BH632" s="183">
        <f>IF(N632="sníž. přenesená",J632,0)</f>
        <v>0</v>
      </c>
      <c r="BI632" s="183">
        <f>IF(N632="nulová",J632,0)</f>
        <v>0</v>
      </c>
      <c r="BJ632" s="16" t="s">
        <v>84</v>
      </c>
      <c r="BK632" s="183">
        <f>ROUND(I632*H632,2)</f>
        <v>0</v>
      </c>
      <c r="BL632" s="16" t="s">
        <v>596</v>
      </c>
      <c r="BM632" s="182" t="s">
        <v>1892</v>
      </c>
    </row>
    <row r="633" s="2" customFormat="1" ht="62.7" customHeight="1">
      <c r="A633" s="35"/>
      <c r="B633" s="169"/>
      <c r="C633" s="170" t="s">
        <v>1893</v>
      </c>
      <c r="D633" s="170" t="s">
        <v>179</v>
      </c>
      <c r="E633" s="171" t="s">
        <v>1894</v>
      </c>
      <c r="F633" s="172" t="s">
        <v>1895</v>
      </c>
      <c r="G633" s="173" t="s">
        <v>182</v>
      </c>
      <c r="H633" s="174">
        <v>4.7999999999999998</v>
      </c>
      <c r="I633" s="175"/>
      <c r="J633" s="176">
        <f>ROUND(I633*H633,2)</f>
        <v>0</v>
      </c>
      <c r="K633" s="177"/>
      <c r="L633" s="36"/>
      <c r="M633" s="178" t="s">
        <v>1</v>
      </c>
      <c r="N633" s="179" t="s">
        <v>41</v>
      </c>
      <c r="O633" s="74"/>
      <c r="P633" s="180">
        <f>O633*H633</f>
        <v>0</v>
      </c>
      <c r="Q633" s="180">
        <v>0</v>
      </c>
      <c r="R633" s="180">
        <f>Q633*H633</f>
        <v>0</v>
      </c>
      <c r="S633" s="180">
        <v>0</v>
      </c>
      <c r="T633" s="181">
        <f>S633*H633</f>
        <v>0</v>
      </c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R633" s="182" t="s">
        <v>596</v>
      </c>
      <c r="AT633" s="182" t="s">
        <v>179</v>
      </c>
      <c r="AU633" s="182" t="s">
        <v>183</v>
      </c>
      <c r="AY633" s="16" t="s">
        <v>176</v>
      </c>
      <c r="BE633" s="183">
        <f>IF(N633="základní",J633,0)</f>
        <v>0</v>
      </c>
      <c r="BF633" s="183">
        <f>IF(N633="snížená",J633,0)</f>
        <v>0</v>
      </c>
      <c r="BG633" s="183">
        <f>IF(N633="zákl. přenesená",J633,0)</f>
        <v>0</v>
      </c>
      <c r="BH633" s="183">
        <f>IF(N633="sníž. přenesená",J633,0)</f>
        <v>0</v>
      </c>
      <c r="BI633" s="183">
        <f>IF(N633="nulová",J633,0)</f>
        <v>0</v>
      </c>
      <c r="BJ633" s="16" t="s">
        <v>84</v>
      </c>
      <c r="BK633" s="183">
        <f>ROUND(I633*H633,2)</f>
        <v>0</v>
      </c>
      <c r="BL633" s="16" t="s">
        <v>596</v>
      </c>
      <c r="BM633" s="182" t="s">
        <v>1896</v>
      </c>
    </row>
    <row r="634" s="2" customFormat="1" ht="62.7" customHeight="1">
      <c r="A634" s="35"/>
      <c r="B634" s="169"/>
      <c r="C634" s="170" t="s">
        <v>1897</v>
      </c>
      <c r="D634" s="170" t="s">
        <v>179</v>
      </c>
      <c r="E634" s="171" t="s">
        <v>1898</v>
      </c>
      <c r="F634" s="172" t="s">
        <v>1899</v>
      </c>
      <c r="G634" s="173" t="s">
        <v>182</v>
      </c>
      <c r="H634" s="174">
        <v>2.7000000000000002</v>
      </c>
      <c r="I634" s="175"/>
      <c r="J634" s="176">
        <f>ROUND(I634*H634,2)</f>
        <v>0</v>
      </c>
      <c r="K634" s="177"/>
      <c r="L634" s="36"/>
      <c r="M634" s="178" t="s">
        <v>1</v>
      </c>
      <c r="N634" s="179" t="s">
        <v>41</v>
      </c>
      <c r="O634" s="74"/>
      <c r="P634" s="180">
        <f>O634*H634</f>
        <v>0</v>
      </c>
      <c r="Q634" s="180">
        <v>0</v>
      </c>
      <c r="R634" s="180">
        <f>Q634*H634</f>
        <v>0</v>
      </c>
      <c r="S634" s="180">
        <v>0</v>
      </c>
      <c r="T634" s="181">
        <f>S634*H634</f>
        <v>0</v>
      </c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R634" s="182" t="s">
        <v>596</v>
      </c>
      <c r="AT634" s="182" t="s">
        <v>179</v>
      </c>
      <c r="AU634" s="182" t="s">
        <v>183</v>
      </c>
      <c r="AY634" s="16" t="s">
        <v>176</v>
      </c>
      <c r="BE634" s="183">
        <f>IF(N634="základní",J634,0)</f>
        <v>0</v>
      </c>
      <c r="BF634" s="183">
        <f>IF(N634="snížená",J634,0)</f>
        <v>0</v>
      </c>
      <c r="BG634" s="183">
        <f>IF(N634="zákl. přenesená",J634,0)</f>
        <v>0</v>
      </c>
      <c r="BH634" s="183">
        <f>IF(N634="sníž. přenesená",J634,0)</f>
        <v>0</v>
      </c>
      <c r="BI634" s="183">
        <f>IF(N634="nulová",J634,0)</f>
        <v>0</v>
      </c>
      <c r="BJ634" s="16" t="s">
        <v>84</v>
      </c>
      <c r="BK634" s="183">
        <f>ROUND(I634*H634,2)</f>
        <v>0</v>
      </c>
      <c r="BL634" s="16" t="s">
        <v>596</v>
      </c>
      <c r="BM634" s="182" t="s">
        <v>1900</v>
      </c>
    </row>
    <row r="635" s="2" customFormat="1" ht="37.8" customHeight="1">
      <c r="A635" s="35"/>
      <c r="B635" s="169"/>
      <c r="C635" s="170" t="s">
        <v>1901</v>
      </c>
      <c r="D635" s="170" t="s">
        <v>179</v>
      </c>
      <c r="E635" s="171" t="s">
        <v>1902</v>
      </c>
      <c r="F635" s="172" t="s">
        <v>1903</v>
      </c>
      <c r="G635" s="173" t="s">
        <v>285</v>
      </c>
      <c r="H635" s="174">
        <v>7.7000000000000002</v>
      </c>
      <c r="I635" s="175"/>
      <c r="J635" s="176">
        <f>ROUND(I635*H635,2)</f>
        <v>0</v>
      </c>
      <c r="K635" s="177"/>
      <c r="L635" s="36"/>
      <c r="M635" s="178" t="s">
        <v>1</v>
      </c>
      <c r="N635" s="179" t="s">
        <v>41</v>
      </c>
      <c r="O635" s="74"/>
      <c r="P635" s="180">
        <f>O635*H635</f>
        <v>0</v>
      </c>
      <c r="Q635" s="180">
        <v>0</v>
      </c>
      <c r="R635" s="180">
        <f>Q635*H635</f>
        <v>0</v>
      </c>
      <c r="S635" s="180">
        <v>0</v>
      </c>
      <c r="T635" s="181">
        <f>S635*H635</f>
        <v>0</v>
      </c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R635" s="182" t="s">
        <v>596</v>
      </c>
      <c r="AT635" s="182" t="s">
        <v>179</v>
      </c>
      <c r="AU635" s="182" t="s">
        <v>183</v>
      </c>
      <c r="AY635" s="16" t="s">
        <v>176</v>
      </c>
      <c r="BE635" s="183">
        <f>IF(N635="základní",J635,0)</f>
        <v>0</v>
      </c>
      <c r="BF635" s="183">
        <f>IF(N635="snížená",J635,0)</f>
        <v>0</v>
      </c>
      <c r="BG635" s="183">
        <f>IF(N635="zákl. přenesená",J635,0)</f>
        <v>0</v>
      </c>
      <c r="BH635" s="183">
        <f>IF(N635="sníž. přenesená",J635,0)</f>
        <v>0</v>
      </c>
      <c r="BI635" s="183">
        <f>IF(N635="nulová",J635,0)</f>
        <v>0</v>
      </c>
      <c r="BJ635" s="16" t="s">
        <v>84</v>
      </c>
      <c r="BK635" s="183">
        <f>ROUND(I635*H635,2)</f>
        <v>0</v>
      </c>
      <c r="BL635" s="16" t="s">
        <v>596</v>
      </c>
      <c r="BM635" s="182" t="s">
        <v>1904</v>
      </c>
    </row>
    <row r="636" s="2" customFormat="1" ht="37.8" customHeight="1">
      <c r="A636" s="35"/>
      <c r="B636" s="169"/>
      <c r="C636" s="170" t="s">
        <v>1905</v>
      </c>
      <c r="D636" s="170" t="s">
        <v>179</v>
      </c>
      <c r="E636" s="171" t="s">
        <v>1906</v>
      </c>
      <c r="F636" s="172" t="s">
        <v>1907</v>
      </c>
      <c r="G636" s="173" t="s">
        <v>285</v>
      </c>
      <c r="H636" s="174">
        <v>7.7000000000000002</v>
      </c>
      <c r="I636" s="175"/>
      <c r="J636" s="176">
        <f>ROUND(I636*H636,2)</f>
        <v>0</v>
      </c>
      <c r="K636" s="177"/>
      <c r="L636" s="36"/>
      <c r="M636" s="178" t="s">
        <v>1</v>
      </c>
      <c r="N636" s="179" t="s">
        <v>41</v>
      </c>
      <c r="O636" s="74"/>
      <c r="P636" s="180">
        <f>O636*H636</f>
        <v>0</v>
      </c>
      <c r="Q636" s="180">
        <v>0</v>
      </c>
      <c r="R636" s="180">
        <f>Q636*H636</f>
        <v>0</v>
      </c>
      <c r="S636" s="180">
        <v>0</v>
      </c>
      <c r="T636" s="181">
        <f>S636*H636</f>
        <v>0</v>
      </c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R636" s="182" t="s">
        <v>596</v>
      </c>
      <c r="AT636" s="182" t="s">
        <v>179</v>
      </c>
      <c r="AU636" s="182" t="s">
        <v>183</v>
      </c>
      <c r="AY636" s="16" t="s">
        <v>176</v>
      </c>
      <c r="BE636" s="183">
        <f>IF(N636="základní",J636,0)</f>
        <v>0</v>
      </c>
      <c r="BF636" s="183">
        <f>IF(N636="snížená",J636,0)</f>
        <v>0</v>
      </c>
      <c r="BG636" s="183">
        <f>IF(N636="zákl. přenesená",J636,0)</f>
        <v>0</v>
      </c>
      <c r="BH636" s="183">
        <f>IF(N636="sníž. přenesená",J636,0)</f>
        <v>0</v>
      </c>
      <c r="BI636" s="183">
        <f>IF(N636="nulová",J636,0)</f>
        <v>0</v>
      </c>
      <c r="BJ636" s="16" t="s">
        <v>84</v>
      </c>
      <c r="BK636" s="183">
        <f>ROUND(I636*H636,2)</f>
        <v>0</v>
      </c>
      <c r="BL636" s="16" t="s">
        <v>596</v>
      </c>
      <c r="BM636" s="182" t="s">
        <v>1908</v>
      </c>
    </row>
    <row r="637" s="2" customFormat="1" ht="37.8" customHeight="1">
      <c r="A637" s="35"/>
      <c r="B637" s="169"/>
      <c r="C637" s="170" t="s">
        <v>1909</v>
      </c>
      <c r="D637" s="170" t="s">
        <v>179</v>
      </c>
      <c r="E637" s="171" t="s">
        <v>1910</v>
      </c>
      <c r="F637" s="172" t="s">
        <v>1911</v>
      </c>
      <c r="G637" s="173" t="s">
        <v>285</v>
      </c>
      <c r="H637" s="174">
        <v>7.7000000000000002</v>
      </c>
      <c r="I637" s="175"/>
      <c r="J637" s="176">
        <f>ROUND(I637*H637,2)</f>
        <v>0</v>
      </c>
      <c r="K637" s="177"/>
      <c r="L637" s="36"/>
      <c r="M637" s="178" t="s">
        <v>1</v>
      </c>
      <c r="N637" s="179" t="s">
        <v>41</v>
      </c>
      <c r="O637" s="74"/>
      <c r="P637" s="180">
        <f>O637*H637</f>
        <v>0</v>
      </c>
      <c r="Q637" s="180">
        <v>0</v>
      </c>
      <c r="R637" s="180">
        <f>Q637*H637</f>
        <v>0</v>
      </c>
      <c r="S637" s="180">
        <v>0</v>
      </c>
      <c r="T637" s="181">
        <f>S637*H637</f>
        <v>0</v>
      </c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R637" s="182" t="s">
        <v>596</v>
      </c>
      <c r="AT637" s="182" t="s">
        <v>179</v>
      </c>
      <c r="AU637" s="182" t="s">
        <v>183</v>
      </c>
      <c r="AY637" s="16" t="s">
        <v>176</v>
      </c>
      <c r="BE637" s="183">
        <f>IF(N637="základní",J637,0)</f>
        <v>0</v>
      </c>
      <c r="BF637" s="183">
        <f>IF(N637="snížená",J637,0)</f>
        <v>0</v>
      </c>
      <c r="BG637" s="183">
        <f>IF(N637="zákl. přenesená",J637,0)</f>
        <v>0</v>
      </c>
      <c r="BH637" s="183">
        <f>IF(N637="sníž. přenesená",J637,0)</f>
        <v>0</v>
      </c>
      <c r="BI637" s="183">
        <f>IF(N637="nulová",J637,0)</f>
        <v>0</v>
      </c>
      <c r="BJ637" s="16" t="s">
        <v>84</v>
      </c>
      <c r="BK637" s="183">
        <f>ROUND(I637*H637,2)</f>
        <v>0</v>
      </c>
      <c r="BL637" s="16" t="s">
        <v>596</v>
      </c>
      <c r="BM637" s="182" t="s">
        <v>1912</v>
      </c>
    </row>
    <row r="638" s="2" customFormat="1" ht="37.8" customHeight="1">
      <c r="A638" s="35"/>
      <c r="B638" s="169"/>
      <c r="C638" s="170" t="s">
        <v>1913</v>
      </c>
      <c r="D638" s="170" t="s">
        <v>179</v>
      </c>
      <c r="E638" s="171" t="s">
        <v>1914</v>
      </c>
      <c r="F638" s="172" t="s">
        <v>1915</v>
      </c>
      <c r="G638" s="173" t="s">
        <v>285</v>
      </c>
      <c r="H638" s="174">
        <v>4.4000000000000004</v>
      </c>
      <c r="I638" s="175"/>
      <c r="J638" s="176">
        <f>ROUND(I638*H638,2)</f>
        <v>0</v>
      </c>
      <c r="K638" s="177"/>
      <c r="L638" s="36"/>
      <c r="M638" s="178" t="s">
        <v>1</v>
      </c>
      <c r="N638" s="179" t="s">
        <v>41</v>
      </c>
      <c r="O638" s="74"/>
      <c r="P638" s="180">
        <f>O638*H638</f>
        <v>0</v>
      </c>
      <c r="Q638" s="180">
        <v>0</v>
      </c>
      <c r="R638" s="180">
        <f>Q638*H638</f>
        <v>0</v>
      </c>
      <c r="S638" s="180">
        <v>0</v>
      </c>
      <c r="T638" s="181">
        <f>S638*H638</f>
        <v>0</v>
      </c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R638" s="182" t="s">
        <v>596</v>
      </c>
      <c r="AT638" s="182" t="s">
        <v>179</v>
      </c>
      <c r="AU638" s="182" t="s">
        <v>183</v>
      </c>
      <c r="AY638" s="16" t="s">
        <v>176</v>
      </c>
      <c r="BE638" s="183">
        <f>IF(N638="základní",J638,0)</f>
        <v>0</v>
      </c>
      <c r="BF638" s="183">
        <f>IF(N638="snížená",J638,0)</f>
        <v>0</v>
      </c>
      <c r="BG638" s="183">
        <f>IF(N638="zákl. přenesená",J638,0)</f>
        <v>0</v>
      </c>
      <c r="BH638" s="183">
        <f>IF(N638="sníž. přenesená",J638,0)</f>
        <v>0</v>
      </c>
      <c r="BI638" s="183">
        <f>IF(N638="nulová",J638,0)</f>
        <v>0</v>
      </c>
      <c r="BJ638" s="16" t="s">
        <v>84</v>
      </c>
      <c r="BK638" s="183">
        <f>ROUND(I638*H638,2)</f>
        <v>0</v>
      </c>
      <c r="BL638" s="16" t="s">
        <v>596</v>
      </c>
      <c r="BM638" s="182" t="s">
        <v>1916</v>
      </c>
    </row>
    <row r="639" s="2" customFormat="1" ht="37.8" customHeight="1">
      <c r="A639" s="35"/>
      <c r="B639" s="169"/>
      <c r="C639" s="170" t="s">
        <v>1917</v>
      </c>
      <c r="D639" s="170" t="s">
        <v>179</v>
      </c>
      <c r="E639" s="171" t="s">
        <v>1918</v>
      </c>
      <c r="F639" s="172" t="s">
        <v>1919</v>
      </c>
      <c r="G639" s="173" t="s">
        <v>285</v>
      </c>
      <c r="H639" s="174">
        <v>2.2000000000000002</v>
      </c>
      <c r="I639" s="175"/>
      <c r="J639" s="176">
        <f>ROUND(I639*H639,2)</f>
        <v>0</v>
      </c>
      <c r="K639" s="177"/>
      <c r="L639" s="36"/>
      <c r="M639" s="178" t="s">
        <v>1</v>
      </c>
      <c r="N639" s="179" t="s">
        <v>41</v>
      </c>
      <c r="O639" s="74"/>
      <c r="P639" s="180">
        <f>O639*H639</f>
        <v>0</v>
      </c>
      <c r="Q639" s="180">
        <v>0</v>
      </c>
      <c r="R639" s="180">
        <f>Q639*H639</f>
        <v>0</v>
      </c>
      <c r="S639" s="180">
        <v>0</v>
      </c>
      <c r="T639" s="181">
        <f>S639*H639</f>
        <v>0</v>
      </c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R639" s="182" t="s">
        <v>596</v>
      </c>
      <c r="AT639" s="182" t="s">
        <v>179</v>
      </c>
      <c r="AU639" s="182" t="s">
        <v>183</v>
      </c>
      <c r="AY639" s="16" t="s">
        <v>176</v>
      </c>
      <c r="BE639" s="183">
        <f>IF(N639="základní",J639,0)</f>
        <v>0</v>
      </c>
      <c r="BF639" s="183">
        <f>IF(N639="snížená",J639,0)</f>
        <v>0</v>
      </c>
      <c r="BG639" s="183">
        <f>IF(N639="zákl. přenesená",J639,0)</f>
        <v>0</v>
      </c>
      <c r="BH639" s="183">
        <f>IF(N639="sníž. přenesená",J639,0)</f>
        <v>0</v>
      </c>
      <c r="BI639" s="183">
        <f>IF(N639="nulová",J639,0)</f>
        <v>0</v>
      </c>
      <c r="BJ639" s="16" t="s">
        <v>84</v>
      </c>
      <c r="BK639" s="183">
        <f>ROUND(I639*H639,2)</f>
        <v>0</v>
      </c>
      <c r="BL639" s="16" t="s">
        <v>596</v>
      </c>
      <c r="BM639" s="182" t="s">
        <v>1920</v>
      </c>
    </row>
    <row r="640" s="2" customFormat="1" ht="37.8" customHeight="1">
      <c r="A640" s="35"/>
      <c r="B640" s="169"/>
      <c r="C640" s="170" t="s">
        <v>1921</v>
      </c>
      <c r="D640" s="170" t="s">
        <v>179</v>
      </c>
      <c r="E640" s="171" t="s">
        <v>1922</v>
      </c>
      <c r="F640" s="172" t="s">
        <v>1923</v>
      </c>
      <c r="G640" s="173" t="s">
        <v>285</v>
      </c>
      <c r="H640" s="174">
        <v>6.5999999999999996</v>
      </c>
      <c r="I640" s="175"/>
      <c r="J640" s="176">
        <f>ROUND(I640*H640,2)</f>
        <v>0</v>
      </c>
      <c r="K640" s="177"/>
      <c r="L640" s="36"/>
      <c r="M640" s="178" t="s">
        <v>1</v>
      </c>
      <c r="N640" s="179" t="s">
        <v>41</v>
      </c>
      <c r="O640" s="74"/>
      <c r="P640" s="180">
        <f>O640*H640</f>
        <v>0</v>
      </c>
      <c r="Q640" s="180">
        <v>0</v>
      </c>
      <c r="R640" s="180">
        <f>Q640*H640</f>
        <v>0</v>
      </c>
      <c r="S640" s="180">
        <v>0</v>
      </c>
      <c r="T640" s="181">
        <f>S640*H640</f>
        <v>0</v>
      </c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R640" s="182" t="s">
        <v>596</v>
      </c>
      <c r="AT640" s="182" t="s">
        <v>179</v>
      </c>
      <c r="AU640" s="182" t="s">
        <v>183</v>
      </c>
      <c r="AY640" s="16" t="s">
        <v>176</v>
      </c>
      <c r="BE640" s="183">
        <f>IF(N640="základní",J640,0)</f>
        <v>0</v>
      </c>
      <c r="BF640" s="183">
        <f>IF(N640="snížená",J640,0)</f>
        <v>0</v>
      </c>
      <c r="BG640" s="183">
        <f>IF(N640="zákl. přenesená",J640,0)</f>
        <v>0</v>
      </c>
      <c r="BH640" s="183">
        <f>IF(N640="sníž. přenesená",J640,0)</f>
        <v>0</v>
      </c>
      <c r="BI640" s="183">
        <f>IF(N640="nulová",J640,0)</f>
        <v>0</v>
      </c>
      <c r="BJ640" s="16" t="s">
        <v>84</v>
      </c>
      <c r="BK640" s="183">
        <f>ROUND(I640*H640,2)</f>
        <v>0</v>
      </c>
      <c r="BL640" s="16" t="s">
        <v>596</v>
      </c>
      <c r="BM640" s="182" t="s">
        <v>1924</v>
      </c>
    </row>
    <row r="641" s="2" customFormat="1" ht="37.8" customHeight="1">
      <c r="A641" s="35"/>
      <c r="B641" s="169"/>
      <c r="C641" s="170" t="s">
        <v>1925</v>
      </c>
      <c r="D641" s="170" t="s">
        <v>179</v>
      </c>
      <c r="E641" s="171" t="s">
        <v>1926</v>
      </c>
      <c r="F641" s="172" t="s">
        <v>1927</v>
      </c>
      <c r="G641" s="173" t="s">
        <v>285</v>
      </c>
      <c r="H641" s="174">
        <v>6.0999999999999996</v>
      </c>
      <c r="I641" s="175"/>
      <c r="J641" s="176">
        <f>ROUND(I641*H641,2)</f>
        <v>0</v>
      </c>
      <c r="K641" s="177"/>
      <c r="L641" s="36"/>
      <c r="M641" s="178" t="s">
        <v>1</v>
      </c>
      <c r="N641" s="179" t="s">
        <v>41</v>
      </c>
      <c r="O641" s="74"/>
      <c r="P641" s="180">
        <f>O641*H641</f>
        <v>0</v>
      </c>
      <c r="Q641" s="180">
        <v>0</v>
      </c>
      <c r="R641" s="180">
        <f>Q641*H641</f>
        <v>0</v>
      </c>
      <c r="S641" s="180">
        <v>0</v>
      </c>
      <c r="T641" s="181">
        <f>S641*H641</f>
        <v>0</v>
      </c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R641" s="182" t="s">
        <v>596</v>
      </c>
      <c r="AT641" s="182" t="s">
        <v>179</v>
      </c>
      <c r="AU641" s="182" t="s">
        <v>183</v>
      </c>
      <c r="AY641" s="16" t="s">
        <v>176</v>
      </c>
      <c r="BE641" s="183">
        <f>IF(N641="základní",J641,0)</f>
        <v>0</v>
      </c>
      <c r="BF641" s="183">
        <f>IF(N641="snížená",J641,0)</f>
        <v>0</v>
      </c>
      <c r="BG641" s="183">
        <f>IF(N641="zákl. přenesená",J641,0)</f>
        <v>0</v>
      </c>
      <c r="BH641" s="183">
        <f>IF(N641="sníž. přenesená",J641,0)</f>
        <v>0</v>
      </c>
      <c r="BI641" s="183">
        <f>IF(N641="nulová",J641,0)</f>
        <v>0</v>
      </c>
      <c r="BJ641" s="16" t="s">
        <v>84</v>
      </c>
      <c r="BK641" s="183">
        <f>ROUND(I641*H641,2)</f>
        <v>0</v>
      </c>
      <c r="BL641" s="16" t="s">
        <v>596</v>
      </c>
      <c r="BM641" s="182" t="s">
        <v>1928</v>
      </c>
    </row>
    <row r="642" s="2" customFormat="1" ht="37.8" customHeight="1">
      <c r="A642" s="35"/>
      <c r="B642" s="169"/>
      <c r="C642" s="170" t="s">
        <v>1929</v>
      </c>
      <c r="D642" s="170" t="s">
        <v>179</v>
      </c>
      <c r="E642" s="171" t="s">
        <v>1930</v>
      </c>
      <c r="F642" s="172" t="s">
        <v>1931</v>
      </c>
      <c r="G642" s="173" t="s">
        <v>285</v>
      </c>
      <c r="H642" s="174">
        <v>2.2000000000000002</v>
      </c>
      <c r="I642" s="175"/>
      <c r="J642" s="176">
        <f>ROUND(I642*H642,2)</f>
        <v>0</v>
      </c>
      <c r="K642" s="177"/>
      <c r="L642" s="36"/>
      <c r="M642" s="178" t="s">
        <v>1</v>
      </c>
      <c r="N642" s="179" t="s">
        <v>41</v>
      </c>
      <c r="O642" s="74"/>
      <c r="P642" s="180">
        <f>O642*H642</f>
        <v>0</v>
      </c>
      <c r="Q642" s="180">
        <v>0</v>
      </c>
      <c r="R642" s="180">
        <f>Q642*H642</f>
        <v>0</v>
      </c>
      <c r="S642" s="180">
        <v>0</v>
      </c>
      <c r="T642" s="181">
        <f>S642*H642</f>
        <v>0</v>
      </c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R642" s="182" t="s">
        <v>596</v>
      </c>
      <c r="AT642" s="182" t="s">
        <v>179</v>
      </c>
      <c r="AU642" s="182" t="s">
        <v>183</v>
      </c>
      <c r="AY642" s="16" t="s">
        <v>176</v>
      </c>
      <c r="BE642" s="183">
        <f>IF(N642="základní",J642,0)</f>
        <v>0</v>
      </c>
      <c r="BF642" s="183">
        <f>IF(N642="snížená",J642,0)</f>
        <v>0</v>
      </c>
      <c r="BG642" s="183">
        <f>IF(N642="zákl. přenesená",J642,0)</f>
        <v>0</v>
      </c>
      <c r="BH642" s="183">
        <f>IF(N642="sníž. přenesená",J642,0)</f>
        <v>0</v>
      </c>
      <c r="BI642" s="183">
        <f>IF(N642="nulová",J642,0)</f>
        <v>0</v>
      </c>
      <c r="BJ642" s="16" t="s">
        <v>84</v>
      </c>
      <c r="BK642" s="183">
        <f>ROUND(I642*H642,2)</f>
        <v>0</v>
      </c>
      <c r="BL642" s="16" t="s">
        <v>596</v>
      </c>
      <c r="BM642" s="182" t="s">
        <v>1932</v>
      </c>
    </row>
    <row r="643" s="2" customFormat="1" ht="37.8" customHeight="1">
      <c r="A643" s="35"/>
      <c r="B643" s="169"/>
      <c r="C643" s="170" t="s">
        <v>1933</v>
      </c>
      <c r="D643" s="170" t="s">
        <v>179</v>
      </c>
      <c r="E643" s="171" t="s">
        <v>1934</v>
      </c>
      <c r="F643" s="172" t="s">
        <v>1935</v>
      </c>
      <c r="G643" s="173" t="s">
        <v>285</v>
      </c>
      <c r="H643" s="174">
        <v>2.2000000000000002</v>
      </c>
      <c r="I643" s="175"/>
      <c r="J643" s="176">
        <f>ROUND(I643*H643,2)</f>
        <v>0</v>
      </c>
      <c r="K643" s="177"/>
      <c r="L643" s="36"/>
      <c r="M643" s="178" t="s">
        <v>1</v>
      </c>
      <c r="N643" s="179" t="s">
        <v>41</v>
      </c>
      <c r="O643" s="74"/>
      <c r="P643" s="180">
        <f>O643*H643</f>
        <v>0</v>
      </c>
      <c r="Q643" s="180">
        <v>0</v>
      </c>
      <c r="R643" s="180">
        <f>Q643*H643</f>
        <v>0</v>
      </c>
      <c r="S643" s="180">
        <v>0</v>
      </c>
      <c r="T643" s="181">
        <f>S643*H643</f>
        <v>0</v>
      </c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R643" s="182" t="s">
        <v>596</v>
      </c>
      <c r="AT643" s="182" t="s">
        <v>179</v>
      </c>
      <c r="AU643" s="182" t="s">
        <v>183</v>
      </c>
      <c r="AY643" s="16" t="s">
        <v>176</v>
      </c>
      <c r="BE643" s="183">
        <f>IF(N643="základní",J643,0)</f>
        <v>0</v>
      </c>
      <c r="BF643" s="183">
        <f>IF(N643="snížená",J643,0)</f>
        <v>0</v>
      </c>
      <c r="BG643" s="183">
        <f>IF(N643="zákl. přenesená",J643,0)</f>
        <v>0</v>
      </c>
      <c r="BH643" s="183">
        <f>IF(N643="sníž. přenesená",J643,0)</f>
        <v>0</v>
      </c>
      <c r="BI643" s="183">
        <f>IF(N643="nulová",J643,0)</f>
        <v>0</v>
      </c>
      <c r="BJ643" s="16" t="s">
        <v>84</v>
      </c>
      <c r="BK643" s="183">
        <f>ROUND(I643*H643,2)</f>
        <v>0</v>
      </c>
      <c r="BL643" s="16" t="s">
        <v>596</v>
      </c>
      <c r="BM643" s="182" t="s">
        <v>1936</v>
      </c>
    </row>
    <row r="644" s="2" customFormat="1" ht="24.15" customHeight="1">
      <c r="A644" s="35"/>
      <c r="B644" s="169"/>
      <c r="C644" s="170" t="s">
        <v>1937</v>
      </c>
      <c r="D644" s="170" t="s">
        <v>179</v>
      </c>
      <c r="E644" s="171" t="s">
        <v>1938</v>
      </c>
      <c r="F644" s="172" t="s">
        <v>1939</v>
      </c>
      <c r="G644" s="173" t="s">
        <v>182</v>
      </c>
      <c r="H644" s="174">
        <v>22.5</v>
      </c>
      <c r="I644" s="175"/>
      <c r="J644" s="176">
        <f>ROUND(I644*H644,2)</f>
        <v>0</v>
      </c>
      <c r="K644" s="177"/>
      <c r="L644" s="36"/>
      <c r="M644" s="178" t="s">
        <v>1</v>
      </c>
      <c r="N644" s="179" t="s">
        <v>41</v>
      </c>
      <c r="O644" s="74"/>
      <c r="P644" s="180">
        <f>O644*H644</f>
        <v>0</v>
      </c>
      <c r="Q644" s="180">
        <v>0</v>
      </c>
      <c r="R644" s="180">
        <f>Q644*H644</f>
        <v>0</v>
      </c>
      <c r="S644" s="180">
        <v>0</v>
      </c>
      <c r="T644" s="181">
        <f>S644*H644</f>
        <v>0</v>
      </c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R644" s="182" t="s">
        <v>596</v>
      </c>
      <c r="AT644" s="182" t="s">
        <v>179</v>
      </c>
      <c r="AU644" s="182" t="s">
        <v>183</v>
      </c>
      <c r="AY644" s="16" t="s">
        <v>176</v>
      </c>
      <c r="BE644" s="183">
        <f>IF(N644="základní",J644,0)</f>
        <v>0</v>
      </c>
      <c r="BF644" s="183">
        <f>IF(N644="snížená",J644,0)</f>
        <v>0</v>
      </c>
      <c r="BG644" s="183">
        <f>IF(N644="zákl. přenesená",J644,0)</f>
        <v>0</v>
      </c>
      <c r="BH644" s="183">
        <f>IF(N644="sníž. přenesená",J644,0)</f>
        <v>0</v>
      </c>
      <c r="BI644" s="183">
        <f>IF(N644="nulová",J644,0)</f>
        <v>0</v>
      </c>
      <c r="BJ644" s="16" t="s">
        <v>84</v>
      </c>
      <c r="BK644" s="183">
        <f>ROUND(I644*H644,2)</f>
        <v>0</v>
      </c>
      <c r="BL644" s="16" t="s">
        <v>596</v>
      </c>
      <c r="BM644" s="182" t="s">
        <v>1940</v>
      </c>
    </row>
    <row r="645" s="2" customFormat="1" ht="24.15" customHeight="1">
      <c r="A645" s="35"/>
      <c r="B645" s="169"/>
      <c r="C645" s="170" t="s">
        <v>1941</v>
      </c>
      <c r="D645" s="170" t="s">
        <v>179</v>
      </c>
      <c r="E645" s="171" t="s">
        <v>1942</v>
      </c>
      <c r="F645" s="172" t="s">
        <v>1943</v>
      </c>
      <c r="G645" s="173" t="s">
        <v>182</v>
      </c>
      <c r="H645" s="174">
        <v>78</v>
      </c>
      <c r="I645" s="175"/>
      <c r="J645" s="176">
        <f>ROUND(I645*H645,2)</f>
        <v>0</v>
      </c>
      <c r="K645" s="177"/>
      <c r="L645" s="36"/>
      <c r="M645" s="178" t="s">
        <v>1</v>
      </c>
      <c r="N645" s="179" t="s">
        <v>41</v>
      </c>
      <c r="O645" s="74"/>
      <c r="P645" s="180">
        <f>O645*H645</f>
        <v>0</v>
      </c>
      <c r="Q645" s="180">
        <v>0</v>
      </c>
      <c r="R645" s="180">
        <f>Q645*H645</f>
        <v>0</v>
      </c>
      <c r="S645" s="180">
        <v>0</v>
      </c>
      <c r="T645" s="181">
        <f>S645*H645</f>
        <v>0</v>
      </c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R645" s="182" t="s">
        <v>596</v>
      </c>
      <c r="AT645" s="182" t="s">
        <v>179</v>
      </c>
      <c r="AU645" s="182" t="s">
        <v>183</v>
      </c>
      <c r="AY645" s="16" t="s">
        <v>176</v>
      </c>
      <c r="BE645" s="183">
        <f>IF(N645="základní",J645,0)</f>
        <v>0</v>
      </c>
      <c r="BF645" s="183">
        <f>IF(N645="snížená",J645,0)</f>
        <v>0</v>
      </c>
      <c r="BG645" s="183">
        <f>IF(N645="zákl. přenesená",J645,0)</f>
        <v>0</v>
      </c>
      <c r="BH645" s="183">
        <f>IF(N645="sníž. přenesená",J645,0)</f>
        <v>0</v>
      </c>
      <c r="BI645" s="183">
        <f>IF(N645="nulová",J645,0)</f>
        <v>0</v>
      </c>
      <c r="BJ645" s="16" t="s">
        <v>84</v>
      </c>
      <c r="BK645" s="183">
        <f>ROUND(I645*H645,2)</f>
        <v>0</v>
      </c>
      <c r="BL645" s="16" t="s">
        <v>596</v>
      </c>
      <c r="BM645" s="182" t="s">
        <v>1944</v>
      </c>
    </row>
    <row r="646" s="2" customFormat="1" ht="24.15" customHeight="1">
      <c r="A646" s="35"/>
      <c r="B646" s="169"/>
      <c r="C646" s="170" t="s">
        <v>1945</v>
      </c>
      <c r="D646" s="170" t="s">
        <v>179</v>
      </c>
      <c r="E646" s="171" t="s">
        <v>1946</v>
      </c>
      <c r="F646" s="172" t="s">
        <v>1947</v>
      </c>
      <c r="G646" s="173" t="s">
        <v>182</v>
      </c>
      <c r="H646" s="174">
        <v>85</v>
      </c>
      <c r="I646" s="175"/>
      <c r="J646" s="176">
        <f>ROUND(I646*H646,2)</f>
        <v>0</v>
      </c>
      <c r="K646" s="177"/>
      <c r="L646" s="36"/>
      <c r="M646" s="178" t="s">
        <v>1</v>
      </c>
      <c r="N646" s="179" t="s">
        <v>41</v>
      </c>
      <c r="O646" s="74"/>
      <c r="P646" s="180">
        <f>O646*H646</f>
        <v>0</v>
      </c>
      <c r="Q646" s="180">
        <v>0</v>
      </c>
      <c r="R646" s="180">
        <f>Q646*H646</f>
        <v>0</v>
      </c>
      <c r="S646" s="180">
        <v>0</v>
      </c>
      <c r="T646" s="181">
        <f>S646*H646</f>
        <v>0</v>
      </c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R646" s="182" t="s">
        <v>596</v>
      </c>
      <c r="AT646" s="182" t="s">
        <v>179</v>
      </c>
      <c r="AU646" s="182" t="s">
        <v>183</v>
      </c>
      <c r="AY646" s="16" t="s">
        <v>176</v>
      </c>
      <c r="BE646" s="183">
        <f>IF(N646="základní",J646,0)</f>
        <v>0</v>
      </c>
      <c r="BF646" s="183">
        <f>IF(N646="snížená",J646,0)</f>
        <v>0</v>
      </c>
      <c r="BG646" s="183">
        <f>IF(N646="zákl. přenesená",J646,0)</f>
        <v>0</v>
      </c>
      <c r="BH646" s="183">
        <f>IF(N646="sníž. přenesená",J646,0)</f>
        <v>0</v>
      </c>
      <c r="BI646" s="183">
        <f>IF(N646="nulová",J646,0)</f>
        <v>0</v>
      </c>
      <c r="BJ646" s="16" t="s">
        <v>84</v>
      </c>
      <c r="BK646" s="183">
        <f>ROUND(I646*H646,2)</f>
        <v>0</v>
      </c>
      <c r="BL646" s="16" t="s">
        <v>596</v>
      </c>
      <c r="BM646" s="182" t="s">
        <v>1948</v>
      </c>
    </row>
    <row r="647" s="2" customFormat="1" ht="24.15" customHeight="1">
      <c r="A647" s="35"/>
      <c r="B647" s="169"/>
      <c r="C647" s="170" t="s">
        <v>1949</v>
      </c>
      <c r="D647" s="170" t="s">
        <v>179</v>
      </c>
      <c r="E647" s="171" t="s">
        <v>1950</v>
      </c>
      <c r="F647" s="172" t="s">
        <v>1951</v>
      </c>
      <c r="G647" s="173" t="s">
        <v>182</v>
      </c>
      <c r="H647" s="174">
        <v>12</v>
      </c>
      <c r="I647" s="175"/>
      <c r="J647" s="176">
        <f>ROUND(I647*H647,2)</f>
        <v>0</v>
      </c>
      <c r="K647" s="177"/>
      <c r="L647" s="36"/>
      <c r="M647" s="178" t="s">
        <v>1</v>
      </c>
      <c r="N647" s="179" t="s">
        <v>41</v>
      </c>
      <c r="O647" s="74"/>
      <c r="P647" s="180">
        <f>O647*H647</f>
        <v>0</v>
      </c>
      <c r="Q647" s="180">
        <v>0</v>
      </c>
      <c r="R647" s="180">
        <f>Q647*H647</f>
        <v>0</v>
      </c>
      <c r="S647" s="180">
        <v>0</v>
      </c>
      <c r="T647" s="181">
        <f>S647*H647</f>
        <v>0</v>
      </c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R647" s="182" t="s">
        <v>596</v>
      </c>
      <c r="AT647" s="182" t="s">
        <v>179</v>
      </c>
      <c r="AU647" s="182" t="s">
        <v>183</v>
      </c>
      <c r="AY647" s="16" t="s">
        <v>176</v>
      </c>
      <c r="BE647" s="183">
        <f>IF(N647="základní",J647,0)</f>
        <v>0</v>
      </c>
      <c r="BF647" s="183">
        <f>IF(N647="snížená",J647,0)</f>
        <v>0</v>
      </c>
      <c r="BG647" s="183">
        <f>IF(N647="zákl. přenesená",J647,0)</f>
        <v>0</v>
      </c>
      <c r="BH647" s="183">
        <f>IF(N647="sníž. přenesená",J647,0)</f>
        <v>0</v>
      </c>
      <c r="BI647" s="183">
        <f>IF(N647="nulová",J647,0)</f>
        <v>0</v>
      </c>
      <c r="BJ647" s="16" t="s">
        <v>84</v>
      </c>
      <c r="BK647" s="183">
        <f>ROUND(I647*H647,2)</f>
        <v>0</v>
      </c>
      <c r="BL647" s="16" t="s">
        <v>596</v>
      </c>
      <c r="BM647" s="182" t="s">
        <v>1952</v>
      </c>
    </row>
    <row r="648" s="2" customFormat="1" ht="24.15" customHeight="1">
      <c r="A648" s="35"/>
      <c r="B648" s="169"/>
      <c r="C648" s="170" t="s">
        <v>1953</v>
      </c>
      <c r="D648" s="170" t="s">
        <v>179</v>
      </c>
      <c r="E648" s="171" t="s">
        <v>1954</v>
      </c>
      <c r="F648" s="172" t="s">
        <v>1955</v>
      </c>
      <c r="G648" s="173" t="s">
        <v>182</v>
      </c>
      <c r="H648" s="174">
        <v>44</v>
      </c>
      <c r="I648" s="175"/>
      <c r="J648" s="176">
        <f>ROUND(I648*H648,2)</f>
        <v>0</v>
      </c>
      <c r="K648" s="177"/>
      <c r="L648" s="36"/>
      <c r="M648" s="178" t="s">
        <v>1</v>
      </c>
      <c r="N648" s="179" t="s">
        <v>41</v>
      </c>
      <c r="O648" s="74"/>
      <c r="P648" s="180">
        <f>O648*H648</f>
        <v>0</v>
      </c>
      <c r="Q648" s="180">
        <v>0</v>
      </c>
      <c r="R648" s="180">
        <f>Q648*H648</f>
        <v>0</v>
      </c>
      <c r="S648" s="180">
        <v>0</v>
      </c>
      <c r="T648" s="181">
        <f>S648*H648</f>
        <v>0</v>
      </c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R648" s="182" t="s">
        <v>596</v>
      </c>
      <c r="AT648" s="182" t="s">
        <v>179</v>
      </c>
      <c r="AU648" s="182" t="s">
        <v>183</v>
      </c>
      <c r="AY648" s="16" t="s">
        <v>176</v>
      </c>
      <c r="BE648" s="183">
        <f>IF(N648="základní",J648,0)</f>
        <v>0</v>
      </c>
      <c r="BF648" s="183">
        <f>IF(N648="snížená",J648,0)</f>
        <v>0</v>
      </c>
      <c r="BG648" s="183">
        <f>IF(N648="zákl. přenesená",J648,0)</f>
        <v>0</v>
      </c>
      <c r="BH648" s="183">
        <f>IF(N648="sníž. přenesená",J648,0)</f>
        <v>0</v>
      </c>
      <c r="BI648" s="183">
        <f>IF(N648="nulová",J648,0)</f>
        <v>0</v>
      </c>
      <c r="BJ648" s="16" t="s">
        <v>84</v>
      </c>
      <c r="BK648" s="183">
        <f>ROUND(I648*H648,2)</f>
        <v>0</v>
      </c>
      <c r="BL648" s="16" t="s">
        <v>596</v>
      </c>
      <c r="BM648" s="182" t="s">
        <v>1956</v>
      </c>
    </row>
    <row r="649" s="2" customFormat="1" ht="24.15" customHeight="1">
      <c r="A649" s="35"/>
      <c r="B649" s="169"/>
      <c r="C649" s="170" t="s">
        <v>1957</v>
      </c>
      <c r="D649" s="170" t="s">
        <v>179</v>
      </c>
      <c r="E649" s="171" t="s">
        <v>865</v>
      </c>
      <c r="F649" s="172" t="s">
        <v>866</v>
      </c>
      <c r="G649" s="173" t="s">
        <v>266</v>
      </c>
      <c r="H649" s="174">
        <v>3.0499999999999998</v>
      </c>
      <c r="I649" s="175"/>
      <c r="J649" s="176">
        <f>ROUND(I649*H649,2)</f>
        <v>0</v>
      </c>
      <c r="K649" s="177"/>
      <c r="L649" s="36"/>
      <c r="M649" s="178" t="s">
        <v>1</v>
      </c>
      <c r="N649" s="179" t="s">
        <v>41</v>
      </c>
      <c r="O649" s="74"/>
      <c r="P649" s="180">
        <f>O649*H649</f>
        <v>0</v>
      </c>
      <c r="Q649" s="180">
        <v>0</v>
      </c>
      <c r="R649" s="180">
        <f>Q649*H649</f>
        <v>0</v>
      </c>
      <c r="S649" s="180">
        <v>0</v>
      </c>
      <c r="T649" s="181">
        <f>S649*H649</f>
        <v>0</v>
      </c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R649" s="182" t="s">
        <v>241</v>
      </c>
      <c r="AT649" s="182" t="s">
        <v>179</v>
      </c>
      <c r="AU649" s="182" t="s">
        <v>183</v>
      </c>
      <c r="AY649" s="16" t="s">
        <v>176</v>
      </c>
      <c r="BE649" s="183">
        <f>IF(N649="základní",J649,0)</f>
        <v>0</v>
      </c>
      <c r="BF649" s="183">
        <f>IF(N649="snížená",J649,0)</f>
        <v>0</v>
      </c>
      <c r="BG649" s="183">
        <f>IF(N649="zákl. přenesená",J649,0)</f>
        <v>0</v>
      </c>
      <c r="BH649" s="183">
        <f>IF(N649="sníž. přenesená",J649,0)</f>
        <v>0</v>
      </c>
      <c r="BI649" s="183">
        <f>IF(N649="nulová",J649,0)</f>
        <v>0</v>
      </c>
      <c r="BJ649" s="16" t="s">
        <v>84</v>
      </c>
      <c r="BK649" s="183">
        <f>ROUND(I649*H649,2)</f>
        <v>0</v>
      </c>
      <c r="BL649" s="16" t="s">
        <v>241</v>
      </c>
      <c r="BM649" s="182" t="s">
        <v>1958</v>
      </c>
    </row>
    <row r="650" s="13" customFormat="1" ht="20.88" customHeight="1">
      <c r="A650" s="13"/>
      <c r="B650" s="195"/>
      <c r="C650" s="13"/>
      <c r="D650" s="196" t="s">
        <v>75</v>
      </c>
      <c r="E650" s="196" t="s">
        <v>1959</v>
      </c>
      <c r="F650" s="196" t="s">
        <v>599</v>
      </c>
      <c r="G650" s="13"/>
      <c r="H650" s="13"/>
      <c r="I650" s="197"/>
      <c r="J650" s="198">
        <f>BK650</f>
        <v>0</v>
      </c>
      <c r="K650" s="13"/>
      <c r="L650" s="195"/>
      <c r="M650" s="199"/>
      <c r="N650" s="200"/>
      <c r="O650" s="200"/>
      <c r="P650" s="201">
        <f>SUM(P651:P658)</f>
        <v>0</v>
      </c>
      <c r="Q650" s="200"/>
      <c r="R650" s="201">
        <f>SUM(R651:R658)</f>
        <v>0</v>
      </c>
      <c r="S650" s="200"/>
      <c r="T650" s="202">
        <f>SUM(T651:T658)</f>
        <v>0</v>
      </c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R650" s="196" t="s">
        <v>197</v>
      </c>
      <c r="AT650" s="203" t="s">
        <v>75</v>
      </c>
      <c r="AU650" s="203" t="s">
        <v>183</v>
      </c>
      <c r="AY650" s="196" t="s">
        <v>176</v>
      </c>
      <c r="BK650" s="204">
        <f>SUM(BK651:BK658)</f>
        <v>0</v>
      </c>
    </row>
    <row r="651" s="2" customFormat="1" ht="21.75" customHeight="1">
      <c r="A651" s="35"/>
      <c r="B651" s="169"/>
      <c r="C651" s="170" t="s">
        <v>1960</v>
      </c>
      <c r="D651" s="170" t="s">
        <v>179</v>
      </c>
      <c r="E651" s="171" t="s">
        <v>1961</v>
      </c>
      <c r="F651" s="172" t="s">
        <v>1962</v>
      </c>
      <c r="G651" s="173" t="s">
        <v>595</v>
      </c>
      <c r="H651" s="174">
        <v>80</v>
      </c>
      <c r="I651" s="175"/>
      <c r="J651" s="176">
        <f>ROUND(I651*H651,2)</f>
        <v>0</v>
      </c>
      <c r="K651" s="177"/>
      <c r="L651" s="36"/>
      <c r="M651" s="178" t="s">
        <v>1</v>
      </c>
      <c r="N651" s="179" t="s">
        <v>41</v>
      </c>
      <c r="O651" s="74"/>
      <c r="P651" s="180">
        <f>O651*H651</f>
        <v>0</v>
      </c>
      <c r="Q651" s="180">
        <v>0</v>
      </c>
      <c r="R651" s="180">
        <f>Q651*H651</f>
        <v>0</v>
      </c>
      <c r="S651" s="180">
        <v>0</v>
      </c>
      <c r="T651" s="181">
        <f>S651*H651</f>
        <v>0</v>
      </c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R651" s="182" t="s">
        <v>596</v>
      </c>
      <c r="AT651" s="182" t="s">
        <v>179</v>
      </c>
      <c r="AU651" s="182" t="s">
        <v>197</v>
      </c>
      <c r="AY651" s="16" t="s">
        <v>176</v>
      </c>
      <c r="BE651" s="183">
        <f>IF(N651="základní",J651,0)</f>
        <v>0</v>
      </c>
      <c r="BF651" s="183">
        <f>IF(N651="snížená",J651,0)</f>
        <v>0</v>
      </c>
      <c r="BG651" s="183">
        <f>IF(N651="zákl. přenesená",J651,0)</f>
        <v>0</v>
      </c>
      <c r="BH651" s="183">
        <f>IF(N651="sníž. přenesená",J651,0)</f>
        <v>0</v>
      </c>
      <c r="BI651" s="183">
        <f>IF(N651="nulová",J651,0)</f>
        <v>0</v>
      </c>
      <c r="BJ651" s="16" t="s">
        <v>84</v>
      </c>
      <c r="BK651" s="183">
        <f>ROUND(I651*H651,2)</f>
        <v>0</v>
      </c>
      <c r="BL651" s="16" t="s">
        <v>596</v>
      </c>
      <c r="BM651" s="182" t="s">
        <v>1963</v>
      </c>
    </row>
    <row r="652" s="2" customFormat="1" ht="24.15" customHeight="1">
      <c r="A652" s="35"/>
      <c r="B652" s="169"/>
      <c r="C652" s="170" t="s">
        <v>1964</v>
      </c>
      <c r="D652" s="170" t="s">
        <v>179</v>
      </c>
      <c r="E652" s="171" t="s">
        <v>1965</v>
      </c>
      <c r="F652" s="172" t="s">
        <v>1966</v>
      </c>
      <c r="G652" s="173" t="s">
        <v>244</v>
      </c>
      <c r="H652" s="174">
        <v>1</v>
      </c>
      <c r="I652" s="175"/>
      <c r="J652" s="176">
        <f>ROUND(I652*H652,2)</f>
        <v>0</v>
      </c>
      <c r="K652" s="177"/>
      <c r="L652" s="36"/>
      <c r="M652" s="178" t="s">
        <v>1</v>
      </c>
      <c r="N652" s="179" t="s">
        <v>41</v>
      </c>
      <c r="O652" s="74"/>
      <c r="P652" s="180">
        <f>O652*H652</f>
        <v>0</v>
      </c>
      <c r="Q652" s="180">
        <v>0</v>
      </c>
      <c r="R652" s="180">
        <f>Q652*H652</f>
        <v>0</v>
      </c>
      <c r="S652" s="180">
        <v>0</v>
      </c>
      <c r="T652" s="181">
        <f>S652*H652</f>
        <v>0</v>
      </c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R652" s="182" t="s">
        <v>596</v>
      </c>
      <c r="AT652" s="182" t="s">
        <v>179</v>
      </c>
      <c r="AU652" s="182" t="s">
        <v>197</v>
      </c>
      <c r="AY652" s="16" t="s">
        <v>176</v>
      </c>
      <c r="BE652" s="183">
        <f>IF(N652="základní",J652,0)</f>
        <v>0</v>
      </c>
      <c r="BF652" s="183">
        <f>IF(N652="snížená",J652,0)</f>
        <v>0</v>
      </c>
      <c r="BG652" s="183">
        <f>IF(N652="zákl. přenesená",J652,0)</f>
        <v>0</v>
      </c>
      <c r="BH652" s="183">
        <f>IF(N652="sníž. přenesená",J652,0)</f>
        <v>0</v>
      </c>
      <c r="BI652" s="183">
        <f>IF(N652="nulová",J652,0)</f>
        <v>0</v>
      </c>
      <c r="BJ652" s="16" t="s">
        <v>84</v>
      </c>
      <c r="BK652" s="183">
        <f>ROUND(I652*H652,2)</f>
        <v>0</v>
      </c>
      <c r="BL652" s="16" t="s">
        <v>596</v>
      </c>
      <c r="BM652" s="182" t="s">
        <v>1967</v>
      </c>
    </row>
    <row r="653" s="2" customFormat="1" ht="16.5" customHeight="1">
      <c r="A653" s="35"/>
      <c r="B653" s="169"/>
      <c r="C653" s="170" t="s">
        <v>1968</v>
      </c>
      <c r="D653" s="170" t="s">
        <v>179</v>
      </c>
      <c r="E653" s="171" t="s">
        <v>1969</v>
      </c>
      <c r="F653" s="172" t="s">
        <v>1970</v>
      </c>
      <c r="G653" s="173" t="s">
        <v>244</v>
      </c>
      <c r="H653" s="174">
        <v>1</v>
      </c>
      <c r="I653" s="175"/>
      <c r="J653" s="176">
        <f>ROUND(I653*H653,2)</f>
        <v>0</v>
      </c>
      <c r="K653" s="177"/>
      <c r="L653" s="36"/>
      <c r="M653" s="178" t="s">
        <v>1</v>
      </c>
      <c r="N653" s="179" t="s">
        <v>41</v>
      </c>
      <c r="O653" s="74"/>
      <c r="P653" s="180">
        <f>O653*H653</f>
        <v>0</v>
      </c>
      <c r="Q653" s="180">
        <v>0</v>
      </c>
      <c r="R653" s="180">
        <f>Q653*H653</f>
        <v>0</v>
      </c>
      <c r="S653" s="180">
        <v>0</v>
      </c>
      <c r="T653" s="181">
        <f>S653*H653</f>
        <v>0</v>
      </c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R653" s="182" t="s">
        <v>596</v>
      </c>
      <c r="AT653" s="182" t="s">
        <v>179</v>
      </c>
      <c r="AU653" s="182" t="s">
        <v>197</v>
      </c>
      <c r="AY653" s="16" t="s">
        <v>176</v>
      </c>
      <c r="BE653" s="183">
        <f>IF(N653="základní",J653,0)</f>
        <v>0</v>
      </c>
      <c r="BF653" s="183">
        <f>IF(N653="snížená",J653,0)</f>
        <v>0</v>
      </c>
      <c r="BG653" s="183">
        <f>IF(N653="zákl. přenesená",J653,0)</f>
        <v>0</v>
      </c>
      <c r="BH653" s="183">
        <f>IF(N653="sníž. přenesená",J653,0)</f>
        <v>0</v>
      </c>
      <c r="BI653" s="183">
        <f>IF(N653="nulová",J653,0)</f>
        <v>0</v>
      </c>
      <c r="BJ653" s="16" t="s">
        <v>84</v>
      </c>
      <c r="BK653" s="183">
        <f>ROUND(I653*H653,2)</f>
        <v>0</v>
      </c>
      <c r="BL653" s="16" t="s">
        <v>596</v>
      </c>
      <c r="BM653" s="182" t="s">
        <v>1971</v>
      </c>
    </row>
    <row r="654" s="2" customFormat="1" ht="24.15" customHeight="1">
      <c r="A654" s="35"/>
      <c r="B654" s="169"/>
      <c r="C654" s="170" t="s">
        <v>1972</v>
      </c>
      <c r="D654" s="170" t="s">
        <v>179</v>
      </c>
      <c r="E654" s="171" t="s">
        <v>1973</v>
      </c>
      <c r="F654" s="172" t="s">
        <v>1974</v>
      </c>
      <c r="G654" s="173" t="s">
        <v>244</v>
      </c>
      <c r="H654" s="174">
        <v>1</v>
      </c>
      <c r="I654" s="175"/>
      <c r="J654" s="176">
        <f>ROUND(I654*H654,2)</f>
        <v>0</v>
      </c>
      <c r="K654" s="177"/>
      <c r="L654" s="36"/>
      <c r="M654" s="178" t="s">
        <v>1</v>
      </c>
      <c r="N654" s="179" t="s">
        <v>41</v>
      </c>
      <c r="O654" s="74"/>
      <c r="P654" s="180">
        <f>O654*H654</f>
        <v>0</v>
      </c>
      <c r="Q654" s="180">
        <v>0</v>
      </c>
      <c r="R654" s="180">
        <f>Q654*H654</f>
        <v>0</v>
      </c>
      <c r="S654" s="180">
        <v>0</v>
      </c>
      <c r="T654" s="181">
        <f>S654*H654</f>
        <v>0</v>
      </c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R654" s="182" t="s">
        <v>605</v>
      </c>
      <c r="AT654" s="182" t="s">
        <v>179</v>
      </c>
      <c r="AU654" s="182" t="s">
        <v>197</v>
      </c>
      <c r="AY654" s="16" t="s">
        <v>176</v>
      </c>
      <c r="BE654" s="183">
        <f>IF(N654="základní",J654,0)</f>
        <v>0</v>
      </c>
      <c r="BF654" s="183">
        <f>IF(N654="snížená",J654,0)</f>
        <v>0</v>
      </c>
      <c r="BG654" s="183">
        <f>IF(N654="zákl. přenesená",J654,0)</f>
        <v>0</v>
      </c>
      <c r="BH654" s="183">
        <f>IF(N654="sníž. přenesená",J654,0)</f>
        <v>0</v>
      </c>
      <c r="BI654" s="183">
        <f>IF(N654="nulová",J654,0)</f>
        <v>0</v>
      </c>
      <c r="BJ654" s="16" t="s">
        <v>84</v>
      </c>
      <c r="BK654" s="183">
        <f>ROUND(I654*H654,2)</f>
        <v>0</v>
      </c>
      <c r="BL654" s="16" t="s">
        <v>605</v>
      </c>
      <c r="BM654" s="182" t="s">
        <v>1975</v>
      </c>
    </row>
    <row r="655" s="2" customFormat="1" ht="16.5" customHeight="1">
      <c r="A655" s="35"/>
      <c r="B655" s="169"/>
      <c r="C655" s="170" t="s">
        <v>1976</v>
      </c>
      <c r="D655" s="170" t="s">
        <v>179</v>
      </c>
      <c r="E655" s="171" t="s">
        <v>1977</v>
      </c>
      <c r="F655" s="172" t="s">
        <v>1978</v>
      </c>
      <c r="G655" s="173" t="s">
        <v>244</v>
      </c>
      <c r="H655" s="174">
        <v>1</v>
      </c>
      <c r="I655" s="175"/>
      <c r="J655" s="176">
        <f>ROUND(I655*H655,2)</f>
        <v>0</v>
      </c>
      <c r="K655" s="177"/>
      <c r="L655" s="36"/>
      <c r="M655" s="178" t="s">
        <v>1</v>
      </c>
      <c r="N655" s="179" t="s">
        <v>41</v>
      </c>
      <c r="O655" s="74"/>
      <c r="P655" s="180">
        <f>O655*H655</f>
        <v>0</v>
      </c>
      <c r="Q655" s="180">
        <v>0</v>
      </c>
      <c r="R655" s="180">
        <f>Q655*H655</f>
        <v>0</v>
      </c>
      <c r="S655" s="180">
        <v>0</v>
      </c>
      <c r="T655" s="181">
        <f>S655*H655</f>
        <v>0</v>
      </c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R655" s="182" t="s">
        <v>596</v>
      </c>
      <c r="AT655" s="182" t="s">
        <v>179</v>
      </c>
      <c r="AU655" s="182" t="s">
        <v>197</v>
      </c>
      <c r="AY655" s="16" t="s">
        <v>176</v>
      </c>
      <c r="BE655" s="183">
        <f>IF(N655="základní",J655,0)</f>
        <v>0</v>
      </c>
      <c r="BF655" s="183">
        <f>IF(N655="snížená",J655,0)</f>
        <v>0</v>
      </c>
      <c r="BG655" s="183">
        <f>IF(N655="zákl. přenesená",J655,0)</f>
        <v>0</v>
      </c>
      <c r="BH655" s="183">
        <f>IF(N655="sníž. přenesená",J655,0)</f>
        <v>0</v>
      </c>
      <c r="BI655" s="183">
        <f>IF(N655="nulová",J655,0)</f>
        <v>0</v>
      </c>
      <c r="BJ655" s="16" t="s">
        <v>84</v>
      </c>
      <c r="BK655" s="183">
        <f>ROUND(I655*H655,2)</f>
        <v>0</v>
      </c>
      <c r="BL655" s="16" t="s">
        <v>596</v>
      </c>
      <c r="BM655" s="182" t="s">
        <v>1979</v>
      </c>
    </row>
    <row r="656" s="2" customFormat="1" ht="16.5" customHeight="1">
      <c r="A656" s="35"/>
      <c r="B656" s="169"/>
      <c r="C656" s="170" t="s">
        <v>1980</v>
      </c>
      <c r="D656" s="170" t="s">
        <v>179</v>
      </c>
      <c r="E656" s="171" t="s">
        <v>716</v>
      </c>
      <c r="F656" s="172" t="s">
        <v>604</v>
      </c>
      <c r="G656" s="173" t="s">
        <v>481</v>
      </c>
      <c r="H656" s="174">
        <v>1</v>
      </c>
      <c r="I656" s="175"/>
      <c r="J656" s="176">
        <f>ROUND(I656*H656,2)</f>
        <v>0</v>
      </c>
      <c r="K656" s="177"/>
      <c r="L656" s="36"/>
      <c r="M656" s="178" t="s">
        <v>1</v>
      </c>
      <c r="N656" s="179" t="s">
        <v>41</v>
      </c>
      <c r="O656" s="74"/>
      <c r="P656" s="180">
        <f>O656*H656</f>
        <v>0</v>
      </c>
      <c r="Q656" s="180">
        <v>0</v>
      </c>
      <c r="R656" s="180">
        <f>Q656*H656</f>
        <v>0</v>
      </c>
      <c r="S656" s="180">
        <v>0</v>
      </c>
      <c r="T656" s="181">
        <f>S656*H656</f>
        <v>0</v>
      </c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R656" s="182" t="s">
        <v>605</v>
      </c>
      <c r="AT656" s="182" t="s">
        <v>179</v>
      </c>
      <c r="AU656" s="182" t="s">
        <v>197</v>
      </c>
      <c r="AY656" s="16" t="s">
        <v>176</v>
      </c>
      <c r="BE656" s="183">
        <f>IF(N656="základní",J656,0)</f>
        <v>0</v>
      </c>
      <c r="BF656" s="183">
        <f>IF(N656="snížená",J656,0)</f>
        <v>0</v>
      </c>
      <c r="BG656" s="183">
        <f>IF(N656="zákl. přenesená",J656,0)</f>
        <v>0</v>
      </c>
      <c r="BH656" s="183">
        <f>IF(N656="sníž. přenesená",J656,0)</f>
        <v>0</v>
      </c>
      <c r="BI656" s="183">
        <f>IF(N656="nulová",J656,0)</f>
        <v>0</v>
      </c>
      <c r="BJ656" s="16" t="s">
        <v>84</v>
      </c>
      <c r="BK656" s="183">
        <f>ROUND(I656*H656,2)</f>
        <v>0</v>
      </c>
      <c r="BL656" s="16" t="s">
        <v>605</v>
      </c>
      <c r="BM656" s="182" t="s">
        <v>1981</v>
      </c>
    </row>
    <row r="657" s="2" customFormat="1" ht="33" customHeight="1">
      <c r="A657" s="35"/>
      <c r="B657" s="169"/>
      <c r="C657" s="170" t="s">
        <v>1982</v>
      </c>
      <c r="D657" s="170" t="s">
        <v>179</v>
      </c>
      <c r="E657" s="171" t="s">
        <v>875</v>
      </c>
      <c r="F657" s="172" t="s">
        <v>720</v>
      </c>
      <c r="G657" s="173" t="s">
        <v>481</v>
      </c>
      <c r="H657" s="174">
        <v>1</v>
      </c>
      <c r="I657" s="175"/>
      <c r="J657" s="176">
        <f>ROUND(I657*H657,2)</f>
        <v>0</v>
      </c>
      <c r="K657" s="177"/>
      <c r="L657" s="36"/>
      <c r="M657" s="178" t="s">
        <v>1</v>
      </c>
      <c r="N657" s="179" t="s">
        <v>41</v>
      </c>
      <c r="O657" s="74"/>
      <c r="P657" s="180">
        <f>O657*H657</f>
        <v>0</v>
      </c>
      <c r="Q657" s="180">
        <v>0</v>
      </c>
      <c r="R657" s="180">
        <f>Q657*H657</f>
        <v>0</v>
      </c>
      <c r="S657" s="180">
        <v>0</v>
      </c>
      <c r="T657" s="181">
        <f>S657*H657</f>
        <v>0</v>
      </c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R657" s="182" t="s">
        <v>605</v>
      </c>
      <c r="AT657" s="182" t="s">
        <v>179</v>
      </c>
      <c r="AU657" s="182" t="s">
        <v>197</v>
      </c>
      <c r="AY657" s="16" t="s">
        <v>176</v>
      </c>
      <c r="BE657" s="183">
        <f>IF(N657="základní",J657,0)</f>
        <v>0</v>
      </c>
      <c r="BF657" s="183">
        <f>IF(N657="snížená",J657,0)</f>
        <v>0</v>
      </c>
      <c r="BG657" s="183">
        <f>IF(N657="zákl. přenesená",J657,0)</f>
        <v>0</v>
      </c>
      <c r="BH657" s="183">
        <f>IF(N657="sníž. přenesená",J657,0)</f>
        <v>0</v>
      </c>
      <c r="BI657" s="183">
        <f>IF(N657="nulová",J657,0)</f>
        <v>0</v>
      </c>
      <c r="BJ657" s="16" t="s">
        <v>84</v>
      </c>
      <c r="BK657" s="183">
        <f>ROUND(I657*H657,2)</f>
        <v>0</v>
      </c>
      <c r="BL657" s="16" t="s">
        <v>605</v>
      </c>
      <c r="BM657" s="182" t="s">
        <v>1983</v>
      </c>
    </row>
    <row r="658" s="2" customFormat="1" ht="24.15" customHeight="1">
      <c r="A658" s="35"/>
      <c r="B658" s="169"/>
      <c r="C658" s="170" t="s">
        <v>1984</v>
      </c>
      <c r="D658" s="170" t="s">
        <v>179</v>
      </c>
      <c r="E658" s="171" t="s">
        <v>1985</v>
      </c>
      <c r="F658" s="172" t="s">
        <v>1986</v>
      </c>
      <c r="G658" s="173" t="s">
        <v>244</v>
      </c>
      <c r="H658" s="174">
        <v>1</v>
      </c>
      <c r="I658" s="175"/>
      <c r="J658" s="176">
        <f>ROUND(I658*H658,2)</f>
        <v>0</v>
      </c>
      <c r="K658" s="177"/>
      <c r="L658" s="36"/>
      <c r="M658" s="178" t="s">
        <v>1</v>
      </c>
      <c r="N658" s="179" t="s">
        <v>41</v>
      </c>
      <c r="O658" s="74"/>
      <c r="P658" s="180">
        <f>O658*H658</f>
        <v>0</v>
      </c>
      <c r="Q658" s="180">
        <v>0</v>
      </c>
      <c r="R658" s="180">
        <f>Q658*H658</f>
        <v>0</v>
      </c>
      <c r="S658" s="180">
        <v>0</v>
      </c>
      <c r="T658" s="181">
        <f>S658*H658</f>
        <v>0</v>
      </c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R658" s="182" t="s">
        <v>605</v>
      </c>
      <c r="AT658" s="182" t="s">
        <v>179</v>
      </c>
      <c r="AU658" s="182" t="s">
        <v>197</v>
      </c>
      <c r="AY658" s="16" t="s">
        <v>176</v>
      </c>
      <c r="BE658" s="183">
        <f>IF(N658="základní",J658,0)</f>
        <v>0</v>
      </c>
      <c r="BF658" s="183">
        <f>IF(N658="snížená",J658,0)</f>
        <v>0</v>
      </c>
      <c r="BG658" s="183">
        <f>IF(N658="zákl. přenesená",J658,0)</f>
        <v>0</v>
      </c>
      <c r="BH658" s="183">
        <f>IF(N658="sníž. přenesená",J658,0)</f>
        <v>0</v>
      </c>
      <c r="BI658" s="183">
        <f>IF(N658="nulová",J658,0)</f>
        <v>0</v>
      </c>
      <c r="BJ658" s="16" t="s">
        <v>84</v>
      </c>
      <c r="BK658" s="183">
        <f>ROUND(I658*H658,2)</f>
        <v>0</v>
      </c>
      <c r="BL658" s="16" t="s">
        <v>605</v>
      </c>
      <c r="BM658" s="182" t="s">
        <v>1987</v>
      </c>
    </row>
    <row r="659" s="12" customFormat="1" ht="22.8" customHeight="1">
      <c r="A659" s="12"/>
      <c r="B659" s="156"/>
      <c r="C659" s="12"/>
      <c r="D659" s="157" t="s">
        <v>75</v>
      </c>
      <c r="E659" s="167" t="s">
        <v>1988</v>
      </c>
      <c r="F659" s="167" t="s">
        <v>1989</v>
      </c>
      <c r="G659" s="12"/>
      <c r="H659" s="12"/>
      <c r="I659" s="159"/>
      <c r="J659" s="168">
        <f>BK659</f>
        <v>0</v>
      </c>
      <c r="K659" s="12"/>
      <c r="L659" s="156"/>
      <c r="M659" s="161"/>
      <c r="N659" s="162"/>
      <c r="O659" s="162"/>
      <c r="P659" s="163">
        <f>SUM(P660:P674)</f>
        <v>0</v>
      </c>
      <c r="Q659" s="162"/>
      <c r="R659" s="163">
        <f>SUM(R660:R674)</f>
        <v>10.969926060000001</v>
      </c>
      <c r="S659" s="162"/>
      <c r="T659" s="164">
        <f>SUM(T660:T674)</f>
        <v>0</v>
      </c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R659" s="157" t="s">
        <v>86</v>
      </c>
      <c r="AT659" s="165" t="s">
        <v>75</v>
      </c>
      <c r="AU659" s="165" t="s">
        <v>84</v>
      </c>
      <c r="AY659" s="157" t="s">
        <v>176</v>
      </c>
      <c r="BK659" s="166">
        <f>SUM(BK660:BK674)</f>
        <v>0</v>
      </c>
    </row>
    <row r="660" s="2" customFormat="1" ht="37.8" customHeight="1">
      <c r="A660" s="35"/>
      <c r="B660" s="169"/>
      <c r="C660" s="170" t="s">
        <v>1990</v>
      </c>
      <c r="D660" s="170" t="s">
        <v>179</v>
      </c>
      <c r="E660" s="171" t="s">
        <v>1991</v>
      </c>
      <c r="F660" s="172" t="s">
        <v>1992</v>
      </c>
      <c r="G660" s="173" t="s">
        <v>182</v>
      </c>
      <c r="H660" s="174">
        <v>19.273</v>
      </c>
      <c r="I660" s="175"/>
      <c r="J660" s="176">
        <f>ROUND(I660*H660,2)</f>
        <v>0</v>
      </c>
      <c r="K660" s="177"/>
      <c r="L660" s="36"/>
      <c r="M660" s="178" t="s">
        <v>1</v>
      </c>
      <c r="N660" s="179" t="s">
        <v>41</v>
      </c>
      <c r="O660" s="74"/>
      <c r="P660" s="180">
        <f>O660*H660</f>
        <v>0</v>
      </c>
      <c r="Q660" s="180">
        <v>0.031029999999999999</v>
      </c>
      <c r="R660" s="180">
        <f>Q660*H660</f>
        <v>0.59804119</v>
      </c>
      <c r="S660" s="180">
        <v>0</v>
      </c>
      <c r="T660" s="181">
        <f>S660*H660</f>
        <v>0</v>
      </c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R660" s="182" t="s">
        <v>241</v>
      </c>
      <c r="AT660" s="182" t="s">
        <v>179</v>
      </c>
      <c r="AU660" s="182" t="s">
        <v>86</v>
      </c>
      <c r="AY660" s="16" t="s">
        <v>176</v>
      </c>
      <c r="BE660" s="183">
        <f>IF(N660="základní",J660,0)</f>
        <v>0</v>
      </c>
      <c r="BF660" s="183">
        <f>IF(N660="snížená",J660,0)</f>
        <v>0</v>
      </c>
      <c r="BG660" s="183">
        <f>IF(N660="zákl. přenesená",J660,0)</f>
        <v>0</v>
      </c>
      <c r="BH660" s="183">
        <f>IF(N660="sníž. přenesená",J660,0)</f>
        <v>0</v>
      </c>
      <c r="BI660" s="183">
        <f>IF(N660="nulová",J660,0)</f>
        <v>0</v>
      </c>
      <c r="BJ660" s="16" t="s">
        <v>84</v>
      </c>
      <c r="BK660" s="183">
        <f>ROUND(I660*H660,2)</f>
        <v>0</v>
      </c>
      <c r="BL660" s="16" t="s">
        <v>241</v>
      </c>
      <c r="BM660" s="182" t="s">
        <v>1993</v>
      </c>
    </row>
    <row r="661" s="2" customFormat="1" ht="44.25" customHeight="1">
      <c r="A661" s="35"/>
      <c r="B661" s="169"/>
      <c r="C661" s="170" t="s">
        <v>1994</v>
      </c>
      <c r="D661" s="170" t="s">
        <v>179</v>
      </c>
      <c r="E661" s="171" t="s">
        <v>1995</v>
      </c>
      <c r="F661" s="172" t="s">
        <v>1996</v>
      </c>
      <c r="G661" s="173" t="s">
        <v>182</v>
      </c>
      <c r="H661" s="174">
        <v>8.0909999999999993</v>
      </c>
      <c r="I661" s="175"/>
      <c r="J661" s="176">
        <f>ROUND(I661*H661,2)</f>
        <v>0</v>
      </c>
      <c r="K661" s="177"/>
      <c r="L661" s="36"/>
      <c r="M661" s="178" t="s">
        <v>1</v>
      </c>
      <c r="N661" s="179" t="s">
        <v>41</v>
      </c>
      <c r="O661" s="74"/>
      <c r="P661" s="180">
        <f>O661*H661</f>
        <v>0</v>
      </c>
      <c r="Q661" s="180">
        <v>0.031029999999999999</v>
      </c>
      <c r="R661" s="180">
        <f>Q661*H661</f>
        <v>0.25106372999999998</v>
      </c>
      <c r="S661" s="180">
        <v>0</v>
      </c>
      <c r="T661" s="181">
        <f>S661*H661</f>
        <v>0</v>
      </c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R661" s="182" t="s">
        <v>241</v>
      </c>
      <c r="AT661" s="182" t="s">
        <v>179</v>
      </c>
      <c r="AU661" s="182" t="s">
        <v>86</v>
      </c>
      <c r="AY661" s="16" t="s">
        <v>176</v>
      </c>
      <c r="BE661" s="183">
        <f>IF(N661="základní",J661,0)</f>
        <v>0</v>
      </c>
      <c r="BF661" s="183">
        <f>IF(N661="snížená",J661,0)</f>
        <v>0</v>
      </c>
      <c r="BG661" s="183">
        <f>IF(N661="zákl. přenesená",J661,0)</f>
        <v>0</v>
      </c>
      <c r="BH661" s="183">
        <f>IF(N661="sníž. přenesená",J661,0)</f>
        <v>0</v>
      </c>
      <c r="BI661" s="183">
        <f>IF(N661="nulová",J661,0)</f>
        <v>0</v>
      </c>
      <c r="BJ661" s="16" t="s">
        <v>84</v>
      </c>
      <c r="BK661" s="183">
        <f>ROUND(I661*H661,2)</f>
        <v>0</v>
      </c>
      <c r="BL661" s="16" t="s">
        <v>241</v>
      </c>
      <c r="BM661" s="182" t="s">
        <v>1997</v>
      </c>
    </row>
    <row r="662" s="2" customFormat="1" ht="37.8" customHeight="1">
      <c r="A662" s="35"/>
      <c r="B662" s="169"/>
      <c r="C662" s="170" t="s">
        <v>1998</v>
      </c>
      <c r="D662" s="170" t="s">
        <v>179</v>
      </c>
      <c r="E662" s="171" t="s">
        <v>1999</v>
      </c>
      <c r="F662" s="172" t="s">
        <v>2000</v>
      </c>
      <c r="G662" s="173" t="s">
        <v>182</v>
      </c>
      <c r="H662" s="174">
        <v>19.623000000000001</v>
      </c>
      <c r="I662" s="175"/>
      <c r="J662" s="176">
        <f>ROUND(I662*H662,2)</f>
        <v>0</v>
      </c>
      <c r="K662" s="177"/>
      <c r="L662" s="36"/>
      <c r="M662" s="178" t="s">
        <v>1</v>
      </c>
      <c r="N662" s="179" t="s">
        <v>41</v>
      </c>
      <c r="O662" s="74"/>
      <c r="P662" s="180">
        <f>O662*H662</f>
        <v>0</v>
      </c>
      <c r="Q662" s="180">
        <v>0.043959999999999999</v>
      </c>
      <c r="R662" s="180">
        <f>Q662*H662</f>
        <v>0.86262707999999999</v>
      </c>
      <c r="S662" s="180">
        <v>0</v>
      </c>
      <c r="T662" s="181">
        <f>S662*H662</f>
        <v>0</v>
      </c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R662" s="182" t="s">
        <v>241</v>
      </c>
      <c r="AT662" s="182" t="s">
        <v>179</v>
      </c>
      <c r="AU662" s="182" t="s">
        <v>86</v>
      </c>
      <c r="AY662" s="16" t="s">
        <v>176</v>
      </c>
      <c r="BE662" s="183">
        <f>IF(N662="základní",J662,0)</f>
        <v>0</v>
      </c>
      <c r="BF662" s="183">
        <f>IF(N662="snížená",J662,0)</f>
        <v>0</v>
      </c>
      <c r="BG662" s="183">
        <f>IF(N662="zákl. přenesená",J662,0)</f>
        <v>0</v>
      </c>
      <c r="BH662" s="183">
        <f>IF(N662="sníž. přenesená",J662,0)</f>
        <v>0</v>
      </c>
      <c r="BI662" s="183">
        <f>IF(N662="nulová",J662,0)</f>
        <v>0</v>
      </c>
      <c r="BJ662" s="16" t="s">
        <v>84</v>
      </c>
      <c r="BK662" s="183">
        <f>ROUND(I662*H662,2)</f>
        <v>0</v>
      </c>
      <c r="BL662" s="16" t="s">
        <v>241</v>
      </c>
      <c r="BM662" s="182" t="s">
        <v>2001</v>
      </c>
    </row>
    <row r="663" s="2" customFormat="1" ht="44.25" customHeight="1">
      <c r="A663" s="35"/>
      <c r="B663" s="169"/>
      <c r="C663" s="170" t="s">
        <v>2002</v>
      </c>
      <c r="D663" s="170" t="s">
        <v>179</v>
      </c>
      <c r="E663" s="171" t="s">
        <v>2003</v>
      </c>
      <c r="F663" s="172" t="s">
        <v>2004</v>
      </c>
      <c r="G663" s="173" t="s">
        <v>182</v>
      </c>
      <c r="H663" s="174">
        <v>22.873000000000001</v>
      </c>
      <c r="I663" s="175"/>
      <c r="J663" s="176">
        <f>ROUND(I663*H663,2)</f>
        <v>0</v>
      </c>
      <c r="K663" s="177"/>
      <c r="L663" s="36"/>
      <c r="M663" s="178" t="s">
        <v>1</v>
      </c>
      <c r="N663" s="179" t="s">
        <v>41</v>
      </c>
      <c r="O663" s="74"/>
      <c r="P663" s="180">
        <f>O663*H663</f>
        <v>0</v>
      </c>
      <c r="Q663" s="180">
        <v>0.04811</v>
      </c>
      <c r="R663" s="180">
        <f>Q663*H663</f>
        <v>1.10042003</v>
      </c>
      <c r="S663" s="180">
        <v>0</v>
      </c>
      <c r="T663" s="181">
        <f>S663*H663</f>
        <v>0</v>
      </c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R663" s="182" t="s">
        <v>241</v>
      </c>
      <c r="AT663" s="182" t="s">
        <v>179</v>
      </c>
      <c r="AU663" s="182" t="s">
        <v>86</v>
      </c>
      <c r="AY663" s="16" t="s">
        <v>176</v>
      </c>
      <c r="BE663" s="183">
        <f>IF(N663="základní",J663,0)</f>
        <v>0</v>
      </c>
      <c r="BF663" s="183">
        <f>IF(N663="snížená",J663,0)</f>
        <v>0</v>
      </c>
      <c r="BG663" s="183">
        <f>IF(N663="zákl. přenesená",J663,0)</f>
        <v>0</v>
      </c>
      <c r="BH663" s="183">
        <f>IF(N663="sníž. přenesená",J663,0)</f>
        <v>0</v>
      </c>
      <c r="BI663" s="183">
        <f>IF(N663="nulová",J663,0)</f>
        <v>0</v>
      </c>
      <c r="BJ663" s="16" t="s">
        <v>84</v>
      </c>
      <c r="BK663" s="183">
        <f>ROUND(I663*H663,2)</f>
        <v>0</v>
      </c>
      <c r="BL663" s="16" t="s">
        <v>241</v>
      </c>
      <c r="BM663" s="182" t="s">
        <v>2005</v>
      </c>
    </row>
    <row r="664" s="2" customFormat="1" ht="33" customHeight="1">
      <c r="A664" s="35"/>
      <c r="B664" s="169"/>
      <c r="C664" s="170" t="s">
        <v>2006</v>
      </c>
      <c r="D664" s="170" t="s">
        <v>179</v>
      </c>
      <c r="E664" s="171" t="s">
        <v>2007</v>
      </c>
      <c r="F664" s="172" t="s">
        <v>2008</v>
      </c>
      <c r="G664" s="173" t="s">
        <v>182</v>
      </c>
      <c r="H664" s="174">
        <v>39.767000000000003</v>
      </c>
      <c r="I664" s="175"/>
      <c r="J664" s="176">
        <f>ROUND(I664*H664,2)</f>
        <v>0</v>
      </c>
      <c r="K664" s="177"/>
      <c r="L664" s="36"/>
      <c r="M664" s="178" t="s">
        <v>1</v>
      </c>
      <c r="N664" s="179" t="s">
        <v>41</v>
      </c>
      <c r="O664" s="74"/>
      <c r="P664" s="180">
        <f>O664*H664</f>
        <v>0</v>
      </c>
      <c r="Q664" s="180">
        <v>0.04811</v>
      </c>
      <c r="R664" s="180">
        <f>Q664*H664</f>
        <v>1.9131903700000001</v>
      </c>
      <c r="S664" s="180">
        <v>0</v>
      </c>
      <c r="T664" s="181">
        <f>S664*H664</f>
        <v>0</v>
      </c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R664" s="182" t="s">
        <v>241</v>
      </c>
      <c r="AT664" s="182" t="s">
        <v>179</v>
      </c>
      <c r="AU664" s="182" t="s">
        <v>86</v>
      </c>
      <c r="AY664" s="16" t="s">
        <v>176</v>
      </c>
      <c r="BE664" s="183">
        <f>IF(N664="základní",J664,0)</f>
        <v>0</v>
      </c>
      <c r="BF664" s="183">
        <f>IF(N664="snížená",J664,0)</f>
        <v>0</v>
      </c>
      <c r="BG664" s="183">
        <f>IF(N664="zákl. přenesená",J664,0)</f>
        <v>0</v>
      </c>
      <c r="BH664" s="183">
        <f>IF(N664="sníž. přenesená",J664,0)</f>
        <v>0</v>
      </c>
      <c r="BI664" s="183">
        <f>IF(N664="nulová",J664,0)</f>
        <v>0</v>
      </c>
      <c r="BJ664" s="16" t="s">
        <v>84</v>
      </c>
      <c r="BK664" s="183">
        <f>ROUND(I664*H664,2)</f>
        <v>0</v>
      </c>
      <c r="BL664" s="16" t="s">
        <v>241</v>
      </c>
      <c r="BM664" s="182" t="s">
        <v>2009</v>
      </c>
    </row>
    <row r="665" s="2" customFormat="1" ht="33" customHeight="1">
      <c r="A665" s="35"/>
      <c r="B665" s="169"/>
      <c r="C665" s="170" t="s">
        <v>2010</v>
      </c>
      <c r="D665" s="170" t="s">
        <v>179</v>
      </c>
      <c r="E665" s="171" t="s">
        <v>2011</v>
      </c>
      <c r="F665" s="172" t="s">
        <v>2012</v>
      </c>
      <c r="G665" s="173" t="s">
        <v>182</v>
      </c>
      <c r="H665" s="174">
        <v>5.2859999999999996</v>
      </c>
      <c r="I665" s="175"/>
      <c r="J665" s="176">
        <f>ROUND(I665*H665,2)</f>
        <v>0</v>
      </c>
      <c r="K665" s="177"/>
      <c r="L665" s="36"/>
      <c r="M665" s="178" t="s">
        <v>1</v>
      </c>
      <c r="N665" s="179" t="s">
        <v>41</v>
      </c>
      <c r="O665" s="74"/>
      <c r="P665" s="180">
        <f>O665*H665</f>
        <v>0</v>
      </c>
      <c r="Q665" s="180">
        <v>0.053409999999999999</v>
      </c>
      <c r="R665" s="180">
        <f>Q665*H665</f>
        <v>0.28232525999999997</v>
      </c>
      <c r="S665" s="180">
        <v>0</v>
      </c>
      <c r="T665" s="181">
        <f>S665*H665</f>
        <v>0</v>
      </c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R665" s="182" t="s">
        <v>241</v>
      </c>
      <c r="AT665" s="182" t="s">
        <v>179</v>
      </c>
      <c r="AU665" s="182" t="s">
        <v>86</v>
      </c>
      <c r="AY665" s="16" t="s">
        <v>176</v>
      </c>
      <c r="BE665" s="183">
        <f>IF(N665="základní",J665,0)</f>
        <v>0</v>
      </c>
      <c r="BF665" s="183">
        <f>IF(N665="snížená",J665,0)</f>
        <v>0</v>
      </c>
      <c r="BG665" s="183">
        <f>IF(N665="zákl. přenesená",J665,0)</f>
        <v>0</v>
      </c>
      <c r="BH665" s="183">
        <f>IF(N665="sníž. přenesená",J665,0)</f>
        <v>0</v>
      </c>
      <c r="BI665" s="183">
        <f>IF(N665="nulová",J665,0)</f>
        <v>0</v>
      </c>
      <c r="BJ665" s="16" t="s">
        <v>84</v>
      </c>
      <c r="BK665" s="183">
        <f>ROUND(I665*H665,2)</f>
        <v>0</v>
      </c>
      <c r="BL665" s="16" t="s">
        <v>241</v>
      </c>
      <c r="BM665" s="182" t="s">
        <v>2013</v>
      </c>
    </row>
    <row r="666" s="2" customFormat="1" ht="37.8" customHeight="1">
      <c r="A666" s="35"/>
      <c r="B666" s="169"/>
      <c r="C666" s="170" t="s">
        <v>2014</v>
      </c>
      <c r="D666" s="170" t="s">
        <v>179</v>
      </c>
      <c r="E666" s="171" t="s">
        <v>2015</v>
      </c>
      <c r="F666" s="172" t="s">
        <v>2016</v>
      </c>
      <c r="G666" s="173" t="s">
        <v>182</v>
      </c>
      <c r="H666" s="174">
        <v>8.9100000000000001</v>
      </c>
      <c r="I666" s="175"/>
      <c r="J666" s="176">
        <f>ROUND(I666*H666,2)</f>
        <v>0</v>
      </c>
      <c r="K666" s="177"/>
      <c r="L666" s="36"/>
      <c r="M666" s="178" t="s">
        <v>1</v>
      </c>
      <c r="N666" s="179" t="s">
        <v>41</v>
      </c>
      <c r="O666" s="74"/>
      <c r="P666" s="180">
        <f>O666*H666</f>
        <v>0</v>
      </c>
      <c r="Q666" s="180">
        <v>0.056890000000000003</v>
      </c>
      <c r="R666" s="180">
        <f>Q666*H666</f>
        <v>0.5068899</v>
      </c>
      <c r="S666" s="180">
        <v>0</v>
      </c>
      <c r="T666" s="181">
        <f>S666*H666</f>
        <v>0</v>
      </c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R666" s="182" t="s">
        <v>241</v>
      </c>
      <c r="AT666" s="182" t="s">
        <v>179</v>
      </c>
      <c r="AU666" s="182" t="s">
        <v>86</v>
      </c>
      <c r="AY666" s="16" t="s">
        <v>176</v>
      </c>
      <c r="BE666" s="183">
        <f>IF(N666="základní",J666,0)</f>
        <v>0</v>
      </c>
      <c r="BF666" s="183">
        <f>IF(N666="snížená",J666,0)</f>
        <v>0</v>
      </c>
      <c r="BG666" s="183">
        <f>IF(N666="zákl. přenesená",J666,0)</f>
        <v>0</v>
      </c>
      <c r="BH666" s="183">
        <f>IF(N666="sníž. přenesená",J666,0)</f>
        <v>0</v>
      </c>
      <c r="BI666" s="183">
        <f>IF(N666="nulová",J666,0)</f>
        <v>0</v>
      </c>
      <c r="BJ666" s="16" t="s">
        <v>84</v>
      </c>
      <c r="BK666" s="183">
        <f>ROUND(I666*H666,2)</f>
        <v>0</v>
      </c>
      <c r="BL666" s="16" t="s">
        <v>241</v>
      </c>
      <c r="BM666" s="182" t="s">
        <v>2017</v>
      </c>
    </row>
    <row r="667" s="2" customFormat="1" ht="21.75" customHeight="1">
      <c r="A667" s="35"/>
      <c r="B667" s="169"/>
      <c r="C667" s="170" t="s">
        <v>2018</v>
      </c>
      <c r="D667" s="170" t="s">
        <v>179</v>
      </c>
      <c r="E667" s="171" t="s">
        <v>2019</v>
      </c>
      <c r="F667" s="172" t="s">
        <v>2020</v>
      </c>
      <c r="G667" s="173" t="s">
        <v>182</v>
      </c>
      <c r="H667" s="174">
        <v>2.8199999999999998</v>
      </c>
      <c r="I667" s="175"/>
      <c r="J667" s="176">
        <f>ROUND(I667*H667,2)</f>
        <v>0</v>
      </c>
      <c r="K667" s="177"/>
      <c r="L667" s="36"/>
      <c r="M667" s="178" t="s">
        <v>1</v>
      </c>
      <c r="N667" s="179" t="s">
        <v>41</v>
      </c>
      <c r="O667" s="74"/>
      <c r="P667" s="180">
        <f>O667*H667</f>
        <v>0</v>
      </c>
      <c r="Q667" s="180">
        <v>0</v>
      </c>
      <c r="R667" s="180">
        <f>Q667*H667</f>
        <v>0</v>
      </c>
      <c r="S667" s="180">
        <v>0</v>
      </c>
      <c r="T667" s="181">
        <f>S667*H667</f>
        <v>0</v>
      </c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R667" s="182" t="s">
        <v>241</v>
      </c>
      <c r="AT667" s="182" t="s">
        <v>179</v>
      </c>
      <c r="AU667" s="182" t="s">
        <v>86</v>
      </c>
      <c r="AY667" s="16" t="s">
        <v>176</v>
      </c>
      <c r="BE667" s="183">
        <f>IF(N667="základní",J667,0)</f>
        <v>0</v>
      </c>
      <c r="BF667" s="183">
        <f>IF(N667="snížená",J667,0)</f>
        <v>0</v>
      </c>
      <c r="BG667" s="183">
        <f>IF(N667="zákl. přenesená",J667,0)</f>
        <v>0</v>
      </c>
      <c r="BH667" s="183">
        <f>IF(N667="sníž. přenesená",J667,0)</f>
        <v>0</v>
      </c>
      <c r="BI667" s="183">
        <f>IF(N667="nulová",J667,0)</f>
        <v>0</v>
      </c>
      <c r="BJ667" s="16" t="s">
        <v>84</v>
      </c>
      <c r="BK667" s="183">
        <f>ROUND(I667*H667,2)</f>
        <v>0</v>
      </c>
      <c r="BL667" s="16" t="s">
        <v>241</v>
      </c>
      <c r="BM667" s="182" t="s">
        <v>2021</v>
      </c>
    </row>
    <row r="668" s="2" customFormat="1" ht="44.25" customHeight="1">
      <c r="A668" s="35"/>
      <c r="B668" s="169"/>
      <c r="C668" s="170" t="s">
        <v>2022</v>
      </c>
      <c r="D668" s="170" t="s">
        <v>179</v>
      </c>
      <c r="E668" s="171" t="s">
        <v>2023</v>
      </c>
      <c r="F668" s="172" t="s">
        <v>2024</v>
      </c>
      <c r="G668" s="173" t="s">
        <v>182</v>
      </c>
      <c r="H668" s="174">
        <v>145.12000000000001</v>
      </c>
      <c r="I668" s="175"/>
      <c r="J668" s="176">
        <f>ROUND(I668*H668,2)</f>
        <v>0</v>
      </c>
      <c r="K668" s="177"/>
      <c r="L668" s="36"/>
      <c r="M668" s="178" t="s">
        <v>1</v>
      </c>
      <c r="N668" s="179" t="s">
        <v>41</v>
      </c>
      <c r="O668" s="74"/>
      <c r="P668" s="180">
        <f>O668*H668</f>
        <v>0</v>
      </c>
      <c r="Q668" s="180">
        <v>0.00125</v>
      </c>
      <c r="R668" s="180">
        <f>Q668*H668</f>
        <v>0.18140000000000001</v>
      </c>
      <c r="S668" s="180">
        <v>0</v>
      </c>
      <c r="T668" s="181">
        <f>S668*H668</f>
        <v>0</v>
      </c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R668" s="182" t="s">
        <v>241</v>
      </c>
      <c r="AT668" s="182" t="s">
        <v>179</v>
      </c>
      <c r="AU668" s="182" t="s">
        <v>86</v>
      </c>
      <c r="AY668" s="16" t="s">
        <v>176</v>
      </c>
      <c r="BE668" s="183">
        <f>IF(N668="základní",J668,0)</f>
        <v>0</v>
      </c>
      <c r="BF668" s="183">
        <f>IF(N668="snížená",J668,0)</f>
        <v>0</v>
      </c>
      <c r="BG668" s="183">
        <f>IF(N668="zákl. přenesená",J668,0)</f>
        <v>0</v>
      </c>
      <c r="BH668" s="183">
        <f>IF(N668="sníž. přenesená",J668,0)</f>
        <v>0</v>
      </c>
      <c r="BI668" s="183">
        <f>IF(N668="nulová",J668,0)</f>
        <v>0</v>
      </c>
      <c r="BJ668" s="16" t="s">
        <v>84</v>
      </c>
      <c r="BK668" s="183">
        <f>ROUND(I668*H668,2)</f>
        <v>0</v>
      </c>
      <c r="BL668" s="16" t="s">
        <v>241</v>
      </c>
      <c r="BM668" s="182" t="s">
        <v>2025</v>
      </c>
    </row>
    <row r="669" s="2" customFormat="1" ht="33" customHeight="1">
      <c r="A669" s="35"/>
      <c r="B669" s="169"/>
      <c r="C669" s="184" t="s">
        <v>2026</v>
      </c>
      <c r="D669" s="184" t="s">
        <v>198</v>
      </c>
      <c r="E669" s="185" t="s">
        <v>2027</v>
      </c>
      <c r="F669" s="186" t="s">
        <v>2028</v>
      </c>
      <c r="G669" s="187" t="s">
        <v>182</v>
      </c>
      <c r="H669" s="188">
        <v>152.37899999999999</v>
      </c>
      <c r="I669" s="189"/>
      <c r="J669" s="190">
        <f>ROUND(I669*H669,2)</f>
        <v>0</v>
      </c>
      <c r="K669" s="191"/>
      <c r="L669" s="192"/>
      <c r="M669" s="193" t="s">
        <v>1</v>
      </c>
      <c r="N669" s="194" t="s">
        <v>41</v>
      </c>
      <c r="O669" s="74"/>
      <c r="P669" s="180">
        <f>O669*H669</f>
        <v>0</v>
      </c>
      <c r="Q669" s="180">
        <v>0.012</v>
      </c>
      <c r="R669" s="180">
        <f>Q669*H669</f>
        <v>1.8285479999999998</v>
      </c>
      <c r="S669" s="180">
        <v>0</v>
      </c>
      <c r="T669" s="181">
        <f>S669*H669</f>
        <v>0</v>
      </c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R669" s="182" t="s">
        <v>729</v>
      </c>
      <c r="AT669" s="182" t="s">
        <v>198</v>
      </c>
      <c r="AU669" s="182" t="s">
        <v>86</v>
      </c>
      <c r="AY669" s="16" t="s">
        <v>176</v>
      </c>
      <c r="BE669" s="183">
        <f>IF(N669="základní",J669,0)</f>
        <v>0</v>
      </c>
      <c r="BF669" s="183">
        <f>IF(N669="snížená",J669,0)</f>
        <v>0</v>
      </c>
      <c r="BG669" s="183">
        <f>IF(N669="zákl. přenesená",J669,0)</f>
        <v>0</v>
      </c>
      <c r="BH669" s="183">
        <f>IF(N669="sníž. přenesená",J669,0)</f>
        <v>0</v>
      </c>
      <c r="BI669" s="183">
        <f>IF(N669="nulová",J669,0)</f>
        <v>0</v>
      </c>
      <c r="BJ669" s="16" t="s">
        <v>84</v>
      </c>
      <c r="BK669" s="183">
        <f>ROUND(I669*H669,2)</f>
        <v>0</v>
      </c>
      <c r="BL669" s="16" t="s">
        <v>729</v>
      </c>
      <c r="BM669" s="182" t="s">
        <v>2029</v>
      </c>
    </row>
    <row r="670" s="2" customFormat="1" ht="37.8" customHeight="1">
      <c r="A670" s="35"/>
      <c r="B670" s="169"/>
      <c r="C670" s="170" t="s">
        <v>2030</v>
      </c>
      <c r="D670" s="170" t="s">
        <v>179</v>
      </c>
      <c r="E670" s="171" t="s">
        <v>2031</v>
      </c>
      <c r="F670" s="172" t="s">
        <v>2032</v>
      </c>
      <c r="G670" s="173" t="s">
        <v>182</v>
      </c>
      <c r="H670" s="174">
        <v>310.56999999999999</v>
      </c>
      <c r="I670" s="175"/>
      <c r="J670" s="176">
        <f>ROUND(I670*H670,2)</f>
        <v>0</v>
      </c>
      <c r="K670" s="177"/>
      <c r="L670" s="36"/>
      <c r="M670" s="178" t="s">
        <v>1</v>
      </c>
      <c r="N670" s="179" t="s">
        <v>41</v>
      </c>
      <c r="O670" s="74"/>
      <c r="P670" s="180">
        <f>O670*H670</f>
        <v>0</v>
      </c>
      <c r="Q670" s="180">
        <v>0.00125</v>
      </c>
      <c r="R670" s="180">
        <f>Q670*H670</f>
        <v>0.38821250000000002</v>
      </c>
      <c r="S670" s="180">
        <v>0</v>
      </c>
      <c r="T670" s="181">
        <f>S670*H670</f>
        <v>0</v>
      </c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R670" s="182" t="s">
        <v>241</v>
      </c>
      <c r="AT670" s="182" t="s">
        <v>179</v>
      </c>
      <c r="AU670" s="182" t="s">
        <v>86</v>
      </c>
      <c r="AY670" s="16" t="s">
        <v>176</v>
      </c>
      <c r="BE670" s="183">
        <f>IF(N670="základní",J670,0)</f>
        <v>0</v>
      </c>
      <c r="BF670" s="183">
        <f>IF(N670="snížená",J670,0)</f>
        <v>0</v>
      </c>
      <c r="BG670" s="183">
        <f>IF(N670="zákl. přenesená",J670,0)</f>
        <v>0</v>
      </c>
      <c r="BH670" s="183">
        <f>IF(N670="sníž. přenesená",J670,0)</f>
        <v>0</v>
      </c>
      <c r="BI670" s="183">
        <f>IF(N670="nulová",J670,0)</f>
        <v>0</v>
      </c>
      <c r="BJ670" s="16" t="s">
        <v>84</v>
      </c>
      <c r="BK670" s="183">
        <f>ROUND(I670*H670,2)</f>
        <v>0</v>
      </c>
      <c r="BL670" s="16" t="s">
        <v>241</v>
      </c>
      <c r="BM670" s="182" t="s">
        <v>2033</v>
      </c>
    </row>
    <row r="671" s="2" customFormat="1" ht="24.15" customHeight="1">
      <c r="A671" s="35"/>
      <c r="B671" s="169"/>
      <c r="C671" s="184" t="s">
        <v>2034</v>
      </c>
      <c r="D671" s="184" t="s">
        <v>198</v>
      </c>
      <c r="E671" s="185" t="s">
        <v>2035</v>
      </c>
      <c r="F671" s="186" t="s">
        <v>2036</v>
      </c>
      <c r="G671" s="187" t="s">
        <v>182</v>
      </c>
      <c r="H671" s="188">
        <v>326.09899999999999</v>
      </c>
      <c r="I671" s="189"/>
      <c r="J671" s="190">
        <f>ROUND(I671*H671,2)</f>
        <v>0</v>
      </c>
      <c r="K671" s="191"/>
      <c r="L671" s="192"/>
      <c r="M671" s="193" t="s">
        <v>1</v>
      </c>
      <c r="N671" s="194" t="s">
        <v>41</v>
      </c>
      <c r="O671" s="74"/>
      <c r="P671" s="180">
        <f>O671*H671</f>
        <v>0</v>
      </c>
      <c r="Q671" s="180">
        <v>0.0080000000000000002</v>
      </c>
      <c r="R671" s="180">
        <f>Q671*H671</f>
        <v>2.6087919999999998</v>
      </c>
      <c r="S671" s="180">
        <v>0</v>
      </c>
      <c r="T671" s="181">
        <f>S671*H671</f>
        <v>0</v>
      </c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R671" s="182" t="s">
        <v>290</v>
      </c>
      <c r="AT671" s="182" t="s">
        <v>198</v>
      </c>
      <c r="AU671" s="182" t="s">
        <v>86</v>
      </c>
      <c r="AY671" s="16" t="s">
        <v>176</v>
      </c>
      <c r="BE671" s="183">
        <f>IF(N671="základní",J671,0)</f>
        <v>0</v>
      </c>
      <c r="BF671" s="183">
        <f>IF(N671="snížená",J671,0)</f>
        <v>0</v>
      </c>
      <c r="BG671" s="183">
        <f>IF(N671="zákl. přenesená",J671,0)</f>
        <v>0</v>
      </c>
      <c r="BH671" s="183">
        <f>IF(N671="sníž. přenesená",J671,0)</f>
        <v>0</v>
      </c>
      <c r="BI671" s="183">
        <f>IF(N671="nulová",J671,0)</f>
        <v>0</v>
      </c>
      <c r="BJ671" s="16" t="s">
        <v>84</v>
      </c>
      <c r="BK671" s="183">
        <f>ROUND(I671*H671,2)</f>
        <v>0</v>
      </c>
      <c r="BL671" s="16" t="s">
        <v>241</v>
      </c>
      <c r="BM671" s="182" t="s">
        <v>2037</v>
      </c>
    </row>
    <row r="672" s="2" customFormat="1" ht="16.5" customHeight="1">
      <c r="A672" s="35"/>
      <c r="B672" s="169"/>
      <c r="C672" s="170" t="s">
        <v>2038</v>
      </c>
      <c r="D672" s="170" t="s">
        <v>179</v>
      </c>
      <c r="E672" s="171" t="s">
        <v>2039</v>
      </c>
      <c r="F672" s="172" t="s">
        <v>2040</v>
      </c>
      <c r="G672" s="173" t="s">
        <v>182</v>
      </c>
      <c r="H672" s="174">
        <v>60</v>
      </c>
      <c r="I672" s="175"/>
      <c r="J672" s="176">
        <f>ROUND(I672*H672,2)</f>
        <v>0</v>
      </c>
      <c r="K672" s="177"/>
      <c r="L672" s="36"/>
      <c r="M672" s="178" t="s">
        <v>1</v>
      </c>
      <c r="N672" s="179" t="s">
        <v>41</v>
      </c>
      <c r="O672" s="74"/>
      <c r="P672" s="180">
        <f>O672*H672</f>
        <v>0</v>
      </c>
      <c r="Q672" s="180">
        <v>0</v>
      </c>
      <c r="R672" s="180">
        <f>Q672*H672</f>
        <v>0</v>
      </c>
      <c r="S672" s="180">
        <v>0</v>
      </c>
      <c r="T672" s="181">
        <f>S672*H672</f>
        <v>0</v>
      </c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R672" s="182" t="s">
        <v>241</v>
      </c>
      <c r="AT672" s="182" t="s">
        <v>179</v>
      </c>
      <c r="AU672" s="182" t="s">
        <v>86</v>
      </c>
      <c r="AY672" s="16" t="s">
        <v>176</v>
      </c>
      <c r="BE672" s="183">
        <f>IF(N672="základní",J672,0)</f>
        <v>0</v>
      </c>
      <c r="BF672" s="183">
        <f>IF(N672="snížená",J672,0)</f>
        <v>0</v>
      </c>
      <c r="BG672" s="183">
        <f>IF(N672="zákl. přenesená",J672,0)</f>
        <v>0</v>
      </c>
      <c r="BH672" s="183">
        <f>IF(N672="sníž. přenesená",J672,0)</f>
        <v>0</v>
      </c>
      <c r="BI672" s="183">
        <f>IF(N672="nulová",J672,0)</f>
        <v>0</v>
      </c>
      <c r="BJ672" s="16" t="s">
        <v>84</v>
      </c>
      <c r="BK672" s="183">
        <f>ROUND(I672*H672,2)</f>
        <v>0</v>
      </c>
      <c r="BL672" s="16" t="s">
        <v>241</v>
      </c>
      <c r="BM672" s="182" t="s">
        <v>2041</v>
      </c>
    </row>
    <row r="673" s="2" customFormat="1" ht="21.75" customHeight="1">
      <c r="A673" s="35"/>
      <c r="B673" s="169"/>
      <c r="C673" s="184" t="s">
        <v>2042</v>
      </c>
      <c r="D673" s="184" t="s">
        <v>198</v>
      </c>
      <c r="E673" s="185" t="s">
        <v>2043</v>
      </c>
      <c r="F673" s="186" t="s">
        <v>2044</v>
      </c>
      <c r="G673" s="187" t="s">
        <v>182</v>
      </c>
      <c r="H673" s="188">
        <v>62.280000000000001</v>
      </c>
      <c r="I673" s="189"/>
      <c r="J673" s="190">
        <f>ROUND(I673*H673,2)</f>
        <v>0</v>
      </c>
      <c r="K673" s="191"/>
      <c r="L673" s="192"/>
      <c r="M673" s="193" t="s">
        <v>1</v>
      </c>
      <c r="N673" s="194" t="s">
        <v>41</v>
      </c>
      <c r="O673" s="74"/>
      <c r="P673" s="180">
        <f>O673*H673</f>
        <v>0</v>
      </c>
      <c r="Q673" s="180">
        <v>0.0071999999999999998</v>
      </c>
      <c r="R673" s="180">
        <f>Q673*H673</f>
        <v>0.44841599999999998</v>
      </c>
      <c r="S673" s="180">
        <v>0</v>
      </c>
      <c r="T673" s="181">
        <f>S673*H673</f>
        <v>0</v>
      </c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R673" s="182" t="s">
        <v>729</v>
      </c>
      <c r="AT673" s="182" t="s">
        <v>198</v>
      </c>
      <c r="AU673" s="182" t="s">
        <v>86</v>
      </c>
      <c r="AY673" s="16" t="s">
        <v>176</v>
      </c>
      <c r="BE673" s="183">
        <f>IF(N673="základní",J673,0)</f>
        <v>0</v>
      </c>
      <c r="BF673" s="183">
        <f>IF(N673="snížená",J673,0)</f>
        <v>0</v>
      </c>
      <c r="BG673" s="183">
        <f>IF(N673="zákl. přenesená",J673,0)</f>
        <v>0</v>
      </c>
      <c r="BH673" s="183">
        <f>IF(N673="sníž. přenesená",J673,0)</f>
        <v>0</v>
      </c>
      <c r="BI673" s="183">
        <f>IF(N673="nulová",J673,0)</f>
        <v>0</v>
      </c>
      <c r="BJ673" s="16" t="s">
        <v>84</v>
      </c>
      <c r="BK673" s="183">
        <f>ROUND(I673*H673,2)</f>
        <v>0</v>
      </c>
      <c r="BL673" s="16" t="s">
        <v>729</v>
      </c>
      <c r="BM673" s="182" t="s">
        <v>2045</v>
      </c>
    </row>
    <row r="674" s="2" customFormat="1" ht="24.15" customHeight="1">
      <c r="A674" s="35"/>
      <c r="B674" s="169"/>
      <c r="C674" s="170" t="s">
        <v>2046</v>
      </c>
      <c r="D674" s="170" t="s">
        <v>179</v>
      </c>
      <c r="E674" s="171" t="s">
        <v>2047</v>
      </c>
      <c r="F674" s="172" t="s">
        <v>2048</v>
      </c>
      <c r="G674" s="173" t="s">
        <v>266</v>
      </c>
      <c r="H674" s="174">
        <v>8.6929999999999996</v>
      </c>
      <c r="I674" s="175"/>
      <c r="J674" s="176">
        <f>ROUND(I674*H674,2)</f>
        <v>0</v>
      </c>
      <c r="K674" s="177"/>
      <c r="L674" s="36"/>
      <c r="M674" s="178" t="s">
        <v>1</v>
      </c>
      <c r="N674" s="179" t="s">
        <v>41</v>
      </c>
      <c r="O674" s="74"/>
      <c r="P674" s="180">
        <f>O674*H674</f>
        <v>0</v>
      </c>
      <c r="Q674" s="180">
        <v>0</v>
      </c>
      <c r="R674" s="180">
        <f>Q674*H674</f>
        <v>0</v>
      </c>
      <c r="S674" s="180">
        <v>0</v>
      </c>
      <c r="T674" s="181">
        <f>S674*H674</f>
        <v>0</v>
      </c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R674" s="182" t="s">
        <v>241</v>
      </c>
      <c r="AT674" s="182" t="s">
        <v>179</v>
      </c>
      <c r="AU674" s="182" t="s">
        <v>86</v>
      </c>
      <c r="AY674" s="16" t="s">
        <v>176</v>
      </c>
      <c r="BE674" s="183">
        <f>IF(N674="základní",J674,0)</f>
        <v>0</v>
      </c>
      <c r="BF674" s="183">
        <f>IF(N674="snížená",J674,0)</f>
        <v>0</v>
      </c>
      <c r="BG674" s="183">
        <f>IF(N674="zákl. přenesená",J674,0)</f>
        <v>0</v>
      </c>
      <c r="BH674" s="183">
        <f>IF(N674="sníž. přenesená",J674,0)</f>
        <v>0</v>
      </c>
      <c r="BI674" s="183">
        <f>IF(N674="nulová",J674,0)</f>
        <v>0</v>
      </c>
      <c r="BJ674" s="16" t="s">
        <v>84</v>
      </c>
      <c r="BK674" s="183">
        <f>ROUND(I674*H674,2)</f>
        <v>0</v>
      </c>
      <c r="BL674" s="16" t="s">
        <v>241</v>
      </c>
      <c r="BM674" s="182" t="s">
        <v>2049</v>
      </c>
    </row>
    <row r="675" s="12" customFormat="1" ht="22.8" customHeight="1">
      <c r="A675" s="12"/>
      <c r="B675" s="156"/>
      <c r="C675" s="12"/>
      <c r="D675" s="157" t="s">
        <v>75</v>
      </c>
      <c r="E675" s="167" t="s">
        <v>2050</v>
      </c>
      <c r="F675" s="167" t="s">
        <v>2051</v>
      </c>
      <c r="G675" s="12"/>
      <c r="H675" s="12"/>
      <c r="I675" s="159"/>
      <c r="J675" s="168">
        <f>BK675</f>
        <v>0</v>
      </c>
      <c r="K675" s="12"/>
      <c r="L675" s="156"/>
      <c r="M675" s="161"/>
      <c r="N675" s="162"/>
      <c r="O675" s="162"/>
      <c r="P675" s="163">
        <f>SUM(P676:P718)</f>
        <v>0</v>
      </c>
      <c r="Q675" s="162"/>
      <c r="R675" s="163">
        <f>SUM(R676:R718)</f>
        <v>1.2586120000000001</v>
      </c>
      <c r="S675" s="162"/>
      <c r="T675" s="164">
        <f>SUM(T676:T718)</f>
        <v>3.95135835</v>
      </c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R675" s="157" t="s">
        <v>86</v>
      </c>
      <c r="AT675" s="165" t="s">
        <v>75</v>
      </c>
      <c r="AU675" s="165" t="s">
        <v>84</v>
      </c>
      <c r="AY675" s="157" t="s">
        <v>176</v>
      </c>
      <c r="BK675" s="166">
        <f>SUM(BK676:BK718)</f>
        <v>0</v>
      </c>
    </row>
    <row r="676" s="2" customFormat="1" ht="16.5" customHeight="1">
      <c r="A676" s="35"/>
      <c r="B676" s="169"/>
      <c r="C676" s="170" t="s">
        <v>2052</v>
      </c>
      <c r="D676" s="170" t="s">
        <v>179</v>
      </c>
      <c r="E676" s="171" t="s">
        <v>2053</v>
      </c>
      <c r="F676" s="172" t="s">
        <v>2054</v>
      </c>
      <c r="G676" s="173" t="s">
        <v>182</v>
      </c>
      <c r="H676" s="174">
        <v>48.960000000000001</v>
      </c>
      <c r="I676" s="175"/>
      <c r="J676" s="176">
        <f>ROUND(I676*H676,2)</f>
        <v>0</v>
      </c>
      <c r="K676" s="177"/>
      <c r="L676" s="36"/>
      <c r="M676" s="178" t="s">
        <v>1</v>
      </c>
      <c r="N676" s="179" t="s">
        <v>41</v>
      </c>
      <c r="O676" s="74"/>
      <c r="P676" s="180">
        <f>O676*H676</f>
        <v>0</v>
      </c>
      <c r="Q676" s="180">
        <v>0</v>
      </c>
      <c r="R676" s="180">
        <f>Q676*H676</f>
        <v>0</v>
      </c>
      <c r="S676" s="180">
        <v>0.01695</v>
      </c>
      <c r="T676" s="181">
        <f>S676*H676</f>
        <v>0.82987200000000005</v>
      </c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R676" s="182" t="s">
        <v>241</v>
      </c>
      <c r="AT676" s="182" t="s">
        <v>179</v>
      </c>
      <c r="AU676" s="182" t="s">
        <v>86</v>
      </c>
      <c r="AY676" s="16" t="s">
        <v>176</v>
      </c>
      <c r="BE676" s="183">
        <f>IF(N676="základní",J676,0)</f>
        <v>0</v>
      </c>
      <c r="BF676" s="183">
        <f>IF(N676="snížená",J676,0)</f>
        <v>0</v>
      </c>
      <c r="BG676" s="183">
        <f>IF(N676="zákl. přenesená",J676,0)</f>
        <v>0</v>
      </c>
      <c r="BH676" s="183">
        <f>IF(N676="sníž. přenesená",J676,0)</f>
        <v>0</v>
      </c>
      <c r="BI676" s="183">
        <f>IF(N676="nulová",J676,0)</f>
        <v>0</v>
      </c>
      <c r="BJ676" s="16" t="s">
        <v>84</v>
      </c>
      <c r="BK676" s="183">
        <f>ROUND(I676*H676,2)</f>
        <v>0</v>
      </c>
      <c r="BL676" s="16" t="s">
        <v>241</v>
      </c>
      <c r="BM676" s="182" t="s">
        <v>2055</v>
      </c>
    </row>
    <row r="677" s="2" customFormat="1" ht="33" customHeight="1">
      <c r="A677" s="35"/>
      <c r="B677" s="169"/>
      <c r="C677" s="170" t="s">
        <v>2056</v>
      </c>
      <c r="D677" s="170" t="s">
        <v>179</v>
      </c>
      <c r="E677" s="171" t="s">
        <v>2057</v>
      </c>
      <c r="F677" s="172" t="s">
        <v>2058</v>
      </c>
      <c r="G677" s="173" t="s">
        <v>244</v>
      </c>
      <c r="H677" s="174">
        <v>7</v>
      </c>
      <c r="I677" s="175"/>
      <c r="J677" s="176">
        <f>ROUND(I677*H677,2)</f>
        <v>0</v>
      </c>
      <c r="K677" s="177"/>
      <c r="L677" s="36"/>
      <c r="M677" s="178" t="s">
        <v>1</v>
      </c>
      <c r="N677" s="179" t="s">
        <v>41</v>
      </c>
      <c r="O677" s="74"/>
      <c r="P677" s="180">
        <f>O677*H677</f>
        <v>0</v>
      </c>
      <c r="Q677" s="180">
        <v>0</v>
      </c>
      <c r="R677" s="180">
        <f>Q677*H677</f>
        <v>0</v>
      </c>
      <c r="S677" s="180">
        <v>0</v>
      </c>
      <c r="T677" s="181">
        <f>S677*H677</f>
        <v>0</v>
      </c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R677" s="182" t="s">
        <v>241</v>
      </c>
      <c r="AT677" s="182" t="s">
        <v>179</v>
      </c>
      <c r="AU677" s="182" t="s">
        <v>86</v>
      </c>
      <c r="AY677" s="16" t="s">
        <v>176</v>
      </c>
      <c r="BE677" s="183">
        <f>IF(N677="základní",J677,0)</f>
        <v>0</v>
      </c>
      <c r="BF677" s="183">
        <f>IF(N677="snížená",J677,0)</f>
        <v>0</v>
      </c>
      <c r="BG677" s="183">
        <f>IF(N677="zákl. přenesená",J677,0)</f>
        <v>0</v>
      </c>
      <c r="BH677" s="183">
        <f>IF(N677="sníž. přenesená",J677,0)</f>
        <v>0</v>
      </c>
      <c r="BI677" s="183">
        <f>IF(N677="nulová",J677,0)</f>
        <v>0</v>
      </c>
      <c r="BJ677" s="16" t="s">
        <v>84</v>
      </c>
      <c r="BK677" s="183">
        <f>ROUND(I677*H677,2)</f>
        <v>0</v>
      </c>
      <c r="BL677" s="16" t="s">
        <v>241</v>
      </c>
      <c r="BM677" s="182" t="s">
        <v>2059</v>
      </c>
    </row>
    <row r="678" s="2" customFormat="1" ht="24.15" customHeight="1">
      <c r="A678" s="35"/>
      <c r="B678" s="169"/>
      <c r="C678" s="170" t="s">
        <v>2060</v>
      </c>
      <c r="D678" s="170" t="s">
        <v>179</v>
      </c>
      <c r="E678" s="171" t="s">
        <v>2061</v>
      </c>
      <c r="F678" s="172" t="s">
        <v>2062</v>
      </c>
      <c r="G678" s="173" t="s">
        <v>182</v>
      </c>
      <c r="H678" s="174">
        <v>69.019000000000005</v>
      </c>
      <c r="I678" s="175"/>
      <c r="J678" s="176">
        <f>ROUND(I678*H678,2)</f>
        <v>0</v>
      </c>
      <c r="K678" s="177"/>
      <c r="L678" s="36"/>
      <c r="M678" s="178" t="s">
        <v>1</v>
      </c>
      <c r="N678" s="179" t="s">
        <v>41</v>
      </c>
      <c r="O678" s="74"/>
      <c r="P678" s="180">
        <f>O678*H678</f>
        <v>0</v>
      </c>
      <c r="Q678" s="180">
        <v>0</v>
      </c>
      <c r="R678" s="180">
        <f>Q678*H678</f>
        <v>0</v>
      </c>
      <c r="S678" s="180">
        <v>0.024649999999999998</v>
      </c>
      <c r="T678" s="181">
        <f>S678*H678</f>
        <v>1.70131835</v>
      </c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R678" s="182" t="s">
        <v>241</v>
      </c>
      <c r="AT678" s="182" t="s">
        <v>179</v>
      </c>
      <c r="AU678" s="182" t="s">
        <v>86</v>
      </c>
      <c r="AY678" s="16" t="s">
        <v>176</v>
      </c>
      <c r="BE678" s="183">
        <f>IF(N678="základní",J678,0)</f>
        <v>0</v>
      </c>
      <c r="BF678" s="183">
        <f>IF(N678="snížená",J678,0)</f>
        <v>0</v>
      </c>
      <c r="BG678" s="183">
        <f>IF(N678="zákl. přenesená",J678,0)</f>
        <v>0</v>
      </c>
      <c r="BH678" s="183">
        <f>IF(N678="sníž. přenesená",J678,0)</f>
        <v>0</v>
      </c>
      <c r="BI678" s="183">
        <f>IF(N678="nulová",J678,0)</f>
        <v>0</v>
      </c>
      <c r="BJ678" s="16" t="s">
        <v>84</v>
      </c>
      <c r="BK678" s="183">
        <f>ROUND(I678*H678,2)</f>
        <v>0</v>
      </c>
      <c r="BL678" s="16" t="s">
        <v>241</v>
      </c>
      <c r="BM678" s="182" t="s">
        <v>2063</v>
      </c>
    </row>
    <row r="679" s="2" customFormat="1" ht="24.15" customHeight="1">
      <c r="A679" s="35"/>
      <c r="B679" s="169"/>
      <c r="C679" s="170" t="s">
        <v>2064</v>
      </c>
      <c r="D679" s="170" t="s">
        <v>179</v>
      </c>
      <c r="E679" s="171" t="s">
        <v>2065</v>
      </c>
      <c r="F679" s="172" t="s">
        <v>2066</v>
      </c>
      <c r="G679" s="173" t="s">
        <v>182</v>
      </c>
      <c r="H679" s="174">
        <v>69.019000000000005</v>
      </c>
      <c r="I679" s="175"/>
      <c r="J679" s="176">
        <f>ROUND(I679*H679,2)</f>
        <v>0</v>
      </c>
      <c r="K679" s="177"/>
      <c r="L679" s="36"/>
      <c r="M679" s="178" t="s">
        <v>1</v>
      </c>
      <c r="N679" s="179" t="s">
        <v>41</v>
      </c>
      <c r="O679" s="74"/>
      <c r="P679" s="180">
        <f>O679*H679</f>
        <v>0</v>
      </c>
      <c r="Q679" s="180">
        <v>0</v>
      </c>
      <c r="R679" s="180">
        <f>Q679*H679</f>
        <v>0</v>
      </c>
      <c r="S679" s="180">
        <v>0.0080000000000000002</v>
      </c>
      <c r="T679" s="181">
        <f>S679*H679</f>
        <v>0.55215200000000009</v>
      </c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R679" s="182" t="s">
        <v>241</v>
      </c>
      <c r="AT679" s="182" t="s">
        <v>179</v>
      </c>
      <c r="AU679" s="182" t="s">
        <v>86</v>
      </c>
      <c r="AY679" s="16" t="s">
        <v>176</v>
      </c>
      <c r="BE679" s="183">
        <f>IF(N679="základní",J679,0)</f>
        <v>0</v>
      </c>
      <c r="BF679" s="183">
        <f>IF(N679="snížená",J679,0)</f>
        <v>0</v>
      </c>
      <c r="BG679" s="183">
        <f>IF(N679="zákl. přenesená",J679,0)</f>
        <v>0</v>
      </c>
      <c r="BH679" s="183">
        <f>IF(N679="sníž. přenesená",J679,0)</f>
        <v>0</v>
      </c>
      <c r="BI679" s="183">
        <f>IF(N679="nulová",J679,0)</f>
        <v>0</v>
      </c>
      <c r="BJ679" s="16" t="s">
        <v>84</v>
      </c>
      <c r="BK679" s="183">
        <f>ROUND(I679*H679,2)</f>
        <v>0</v>
      </c>
      <c r="BL679" s="16" t="s">
        <v>241</v>
      </c>
      <c r="BM679" s="182" t="s">
        <v>2067</v>
      </c>
    </row>
    <row r="680" s="2" customFormat="1" ht="16.5" customHeight="1">
      <c r="A680" s="35"/>
      <c r="B680" s="169"/>
      <c r="C680" s="170" t="s">
        <v>2068</v>
      </c>
      <c r="D680" s="170" t="s">
        <v>179</v>
      </c>
      <c r="E680" s="171" t="s">
        <v>2069</v>
      </c>
      <c r="F680" s="172" t="s">
        <v>2070</v>
      </c>
      <c r="G680" s="173" t="s">
        <v>182</v>
      </c>
      <c r="H680" s="174">
        <v>124.881</v>
      </c>
      <c r="I680" s="175"/>
      <c r="J680" s="176">
        <f>ROUND(I680*H680,2)</f>
        <v>0</v>
      </c>
      <c r="K680" s="177"/>
      <c r="L680" s="36"/>
      <c r="M680" s="178" t="s">
        <v>1</v>
      </c>
      <c r="N680" s="179" t="s">
        <v>41</v>
      </c>
      <c r="O680" s="74"/>
      <c r="P680" s="180">
        <f>O680*H680</f>
        <v>0</v>
      </c>
      <c r="Q680" s="180">
        <v>0</v>
      </c>
      <c r="R680" s="180">
        <f>Q680*H680</f>
        <v>0</v>
      </c>
      <c r="S680" s="180">
        <v>0</v>
      </c>
      <c r="T680" s="181">
        <f>S680*H680</f>
        <v>0</v>
      </c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R680" s="182" t="s">
        <v>241</v>
      </c>
      <c r="AT680" s="182" t="s">
        <v>179</v>
      </c>
      <c r="AU680" s="182" t="s">
        <v>86</v>
      </c>
      <c r="AY680" s="16" t="s">
        <v>176</v>
      </c>
      <c r="BE680" s="183">
        <f>IF(N680="základní",J680,0)</f>
        <v>0</v>
      </c>
      <c r="BF680" s="183">
        <f>IF(N680="snížená",J680,0)</f>
        <v>0</v>
      </c>
      <c r="BG680" s="183">
        <f>IF(N680="zákl. přenesená",J680,0)</f>
        <v>0</v>
      </c>
      <c r="BH680" s="183">
        <f>IF(N680="sníž. přenesená",J680,0)</f>
        <v>0</v>
      </c>
      <c r="BI680" s="183">
        <f>IF(N680="nulová",J680,0)</f>
        <v>0</v>
      </c>
      <c r="BJ680" s="16" t="s">
        <v>84</v>
      </c>
      <c r="BK680" s="183">
        <f>ROUND(I680*H680,2)</f>
        <v>0</v>
      </c>
      <c r="BL680" s="16" t="s">
        <v>241</v>
      </c>
      <c r="BM680" s="182" t="s">
        <v>2071</v>
      </c>
    </row>
    <row r="681" s="2" customFormat="1" ht="37.8" customHeight="1">
      <c r="A681" s="35"/>
      <c r="B681" s="169"/>
      <c r="C681" s="184" t="s">
        <v>2072</v>
      </c>
      <c r="D681" s="184" t="s">
        <v>198</v>
      </c>
      <c r="E681" s="185" t="s">
        <v>2073</v>
      </c>
      <c r="F681" s="186" t="s">
        <v>2074</v>
      </c>
      <c r="G681" s="187" t="s">
        <v>182</v>
      </c>
      <c r="H681" s="188">
        <v>156.84800000000001</v>
      </c>
      <c r="I681" s="189"/>
      <c r="J681" s="190">
        <f>ROUND(I681*H681,2)</f>
        <v>0</v>
      </c>
      <c r="K681" s="191"/>
      <c r="L681" s="192"/>
      <c r="M681" s="193" t="s">
        <v>1</v>
      </c>
      <c r="N681" s="194" t="s">
        <v>41</v>
      </c>
      <c r="O681" s="74"/>
      <c r="P681" s="180">
        <f>O681*H681</f>
        <v>0</v>
      </c>
      <c r="Q681" s="180">
        <v>0.0040000000000000001</v>
      </c>
      <c r="R681" s="180">
        <f>Q681*H681</f>
        <v>0.62739200000000006</v>
      </c>
      <c r="S681" s="180">
        <v>0</v>
      </c>
      <c r="T681" s="181">
        <f>S681*H681</f>
        <v>0</v>
      </c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R681" s="182" t="s">
        <v>290</v>
      </c>
      <c r="AT681" s="182" t="s">
        <v>198</v>
      </c>
      <c r="AU681" s="182" t="s">
        <v>86</v>
      </c>
      <c r="AY681" s="16" t="s">
        <v>176</v>
      </c>
      <c r="BE681" s="183">
        <f>IF(N681="základní",J681,0)</f>
        <v>0</v>
      </c>
      <c r="BF681" s="183">
        <f>IF(N681="snížená",J681,0)</f>
        <v>0</v>
      </c>
      <c r="BG681" s="183">
        <f>IF(N681="zákl. přenesená",J681,0)</f>
        <v>0</v>
      </c>
      <c r="BH681" s="183">
        <f>IF(N681="sníž. přenesená",J681,0)</f>
        <v>0</v>
      </c>
      <c r="BI681" s="183">
        <f>IF(N681="nulová",J681,0)</f>
        <v>0</v>
      </c>
      <c r="BJ681" s="16" t="s">
        <v>84</v>
      </c>
      <c r="BK681" s="183">
        <f>ROUND(I681*H681,2)</f>
        <v>0</v>
      </c>
      <c r="BL681" s="16" t="s">
        <v>241</v>
      </c>
      <c r="BM681" s="182" t="s">
        <v>2075</v>
      </c>
    </row>
    <row r="682" s="2" customFormat="1" ht="24.15" customHeight="1">
      <c r="A682" s="35"/>
      <c r="B682" s="169"/>
      <c r="C682" s="170" t="s">
        <v>2076</v>
      </c>
      <c r="D682" s="170" t="s">
        <v>179</v>
      </c>
      <c r="E682" s="171" t="s">
        <v>2077</v>
      </c>
      <c r="F682" s="172" t="s">
        <v>2078</v>
      </c>
      <c r="G682" s="173" t="s">
        <v>182</v>
      </c>
      <c r="H682" s="174">
        <v>21.440000000000001</v>
      </c>
      <c r="I682" s="175"/>
      <c r="J682" s="176">
        <f>ROUND(I682*H682,2)</f>
        <v>0</v>
      </c>
      <c r="K682" s="177"/>
      <c r="L682" s="36"/>
      <c r="M682" s="178" t="s">
        <v>1</v>
      </c>
      <c r="N682" s="179" t="s">
        <v>41</v>
      </c>
      <c r="O682" s="74"/>
      <c r="P682" s="180">
        <f>O682*H682</f>
        <v>0</v>
      </c>
      <c r="Q682" s="180">
        <v>0</v>
      </c>
      <c r="R682" s="180">
        <f>Q682*H682</f>
        <v>0</v>
      </c>
      <c r="S682" s="180">
        <v>0.024649999999999998</v>
      </c>
      <c r="T682" s="181">
        <f>S682*H682</f>
        <v>0.52849599999999997</v>
      </c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R682" s="182" t="s">
        <v>241</v>
      </c>
      <c r="AT682" s="182" t="s">
        <v>179</v>
      </c>
      <c r="AU682" s="182" t="s">
        <v>86</v>
      </c>
      <c r="AY682" s="16" t="s">
        <v>176</v>
      </c>
      <c r="BE682" s="183">
        <f>IF(N682="základní",J682,0)</f>
        <v>0</v>
      </c>
      <c r="BF682" s="183">
        <f>IF(N682="snížená",J682,0)</f>
        <v>0</v>
      </c>
      <c r="BG682" s="183">
        <f>IF(N682="zákl. přenesená",J682,0)</f>
        <v>0</v>
      </c>
      <c r="BH682" s="183">
        <f>IF(N682="sníž. přenesená",J682,0)</f>
        <v>0</v>
      </c>
      <c r="BI682" s="183">
        <f>IF(N682="nulová",J682,0)</f>
        <v>0</v>
      </c>
      <c r="BJ682" s="16" t="s">
        <v>84</v>
      </c>
      <c r="BK682" s="183">
        <f>ROUND(I682*H682,2)</f>
        <v>0</v>
      </c>
      <c r="BL682" s="16" t="s">
        <v>241</v>
      </c>
      <c r="BM682" s="182" t="s">
        <v>2079</v>
      </c>
    </row>
    <row r="683" s="2" customFormat="1" ht="24.15" customHeight="1">
      <c r="A683" s="35"/>
      <c r="B683" s="169"/>
      <c r="C683" s="170" t="s">
        <v>2080</v>
      </c>
      <c r="D683" s="170" t="s">
        <v>179</v>
      </c>
      <c r="E683" s="171" t="s">
        <v>2081</v>
      </c>
      <c r="F683" s="172" t="s">
        <v>2082</v>
      </c>
      <c r="G683" s="173" t="s">
        <v>182</v>
      </c>
      <c r="H683" s="174">
        <v>21.440000000000001</v>
      </c>
      <c r="I683" s="175"/>
      <c r="J683" s="176">
        <f>ROUND(I683*H683,2)</f>
        <v>0</v>
      </c>
      <c r="K683" s="177"/>
      <c r="L683" s="36"/>
      <c r="M683" s="178" t="s">
        <v>1</v>
      </c>
      <c r="N683" s="179" t="s">
        <v>41</v>
      </c>
      <c r="O683" s="74"/>
      <c r="P683" s="180">
        <f>O683*H683</f>
        <v>0</v>
      </c>
      <c r="Q683" s="180">
        <v>0</v>
      </c>
      <c r="R683" s="180">
        <f>Q683*H683</f>
        <v>0</v>
      </c>
      <c r="S683" s="180">
        <v>0.0080000000000000002</v>
      </c>
      <c r="T683" s="181">
        <f>S683*H683</f>
        <v>0.17152000000000001</v>
      </c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R683" s="182" t="s">
        <v>241</v>
      </c>
      <c r="AT683" s="182" t="s">
        <v>179</v>
      </c>
      <c r="AU683" s="182" t="s">
        <v>86</v>
      </c>
      <c r="AY683" s="16" t="s">
        <v>176</v>
      </c>
      <c r="BE683" s="183">
        <f>IF(N683="základní",J683,0)</f>
        <v>0</v>
      </c>
      <c r="BF683" s="183">
        <f>IF(N683="snížená",J683,0)</f>
        <v>0</v>
      </c>
      <c r="BG683" s="183">
        <f>IF(N683="zákl. přenesená",J683,0)</f>
        <v>0</v>
      </c>
      <c r="BH683" s="183">
        <f>IF(N683="sníž. přenesená",J683,0)</f>
        <v>0</v>
      </c>
      <c r="BI683" s="183">
        <f>IF(N683="nulová",J683,0)</f>
        <v>0</v>
      </c>
      <c r="BJ683" s="16" t="s">
        <v>84</v>
      </c>
      <c r="BK683" s="183">
        <f>ROUND(I683*H683,2)</f>
        <v>0</v>
      </c>
      <c r="BL683" s="16" t="s">
        <v>241</v>
      </c>
      <c r="BM683" s="182" t="s">
        <v>2083</v>
      </c>
    </row>
    <row r="684" s="2" customFormat="1" ht="24.15" customHeight="1">
      <c r="A684" s="35"/>
      <c r="B684" s="169"/>
      <c r="C684" s="170" t="s">
        <v>2084</v>
      </c>
      <c r="D684" s="170" t="s">
        <v>179</v>
      </c>
      <c r="E684" s="171" t="s">
        <v>2085</v>
      </c>
      <c r="F684" s="172" t="s">
        <v>2086</v>
      </c>
      <c r="G684" s="173" t="s">
        <v>182</v>
      </c>
      <c r="H684" s="174">
        <v>39.743000000000002</v>
      </c>
      <c r="I684" s="175"/>
      <c r="J684" s="176">
        <f>ROUND(I684*H684,2)</f>
        <v>0</v>
      </c>
      <c r="K684" s="177"/>
      <c r="L684" s="36"/>
      <c r="M684" s="178" t="s">
        <v>1</v>
      </c>
      <c r="N684" s="179" t="s">
        <v>41</v>
      </c>
      <c r="O684" s="74"/>
      <c r="P684" s="180">
        <f>O684*H684</f>
        <v>0</v>
      </c>
      <c r="Q684" s="180">
        <v>0</v>
      </c>
      <c r="R684" s="180">
        <f>Q684*H684</f>
        <v>0</v>
      </c>
      <c r="S684" s="180">
        <v>0</v>
      </c>
      <c r="T684" s="181">
        <f>S684*H684</f>
        <v>0</v>
      </c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R684" s="182" t="s">
        <v>241</v>
      </c>
      <c r="AT684" s="182" t="s">
        <v>179</v>
      </c>
      <c r="AU684" s="182" t="s">
        <v>86</v>
      </c>
      <c r="AY684" s="16" t="s">
        <v>176</v>
      </c>
      <c r="BE684" s="183">
        <f>IF(N684="základní",J684,0)</f>
        <v>0</v>
      </c>
      <c r="BF684" s="183">
        <f>IF(N684="snížená",J684,0)</f>
        <v>0</v>
      </c>
      <c r="BG684" s="183">
        <f>IF(N684="zákl. přenesená",J684,0)</f>
        <v>0</v>
      </c>
      <c r="BH684" s="183">
        <f>IF(N684="sníž. přenesená",J684,0)</f>
        <v>0</v>
      </c>
      <c r="BI684" s="183">
        <f>IF(N684="nulová",J684,0)</f>
        <v>0</v>
      </c>
      <c r="BJ684" s="16" t="s">
        <v>84</v>
      </c>
      <c r="BK684" s="183">
        <f>ROUND(I684*H684,2)</f>
        <v>0</v>
      </c>
      <c r="BL684" s="16" t="s">
        <v>241</v>
      </c>
      <c r="BM684" s="182" t="s">
        <v>2087</v>
      </c>
    </row>
    <row r="685" s="2" customFormat="1" ht="37.8" customHeight="1">
      <c r="A685" s="35"/>
      <c r="B685" s="169"/>
      <c r="C685" s="170" t="s">
        <v>2088</v>
      </c>
      <c r="D685" s="170" t="s">
        <v>179</v>
      </c>
      <c r="E685" s="171" t="s">
        <v>2089</v>
      </c>
      <c r="F685" s="172" t="s">
        <v>2090</v>
      </c>
      <c r="G685" s="173" t="s">
        <v>195</v>
      </c>
      <c r="H685" s="174">
        <v>2</v>
      </c>
      <c r="I685" s="175"/>
      <c r="J685" s="176">
        <f>ROUND(I685*H685,2)</f>
        <v>0</v>
      </c>
      <c r="K685" s="177"/>
      <c r="L685" s="36"/>
      <c r="M685" s="178" t="s">
        <v>1</v>
      </c>
      <c r="N685" s="179" t="s">
        <v>41</v>
      </c>
      <c r="O685" s="74"/>
      <c r="P685" s="180">
        <f>O685*H685</f>
        <v>0</v>
      </c>
      <c r="Q685" s="180">
        <v>0</v>
      </c>
      <c r="R685" s="180">
        <f>Q685*H685</f>
        <v>0</v>
      </c>
      <c r="S685" s="180">
        <v>0</v>
      </c>
      <c r="T685" s="181">
        <f>S685*H685</f>
        <v>0</v>
      </c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R685" s="182" t="s">
        <v>241</v>
      </c>
      <c r="AT685" s="182" t="s">
        <v>179</v>
      </c>
      <c r="AU685" s="182" t="s">
        <v>86</v>
      </c>
      <c r="AY685" s="16" t="s">
        <v>176</v>
      </c>
      <c r="BE685" s="183">
        <f>IF(N685="základní",J685,0)</f>
        <v>0</v>
      </c>
      <c r="BF685" s="183">
        <f>IF(N685="snížená",J685,0)</f>
        <v>0</v>
      </c>
      <c r="BG685" s="183">
        <f>IF(N685="zákl. přenesená",J685,0)</f>
        <v>0</v>
      </c>
      <c r="BH685" s="183">
        <f>IF(N685="sníž. přenesená",J685,0)</f>
        <v>0</v>
      </c>
      <c r="BI685" s="183">
        <f>IF(N685="nulová",J685,0)</f>
        <v>0</v>
      </c>
      <c r="BJ685" s="16" t="s">
        <v>84</v>
      </c>
      <c r="BK685" s="183">
        <f>ROUND(I685*H685,2)</f>
        <v>0</v>
      </c>
      <c r="BL685" s="16" t="s">
        <v>241</v>
      </c>
      <c r="BM685" s="182" t="s">
        <v>2091</v>
      </c>
    </row>
    <row r="686" s="2" customFormat="1" ht="24.15" customHeight="1">
      <c r="A686" s="35"/>
      <c r="B686" s="169"/>
      <c r="C686" s="184" t="s">
        <v>2092</v>
      </c>
      <c r="D686" s="184" t="s">
        <v>198</v>
      </c>
      <c r="E686" s="185" t="s">
        <v>2093</v>
      </c>
      <c r="F686" s="186" t="s">
        <v>2094</v>
      </c>
      <c r="G686" s="187" t="s">
        <v>195</v>
      </c>
      <c r="H686" s="188">
        <v>1</v>
      </c>
      <c r="I686" s="189"/>
      <c r="J686" s="190">
        <f>ROUND(I686*H686,2)</f>
        <v>0</v>
      </c>
      <c r="K686" s="191"/>
      <c r="L686" s="192"/>
      <c r="M686" s="193" t="s">
        <v>1</v>
      </c>
      <c r="N686" s="194" t="s">
        <v>41</v>
      </c>
      <c r="O686" s="74"/>
      <c r="P686" s="180">
        <f>O686*H686</f>
        <v>0</v>
      </c>
      <c r="Q686" s="180">
        <v>0.017999999999999999</v>
      </c>
      <c r="R686" s="180">
        <f>Q686*H686</f>
        <v>0.017999999999999999</v>
      </c>
      <c r="S686" s="180">
        <v>0</v>
      </c>
      <c r="T686" s="181">
        <f>S686*H686</f>
        <v>0</v>
      </c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R686" s="182" t="s">
        <v>290</v>
      </c>
      <c r="AT686" s="182" t="s">
        <v>198</v>
      </c>
      <c r="AU686" s="182" t="s">
        <v>86</v>
      </c>
      <c r="AY686" s="16" t="s">
        <v>176</v>
      </c>
      <c r="BE686" s="183">
        <f>IF(N686="základní",J686,0)</f>
        <v>0</v>
      </c>
      <c r="BF686" s="183">
        <f>IF(N686="snížená",J686,0)</f>
        <v>0</v>
      </c>
      <c r="BG686" s="183">
        <f>IF(N686="zákl. přenesená",J686,0)</f>
        <v>0</v>
      </c>
      <c r="BH686" s="183">
        <f>IF(N686="sníž. přenesená",J686,0)</f>
        <v>0</v>
      </c>
      <c r="BI686" s="183">
        <f>IF(N686="nulová",J686,0)</f>
        <v>0</v>
      </c>
      <c r="BJ686" s="16" t="s">
        <v>84</v>
      </c>
      <c r="BK686" s="183">
        <f>ROUND(I686*H686,2)</f>
        <v>0</v>
      </c>
      <c r="BL686" s="16" t="s">
        <v>241</v>
      </c>
      <c r="BM686" s="182" t="s">
        <v>2095</v>
      </c>
    </row>
    <row r="687" s="2" customFormat="1" ht="24.15" customHeight="1">
      <c r="A687" s="35"/>
      <c r="B687" s="169"/>
      <c r="C687" s="184" t="s">
        <v>2096</v>
      </c>
      <c r="D687" s="184" t="s">
        <v>198</v>
      </c>
      <c r="E687" s="185" t="s">
        <v>2097</v>
      </c>
      <c r="F687" s="186" t="s">
        <v>2098</v>
      </c>
      <c r="G687" s="187" t="s">
        <v>195</v>
      </c>
      <c r="H687" s="188">
        <v>1</v>
      </c>
      <c r="I687" s="189"/>
      <c r="J687" s="190">
        <f>ROUND(I687*H687,2)</f>
        <v>0</v>
      </c>
      <c r="K687" s="191"/>
      <c r="L687" s="192"/>
      <c r="M687" s="193" t="s">
        <v>1</v>
      </c>
      <c r="N687" s="194" t="s">
        <v>41</v>
      </c>
      <c r="O687" s="74"/>
      <c r="P687" s="180">
        <f>O687*H687</f>
        <v>0</v>
      </c>
      <c r="Q687" s="180">
        <v>0.0195</v>
      </c>
      <c r="R687" s="180">
        <f>Q687*H687</f>
        <v>0.0195</v>
      </c>
      <c r="S687" s="180">
        <v>0</v>
      </c>
      <c r="T687" s="181">
        <f>S687*H687</f>
        <v>0</v>
      </c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R687" s="182" t="s">
        <v>290</v>
      </c>
      <c r="AT687" s="182" t="s">
        <v>198</v>
      </c>
      <c r="AU687" s="182" t="s">
        <v>86</v>
      </c>
      <c r="AY687" s="16" t="s">
        <v>176</v>
      </c>
      <c r="BE687" s="183">
        <f>IF(N687="základní",J687,0)</f>
        <v>0</v>
      </c>
      <c r="BF687" s="183">
        <f>IF(N687="snížená",J687,0)</f>
        <v>0</v>
      </c>
      <c r="BG687" s="183">
        <f>IF(N687="zákl. přenesená",J687,0)</f>
        <v>0</v>
      </c>
      <c r="BH687" s="183">
        <f>IF(N687="sníž. přenesená",J687,0)</f>
        <v>0</v>
      </c>
      <c r="BI687" s="183">
        <f>IF(N687="nulová",J687,0)</f>
        <v>0</v>
      </c>
      <c r="BJ687" s="16" t="s">
        <v>84</v>
      </c>
      <c r="BK687" s="183">
        <f>ROUND(I687*H687,2)</f>
        <v>0</v>
      </c>
      <c r="BL687" s="16" t="s">
        <v>241</v>
      </c>
      <c r="BM687" s="182" t="s">
        <v>2099</v>
      </c>
    </row>
    <row r="688" s="2" customFormat="1" ht="33" customHeight="1">
      <c r="A688" s="35"/>
      <c r="B688" s="169"/>
      <c r="C688" s="170" t="s">
        <v>2100</v>
      </c>
      <c r="D688" s="170" t="s">
        <v>179</v>
      </c>
      <c r="E688" s="171" t="s">
        <v>2101</v>
      </c>
      <c r="F688" s="172" t="s">
        <v>2102</v>
      </c>
      <c r="G688" s="173" t="s">
        <v>195</v>
      </c>
      <c r="H688" s="174">
        <v>1</v>
      </c>
      <c r="I688" s="175"/>
      <c r="J688" s="176">
        <f>ROUND(I688*H688,2)</f>
        <v>0</v>
      </c>
      <c r="K688" s="177"/>
      <c r="L688" s="36"/>
      <c r="M688" s="178" t="s">
        <v>1</v>
      </c>
      <c r="N688" s="179" t="s">
        <v>41</v>
      </c>
      <c r="O688" s="74"/>
      <c r="P688" s="180">
        <f>O688*H688</f>
        <v>0</v>
      </c>
      <c r="Q688" s="180">
        <v>0</v>
      </c>
      <c r="R688" s="180">
        <f>Q688*H688</f>
        <v>0</v>
      </c>
      <c r="S688" s="180">
        <v>0</v>
      </c>
      <c r="T688" s="181">
        <f>S688*H688</f>
        <v>0</v>
      </c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R688" s="182" t="s">
        <v>241</v>
      </c>
      <c r="AT688" s="182" t="s">
        <v>179</v>
      </c>
      <c r="AU688" s="182" t="s">
        <v>86</v>
      </c>
      <c r="AY688" s="16" t="s">
        <v>176</v>
      </c>
      <c r="BE688" s="183">
        <f>IF(N688="základní",J688,0)</f>
        <v>0</v>
      </c>
      <c r="BF688" s="183">
        <f>IF(N688="snížená",J688,0)</f>
        <v>0</v>
      </c>
      <c r="BG688" s="183">
        <f>IF(N688="zákl. přenesená",J688,0)</f>
        <v>0</v>
      </c>
      <c r="BH688" s="183">
        <f>IF(N688="sníž. přenesená",J688,0)</f>
        <v>0</v>
      </c>
      <c r="BI688" s="183">
        <f>IF(N688="nulová",J688,0)</f>
        <v>0</v>
      </c>
      <c r="BJ688" s="16" t="s">
        <v>84</v>
      </c>
      <c r="BK688" s="183">
        <f>ROUND(I688*H688,2)</f>
        <v>0</v>
      </c>
      <c r="BL688" s="16" t="s">
        <v>241</v>
      </c>
      <c r="BM688" s="182" t="s">
        <v>2103</v>
      </c>
    </row>
    <row r="689" s="2" customFormat="1" ht="37.8" customHeight="1">
      <c r="A689" s="35"/>
      <c r="B689" s="169"/>
      <c r="C689" s="184" t="s">
        <v>2104</v>
      </c>
      <c r="D689" s="184" t="s">
        <v>198</v>
      </c>
      <c r="E689" s="185" t="s">
        <v>2105</v>
      </c>
      <c r="F689" s="186" t="s">
        <v>2106</v>
      </c>
      <c r="G689" s="187" t="s">
        <v>195</v>
      </c>
      <c r="H689" s="188">
        <v>1</v>
      </c>
      <c r="I689" s="189"/>
      <c r="J689" s="190">
        <f>ROUND(I689*H689,2)</f>
        <v>0</v>
      </c>
      <c r="K689" s="191"/>
      <c r="L689" s="192"/>
      <c r="M689" s="193" t="s">
        <v>1</v>
      </c>
      <c r="N689" s="194" t="s">
        <v>41</v>
      </c>
      <c r="O689" s="74"/>
      <c r="P689" s="180">
        <f>O689*H689</f>
        <v>0</v>
      </c>
      <c r="Q689" s="180">
        <v>0.021600000000000001</v>
      </c>
      <c r="R689" s="180">
        <f>Q689*H689</f>
        <v>0.021600000000000001</v>
      </c>
      <c r="S689" s="180">
        <v>0</v>
      </c>
      <c r="T689" s="181">
        <f>S689*H689</f>
        <v>0</v>
      </c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R689" s="182" t="s">
        <v>290</v>
      </c>
      <c r="AT689" s="182" t="s">
        <v>198</v>
      </c>
      <c r="AU689" s="182" t="s">
        <v>86</v>
      </c>
      <c r="AY689" s="16" t="s">
        <v>176</v>
      </c>
      <c r="BE689" s="183">
        <f>IF(N689="základní",J689,0)</f>
        <v>0</v>
      </c>
      <c r="BF689" s="183">
        <f>IF(N689="snížená",J689,0)</f>
        <v>0</v>
      </c>
      <c r="BG689" s="183">
        <f>IF(N689="zákl. přenesená",J689,0)</f>
        <v>0</v>
      </c>
      <c r="BH689" s="183">
        <f>IF(N689="sníž. přenesená",J689,0)</f>
        <v>0</v>
      </c>
      <c r="BI689" s="183">
        <f>IF(N689="nulová",J689,0)</f>
        <v>0</v>
      </c>
      <c r="BJ689" s="16" t="s">
        <v>84</v>
      </c>
      <c r="BK689" s="183">
        <f>ROUND(I689*H689,2)</f>
        <v>0</v>
      </c>
      <c r="BL689" s="16" t="s">
        <v>241</v>
      </c>
      <c r="BM689" s="182" t="s">
        <v>2107</v>
      </c>
    </row>
    <row r="690" s="2" customFormat="1" ht="33" customHeight="1">
      <c r="A690" s="35"/>
      <c r="B690" s="169"/>
      <c r="C690" s="170" t="s">
        <v>2108</v>
      </c>
      <c r="D690" s="170" t="s">
        <v>179</v>
      </c>
      <c r="E690" s="171" t="s">
        <v>2109</v>
      </c>
      <c r="F690" s="172" t="s">
        <v>2110</v>
      </c>
      <c r="G690" s="173" t="s">
        <v>195</v>
      </c>
      <c r="H690" s="174">
        <v>5</v>
      </c>
      <c r="I690" s="175"/>
      <c r="J690" s="176">
        <f>ROUND(I690*H690,2)</f>
        <v>0</v>
      </c>
      <c r="K690" s="177"/>
      <c r="L690" s="36"/>
      <c r="M690" s="178" t="s">
        <v>1</v>
      </c>
      <c r="N690" s="179" t="s">
        <v>41</v>
      </c>
      <c r="O690" s="74"/>
      <c r="P690" s="180">
        <f>O690*H690</f>
        <v>0</v>
      </c>
      <c r="Q690" s="180">
        <v>0</v>
      </c>
      <c r="R690" s="180">
        <f>Q690*H690</f>
        <v>0</v>
      </c>
      <c r="S690" s="180">
        <v>0</v>
      </c>
      <c r="T690" s="181">
        <f>S690*H690</f>
        <v>0</v>
      </c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R690" s="182" t="s">
        <v>241</v>
      </c>
      <c r="AT690" s="182" t="s">
        <v>179</v>
      </c>
      <c r="AU690" s="182" t="s">
        <v>86</v>
      </c>
      <c r="AY690" s="16" t="s">
        <v>176</v>
      </c>
      <c r="BE690" s="183">
        <f>IF(N690="základní",J690,0)</f>
        <v>0</v>
      </c>
      <c r="BF690" s="183">
        <f>IF(N690="snížená",J690,0)</f>
        <v>0</v>
      </c>
      <c r="BG690" s="183">
        <f>IF(N690="zákl. přenesená",J690,0)</f>
        <v>0</v>
      </c>
      <c r="BH690" s="183">
        <f>IF(N690="sníž. přenesená",J690,0)</f>
        <v>0</v>
      </c>
      <c r="BI690" s="183">
        <f>IF(N690="nulová",J690,0)</f>
        <v>0</v>
      </c>
      <c r="BJ690" s="16" t="s">
        <v>84</v>
      </c>
      <c r="BK690" s="183">
        <f>ROUND(I690*H690,2)</f>
        <v>0</v>
      </c>
      <c r="BL690" s="16" t="s">
        <v>241</v>
      </c>
      <c r="BM690" s="182" t="s">
        <v>2111</v>
      </c>
    </row>
    <row r="691" s="2" customFormat="1" ht="24.15" customHeight="1">
      <c r="A691" s="35"/>
      <c r="B691" s="169"/>
      <c r="C691" s="184" t="s">
        <v>2112</v>
      </c>
      <c r="D691" s="184" t="s">
        <v>198</v>
      </c>
      <c r="E691" s="185" t="s">
        <v>2113</v>
      </c>
      <c r="F691" s="186" t="s">
        <v>2114</v>
      </c>
      <c r="G691" s="187" t="s">
        <v>195</v>
      </c>
      <c r="H691" s="188">
        <v>4</v>
      </c>
      <c r="I691" s="189"/>
      <c r="J691" s="190">
        <f>ROUND(I691*H691,2)</f>
        <v>0</v>
      </c>
      <c r="K691" s="191"/>
      <c r="L691" s="192"/>
      <c r="M691" s="193" t="s">
        <v>1</v>
      </c>
      <c r="N691" s="194" t="s">
        <v>41</v>
      </c>
      <c r="O691" s="74"/>
      <c r="P691" s="180">
        <f>O691*H691</f>
        <v>0</v>
      </c>
      <c r="Q691" s="180">
        <v>0.014500000000000001</v>
      </c>
      <c r="R691" s="180">
        <f>Q691*H691</f>
        <v>0.058000000000000003</v>
      </c>
      <c r="S691" s="180">
        <v>0</v>
      </c>
      <c r="T691" s="181">
        <f>S691*H691</f>
        <v>0</v>
      </c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R691" s="182" t="s">
        <v>290</v>
      </c>
      <c r="AT691" s="182" t="s">
        <v>198</v>
      </c>
      <c r="AU691" s="182" t="s">
        <v>86</v>
      </c>
      <c r="AY691" s="16" t="s">
        <v>176</v>
      </c>
      <c r="BE691" s="183">
        <f>IF(N691="základní",J691,0)</f>
        <v>0</v>
      </c>
      <c r="BF691" s="183">
        <f>IF(N691="snížená",J691,0)</f>
        <v>0</v>
      </c>
      <c r="BG691" s="183">
        <f>IF(N691="zákl. přenesená",J691,0)</f>
        <v>0</v>
      </c>
      <c r="BH691" s="183">
        <f>IF(N691="sníž. přenesená",J691,0)</f>
        <v>0</v>
      </c>
      <c r="BI691" s="183">
        <f>IF(N691="nulová",J691,0)</f>
        <v>0</v>
      </c>
      <c r="BJ691" s="16" t="s">
        <v>84</v>
      </c>
      <c r="BK691" s="183">
        <f>ROUND(I691*H691,2)</f>
        <v>0</v>
      </c>
      <c r="BL691" s="16" t="s">
        <v>241</v>
      </c>
      <c r="BM691" s="182" t="s">
        <v>2115</v>
      </c>
    </row>
    <row r="692" s="2" customFormat="1" ht="24.15" customHeight="1">
      <c r="A692" s="35"/>
      <c r="B692" s="169"/>
      <c r="C692" s="184" t="s">
        <v>2116</v>
      </c>
      <c r="D692" s="184" t="s">
        <v>198</v>
      </c>
      <c r="E692" s="185" t="s">
        <v>2117</v>
      </c>
      <c r="F692" s="186" t="s">
        <v>2118</v>
      </c>
      <c r="G692" s="187" t="s">
        <v>195</v>
      </c>
      <c r="H692" s="188">
        <v>1</v>
      </c>
      <c r="I692" s="189"/>
      <c r="J692" s="190">
        <f>ROUND(I692*H692,2)</f>
        <v>0</v>
      </c>
      <c r="K692" s="191"/>
      <c r="L692" s="192"/>
      <c r="M692" s="193" t="s">
        <v>1</v>
      </c>
      <c r="N692" s="194" t="s">
        <v>41</v>
      </c>
      <c r="O692" s="74"/>
      <c r="P692" s="180">
        <f>O692*H692</f>
        <v>0</v>
      </c>
      <c r="Q692" s="180">
        <v>0.014500000000000001</v>
      </c>
      <c r="R692" s="180">
        <f>Q692*H692</f>
        <v>0.014500000000000001</v>
      </c>
      <c r="S692" s="180">
        <v>0</v>
      </c>
      <c r="T692" s="181">
        <f>S692*H692</f>
        <v>0</v>
      </c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R692" s="182" t="s">
        <v>290</v>
      </c>
      <c r="AT692" s="182" t="s">
        <v>198</v>
      </c>
      <c r="AU692" s="182" t="s">
        <v>86</v>
      </c>
      <c r="AY692" s="16" t="s">
        <v>176</v>
      </c>
      <c r="BE692" s="183">
        <f>IF(N692="základní",J692,0)</f>
        <v>0</v>
      </c>
      <c r="BF692" s="183">
        <f>IF(N692="snížená",J692,0)</f>
        <v>0</v>
      </c>
      <c r="BG692" s="183">
        <f>IF(N692="zákl. přenesená",J692,0)</f>
        <v>0</v>
      </c>
      <c r="BH692" s="183">
        <f>IF(N692="sníž. přenesená",J692,0)</f>
        <v>0</v>
      </c>
      <c r="BI692" s="183">
        <f>IF(N692="nulová",J692,0)</f>
        <v>0</v>
      </c>
      <c r="BJ692" s="16" t="s">
        <v>84</v>
      </c>
      <c r="BK692" s="183">
        <f>ROUND(I692*H692,2)</f>
        <v>0</v>
      </c>
      <c r="BL692" s="16" t="s">
        <v>241</v>
      </c>
      <c r="BM692" s="182" t="s">
        <v>2119</v>
      </c>
    </row>
    <row r="693" s="2" customFormat="1" ht="33" customHeight="1">
      <c r="A693" s="35"/>
      <c r="B693" s="169"/>
      <c r="C693" s="170" t="s">
        <v>2120</v>
      </c>
      <c r="D693" s="170" t="s">
        <v>179</v>
      </c>
      <c r="E693" s="171" t="s">
        <v>2121</v>
      </c>
      <c r="F693" s="172" t="s">
        <v>2122</v>
      </c>
      <c r="G693" s="173" t="s">
        <v>195</v>
      </c>
      <c r="H693" s="174">
        <v>5</v>
      </c>
      <c r="I693" s="175"/>
      <c r="J693" s="176">
        <f>ROUND(I693*H693,2)</f>
        <v>0</v>
      </c>
      <c r="K693" s="177"/>
      <c r="L693" s="36"/>
      <c r="M693" s="178" t="s">
        <v>1</v>
      </c>
      <c r="N693" s="179" t="s">
        <v>41</v>
      </c>
      <c r="O693" s="74"/>
      <c r="P693" s="180">
        <f>O693*H693</f>
        <v>0</v>
      </c>
      <c r="Q693" s="180">
        <v>0</v>
      </c>
      <c r="R693" s="180">
        <f>Q693*H693</f>
        <v>0</v>
      </c>
      <c r="S693" s="180">
        <v>0</v>
      </c>
      <c r="T693" s="181">
        <f>S693*H693</f>
        <v>0</v>
      </c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R693" s="182" t="s">
        <v>241</v>
      </c>
      <c r="AT693" s="182" t="s">
        <v>179</v>
      </c>
      <c r="AU693" s="182" t="s">
        <v>86</v>
      </c>
      <c r="AY693" s="16" t="s">
        <v>176</v>
      </c>
      <c r="BE693" s="183">
        <f>IF(N693="základní",J693,0)</f>
        <v>0</v>
      </c>
      <c r="BF693" s="183">
        <f>IF(N693="snížená",J693,0)</f>
        <v>0</v>
      </c>
      <c r="BG693" s="183">
        <f>IF(N693="zákl. přenesená",J693,0)</f>
        <v>0</v>
      </c>
      <c r="BH693" s="183">
        <f>IF(N693="sníž. přenesená",J693,0)</f>
        <v>0</v>
      </c>
      <c r="BI693" s="183">
        <f>IF(N693="nulová",J693,0)</f>
        <v>0</v>
      </c>
      <c r="BJ693" s="16" t="s">
        <v>84</v>
      </c>
      <c r="BK693" s="183">
        <f>ROUND(I693*H693,2)</f>
        <v>0</v>
      </c>
      <c r="BL693" s="16" t="s">
        <v>241</v>
      </c>
      <c r="BM693" s="182" t="s">
        <v>2123</v>
      </c>
    </row>
    <row r="694" s="2" customFormat="1" ht="37.8" customHeight="1">
      <c r="A694" s="35"/>
      <c r="B694" s="169"/>
      <c r="C694" s="184" t="s">
        <v>2124</v>
      </c>
      <c r="D694" s="184" t="s">
        <v>198</v>
      </c>
      <c r="E694" s="185" t="s">
        <v>2125</v>
      </c>
      <c r="F694" s="186" t="s">
        <v>2126</v>
      </c>
      <c r="G694" s="187" t="s">
        <v>195</v>
      </c>
      <c r="H694" s="188">
        <v>1</v>
      </c>
      <c r="I694" s="189"/>
      <c r="J694" s="190">
        <f>ROUND(I694*H694,2)</f>
        <v>0</v>
      </c>
      <c r="K694" s="191"/>
      <c r="L694" s="192"/>
      <c r="M694" s="193" t="s">
        <v>1</v>
      </c>
      <c r="N694" s="194" t="s">
        <v>41</v>
      </c>
      <c r="O694" s="74"/>
      <c r="P694" s="180">
        <f>O694*H694</f>
        <v>0</v>
      </c>
      <c r="Q694" s="180">
        <v>0.022499999999999999</v>
      </c>
      <c r="R694" s="180">
        <f>Q694*H694</f>
        <v>0.022499999999999999</v>
      </c>
      <c r="S694" s="180">
        <v>0</v>
      </c>
      <c r="T694" s="181">
        <f>S694*H694</f>
        <v>0</v>
      </c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R694" s="182" t="s">
        <v>290</v>
      </c>
      <c r="AT694" s="182" t="s">
        <v>198</v>
      </c>
      <c r="AU694" s="182" t="s">
        <v>86</v>
      </c>
      <c r="AY694" s="16" t="s">
        <v>176</v>
      </c>
      <c r="BE694" s="183">
        <f>IF(N694="základní",J694,0)</f>
        <v>0</v>
      </c>
      <c r="BF694" s="183">
        <f>IF(N694="snížená",J694,0)</f>
        <v>0</v>
      </c>
      <c r="BG694" s="183">
        <f>IF(N694="zákl. přenesená",J694,0)</f>
        <v>0</v>
      </c>
      <c r="BH694" s="183">
        <f>IF(N694="sníž. přenesená",J694,0)</f>
        <v>0</v>
      </c>
      <c r="BI694" s="183">
        <f>IF(N694="nulová",J694,0)</f>
        <v>0</v>
      </c>
      <c r="BJ694" s="16" t="s">
        <v>84</v>
      </c>
      <c r="BK694" s="183">
        <f>ROUND(I694*H694,2)</f>
        <v>0</v>
      </c>
      <c r="BL694" s="16" t="s">
        <v>241</v>
      </c>
      <c r="BM694" s="182" t="s">
        <v>2127</v>
      </c>
    </row>
    <row r="695" s="2" customFormat="1" ht="37.8" customHeight="1">
      <c r="A695" s="35"/>
      <c r="B695" s="169"/>
      <c r="C695" s="184" t="s">
        <v>2128</v>
      </c>
      <c r="D695" s="184" t="s">
        <v>198</v>
      </c>
      <c r="E695" s="185" t="s">
        <v>2129</v>
      </c>
      <c r="F695" s="186" t="s">
        <v>2130</v>
      </c>
      <c r="G695" s="187" t="s">
        <v>195</v>
      </c>
      <c r="H695" s="188">
        <v>4</v>
      </c>
      <c r="I695" s="189"/>
      <c r="J695" s="190">
        <f>ROUND(I695*H695,2)</f>
        <v>0</v>
      </c>
      <c r="K695" s="191"/>
      <c r="L695" s="192"/>
      <c r="M695" s="193" t="s">
        <v>1</v>
      </c>
      <c r="N695" s="194" t="s">
        <v>41</v>
      </c>
      <c r="O695" s="74"/>
      <c r="P695" s="180">
        <f>O695*H695</f>
        <v>0</v>
      </c>
      <c r="Q695" s="180">
        <v>0.020500000000000001</v>
      </c>
      <c r="R695" s="180">
        <f>Q695*H695</f>
        <v>0.082000000000000003</v>
      </c>
      <c r="S695" s="180">
        <v>0</v>
      </c>
      <c r="T695" s="181">
        <f>S695*H695</f>
        <v>0</v>
      </c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R695" s="182" t="s">
        <v>290</v>
      </c>
      <c r="AT695" s="182" t="s">
        <v>198</v>
      </c>
      <c r="AU695" s="182" t="s">
        <v>86</v>
      </c>
      <c r="AY695" s="16" t="s">
        <v>176</v>
      </c>
      <c r="BE695" s="183">
        <f>IF(N695="základní",J695,0)</f>
        <v>0</v>
      </c>
      <c r="BF695" s="183">
        <f>IF(N695="snížená",J695,0)</f>
        <v>0</v>
      </c>
      <c r="BG695" s="183">
        <f>IF(N695="zákl. přenesená",J695,0)</f>
        <v>0</v>
      </c>
      <c r="BH695" s="183">
        <f>IF(N695="sníž. přenesená",J695,0)</f>
        <v>0</v>
      </c>
      <c r="BI695" s="183">
        <f>IF(N695="nulová",J695,0)</f>
        <v>0</v>
      </c>
      <c r="BJ695" s="16" t="s">
        <v>84</v>
      </c>
      <c r="BK695" s="183">
        <f>ROUND(I695*H695,2)</f>
        <v>0</v>
      </c>
      <c r="BL695" s="16" t="s">
        <v>241</v>
      </c>
      <c r="BM695" s="182" t="s">
        <v>2131</v>
      </c>
    </row>
    <row r="696" s="2" customFormat="1" ht="24.15" customHeight="1">
      <c r="A696" s="35"/>
      <c r="B696" s="169"/>
      <c r="C696" s="170" t="s">
        <v>2132</v>
      </c>
      <c r="D696" s="170" t="s">
        <v>179</v>
      </c>
      <c r="E696" s="171" t="s">
        <v>2133</v>
      </c>
      <c r="F696" s="172" t="s">
        <v>2134</v>
      </c>
      <c r="G696" s="173" t="s">
        <v>195</v>
      </c>
      <c r="H696" s="174">
        <v>1</v>
      </c>
      <c r="I696" s="175"/>
      <c r="J696" s="176">
        <f>ROUND(I696*H696,2)</f>
        <v>0</v>
      </c>
      <c r="K696" s="177"/>
      <c r="L696" s="36"/>
      <c r="M696" s="178" t="s">
        <v>1</v>
      </c>
      <c r="N696" s="179" t="s">
        <v>41</v>
      </c>
      <c r="O696" s="74"/>
      <c r="P696" s="180">
        <f>O696*H696</f>
        <v>0</v>
      </c>
      <c r="Q696" s="180">
        <v>0</v>
      </c>
      <c r="R696" s="180">
        <f>Q696*H696</f>
        <v>0</v>
      </c>
      <c r="S696" s="180">
        <v>0</v>
      </c>
      <c r="T696" s="181">
        <f>S696*H696</f>
        <v>0</v>
      </c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R696" s="182" t="s">
        <v>241</v>
      </c>
      <c r="AT696" s="182" t="s">
        <v>179</v>
      </c>
      <c r="AU696" s="182" t="s">
        <v>86</v>
      </c>
      <c r="AY696" s="16" t="s">
        <v>176</v>
      </c>
      <c r="BE696" s="183">
        <f>IF(N696="základní",J696,0)</f>
        <v>0</v>
      </c>
      <c r="BF696" s="183">
        <f>IF(N696="snížená",J696,0)</f>
        <v>0</v>
      </c>
      <c r="BG696" s="183">
        <f>IF(N696="zákl. přenesená",J696,0)</f>
        <v>0</v>
      </c>
      <c r="BH696" s="183">
        <f>IF(N696="sníž. přenesená",J696,0)</f>
        <v>0</v>
      </c>
      <c r="BI696" s="183">
        <f>IF(N696="nulová",J696,0)</f>
        <v>0</v>
      </c>
      <c r="BJ696" s="16" t="s">
        <v>84</v>
      </c>
      <c r="BK696" s="183">
        <f>ROUND(I696*H696,2)</f>
        <v>0</v>
      </c>
      <c r="BL696" s="16" t="s">
        <v>241</v>
      </c>
      <c r="BM696" s="182" t="s">
        <v>2135</v>
      </c>
    </row>
    <row r="697" s="2" customFormat="1" ht="24.15" customHeight="1">
      <c r="A697" s="35"/>
      <c r="B697" s="169"/>
      <c r="C697" s="184" t="s">
        <v>2136</v>
      </c>
      <c r="D697" s="184" t="s">
        <v>198</v>
      </c>
      <c r="E697" s="185" t="s">
        <v>2137</v>
      </c>
      <c r="F697" s="186" t="s">
        <v>2138</v>
      </c>
      <c r="G697" s="187" t="s">
        <v>195</v>
      </c>
      <c r="H697" s="188">
        <v>1</v>
      </c>
      <c r="I697" s="189"/>
      <c r="J697" s="190">
        <f>ROUND(I697*H697,2)</f>
        <v>0</v>
      </c>
      <c r="K697" s="191"/>
      <c r="L697" s="192"/>
      <c r="M697" s="193" t="s">
        <v>1</v>
      </c>
      <c r="N697" s="194" t="s">
        <v>41</v>
      </c>
      <c r="O697" s="74"/>
      <c r="P697" s="180">
        <f>O697*H697</f>
        <v>0</v>
      </c>
      <c r="Q697" s="180">
        <v>0.051999999999999998</v>
      </c>
      <c r="R697" s="180">
        <f>Q697*H697</f>
        <v>0.051999999999999998</v>
      </c>
      <c r="S697" s="180">
        <v>0</v>
      </c>
      <c r="T697" s="181">
        <f>S697*H697</f>
        <v>0</v>
      </c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R697" s="182" t="s">
        <v>290</v>
      </c>
      <c r="AT697" s="182" t="s">
        <v>198</v>
      </c>
      <c r="AU697" s="182" t="s">
        <v>86</v>
      </c>
      <c r="AY697" s="16" t="s">
        <v>176</v>
      </c>
      <c r="BE697" s="183">
        <f>IF(N697="základní",J697,0)</f>
        <v>0</v>
      </c>
      <c r="BF697" s="183">
        <f>IF(N697="snížená",J697,0)</f>
        <v>0</v>
      </c>
      <c r="BG697" s="183">
        <f>IF(N697="zákl. přenesená",J697,0)</f>
        <v>0</v>
      </c>
      <c r="BH697" s="183">
        <f>IF(N697="sníž. přenesená",J697,0)</f>
        <v>0</v>
      </c>
      <c r="BI697" s="183">
        <f>IF(N697="nulová",J697,0)</f>
        <v>0</v>
      </c>
      <c r="BJ697" s="16" t="s">
        <v>84</v>
      </c>
      <c r="BK697" s="183">
        <f>ROUND(I697*H697,2)</f>
        <v>0</v>
      </c>
      <c r="BL697" s="16" t="s">
        <v>241</v>
      </c>
      <c r="BM697" s="182" t="s">
        <v>2139</v>
      </c>
    </row>
    <row r="698" s="2" customFormat="1" ht="33" customHeight="1">
      <c r="A698" s="35"/>
      <c r="B698" s="169"/>
      <c r="C698" s="170" t="s">
        <v>2140</v>
      </c>
      <c r="D698" s="170" t="s">
        <v>179</v>
      </c>
      <c r="E698" s="171" t="s">
        <v>2141</v>
      </c>
      <c r="F698" s="172" t="s">
        <v>2142</v>
      </c>
      <c r="G698" s="173" t="s">
        <v>195</v>
      </c>
      <c r="H698" s="174">
        <v>1</v>
      </c>
      <c r="I698" s="175"/>
      <c r="J698" s="176">
        <f>ROUND(I698*H698,2)</f>
        <v>0</v>
      </c>
      <c r="K698" s="177"/>
      <c r="L698" s="36"/>
      <c r="M698" s="178" t="s">
        <v>1</v>
      </c>
      <c r="N698" s="179" t="s">
        <v>41</v>
      </c>
      <c r="O698" s="74"/>
      <c r="P698" s="180">
        <f>O698*H698</f>
        <v>0</v>
      </c>
      <c r="Q698" s="180">
        <v>0</v>
      </c>
      <c r="R698" s="180">
        <f>Q698*H698</f>
        <v>0</v>
      </c>
      <c r="S698" s="180">
        <v>0</v>
      </c>
      <c r="T698" s="181">
        <f>S698*H698</f>
        <v>0</v>
      </c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R698" s="182" t="s">
        <v>241</v>
      </c>
      <c r="AT698" s="182" t="s">
        <v>179</v>
      </c>
      <c r="AU698" s="182" t="s">
        <v>86</v>
      </c>
      <c r="AY698" s="16" t="s">
        <v>176</v>
      </c>
      <c r="BE698" s="183">
        <f>IF(N698="základní",J698,0)</f>
        <v>0</v>
      </c>
      <c r="BF698" s="183">
        <f>IF(N698="snížená",J698,0)</f>
        <v>0</v>
      </c>
      <c r="BG698" s="183">
        <f>IF(N698="zákl. přenesená",J698,0)</f>
        <v>0</v>
      </c>
      <c r="BH698" s="183">
        <f>IF(N698="sníž. přenesená",J698,0)</f>
        <v>0</v>
      </c>
      <c r="BI698" s="183">
        <f>IF(N698="nulová",J698,0)</f>
        <v>0</v>
      </c>
      <c r="BJ698" s="16" t="s">
        <v>84</v>
      </c>
      <c r="BK698" s="183">
        <f>ROUND(I698*H698,2)</f>
        <v>0</v>
      </c>
      <c r="BL698" s="16" t="s">
        <v>241</v>
      </c>
      <c r="BM698" s="182" t="s">
        <v>2143</v>
      </c>
    </row>
    <row r="699" s="2" customFormat="1" ht="37.8" customHeight="1">
      <c r="A699" s="35"/>
      <c r="B699" s="169"/>
      <c r="C699" s="184" t="s">
        <v>2144</v>
      </c>
      <c r="D699" s="184" t="s">
        <v>198</v>
      </c>
      <c r="E699" s="185" t="s">
        <v>2145</v>
      </c>
      <c r="F699" s="186" t="s">
        <v>2146</v>
      </c>
      <c r="G699" s="187" t="s">
        <v>195</v>
      </c>
      <c r="H699" s="188">
        <v>1</v>
      </c>
      <c r="I699" s="189"/>
      <c r="J699" s="190">
        <f>ROUND(I699*H699,2)</f>
        <v>0</v>
      </c>
      <c r="K699" s="191"/>
      <c r="L699" s="192"/>
      <c r="M699" s="193" t="s">
        <v>1</v>
      </c>
      <c r="N699" s="194" t="s">
        <v>41</v>
      </c>
      <c r="O699" s="74"/>
      <c r="P699" s="180">
        <f>O699*H699</f>
        <v>0</v>
      </c>
      <c r="Q699" s="180">
        <v>0.0189</v>
      </c>
      <c r="R699" s="180">
        <f>Q699*H699</f>
        <v>0.0189</v>
      </c>
      <c r="S699" s="180">
        <v>0</v>
      </c>
      <c r="T699" s="181">
        <f>S699*H699</f>
        <v>0</v>
      </c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R699" s="182" t="s">
        <v>290</v>
      </c>
      <c r="AT699" s="182" t="s">
        <v>198</v>
      </c>
      <c r="AU699" s="182" t="s">
        <v>86</v>
      </c>
      <c r="AY699" s="16" t="s">
        <v>176</v>
      </c>
      <c r="BE699" s="183">
        <f>IF(N699="základní",J699,0)</f>
        <v>0</v>
      </c>
      <c r="BF699" s="183">
        <f>IF(N699="snížená",J699,0)</f>
        <v>0</v>
      </c>
      <c r="BG699" s="183">
        <f>IF(N699="zákl. přenesená",J699,0)</f>
        <v>0</v>
      </c>
      <c r="BH699" s="183">
        <f>IF(N699="sníž. přenesená",J699,0)</f>
        <v>0</v>
      </c>
      <c r="BI699" s="183">
        <f>IF(N699="nulová",J699,0)</f>
        <v>0</v>
      </c>
      <c r="BJ699" s="16" t="s">
        <v>84</v>
      </c>
      <c r="BK699" s="183">
        <f>ROUND(I699*H699,2)</f>
        <v>0</v>
      </c>
      <c r="BL699" s="16" t="s">
        <v>241</v>
      </c>
      <c r="BM699" s="182" t="s">
        <v>2147</v>
      </c>
    </row>
    <row r="700" s="2" customFormat="1" ht="24.15" customHeight="1">
      <c r="A700" s="35"/>
      <c r="B700" s="169"/>
      <c r="C700" s="170" t="s">
        <v>2148</v>
      </c>
      <c r="D700" s="170" t="s">
        <v>179</v>
      </c>
      <c r="E700" s="171" t="s">
        <v>2149</v>
      </c>
      <c r="F700" s="172" t="s">
        <v>2150</v>
      </c>
      <c r="G700" s="173" t="s">
        <v>195</v>
      </c>
      <c r="H700" s="174">
        <v>1</v>
      </c>
      <c r="I700" s="175"/>
      <c r="J700" s="176">
        <f>ROUND(I700*H700,2)</f>
        <v>0</v>
      </c>
      <c r="K700" s="177"/>
      <c r="L700" s="36"/>
      <c r="M700" s="178" t="s">
        <v>1</v>
      </c>
      <c r="N700" s="179" t="s">
        <v>41</v>
      </c>
      <c r="O700" s="74"/>
      <c r="P700" s="180">
        <f>O700*H700</f>
        <v>0</v>
      </c>
      <c r="Q700" s="180">
        <v>0</v>
      </c>
      <c r="R700" s="180">
        <f>Q700*H700</f>
        <v>0</v>
      </c>
      <c r="S700" s="180">
        <v>0</v>
      </c>
      <c r="T700" s="181">
        <f>S700*H700</f>
        <v>0</v>
      </c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R700" s="182" t="s">
        <v>241</v>
      </c>
      <c r="AT700" s="182" t="s">
        <v>179</v>
      </c>
      <c r="AU700" s="182" t="s">
        <v>86</v>
      </c>
      <c r="AY700" s="16" t="s">
        <v>176</v>
      </c>
      <c r="BE700" s="183">
        <f>IF(N700="základní",J700,0)</f>
        <v>0</v>
      </c>
      <c r="BF700" s="183">
        <f>IF(N700="snížená",J700,0)</f>
        <v>0</v>
      </c>
      <c r="BG700" s="183">
        <f>IF(N700="zákl. přenesená",J700,0)</f>
        <v>0</v>
      </c>
      <c r="BH700" s="183">
        <f>IF(N700="sníž. přenesená",J700,0)</f>
        <v>0</v>
      </c>
      <c r="BI700" s="183">
        <f>IF(N700="nulová",J700,0)</f>
        <v>0</v>
      </c>
      <c r="BJ700" s="16" t="s">
        <v>84</v>
      </c>
      <c r="BK700" s="183">
        <f>ROUND(I700*H700,2)</f>
        <v>0</v>
      </c>
      <c r="BL700" s="16" t="s">
        <v>241</v>
      </c>
      <c r="BM700" s="182" t="s">
        <v>2151</v>
      </c>
    </row>
    <row r="701" s="2" customFormat="1" ht="37.8" customHeight="1">
      <c r="A701" s="35"/>
      <c r="B701" s="169"/>
      <c r="C701" s="184" t="s">
        <v>2152</v>
      </c>
      <c r="D701" s="184" t="s">
        <v>198</v>
      </c>
      <c r="E701" s="185" t="s">
        <v>2153</v>
      </c>
      <c r="F701" s="186" t="s">
        <v>2154</v>
      </c>
      <c r="G701" s="187" t="s">
        <v>195</v>
      </c>
      <c r="H701" s="188">
        <v>1</v>
      </c>
      <c r="I701" s="189"/>
      <c r="J701" s="190">
        <f>ROUND(I701*H701,2)</f>
        <v>0</v>
      </c>
      <c r="K701" s="191"/>
      <c r="L701" s="192"/>
      <c r="M701" s="193" t="s">
        <v>1</v>
      </c>
      <c r="N701" s="194" t="s">
        <v>41</v>
      </c>
      <c r="O701" s="74"/>
      <c r="P701" s="180">
        <f>O701*H701</f>
        <v>0</v>
      </c>
      <c r="Q701" s="180">
        <v>0.041000000000000002</v>
      </c>
      <c r="R701" s="180">
        <f>Q701*H701</f>
        <v>0.041000000000000002</v>
      </c>
      <c r="S701" s="180">
        <v>0</v>
      </c>
      <c r="T701" s="181">
        <f>S701*H701</f>
        <v>0</v>
      </c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R701" s="182" t="s">
        <v>290</v>
      </c>
      <c r="AT701" s="182" t="s">
        <v>198</v>
      </c>
      <c r="AU701" s="182" t="s">
        <v>86</v>
      </c>
      <c r="AY701" s="16" t="s">
        <v>176</v>
      </c>
      <c r="BE701" s="183">
        <f>IF(N701="základní",J701,0)</f>
        <v>0</v>
      </c>
      <c r="BF701" s="183">
        <f>IF(N701="snížená",J701,0)</f>
        <v>0</v>
      </c>
      <c r="BG701" s="183">
        <f>IF(N701="zákl. přenesená",J701,0)</f>
        <v>0</v>
      </c>
      <c r="BH701" s="183">
        <f>IF(N701="sníž. přenesená",J701,0)</f>
        <v>0</v>
      </c>
      <c r="BI701" s="183">
        <f>IF(N701="nulová",J701,0)</f>
        <v>0</v>
      </c>
      <c r="BJ701" s="16" t="s">
        <v>84</v>
      </c>
      <c r="BK701" s="183">
        <f>ROUND(I701*H701,2)</f>
        <v>0</v>
      </c>
      <c r="BL701" s="16" t="s">
        <v>241</v>
      </c>
      <c r="BM701" s="182" t="s">
        <v>2155</v>
      </c>
    </row>
    <row r="702" s="2" customFormat="1" ht="21.75" customHeight="1">
      <c r="A702" s="35"/>
      <c r="B702" s="169"/>
      <c r="C702" s="170" t="s">
        <v>2156</v>
      </c>
      <c r="D702" s="170" t="s">
        <v>179</v>
      </c>
      <c r="E702" s="171" t="s">
        <v>2157</v>
      </c>
      <c r="F702" s="172" t="s">
        <v>2158</v>
      </c>
      <c r="G702" s="173" t="s">
        <v>195</v>
      </c>
      <c r="H702" s="174">
        <v>15</v>
      </c>
      <c r="I702" s="175"/>
      <c r="J702" s="176">
        <f>ROUND(I702*H702,2)</f>
        <v>0</v>
      </c>
      <c r="K702" s="177"/>
      <c r="L702" s="36"/>
      <c r="M702" s="178" t="s">
        <v>1</v>
      </c>
      <c r="N702" s="179" t="s">
        <v>41</v>
      </c>
      <c r="O702" s="74"/>
      <c r="P702" s="180">
        <f>O702*H702</f>
        <v>0</v>
      </c>
      <c r="Q702" s="180">
        <v>0</v>
      </c>
      <c r="R702" s="180">
        <f>Q702*H702</f>
        <v>0</v>
      </c>
      <c r="S702" s="180">
        <v>0</v>
      </c>
      <c r="T702" s="181">
        <f>S702*H702</f>
        <v>0</v>
      </c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R702" s="182" t="s">
        <v>241</v>
      </c>
      <c r="AT702" s="182" t="s">
        <v>179</v>
      </c>
      <c r="AU702" s="182" t="s">
        <v>86</v>
      </c>
      <c r="AY702" s="16" t="s">
        <v>176</v>
      </c>
      <c r="BE702" s="183">
        <f>IF(N702="základní",J702,0)</f>
        <v>0</v>
      </c>
      <c r="BF702" s="183">
        <f>IF(N702="snížená",J702,0)</f>
        <v>0</v>
      </c>
      <c r="BG702" s="183">
        <f>IF(N702="zákl. přenesená",J702,0)</f>
        <v>0</v>
      </c>
      <c r="BH702" s="183">
        <f>IF(N702="sníž. přenesená",J702,0)</f>
        <v>0</v>
      </c>
      <c r="BI702" s="183">
        <f>IF(N702="nulová",J702,0)</f>
        <v>0</v>
      </c>
      <c r="BJ702" s="16" t="s">
        <v>84</v>
      </c>
      <c r="BK702" s="183">
        <f>ROUND(I702*H702,2)</f>
        <v>0</v>
      </c>
      <c r="BL702" s="16" t="s">
        <v>241</v>
      </c>
      <c r="BM702" s="182" t="s">
        <v>2159</v>
      </c>
    </row>
    <row r="703" s="2" customFormat="1" ht="16.5" customHeight="1">
      <c r="A703" s="35"/>
      <c r="B703" s="169"/>
      <c r="C703" s="184" t="s">
        <v>2160</v>
      </c>
      <c r="D703" s="184" t="s">
        <v>198</v>
      </c>
      <c r="E703" s="185" t="s">
        <v>2161</v>
      </c>
      <c r="F703" s="186" t="s">
        <v>2162</v>
      </c>
      <c r="G703" s="187" t="s">
        <v>195</v>
      </c>
      <c r="H703" s="188">
        <v>15</v>
      </c>
      <c r="I703" s="189"/>
      <c r="J703" s="190">
        <f>ROUND(I703*H703,2)</f>
        <v>0</v>
      </c>
      <c r="K703" s="191"/>
      <c r="L703" s="192"/>
      <c r="M703" s="193" t="s">
        <v>1</v>
      </c>
      <c r="N703" s="194" t="s">
        <v>41</v>
      </c>
      <c r="O703" s="74"/>
      <c r="P703" s="180">
        <f>O703*H703</f>
        <v>0</v>
      </c>
      <c r="Q703" s="180">
        <v>0.0022000000000000001</v>
      </c>
      <c r="R703" s="180">
        <f>Q703*H703</f>
        <v>0.033000000000000002</v>
      </c>
      <c r="S703" s="180">
        <v>0</v>
      </c>
      <c r="T703" s="181">
        <f>S703*H703</f>
        <v>0</v>
      </c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R703" s="182" t="s">
        <v>290</v>
      </c>
      <c r="AT703" s="182" t="s">
        <v>198</v>
      </c>
      <c r="AU703" s="182" t="s">
        <v>86</v>
      </c>
      <c r="AY703" s="16" t="s">
        <v>176</v>
      </c>
      <c r="BE703" s="183">
        <f>IF(N703="základní",J703,0)</f>
        <v>0</v>
      </c>
      <c r="BF703" s="183">
        <f>IF(N703="snížená",J703,0)</f>
        <v>0</v>
      </c>
      <c r="BG703" s="183">
        <f>IF(N703="zákl. přenesená",J703,0)</f>
        <v>0</v>
      </c>
      <c r="BH703" s="183">
        <f>IF(N703="sníž. přenesená",J703,0)</f>
        <v>0</v>
      </c>
      <c r="BI703" s="183">
        <f>IF(N703="nulová",J703,0)</f>
        <v>0</v>
      </c>
      <c r="BJ703" s="16" t="s">
        <v>84</v>
      </c>
      <c r="BK703" s="183">
        <f>ROUND(I703*H703,2)</f>
        <v>0</v>
      </c>
      <c r="BL703" s="16" t="s">
        <v>241</v>
      </c>
      <c r="BM703" s="182" t="s">
        <v>2163</v>
      </c>
    </row>
    <row r="704" s="2" customFormat="1" ht="24.15" customHeight="1">
      <c r="A704" s="35"/>
      <c r="B704" s="169"/>
      <c r="C704" s="170" t="s">
        <v>2164</v>
      </c>
      <c r="D704" s="170" t="s">
        <v>179</v>
      </c>
      <c r="E704" s="171" t="s">
        <v>2165</v>
      </c>
      <c r="F704" s="172" t="s">
        <v>2166</v>
      </c>
      <c r="G704" s="173" t="s">
        <v>195</v>
      </c>
      <c r="H704" s="174">
        <v>11</v>
      </c>
      <c r="I704" s="175"/>
      <c r="J704" s="176">
        <f>ROUND(I704*H704,2)</f>
        <v>0</v>
      </c>
      <c r="K704" s="177"/>
      <c r="L704" s="36"/>
      <c r="M704" s="178" t="s">
        <v>1</v>
      </c>
      <c r="N704" s="179" t="s">
        <v>41</v>
      </c>
      <c r="O704" s="74"/>
      <c r="P704" s="180">
        <f>O704*H704</f>
        <v>0</v>
      </c>
      <c r="Q704" s="180">
        <v>0</v>
      </c>
      <c r="R704" s="180">
        <f>Q704*H704</f>
        <v>0</v>
      </c>
      <c r="S704" s="180">
        <v>0</v>
      </c>
      <c r="T704" s="181">
        <f>S704*H704</f>
        <v>0</v>
      </c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R704" s="182" t="s">
        <v>241</v>
      </c>
      <c r="AT704" s="182" t="s">
        <v>179</v>
      </c>
      <c r="AU704" s="182" t="s">
        <v>86</v>
      </c>
      <c r="AY704" s="16" t="s">
        <v>176</v>
      </c>
      <c r="BE704" s="183">
        <f>IF(N704="základní",J704,0)</f>
        <v>0</v>
      </c>
      <c r="BF704" s="183">
        <f>IF(N704="snížená",J704,0)</f>
        <v>0</v>
      </c>
      <c r="BG704" s="183">
        <f>IF(N704="zákl. přenesená",J704,0)</f>
        <v>0</v>
      </c>
      <c r="BH704" s="183">
        <f>IF(N704="sníž. přenesená",J704,0)</f>
        <v>0</v>
      </c>
      <c r="BI704" s="183">
        <f>IF(N704="nulová",J704,0)</f>
        <v>0</v>
      </c>
      <c r="BJ704" s="16" t="s">
        <v>84</v>
      </c>
      <c r="BK704" s="183">
        <f>ROUND(I704*H704,2)</f>
        <v>0</v>
      </c>
      <c r="BL704" s="16" t="s">
        <v>241</v>
      </c>
      <c r="BM704" s="182" t="s">
        <v>2167</v>
      </c>
    </row>
    <row r="705" s="2" customFormat="1" ht="16.5" customHeight="1">
      <c r="A705" s="35"/>
      <c r="B705" s="169"/>
      <c r="C705" s="170" t="s">
        <v>2168</v>
      </c>
      <c r="D705" s="170" t="s">
        <v>179</v>
      </c>
      <c r="E705" s="171" t="s">
        <v>2169</v>
      </c>
      <c r="F705" s="172" t="s">
        <v>2170</v>
      </c>
      <c r="G705" s="173" t="s">
        <v>195</v>
      </c>
      <c r="H705" s="174">
        <v>2</v>
      </c>
      <c r="I705" s="175"/>
      <c r="J705" s="176">
        <f>ROUND(I705*H705,2)</f>
        <v>0</v>
      </c>
      <c r="K705" s="177"/>
      <c r="L705" s="36"/>
      <c r="M705" s="178" t="s">
        <v>1</v>
      </c>
      <c r="N705" s="179" t="s">
        <v>41</v>
      </c>
      <c r="O705" s="74"/>
      <c r="P705" s="180">
        <f>O705*H705</f>
        <v>0</v>
      </c>
      <c r="Q705" s="180">
        <v>0</v>
      </c>
      <c r="R705" s="180">
        <f>Q705*H705</f>
        <v>0</v>
      </c>
      <c r="S705" s="180">
        <v>0</v>
      </c>
      <c r="T705" s="181">
        <f>S705*H705</f>
        <v>0</v>
      </c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R705" s="182" t="s">
        <v>241</v>
      </c>
      <c r="AT705" s="182" t="s">
        <v>179</v>
      </c>
      <c r="AU705" s="182" t="s">
        <v>86</v>
      </c>
      <c r="AY705" s="16" t="s">
        <v>176</v>
      </c>
      <c r="BE705" s="183">
        <f>IF(N705="základní",J705,0)</f>
        <v>0</v>
      </c>
      <c r="BF705" s="183">
        <f>IF(N705="snížená",J705,0)</f>
        <v>0</v>
      </c>
      <c r="BG705" s="183">
        <f>IF(N705="zákl. přenesená",J705,0)</f>
        <v>0</v>
      </c>
      <c r="BH705" s="183">
        <f>IF(N705="sníž. přenesená",J705,0)</f>
        <v>0</v>
      </c>
      <c r="BI705" s="183">
        <f>IF(N705="nulová",J705,0)</f>
        <v>0</v>
      </c>
      <c r="BJ705" s="16" t="s">
        <v>84</v>
      </c>
      <c r="BK705" s="183">
        <f>ROUND(I705*H705,2)</f>
        <v>0</v>
      </c>
      <c r="BL705" s="16" t="s">
        <v>241</v>
      </c>
      <c r="BM705" s="182" t="s">
        <v>2171</v>
      </c>
    </row>
    <row r="706" s="2" customFormat="1" ht="24.15" customHeight="1">
      <c r="A706" s="35"/>
      <c r="B706" s="169"/>
      <c r="C706" s="170" t="s">
        <v>2172</v>
      </c>
      <c r="D706" s="170" t="s">
        <v>179</v>
      </c>
      <c r="E706" s="171" t="s">
        <v>2173</v>
      </c>
      <c r="F706" s="172" t="s">
        <v>2174</v>
      </c>
      <c r="G706" s="173" t="s">
        <v>195</v>
      </c>
      <c r="H706" s="174">
        <v>10</v>
      </c>
      <c r="I706" s="175"/>
      <c r="J706" s="176">
        <f>ROUND(I706*H706,2)</f>
        <v>0</v>
      </c>
      <c r="K706" s="177"/>
      <c r="L706" s="36"/>
      <c r="M706" s="178" t="s">
        <v>1</v>
      </c>
      <c r="N706" s="179" t="s">
        <v>41</v>
      </c>
      <c r="O706" s="74"/>
      <c r="P706" s="180">
        <f>O706*H706</f>
        <v>0</v>
      </c>
      <c r="Q706" s="180">
        <v>0.00044999999999999999</v>
      </c>
      <c r="R706" s="180">
        <f>Q706*H706</f>
        <v>0.0044999999999999997</v>
      </c>
      <c r="S706" s="180">
        <v>0</v>
      </c>
      <c r="T706" s="181">
        <f>S706*H706</f>
        <v>0</v>
      </c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R706" s="182" t="s">
        <v>241</v>
      </c>
      <c r="AT706" s="182" t="s">
        <v>179</v>
      </c>
      <c r="AU706" s="182" t="s">
        <v>86</v>
      </c>
      <c r="AY706" s="16" t="s">
        <v>176</v>
      </c>
      <c r="BE706" s="183">
        <f>IF(N706="základní",J706,0)</f>
        <v>0</v>
      </c>
      <c r="BF706" s="183">
        <f>IF(N706="snížená",J706,0)</f>
        <v>0</v>
      </c>
      <c r="BG706" s="183">
        <f>IF(N706="zákl. přenesená",J706,0)</f>
        <v>0</v>
      </c>
      <c r="BH706" s="183">
        <f>IF(N706="sníž. přenesená",J706,0)</f>
        <v>0</v>
      </c>
      <c r="BI706" s="183">
        <f>IF(N706="nulová",J706,0)</f>
        <v>0</v>
      </c>
      <c r="BJ706" s="16" t="s">
        <v>84</v>
      </c>
      <c r="BK706" s="183">
        <f>ROUND(I706*H706,2)</f>
        <v>0</v>
      </c>
      <c r="BL706" s="16" t="s">
        <v>241</v>
      </c>
      <c r="BM706" s="182" t="s">
        <v>2175</v>
      </c>
    </row>
    <row r="707" s="2" customFormat="1" ht="37.8" customHeight="1">
      <c r="A707" s="35"/>
      <c r="B707" s="169"/>
      <c r="C707" s="184" t="s">
        <v>2176</v>
      </c>
      <c r="D707" s="184" t="s">
        <v>198</v>
      </c>
      <c r="E707" s="185" t="s">
        <v>2177</v>
      </c>
      <c r="F707" s="186" t="s">
        <v>2178</v>
      </c>
      <c r="G707" s="187" t="s">
        <v>195</v>
      </c>
      <c r="H707" s="188">
        <v>5</v>
      </c>
      <c r="I707" s="189"/>
      <c r="J707" s="190">
        <f>ROUND(I707*H707,2)</f>
        <v>0</v>
      </c>
      <c r="K707" s="191"/>
      <c r="L707" s="192"/>
      <c r="M707" s="193" t="s">
        <v>1</v>
      </c>
      <c r="N707" s="194" t="s">
        <v>41</v>
      </c>
      <c r="O707" s="74"/>
      <c r="P707" s="180">
        <f>O707*H707</f>
        <v>0</v>
      </c>
      <c r="Q707" s="180">
        <v>0.016</v>
      </c>
      <c r="R707" s="180">
        <f>Q707*H707</f>
        <v>0.080000000000000002</v>
      </c>
      <c r="S707" s="180">
        <v>0</v>
      </c>
      <c r="T707" s="181">
        <f>S707*H707</f>
        <v>0</v>
      </c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R707" s="182" t="s">
        <v>290</v>
      </c>
      <c r="AT707" s="182" t="s">
        <v>198</v>
      </c>
      <c r="AU707" s="182" t="s">
        <v>86</v>
      </c>
      <c r="AY707" s="16" t="s">
        <v>176</v>
      </c>
      <c r="BE707" s="183">
        <f>IF(N707="základní",J707,0)</f>
        <v>0</v>
      </c>
      <c r="BF707" s="183">
        <f>IF(N707="snížená",J707,0)</f>
        <v>0</v>
      </c>
      <c r="BG707" s="183">
        <f>IF(N707="zákl. přenesená",J707,0)</f>
        <v>0</v>
      </c>
      <c r="BH707" s="183">
        <f>IF(N707="sníž. přenesená",J707,0)</f>
        <v>0</v>
      </c>
      <c r="BI707" s="183">
        <f>IF(N707="nulová",J707,0)</f>
        <v>0</v>
      </c>
      <c r="BJ707" s="16" t="s">
        <v>84</v>
      </c>
      <c r="BK707" s="183">
        <f>ROUND(I707*H707,2)</f>
        <v>0</v>
      </c>
      <c r="BL707" s="16" t="s">
        <v>241</v>
      </c>
      <c r="BM707" s="182" t="s">
        <v>2179</v>
      </c>
    </row>
    <row r="708" s="2" customFormat="1" ht="44.25" customHeight="1">
      <c r="A708" s="35"/>
      <c r="B708" s="169"/>
      <c r="C708" s="184" t="s">
        <v>2180</v>
      </c>
      <c r="D708" s="184" t="s">
        <v>198</v>
      </c>
      <c r="E708" s="185" t="s">
        <v>2181</v>
      </c>
      <c r="F708" s="186" t="s">
        <v>2182</v>
      </c>
      <c r="G708" s="187" t="s">
        <v>195</v>
      </c>
      <c r="H708" s="188">
        <v>4</v>
      </c>
      <c r="I708" s="189"/>
      <c r="J708" s="190">
        <f>ROUND(I708*H708,2)</f>
        <v>0</v>
      </c>
      <c r="K708" s="191"/>
      <c r="L708" s="192"/>
      <c r="M708" s="193" t="s">
        <v>1</v>
      </c>
      <c r="N708" s="194" t="s">
        <v>41</v>
      </c>
      <c r="O708" s="74"/>
      <c r="P708" s="180">
        <f>O708*H708</f>
        <v>0</v>
      </c>
      <c r="Q708" s="180">
        <v>0.016</v>
      </c>
      <c r="R708" s="180">
        <f>Q708*H708</f>
        <v>0.064000000000000001</v>
      </c>
      <c r="S708" s="180">
        <v>0</v>
      </c>
      <c r="T708" s="181">
        <f>S708*H708</f>
        <v>0</v>
      </c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R708" s="182" t="s">
        <v>290</v>
      </c>
      <c r="AT708" s="182" t="s">
        <v>198</v>
      </c>
      <c r="AU708" s="182" t="s">
        <v>86</v>
      </c>
      <c r="AY708" s="16" t="s">
        <v>176</v>
      </c>
      <c r="BE708" s="183">
        <f>IF(N708="základní",J708,0)</f>
        <v>0</v>
      </c>
      <c r="BF708" s="183">
        <f>IF(N708="snížená",J708,0)</f>
        <v>0</v>
      </c>
      <c r="BG708" s="183">
        <f>IF(N708="zákl. přenesená",J708,0)</f>
        <v>0</v>
      </c>
      <c r="BH708" s="183">
        <f>IF(N708="sníž. přenesená",J708,0)</f>
        <v>0</v>
      </c>
      <c r="BI708" s="183">
        <f>IF(N708="nulová",J708,0)</f>
        <v>0</v>
      </c>
      <c r="BJ708" s="16" t="s">
        <v>84</v>
      </c>
      <c r="BK708" s="183">
        <f>ROUND(I708*H708,2)</f>
        <v>0</v>
      </c>
      <c r="BL708" s="16" t="s">
        <v>241</v>
      </c>
      <c r="BM708" s="182" t="s">
        <v>2183</v>
      </c>
    </row>
    <row r="709" s="2" customFormat="1" ht="37.8" customHeight="1">
      <c r="A709" s="35"/>
      <c r="B709" s="169"/>
      <c r="C709" s="184" t="s">
        <v>2184</v>
      </c>
      <c r="D709" s="184" t="s">
        <v>198</v>
      </c>
      <c r="E709" s="185" t="s">
        <v>2185</v>
      </c>
      <c r="F709" s="186" t="s">
        <v>2186</v>
      </c>
      <c r="G709" s="187" t="s">
        <v>195</v>
      </c>
      <c r="H709" s="188">
        <v>1</v>
      </c>
      <c r="I709" s="189"/>
      <c r="J709" s="190">
        <f>ROUND(I709*H709,2)</f>
        <v>0</v>
      </c>
      <c r="K709" s="191"/>
      <c r="L709" s="192"/>
      <c r="M709" s="193" t="s">
        <v>1</v>
      </c>
      <c r="N709" s="194" t="s">
        <v>41</v>
      </c>
      <c r="O709" s="74"/>
      <c r="P709" s="180">
        <f>O709*H709</f>
        <v>0</v>
      </c>
      <c r="Q709" s="180">
        <v>0.016</v>
      </c>
      <c r="R709" s="180">
        <f>Q709*H709</f>
        <v>0.016</v>
      </c>
      <c r="S709" s="180">
        <v>0</v>
      </c>
      <c r="T709" s="181">
        <f>S709*H709</f>
        <v>0</v>
      </c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R709" s="182" t="s">
        <v>290</v>
      </c>
      <c r="AT709" s="182" t="s">
        <v>198</v>
      </c>
      <c r="AU709" s="182" t="s">
        <v>86</v>
      </c>
      <c r="AY709" s="16" t="s">
        <v>176</v>
      </c>
      <c r="BE709" s="183">
        <f>IF(N709="základní",J709,0)</f>
        <v>0</v>
      </c>
      <c r="BF709" s="183">
        <f>IF(N709="snížená",J709,0)</f>
        <v>0</v>
      </c>
      <c r="BG709" s="183">
        <f>IF(N709="zákl. přenesená",J709,0)</f>
        <v>0</v>
      </c>
      <c r="BH709" s="183">
        <f>IF(N709="sníž. přenesená",J709,0)</f>
        <v>0</v>
      </c>
      <c r="BI709" s="183">
        <f>IF(N709="nulová",J709,0)</f>
        <v>0</v>
      </c>
      <c r="BJ709" s="16" t="s">
        <v>84</v>
      </c>
      <c r="BK709" s="183">
        <f>ROUND(I709*H709,2)</f>
        <v>0</v>
      </c>
      <c r="BL709" s="16" t="s">
        <v>241</v>
      </c>
      <c r="BM709" s="182" t="s">
        <v>2187</v>
      </c>
    </row>
    <row r="710" s="2" customFormat="1" ht="24.15" customHeight="1">
      <c r="A710" s="35"/>
      <c r="B710" s="169"/>
      <c r="C710" s="170" t="s">
        <v>2188</v>
      </c>
      <c r="D710" s="170" t="s">
        <v>179</v>
      </c>
      <c r="E710" s="171" t="s">
        <v>2189</v>
      </c>
      <c r="F710" s="172" t="s">
        <v>2190</v>
      </c>
      <c r="G710" s="173" t="s">
        <v>195</v>
      </c>
      <c r="H710" s="174">
        <v>1</v>
      </c>
      <c r="I710" s="175"/>
      <c r="J710" s="176">
        <f>ROUND(I710*H710,2)</f>
        <v>0</v>
      </c>
      <c r="K710" s="177"/>
      <c r="L710" s="36"/>
      <c r="M710" s="178" t="s">
        <v>1</v>
      </c>
      <c r="N710" s="179" t="s">
        <v>41</v>
      </c>
      <c r="O710" s="74"/>
      <c r="P710" s="180">
        <f>O710*H710</f>
        <v>0</v>
      </c>
      <c r="Q710" s="180">
        <v>0.00044999999999999999</v>
      </c>
      <c r="R710" s="180">
        <f>Q710*H710</f>
        <v>0.00044999999999999999</v>
      </c>
      <c r="S710" s="180">
        <v>0</v>
      </c>
      <c r="T710" s="181">
        <f>S710*H710</f>
        <v>0</v>
      </c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R710" s="182" t="s">
        <v>241</v>
      </c>
      <c r="AT710" s="182" t="s">
        <v>179</v>
      </c>
      <c r="AU710" s="182" t="s">
        <v>86</v>
      </c>
      <c r="AY710" s="16" t="s">
        <v>176</v>
      </c>
      <c r="BE710" s="183">
        <f>IF(N710="základní",J710,0)</f>
        <v>0</v>
      </c>
      <c r="BF710" s="183">
        <f>IF(N710="snížená",J710,0)</f>
        <v>0</v>
      </c>
      <c r="BG710" s="183">
        <f>IF(N710="zákl. přenesená",J710,0)</f>
        <v>0</v>
      </c>
      <c r="BH710" s="183">
        <f>IF(N710="sníž. přenesená",J710,0)</f>
        <v>0</v>
      </c>
      <c r="BI710" s="183">
        <f>IF(N710="nulová",J710,0)</f>
        <v>0</v>
      </c>
      <c r="BJ710" s="16" t="s">
        <v>84</v>
      </c>
      <c r="BK710" s="183">
        <f>ROUND(I710*H710,2)</f>
        <v>0</v>
      </c>
      <c r="BL710" s="16" t="s">
        <v>241</v>
      </c>
      <c r="BM710" s="182" t="s">
        <v>2191</v>
      </c>
    </row>
    <row r="711" s="2" customFormat="1" ht="44.25" customHeight="1">
      <c r="A711" s="35"/>
      <c r="B711" s="169"/>
      <c r="C711" s="184" t="s">
        <v>2192</v>
      </c>
      <c r="D711" s="184" t="s">
        <v>198</v>
      </c>
      <c r="E711" s="185" t="s">
        <v>2193</v>
      </c>
      <c r="F711" s="186" t="s">
        <v>2194</v>
      </c>
      <c r="G711" s="187" t="s">
        <v>195</v>
      </c>
      <c r="H711" s="188">
        <v>1</v>
      </c>
      <c r="I711" s="189"/>
      <c r="J711" s="190">
        <f>ROUND(I711*H711,2)</f>
        <v>0</v>
      </c>
      <c r="K711" s="191"/>
      <c r="L711" s="192"/>
      <c r="M711" s="193" t="s">
        <v>1</v>
      </c>
      <c r="N711" s="194" t="s">
        <v>41</v>
      </c>
      <c r="O711" s="74"/>
      <c r="P711" s="180">
        <f>O711*H711</f>
        <v>0</v>
      </c>
      <c r="Q711" s="180">
        <v>0.029999999999999999</v>
      </c>
      <c r="R711" s="180">
        <f>Q711*H711</f>
        <v>0.029999999999999999</v>
      </c>
      <c r="S711" s="180">
        <v>0</v>
      </c>
      <c r="T711" s="181">
        <f>S711*H711</f>
        <v>0</v>
      </c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R711" s="182" t="s">
        <v>290</v>
      </c>
      <c r="AT711" s="182" t="s">
        <v>198</v>
      </c>
      <c r="AU711" s="182" t="s">
        <v>86</v>
      </c>
      <c r="AY711" s="16" t="s">
        <v>176</v>
      </c>
      <c r="BE711" s="183">
        <f>IF(N711="základní",J711,0)</f>
        <v>0</v>
      </c>
      <c r="BF711" s="183">
        <f>IF(N711="snížená",J711,0)</f>
        <v>0</v>
      </c>
      <c r="BG711" s="183">
        <f>IF(N711="zákl. přenesená",J711,0)</f>
        <v>0</v>
      </c>
      <c r="BH711" s="183">
        <f>IF(N711="sníž. přenesená",J711,0)</f>
        <v>0</v>
      </c>
      <c r="BI711" s="183">
        <f>IF(N711="nulová",J711,0)</f>
        <v>0</v>
      </c>
      <c r="BJ711" s="16" t="s">
        <v>84</v>
      </c>
      <c r="BK711" s="183">
        <f>ROUND(I711*H711,2)</f>
        <v>0</v>
      </c>
      <c r="BL711" s="16" t="s">
        <v>241</v>
      </c>
      <c r="BM711" s="182" t="s">
        <v>2195</v>
      </c>
    </row>
    <row r="712" s="2" customFormat="1" ht="24.15" customHeight="1">
      <c r="A712" s="35"/>
      <c r="B712" s="169"/>
      <c r="C712" s="170" t="s">
        <v>2196</v>
      </c>
      <c r="D712" s="170" t="s">
        <v>179</v>
      </c>
      <c r="E712" s="171" t="s">
        <v>2197</v>
      </c>
      <c r="F712" s="172" t="s">
        <v>2198</v>
      </c>
      <c r="G712" s="173" t="s">
        <v>195</v>
      </c>
      <c r="H712" s="174">
        <v>1</v>
      </c>
      <c r="I712" s="175"/>
      <c r="J712" s="176">
        <f>ROUND(I712*H712,2)</f>
        <v>0</v>
      </c>
      <c r="K712" s="177"/>
      <c r="L712" s="36"/>
      <c r="M712" s="178" t="s">
        <v>1</v>
      </c>
      <c r="N712" s="179" t="s">
        <v>41</v>
      </c>
      <c r="O712" s="74"/>
      <c r="P712" s="180">
        <f>O712*H712</f>
        <v>0</v>
      </c>
      <c r="Q712" s="180">
        <v>0.00044999999999999999</v>
      </c>
      <c r="R712" s="180">
        <f>Q712*H712</f>
        <v>0.00044999999999999999</v>
      </c>
      <c r="S712" s="180">
        <v>0</v>
      </c>
      <c r="T712" s="181">
        <f>S712*H712</f>
        <v>0</v>
      </c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R712" s="182" t="s">
        <v>241</v>
      </c>
      <c r="AT712" s="182" t="s">
        <v>179</v>
      </c>
      <c r="AU712" s="182" t="s">
        <v>86</v>
      </c>
      <c r="AY712" s="16" t="s">
        <v>176</v>
      </c>
      <c r="BE712" s="183">
        <f>IF(N712="základní",J712,0)</f>
        <v>0</v>
      </c>
      <c r="BF712" s="183">
        <f>IF(N712="snížená",J712,0)</f>
        <v>0</v>
      </c>
      <c r="BG712" s="183">
        <f>IF(N712="zákl. přenesená",J712,0)</f>
        <v>0</v>
      </c>
      <c r="BH712" s="183">
        <f>IF(N712="sníž. přenesená",J712,0)</f>
        <v>0</v>
      </c>
      <c r="BI712" s="183">
        <f>IF(N712="nulová",J712,0)</f>
        <v>0</v>
      </c>
      <c r="BJ712" s="16" t="s">
        <v>84</v>
      </c>
      <c r="BK712" s="183">
        <f>ROUND(I712*H712,2)</f>
        <v>0</v>
      </c>
      <c r="BL712" s="16" t="s">
        <v>241</v>
      </c>
      <c r="BM712" s="182" t="s">
        <v>2199</v>
      </c>
    </row>
    <row r="713" s="2" customFormat="1" ht="37.8" customHeight="1">
      <c r="A713" s="35"/>
      <c r="B713" s="169"/>
      <c r="C713" s="184" t="s">
        <v>2200</v>
      </c>
      <c r="D713" s="184" t="s">
        <v>198</v>
      </c>
      <c r="E713" s="185" t="s">
        <v>2201</v>
      </c>
      <c r="F713" s="186" t="s">
        <v>2202</v>
      </c>
      <c r="G713" s="187" t="s">
        <v>195</v>
      </c>
      <c r="H713" s="188">
        <v>1</v>
      </c>
      <c r="I713" s="189"/>
      <c r="J713" s="190">
        <f>ROUND(I713*H713,2)</f>
        <v>0</v>
      </c>
      <c r="K713" s="191"/>
      <c r="L713" s="192"/>
      <c r="M713" s="193" t="s">
        <v>1</v>
      </c>
      <c r="N713" s="194" t="s">
        <v>41</v>
      </c>
      <c r="O713" s="74"/>
      <c r="P713" s="180">
        <f>O713*H713</f>
        <v>0</v>
      </c>
      <c r="Q713" s="180">
        <v>0.017999999999999999</v>
      </c>
      <c r="R713" s="180">
        <f>Q713*H713</f>
        <v>0.017999999999999999</v>
      </c>
      <c r="S713" s="180">
        <v>0</v>
      </c>
      <c r="T713" s="181">
        <f>S713*H713</f>
        <v>0</v>
      </c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R713" s="182" t="s">
        <v>290</v>
      </c>
      <c r="AT713" s="182" t="s">
        <v>198</v>
      </c>
      <c r="AU713" s="182" t="s">
        <v>86</v>
      </c>
      <c r="AY713" s="16" t="s">
        <v>176</v>
      </c>
      <c r="BE713" s="183">
        <f>IF(N713="základní",J713,0)</f>
        <v>0</v>
      </c>
      <c r="BF713" s="183">
        <f>IF(N713="snížená",J713,0)</f>
        <v>0</v>
      </c>
      <c r="BG713" s="183">
        <f>IF(N713="zákl. přenesená",J713,0)</f>
        <v>0</v>
      </c>
      <c r="BH713" s="183">
        <f>IF(N713="sníž. přenesená",J713,0)</f>
        <v>0</v>
      </c>
      <c r="BI713" s="183">
        <f>IF(N713="nulová",J713,0)</f>
        <v>0</v>
      </c>
      <c r="BJ713" s="16" t="s">
        <v>84</v>
      </c>
      <c r="BK713" s="183">
        <f>ROUND(I713*H713,2)</f>
        <v>0</v>
      </c>
      <c r="BL713" s="16" t="s">
        <v>241</v>
      </c>
      <c r="BM713" s="182" t="s">
        <v>2203</v>
      </c>
    </row>
    <row r="714" s="2" customFormat="1" ht="37.8" customHeight="1">
      <c r="A714" s="35"/>
      <c r="B714" s="169"/>
      <c r="C714" s="184" t="s">
        <v>2204</v>
      </c>
      <c r="D714" s="184" t="s">
        <v>198</v>
      </c>
      <c r="E714" s="185" t="s">
        <v>2205</v>
      </c>
      <c r="F714" s="186" t="s">
        <v>2206</v>
      </c>
      <c r="G714" s="187" t="s">
        <v>195</v>
      </c>
      <c r="H714" s="188">
        <v>1</v>
      </c>
      <c r="I714" s="189"/>
      <c r="J714" s="190">
        <f>ROUND(I714*H714,2)</f>
        <v>0</v>
      </c>
      <c r="K714" s="191"/>
      <c r="L714" s="192"/>
      <c r="M714" s="193" t="s">
        <v>1</v>
      </c>
      <c r="N714" s="194" t="s">
        <v>41</v>
      </c>
      <c r="O714" s="74"/>
      <c r="P714" s="180">
        <f>O714*H714</f>
        <v>0</v>
      </c>
      <c r="Q714" s="180">
        <v>0</v>
      </c>
      <c r="R714" s="180">
        <f>Q714*H714</f>
        <v>0</v>
      </c>
      <c r="S714" s="180">
        <v>0</v>
      </c>
      <c r="T714" s="181">
        <f>S714*H714</f>
        <v>0</v>
      </c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R714" s="182" t="s">
        <v>290</v>
      </c>
      <c r="AT714" s="182" t="s">
        <v>198</v>
      </c>
      <c r="AU714" s="182" t="s">
        <v>86</v>
      </c>
      <c r="AY714" s="16" t="s">
        <v>176</v>
      </c>
      <c r="BE714" s="183">
        <f>IF(N714="základní",J714,0)</f>
        <v>0</v>
      </c>
      <c r="BF714" s="183">
        <f>IF(N714="snížená",J714,0)</f>
        <v>0</v>
      </c>
      <c r="BG714" s="183">
        <f>IF(N714="zákl. přenesená",J714,0)</f>
        <v>0</v>
      </c>
      <c r="BH714" s="183">
        <f>IF(N714="sníž. přenesená",J714,0)</f>
        <v>0</v>
      </c>
      <c r="BI714" s="183">
        <f>IF(N714="nulová",J714,0)</f>
        <v>0</v>
      </c>
      <c r="BJ714" s="16" t="s">
        <v>84</v>
      </c>
      <c r="BK714" s="183">
        <f>ROUND(I714*H714,2)</f>
        <v>0</v>
      </c>
      <c r="BL714" s="16" t="s">
        <v>241</v>
      </c>
      <c r="BM714" s="182" t="s">
        <v>2207</v>
      </c>
    </row>
    <row r="715" s="2" customFormat="1" ht="24.15" customHeight="1">
      <c r="A715" s="35"/>
      <c r="B715" s="169"/>
      <c r="C715" s="170" t="s">
        <v>2208</v>
      </c>
      <c r="D715" s="170" t="s">
        <v>179</v>
      </c>
      <c r="E715" s="171" t="s">
        <v>2209</v>
      </c>
      <c r="F715" s="172" t="s">
        <v>2210</v>
      </c>
      <c r="G715" s="173" t="s">
        <v>195</v>
      </c>
      <c r="H715" s="174">
        <v>2</v>
      </c>
      <c r="I715" s="175"/>
      <c r="J715" s="176">
        <f>ROUND(I715*H715,2)</f>
        <v>0</v>
      </c>
      <c r="K715" s="177"/>
      <c r="L715" s="36"/>
      <c r="M715" s="178" t="s">
        <v>1</v>
      </c>
      <c r="N715" s="179" t="s">
        <v>41</v>
      </c>
      <c r="O715" s="74"/>
      <c r="P715" s="180">
        <f>O715*H715</f>
        <v>0</v>
      </c>
      <c r="Q715" s="180">
        <v>0.00040999999999999999</v>
      </c>
      <c r="R715" s="180">
        <f>Q715*H715</f>
        <v>0.00081999999999999998</v>
      </c>
      <c r="S715" s="180">
        <v>0</v>
      </c>
      <c r="T715" s="181">
        <f>S715*H715</f>
        <v>0</v>
      </c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R715" s="182" t="s">
        <v>241</v>
      </c>
      <c r="AT715" s="182" t="s">
        <v>179</v>
      </c>
      <c r="AU715" s="182" t="s">
        <v>86</v>
      </c>
      <c r="AY715" s="16" t="s">
        <v>176</v>
      </c>
      <c r="BE715" s="183">
        <f>IF(N715="základní",J715,0)</f>
        <v>0</v>
      </c>
      <c r="BF715" s="183">
        <f>IF(N715="snížená",J715,0)</f>
        <v>0</v>
      </c>
      <c r="BG715" s="183">
        <f>IF(N715="zákl. přenesená",J715,0)</f>
        <v>0</v>
      </c>
      <c r="BH715" s="183">
        <f>IF(N715="sníž. přenesená",J715,0)</f>
        <v>0</v>
      </c>
      <c r="BI715" s="183">
        <f>IF(N715="nulová",J715,0)</f>
        <v>0</v>
      </c>
      <c r="BJ715" s="16" t="s">
        <v>84</v>
      </c>
      <c r="BK715" s="183">
        <f>ROUND(I715*H715,2)</f>
        <v>0</v>
      </c>
      <c r="BL715" s="16" t="s">
        <v>241</v>
      </c>
      <c r="BM715" s="182" t="s">
        <v>2211</v>
      </c>
    </row>
    <row r="716" s="2" customFormat="1" ht="37.8" customHeight="1">
      <c r="A716" s="35"/>
      <c r="B716" s="169"/>
      <c r="C716" s="184" t="s">
        <v>2212</v>
      </c>
      <c r="D716" s="184" t="s">
        <v>198</v>
      </c>
      <c r="E716" s="185" t="s">
        <v>2213</v>
      </c>
      <c r="F716" s="186" t="s">
        <v>2214</v>
      </c>
      <c r="G716" s="187" t="s">
        <v>195</v>
      </c>
      <c r="H716" s="188">
        <v>2</v>
      </c>
      <c r="I716" s="189"/>
      <c r="J716" s="190">
        <f>ROUND(I716*H716,2)</f>
        <v>0</v>
      </c>
      <c r="K716" s="191"/>
      <c r="L716" s="192"/>
      <c r="M716" s="193" t="s">
        <v>1</v>
      </c>
      <c r="N716" s="194" t="s">
        <v>41</v>
      </c>
      <c r="O716" s="74"/>
      <c r="P716" s="180">
        <f>O716*H716</f>
        <v>0</v>
      </c>
      <c r="Q716" s="180">
        <v>0.017999999999999999</v>
      </c>
      <c r="R716" s="180">
        <f>Q716*H716</f>
        <v>0.035999999999999997</v>
      </c>
      <c r="S716" s="180">
        <v>0</v>
      </c>
      <c r="T716" s="181">
        <f>S716*H716</f>
        <v>0</v>
      </c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R716" s="182" t="s">
        <v>290</v>
      </c>
      <c r="AT716" s="182" t="s">
        <v>198</v>
      </c>
      <c r="AU716" s="182" t="s">
        <v>86</v>
      </c>
      <c r="AY716" s="16" t="s">
        <v>176</v>
      </c>
      <c r="BE716" s="183">
        <f>IF(N716="základní",J716,0)</f>
        <v>0</v>
      </c>
      <c r="BF716" s="183">
        <f>IF(N716="snížená",J716,0)</f>
        <v>0</v>
      </c>
      <c r="BG716" s="183">
        <f>IF(N716="zákl. přenesená",J716,0)</f>
        <v>0</v>
      </c>
      <c r="BH716" s="183">
        <f>IF(N716="sníž. přenesená",J716,0)</f>
        <v>0</v>
      </c>
      <c r="BI716" s="183">
        <f>IF(N716="nulová",J716,0)</f>
        <v>0</v>
      </c>
      <c r="BJ716" s="16" t="s">
        <v>84</v>
      </c>
      <c r="BK716" s="183">
        <f>ROUND(I716*H716,2)</f>
        <v>0</v>
      </c>
      <c r="BL716" s="16" t="s">
        <v>241</v>
      </c>
      <c r="BM716" s="182" t="s">
        <v>2215</v>
      </c>
    </row>
    <row r="717" s="2" customFormat="1" ht="24.15" customHeight="1">
      <c r="A717" s="35"/>
      <c r="B717" s="169"/>
      <c r="C717" s="170" t="s">
        <v>2216</v>
      </c>
      <c r="D717" s="170" t="s">
        <v>179</v>
      </c>
      <c r="E717" s="171" t="s">
        <v>2217</v>
      </c>
      <c r="F717" s="172" t="s">
        <v>2218</v>
      </c>
      <c r="G717" s="173" t="s">
        <v>195</v>
      </c>
      <c r="H717" s="174">
        <v>7</v>
      </c>
      <c r="I717" s="175"/>
      <c r="J717" s="176">
        <f>ROUND(I717*H717,2)</f>
        <v>0</v>
      </c>
      <c r="K717" s="177"/>
      <c r="L717" s="36"/>
      <c r="M717" s="178" t="s">
        <v>1</v>
      </c>
      <c r="N717" s="179" t="s">
        <v>41</v>
      </c>
      <c r="O717" s="74"/>
      <c r="P717" s="180">
        <f>O717*H717</f>
        <v>0</v>
      </c>
      <c r="Q717" s="180">
        <v>0</v>
      </c>
      <c r="R717" s="180">
        <f>Q717*H717</f>
        <v>0</v>
      </c>
      <c r="S717" s="180">
        <v>0.024</v>
      </c>
      <c r="T717" s="181">
        <f>S717*H717</f>
        <v>0.16800000000000001</v>
      </c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R717" s="182" t="s">
        <v>241</v>
      </c>
      <c r="AT717" s="182" t="s">
        <v>179</v>
      </c>
      <c r="AU717" s="182" t="s">
        <v>86</v>
      </c>
      <c r="AY717" s="16" t="s">
        <v>176</v>
      </c>
      <c r="BE717" s="183">
        <f>IF(N717="základní",J717,0)</f>
        <v>0</v>
      </c>
      <c r="BF717" s="183">
        <f>IF(N717="snížená",J717,0)</f>
        <v>0</v>
      </c>
      <c r="BG717" s="183">
        <f>IF(N717="zákl. přenesená",J717,0)</f>
        <v>0</v>
      </c>
      <c r="BH717" s="183">
        <f>IF(N717="sníž. přenesená",J717,0)</f>
        <v>0</v>
      </c>
      <c r="BI717" s="183">
        <f>IF(N717="nulová",J717,0)</f>
        <v>0</v>
      </c>
      <c r="BJ717" s="16" t="s">
        <v>84</v>
      </c>
      <c r="BK717" s="183">
        <f>ROUND(I717*H717,2)</f>
        <v>0</v>
      </c>
      <c r="BL717" s="16" t="s">
        <v>241</v>
      </c>
      <c r="BM717" s="182" t="s">
        <v>2219</v>
      </c>
    </row>
    <row r="718" s="2" customFormat="1" ht="24.15" customHeight="1">
      <c r="A718" s="35"/>
      <c r="B718" s="169"/>
      <c r="C718" s="170" t="s">
        <v>2220</v>
      </c>
      <c r="D718" s="170" t="s">
        <v>179</v>
      </c>
      <c r="E718" s="171" t="s">
        <v>2221</v>
      </c>
      <c r="F718" s="172" t="s">
        <v>2222</v>
      </c>
      <c r="G718" s="173" t="s">
        <v>266</v>
      </c>
      <c r="H718" s="174">
        <v>1.2589999999999999</v>
      </c>
      <c r="I718" s="175"/>
      <c r="J718" s="176">
        <f>ROUND(I718*H718,2)</f>
        <v>0</v>
      </c>
      <c r="K718" s="177"/>
      <c r="L718" s="36"/>
      <c r="M718" s="178" t="s">
        <v>1</v>
      </c>
      <c r="N718" s="179" t="s">
        <v>41</v>
      </c>
      <c r="O718" s="74"/>
      <c r="P718" s="180">
        <f>O718*H718</f>
        <v>0</v>
      </c>
      <c r="Q718" s="180">
        <v>0</v>
      </c>
      <c r="R718" s="180">
        <f>Q718*H718</f>
        <v>0</v>
      </c>
      <c r="S718" s="180">
        <v>0</v>
      </c>
      <c r="T718" s="181">
        <f>S718*H718</f>
        <v>0</v>
      </c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R718" s="182" t="s">
        <v>241</v>
      </c>
      <c r="AT718" s="182" t="s">
        <v>179</v>
      </c>
      <c r="AU718" s="182" t="s">
        <v>86</v>
      </c>
      <c r="AY718" s="16" t="s">
        <v>176</v>
      </c>
      <c r="BE718" s="183">
        <f>IF(N718="základní",J718,0)</f>
        <v>0</v>
      </c>
      <c r="BF718" s="183">
        <f>IF(N718="snížená",J718,0)</f>
        <v>0</v>
      </c>
      <c r="BG718" s="183">
        <f>IF(N718="zákl. přenesená",J718,0)</f>
        <v>0</v>
      </c>
      <c r="BH718" s="183">
        <f>IF(N718="sníž. přenesená",J718,0)</f>
        <v>0</v>
      </c>
      <c r="BI718" s="183">
        <f>IF(N718="nulová",J718,0)</f>
        <v>0</v>
      </c>
      <c r="BJ718" s="16" t="s">
        <v>84</v>
      </c>
      <c r="BK718" s="183">
        <f>ROUND(I718*H718,2)</f>
        <v>0</v>
      </c>
      <c r="BL718" s="16" t="s">
        <v>241</v>
      </c>
      <c r="BM718" s="182" t="s">
        <v>2223</v>
      </c>
    </row>
    <row r="719" s="12" customFormat="1" ht="22.8" customHeight="1">
      <c r="A719" s="12"/>
      <c r="B719" s="156"/>
      <c r="C719" s="12"/>
      <c r="D719" s="157" t="s">
        <v>75</v>
      </c>
      <c r="E719" s="167" t="s">
        <v>2224</v>
      </c>
      <c r="F719" s="167" t="s">
        <v>2225</v>
      </c>
      <c r="G719" s="12"/>
      <c r="H719" s="12"/>
      <c r="I719" s="159"/>
      <c r="J719" s="168">
        <f>BK719</f>
        <v>0</v>
      </c>
      <c r="K719" s="12"/>
      <c r="L719" s="156"/>
      <c r="M719" s="161"/>
      <c r="N719" s="162"/>
      <c r="O719" s="162"/>
      <c r="P719" s="163">
        <f>SUM(P720:P733)</f>
        <v>0</v>
      </c>
      <c r="Q719" s="162"/>
      <c r="R719" s="163">
        <f>SUM(R720:R733)</f>
        <v>1.4922760099999999</v>
      </c>
      <c r="S719" s="162"/>
      <c r="T719" s="164">
        <f>SUM(T720:T733)</f>
        <v>3.7354199999999995</v>
      </c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R719" s="157" t="s">
        <v>86</v>
      </c>
      <c r="AT719" s="165" t="s">
        <v>75</v>
      </c>
      <c r="AU719" s="165" t="s">
        <v>84</v>
      </c>
      <c r="AY719" s="157" t="s">
        <v>176</v>
      </c>
      <c r="BK719" s="166">
        <f>SUM(BK720:BK733)</f>
        <v>0</v>
      </c>
    </row>
    <row r="720" s="2" customFormat="1" ht="24.15" customHeight="1">
      <c r="A720" s="35"/>
      <c r="B720" s="169"/>
      <c r="C720" s="170" t="s">
        <v>2226</v>
      </c>
      <c r="D720" s="170" t="s">
        <v>179</v>
      </c>
      <c r="E720" s="171" t="s">
        <v>2227</v>
      </c>
      <c r="F720" s="172" t="s">
        <v>2228</v>
      </c>
      <c r="G720" s="173" t="s">
        <v>182</v>
      </c>
      <c r="H720" s="174">
        <v>30.431999999999999</v>
      </c>
      <c r="I720" s="175"/>
      <c r="J720" s="176">
        <f>ROUND(I720*H720,2)</f>
        <v>0</v>
      </c>
      <c r="K720" s="177"/>
      <c r="L720" s="36"/>
      <c r="M720" s="178" t="s">
        <v>1</v>
      </c>
      <c r="N720" s="179" t="s">
        <v>41</v>
      </c>
      <c r="O720" s="74"/>
      <c r="P720" s="180">
        <f>O720*H720</f>
        <v>0</v>
      </c>
      <c r="Q720" s="180">
        <v>0</v>
      </c>
      <c r="R720" s="180">
        <f>Q720*H720</f>
        <v>0</v>
      </c>
      <c r="S720" s="180">
        <v>0.040000000000000001</v>
      </c>
      <c r="T720" s="181">
        <f>S720*H720</f>
        <v>1.2172799999999999</v>
      </c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R720" s="182" t="s">
        <v>241</v>
      </c>
      <c r="AT720" s="182" t="s">
        <v>179</v>
      </c>
      <c r="AU720" s="182" t="s">
        <v>86</v>
      </c>
      <c r="AY720" s="16" t="s">
        <v>176</v>
      </c>
      <c r="BE720" s="183">
        <f>IF(N720="základní",J720,0)</f>
        <v>0</v>
      </c>
      <c r="BF720" s="183">
        <f>IF(N720="snížená",J720,0)</f>
        <v>0</v>
      </c>
      <c r="BG720" s="183">
        <f>IF(N720="zákl. přenesená",J720,0)</f>
        <v>0</v>
      </c>
      <c r="BH720" s="183">
        <f>IF(N720="sníž. přenesená",J720,0)</f>
        <v>0</v>
      </c>
      <c r="BI720" s="183">
        <f>IF(N720="nulová",J720,0)</f>
        <v>0</v>
      </c>
      <c r="BJ720" s="16" t="s">
        <v>84</v>
      </c>
      <c r="BK720" s="183">
        <f>ROUND(I720*H720,2)</f>
        <v>0</v>
      </c>
      <c r="BL720" s="16" t="s">
        <v>241</v>
      </c>
      <c r="BM720" s="182" t="s">
        <v>2229</v>
      </c>
    </row>
    <row r="721" s="2" customFormat="1" ht="16.5" customHeight="1">
      <c r="A721" s="35"/>
      <c r="B721" s="169"/>
      <c r="C721" s="170" t="s">
        <v>2230</v>
      </c>
      <c r="D721" s="170" t="s">
        <v>179</v>
      </c>
      <c r="E721" s="171" t="s">
        <v>2231</v>
      </c>
      <c r="F721" s="172" t="s">
        <v>2232</v>
      </c>
      <c r="G721" s="173" t="s">
        <v>182</v>
      </c>
      <c r="H721" s="174">
        <v>419.69</v>
      </c>
      <c r="I721" s="175"/>
      <c r="J721" s="176">
        <f>ROUND(I721*H721,2)</f>
        <v>0</v>
      </c>
      <c r="K721" s="177"/>
      <c r="L721" s="36"/>
      <c r="M721" s="178" t="s">
        <v>1</v>
      </c>
      <c r="N721" s="179" t="s">
        <v>41</v>
      </c>
      <c r="O721" s="74"/>
      <c r="P721" s="180">
        <f>O721*H721</f>
        <v>0</v>
      </c>
      <c r="Q721" s="180">
        <v>0</v>
      </c>
      <c r="R721" s="180">
        <f>Q721*H721</f>
        <v>0</v>
      </c>
      <c r="S721" s="180">
        <v>0.0040000000000000001</v>
      </c>
      <c r="T721" s="181">
        <f>S721*H721</f>
        <v>1.67876</v>
      </c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R721" s="182" t="s">
        <v>241</v>
      </c>
      <c r="AT721" s="182" t="s">
        <v>179</v>
      </c>
      <c r="AU721" s="182" t="s">
        <v>86</v>
      </c>
      <c r="AY721" s="16" t="s">
        <v>176</v>
      </c>
      <c r="BE721" s="183">
        <f>IF(N721="základní",J721,0)</f>
        <v>0</v>
      </c>
      <c r="BF721" s="183">
        <f>IF(N721="snížená",J721,0)</f>
        <v>0</v>
      </c>
      <c r="BG721" s="183">
        <f>IF(N721="zákl. přenesená",J721,0)</f>
        <v>0</v>
      </c>
      <c r="BH721" s="183">
        <f>IF(N721="sníž. přenesená",J721,0)</f>
        <v>0</v>
      </c>
      <c r="BI721" s="183">
        <f>IF(N721="nulová",J721,0)</f>
        <v>0</v>
      </c>
      <c r="BJ721" s="16" t="s">
        <v>84</v>
      </c>
      <c r="BK721" s="183">
        <f>ROUND(I721*H721,2)</f>
        <v>0</v>
      </c>
      <c r="BL721" s="16" t="s">
        <v>241</v>
      </c>
      <c r="BM721" s="182" t="s">
        <v>2233</v>
      </c>
    </row>
    <row r="722" s="2" customFormat="1" ht="16.5" customHeight="1">
      <c r="A722" s="35"/>
      <c r="B722" s="169"/>
      <c r="C722" s="170" t="s">
        <v>2234</v>
      </c>
      <c r="D722" s="170" t="s">
        <v>179</v>
      </c>
      <c r="E722" s="171" t="s">
        <v>2235</v>
      </c>
      <c r="F722" s="172" t="s">
        <v>2236</v>
      </c>
      <c r="G722" s="173" t="s">
        <v>182</v>
      </c>
      <c r="H722" s="174">
        <v>419.69</v>
      </c>
      <c r="I722" s="175"/>
      <c r="J722" s="176">
        <f>ROUND(I722*H722,2)</f>
        <v>0</v>
      </c>
      <c r="K722" s="177"/>
      <c r="L722" s="36"/>
      <c r="M722" s="178" t="s">
        <v>1</v>
      </c>
      <c r="N722" s="179" t="s">
        <v>41</v>
      </c>
      <c r="O722" s="74"/>
      <c r="P722" s="180">
        <f>O722*H722</f>
        <v>0</v>
      </c>
      <c r="Q722" s="180">
        <v>0</v>
      </c>
      <c r="R722" s="180">
        <f>Q722*H722</f>
        <v>0</v>
      </c>
      <c r="S722" s="180">
        <v>0.002</v>
      </c>
      <c r="T722" s="181">
        <f>S722*H722</f>
        <v>0.83938000000000002</v>
      </c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R722" s="182" t="s">
        <v>241</v>
      </c>
      <c r="AT722" s="182" t="s">
        <v>179</v>
      </c>
      <c r="AU722" s="182" t="s">
        <v>86</v>
      </c>
      <c r="AY722" s="16" t="s">
        <v>176</v>
      </c>
      <c r="BE722" s="183">
        <f>IF(N722="základní",J722,0)</f>
        <v>0</v>
      </c>
      <c r="BF722" s="183">
        <f>IF(N722="snížená",J722,0)</f>
        <v>0</v>
      </c>
      <c r="BG722" s="183">
        <f>IF(N722="zákl. přenesená",J722,0)</f>
        <v>0</v>
      </c>
      <c r="BH722" s="183">
        <f>IF(N722="sníž. přenesená",J722,0)</f>
        <v>0</v>
      </c>
      <c r="BI722" s="183">
        <f>IF(N722="nulová",J722,0)</f>
        <v>0</v>
      </c>
      <c r="BJ722" s="16" t="s">
        <v>84</v>
      </c>
      <c r="BK722" s="183">
        <f>ROUND(I722*H722,2)</f>
        <v>0</v>
      </c>
      <c r="BL722" s="16" t="s">
        <v>241</v>
      </c>
      <c r="BM722" s="182" t="s">
        <v>2237</v>
      </c>
    </row>
    <row r="723" s="2" customFormat="1" ht="24.15" customHeight="1">
      <c r="A723" s="35"/>
      <c r="B723" s="169"/>
      <c r="C723" s="170" t="s">
        <v>2238</v>
      </c>
      <c r="D723" s="170" t="s">
        <v>179</v>
      </c>
      <c r="E723" s="171" t="s">
        <v>2239</v>
      </c>
      <c r="F723" s="172" t="s">
        <v>2240</v>
      </c>
      <c r="G723" s="173" t="s">
        <v>182</v>
      </c>
      <c r="H723" s="174">
        <v>0.88300000000000001</v>
      </c>
      <c r="I723" s="175"/>
      <c r="J723" s="176">
        <f>ROUND(I723*H723,2)</f>
        <v>0</v>
      </c>
      <c r="K723" s="177"/>
      <c r="L723" s="36"/>
      <c r="M723" s="178" t="s">
        <v>1</v>
      </c>
      <c r="N723" s="179" t="s">
        <v>41</v>
      </c>
      <c r="O723" s="74"/>
      <c r="P723" s="180">
        <f>O723*H723</f>
        <v>0</v>
      </c>
      <c r="Q723" s="180">
        <v>0.00068000000000000005</v>
      </c>
      <c r="R723" s="180">
        <f>Q723*H723</f>
        <v>0.00060044000000000004</v>
      </c>
      <c r="S723" s="180">
        <v>0</v>
      </c>
      <c r="T723" s="181">
        <f>S723*H723</f>
        <v>0</v>
      </c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R723" s="182" t="s">
        <v>241</v>
      </c>
      <c r="AT723" s="182" t="s">
        <v>179</v>
      </c>
      <c r="AU723" s="182" t="s">
        <v>86</v>
      </c>
      <c r="AY723" s="16" t="s">
        <v>176</v>
      </c>
      <c r="BE723" s="183">
        <f>IF(N723="základní",J723,0)</f>
        <v>0</v>
      </c>
      <c r="BF723" s="183">
        <f>IF(N723="snížená",J723,0)</f>
        <v>0</v>
      </c>
      <c r="BG723" s="183">
        <f>IF(N723="zákl. přenesená",J723,0)</f>
        <v>0</v>
      </c>
      <c r="BH723" s="183">
        <f>IF(N723="sníž. přenesená",J723,0)</f>
        <v>0</v>
      </c>
      <c r="BI723" s="183">
        <f>IF(N723="nulová",J723,0)</f>
        <v>0</v>
      </c>
      <c r="BJ723" s="16" t="s">
        <v>84</v>
      </c>
      <c r="BK723" s="183">
        <f>ROUND(I723*H723,2)</f>
        <v>0</v>
      </c>
      <c r="BL723" s="16" t="s">
        <v>241</v>
      </c>
      <c r="BM723" s="182" t="s">
        <v>2241</v>
      </c>
    </row>
    <row r="724" s="2" customFormat="1" ht="37.8" customHeight="1">
      <c r="A724" s="35"/>
      <c r="B724" s="169"/>
      <c r="C724" s="184" t="s">
        <v>2242</v>
      </c>
      <c r="D724" s="184" t="s">
        <v>198</v>
      </c>
      <c r="E724" s="185" t="s">
        <v>2243</v>
      </c>
      <c r="F724" s="186" t="s">
        <v>2244</v>
      </c>
      <c r="G724" s="187" t="s">
        <v>182</v>
      </c>
      <c r="H724" s="188">
        <v>0.88300000000000001</v>
      </c>
      <c r="I724" s="189"/>
      <c r="J724" s="190">
        <f>ROUND(I724*H724,2)</f>
        <v>0</v>
      </c>
      <c r="K724" s="191"/>
      <c r="L724" s="192"/>
      <c r="M724" s="193" t="s">
        <v>1</v>
      </c>
      <c r="N724" s="194" t="s">
        <v>41</v>
      </c>
      <c r="O724" s="74"/>
      <c r="P724" s="180">
        <f>O724*H724</f>
        <v>0</v>
      </c>
      <c r="Q724" s="180">
        <v>0.024029999999999999</v>
      </c>
      <c r="R724" s="180">
        <f>Q724*H724</f>
        <v>0.02121849</v>
      </c>
      <c r="S724" s="180">
        <v>0</v>
      </c>
      <c r="T724" s="181">
        <f>S724*H724</f>
        <v>0</v>
      </c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R724" s="182" t="s">
        <v>290</v>
      </c>
      <c r="AT724" s="182" t="s">
        <v>198</v>
      </c>
      <c r="AU724" s="182" t="s">
        <v>86</v>
      </c>
      <c r="AY724" s="16" t="s">
        <v>176</v>
      </c>
      <c r="BE724" s="183">
        <f>IF(N724="základní",J724,0)</f>
        <v>0</v>
      </c>
      <c r="BF724" s="183">
        <f>IF(N724="snížená",J724,0)</f>
        <v>0</v>
      </c>
      <c r="BG724" s="183">
        <f>IF(N724="zákl. přenesená",J724,0)</f>
        <v>0</v>
      </c>
      <c r="BH724" s="183">
        <f>IF(N724="sníž. přenesená",J724,0)</f>
        <v>0</v>
      </c>
      <c r="BI724" s="183">
        <f>IF(N724="nulová",J724,0)</f>
        <v>0</v>
      </c>
      <c r="BJ724" s="16" t="s">
        <v>84</v>
      </c>
      <c r="BK724" s="183">
        <f>ROUND(I724*H724,2)</f>
        <v>0</v>
      </c>
      <c r="BL724" s="16" t="s">
        <v>241</v>
      </c>
      <c r="BM724" s="182" t="s">
        <v>2245</v>
      </c>
    </row>
    <row r="725" s="2" customFormat="1" ht="33" customHeight="1">
      <c r="A725" s="35"/>
      <c r="B725" s="169"/>
      <c r="C725" s="170" t="s">
        <v>2246</v>
      </c>
      <c r="D725" s="170" t="s">
        <v>179</v>
      </c>
      <c r="E725" s="171" t="s">
        <v>2247</v>
      </c>
      <c r="F725" s="172" t="s">
        <v>2248</v>
      </c>
      <c r="G725" s="173" t="s">
        <v>182</v>
      </c>
      <c r="H725" s="174">
        <v>4.2649999999999997</v>
      </c>
      <c r="I725" s="175"/>
      <c r="J725" s="176">
        <f>ROUND(I725*H725,2)</f>
        <v>0</v>
      </c>
      <c r="K725" s="177"/>
      <c r="L725" s="36"/>
      <c r="M725" s="178" t="s">
        <v>1</v>
      </c>
      <c r="N725" s="179" t="s">
        <v>41</v>
      </c>
      <c r="O725" s="74"/>
      <c r="P725" s="180">
        <f>O725*H725</f>
        <v>0</v>
      </c>
      <c r="Q725" s="180">
        <v>0.00048000000000000001</v>
      </c>
      <c r="R725" s="180">
        <f>Q725*H725</f>
        <v>0.0020471999999999999</v>
      </c>
      <c r="S725" s="180">
        <v>0</v>
      </c>
      <c r="T725" s="181">
        <f>S725*H725</f>
        <v>0</v>
      </c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R725" s="182" t="s">
        <v>241</v>
      </c>
      <c r="AT725" s="182" t="s">
        <v>179</v>
      </c>
      <c r="AU725" s="182" t="s">
        <v>86</v>
      </c>
      <c r="AY725" s="16" t="s">
        <v>176</v>
      </c>
      <c r="BE725" s="183">
        <f>IF(N725="základní",J725,0)</f>
        <v>0</v>
      </c>
      <c r="BF725" s="183">
        <f>IF(N725="snížená",J725,0)</f>
        <v>0</v>
      </c>
      <c r="BG725" s="183">
        <f>IF(N725="zákl. přenesená",J725,0)</f>
        <v>0</v>
      </c>
      <c r="BH725" s="183">
        <f>IF(N725="sníž. přenesená",J725,0)</f>
        <v>0</v>
      </c>
      <c r="BI725" s="183">
        <f>IF(N725="nulová",J725,0)</f>
        <v>0</v>
      </c>
      <c r="BJ725" s="16" t="s">
        <v>84</v>
      </c>
      <c r="BK725" s="183">
        <f>ROUND(I725*H725,2)</f>
        <v>0</v>
      </c>
      <c r="BL725" s="16" t="s">
        <v>241</v>
      </c>
      <c r="BM725" s="182" t="s">
        <v>2249</v>
      </c>
    </row>
    <row r="726" s="2" customFormat="1" ht="37.8" customHeight="1">
      <c r="A726" s="35"/>
      <c r="B726" s="169"/>
      <c r="C726" s="184" t="s">
        <v>2250</v>
      </c>
      <c r="D726" s="184" t="s">
        <v>198</v>
      </c>
      <c r="E726" s="185" t="s">
        <v>2251</v>
      </c>
      <c r="F726" s="186" t="s">
        <v>2252</v>
      </c>
      <c r="G726" s="187" t="s">
        <v>182</v>
      </c>
      <c r="H726" s="188">
        <v>3.48</v>
      </c>
      <c r="I726" s="189"/>
      <c r="J726" s="190">
        <f>ROUND(I726*H726,2)</f>
        <v>0</v>
      </c>
      <c r="K726" s="191"/>
      <c r="L726" s="192"/>
      <c r="M726" s="193" t="s">
        <v>1</v>
      </c>
      <c r="N726" s="194" t="s">
        <v>41</v>
      </c>
      <c r="O726" s="74"/>
      <c r="P726" s="180">
        <f>O726*H726</f>
        <v>0</v>
      </c>
      <c r="Q726" s="180">
        <v>0.018499999999999999</v>
      </c>
      <c r="R726" s="180">
        <f>Q726*H726</f>
        <v>0.064379999999999993</v>
      </c>
      <c r="S726" s="180">
        <v>0</v>
      </c>
      <c r="T726" s="181">
        <f>S726*H726</f>
        <v>0</v>
      </c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R726" s="182" t="s">
        <v>290</v>
      </c>
      <c r="AT726" s="182" t="s">
        <v>198</v>
      </c>
      <c r="AU726" s="182" t="s">
        <v>86</v>
      </c>
      <c r="AY726" s="16" t="s">
        <v>176</v>
      </c>
      <c r="BE726" s="183">
        <f>IF(N726="základní",J726,0)</f>
        <v>0</v>
      </c>
      <c r="BF726" s="183">
        <f>IF(N726="snížená",J726,0)</f>
        <v>0</v>
      </c>
      <c r="BG726" s="183">
        <f>IF(N726="zákl. přenesená",J726,0)</f>
        <v>0</v>
      </c>
      <c r="BH726" s="183">
        <f>IF(N726="sníž. přenesená",J726,0)</f>
        <v>0</v>
      </c>
      <c r="BI726" s="183">
        <f>IF(N726="nulová",J726,0)</f>
        <v>0</v>
      </c>
      <c r="BJ726" s="16" t="s">
        <v>84</v>
      </c>
      <c r="BK726" s="183">
        <f>ROUND(I726*H726,2)</f>
        <v>0</v>
      </c>
      <c r="BL726" s="16" t="s">
        <v>241</v>
      </c>
      <c r="BM726" s="182" t="s">
        <v>2253</v>
      </c>
    </row>
    <row r="727" s="2" customFormat="1" ht="33" customHeight="1">
      <c r="A727" s="35"/>
      <c r="B727" s="169"/>
      <c r="C727" s="184" t="s">
        <v>2254</v>
      </c>
      <c r="D727" s="184" t="s">
        <v>198</v>
      </c>
      <c r="E727" s="185" t="s">
        <v>2255</v>
      </c>
      <c r="F727" s="186" t="s">
        <v>2256</v>
      </c>
      <c r="G727" s="187" t="s">
        <v>182</v>
      </c>
      <c r="H727" s="188">
        <v>0.78500000000000003</v>
      </c>
      <c r="I727" s="189"/>
      <c r="J727" s="190">
        <f>ROUND(I727*H727,2)</f>
        <v>0</v>
      </c>
      <c r="K727" s="191"/>
      <c r="L727" s="192"/>
      <c r="M727" s="193" t="s">
        <v>1</v>
      </c>
      <c r="N727" s="194" t="s">
        <v>41</v>
      </c>
      <c r="O727" s="74"/>
      <c r="P727" s="180">
        <f>O727*H727</f>
        <v>0</v>
      </c>
      <c r="Q727" s="180">
        <v>0.024029999999999999</v>
      </c>
      <c r="R727" s="180">
        <f>Q727*H727</f>
        <v>0.01886355</v>
      </c>
      <c r="S727" s="180">
        <v>0</v>
      </c>
      <c r="T727" s="181">
        <f>S727*H727</f>
        <v>0</v>
      </c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R727" s="182" t="s">
        <v>290</v>
      </c>
      <c r="AT727" s="182" t="s">
        <v>198</v>
      </c>
      <c r="AU727" s="182" t="s">
        <v>86</v>
      </c>
      <c r="AY727" s="16" t="s">
        <v>176</v>
      </c>
      <c r="BE727" s="183">
        <f>IF(N727="základní",J727,0)</f>
        <v>0</v>
      </c>
      <c r="BF727" s="183">
        <f>IF(N727="snížená",J727,0)</f>
        <v>0</v>
      </c>
      <c r="BG727" s="183">
        <f>IF(N727="zákl. přenesená",J727,0)</f>
        <v>0</v>
      </c>
      <c r="BH727" s="183">
        <f>IF(N727="sníž. přenesená",J727,0)</f>
        <v>0</v>
      </c>
      <c r="BI727" s="183">
        <f>IF(N727="nulová",J727,0)</f>
        <v>0</v>
      </c>
      <c r="BJ727" s="16" t="s">
        <v>84</v>
      </c>
      <c r="BK727" s="183">
        <f>ROUND(I727*H727,2)</f>
        <v>0</v>
      </c>
      <c r="BL727" s="16" t="s">
        <v>241</v>
      </c>
      <c r="BM727" s="182" t="s">
        <v>2257</v>
      </c>
    </row>
    <row r="728" s="2" customFormat="1" ht="33" customHeight="1">
      <c r="A728" s="35"/>
      <c r="B728" s="169"/>
      <c r="C728" s="170" t="s">
        <v>2258</v>
      </c>
      <c r="D728" s="170" t="s">
        <v>179</v>
      </c>
      <c r="E728" s="171" t="s">
        <v>2259</v>
      </c>
      <c r="F728" s="172" t="s">
        <v>2260</v>
      </c>
      <c r="G728" s="173" t="s">
        <v>182</v>
      </c>
      <c r="H728" s="174">
        <v>48.100000000000001</v>
      </c>
      <c r="I728" s="175"/>
      <c r="J728" s="176">
        <f>ROUND(I728*H728,2)</f>
        <v>0</v>
      </c>
      <c r="K728" s="177"/>
      <c r="L728" s="36"/>
      <c r="M728" s="178" t="s">
        <v>1</v>
      </c>
      <c r="N728" s="179" t="s">
        <v>41</v>
      </c>
      <c r="O728" s="74"/>
      <c r="P728" s="180">
        <f>O728*H728</f>
        <v>0</v>
      </c>
      <c r="Q728" s="180">
        <v>0.00012</v>
      </c>
      <c r="R728" s="180">
        <f>Q728*H728</f>
        <v>0.0057720000000000002</v>
      </c>
      <c r="S728" s="180">
        <v>0</v>
      </c>
      <c r="T728" s="181">
        <f>S728*H728</f>
        <v>0</v>
      </c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R728" s="182" t="s">
        <v>241</v>
      </c>
      <c r="AT728" s="182" t="s">
        <v>179</v>
      </c>
      <c r="AU728" s="182" t="s">
        <v>86</v>
      </c>
      <c r="AY728" s="16" t="s">
        <v>176</v>
      </c>
      <c r="BE728" s="183">
        <f>IF(N728="základní",J728,0)</f>
        <v>0</v>
      </c>
      <c r="BF728" s="183">
        <f>IF(N728="snížená",J728,0)</f>
        <v>0</v>
      </c>
      <c r="BG728" s="183">
        <f>IF(N728="zákl. přenesená",J728,0)</f>
        <v>0</v>
      </c>
      <c r="BH728" s="183">
        <f>IF(N728="sníž. přenesená",J728,0)</f>
        <v>0</v>
      </c>
      <c r="BI728" s="183">
        <f>IF(N728="nulová",J728,0)</f>
        <v>0</v>
      </c>
      <c r="BJ728" s="16" t="s">
        <v>84</v>
      </c>
      <c r="BK728" s="183">
        <f>ROUND(I728*H728,2)</f>
        <v>0</v>
      </c>
      <c r="BL728" s="16" t="s">
        <v>241</v>
      </c>
      <c r="BM728" s="182" t="s">
        <v>2261</v>
      </c>
    </row>
    <row r="729" s="2" customFormat="1" ht="33" customHeight="1">
      <c r="A729" s="35"/>
      <c r="B729" s="169"/>
      <c r="C729" s="184" t="s">
        <v>2262</v>
      </c>
      <c r="D729" s="184" t="s">
        <v>198</v>
      </c>
      <c r="E729" s="185" t="s">
        <v>2263</v>
      </c>
      <c r="F729" s="186" t="s">
        <v>2264</v>
      </c>
      <c r="G729" s="187" t="s">
        <v>182</v>
      </c>
      <c r="H729" s="188">
        <v>4.8079999999999998</v>
      </c>
      <c r="I729" s="189"/>
      <c r="J729" s="190">
        <f>ROUND(I729*H729,2)</f>
        <v>0</v>
      </c>
      <c r="K729" s="191"/>
      <c r="L729" s="192"/>
      <c r="M729" s="193" t="s">
        <v>1</v>
      </c>
      <c r="N729" s="194" t="s">
        <v>41</v>
      </c>
      <c r="O729" s="74"/>
      <c r="P729" s="180">
        <f>O729*H729</f>
        <v>0</v>
      </c>
      <c r="Q729" s="180">
        <v>0.028000000000000001</v>
      </c>
      <c r="R729" s="180">
        <f>Q729*H729</f>
        <v>0.13462399999999999</v>
      </c>
      <c r="S729" s="180">
        <v>0</v>
      </c>
      <c r="T729" s="181">
        <f>S729*H729</f>
        <v>0</v>
      </c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R729" s="182" t="s">
        <v>290</v>
      </c>
      <c r="AT729" s="182" t="s">
        <v>198</v>
      </c>
      <c r="AU729" s="182" t="s">
        <v>86</v>
      </c>
      <c r="AY729" s="16" t="s">
        <v>176</v>
      </c>
      <c r="BE729" s="183">
        <f>IF(N729="základní",J729,0)</f>
        <v>0</v>
      </c>
      <c r="BF729" s="183">
        <f>IF(N729="snížená",J729,0)</f>
        <v>0</v>
      </c>
      <c r="BG729" s="183">
        <f>IF(N729="zákl. přenesená",J729,0)</f>
        <v>0</v>
      </c>
      <c r="BH729" s="183">
        <f>IF(N729="sníž. přenesená",J729,0)</f>
        <v>0</v>
      </c>
      <c r="BI729" s="183">
        <f>IF(N729="nulová",J729,0)</f>
        <v>0</v>
      </c>
      <c r="BJ729" s="16" t="s">
        <v>84</v>
      </c>
      <c r="BK729" s="183">
        <f>ROUND(I729*H729,2)</f>
        <v>0</v>
      </c>
      <c r="BL729" s="16" t="s">
        <v>241</v>
      </c>
      <c r="BM729" s="182" t="s">
        <v>2265</v>
      </c>
    </row>
    <row r="730" s="2" customFormat="1" ht="62.7" customHeight="1">
      <c r="A730" s="35"/>
      <c r="B730" s="169"/>
      <c r="C730" s="184" t="s">
        <v>2266</v>
      </c>
      <c r="D730" s="184" t="s">
        <v>198</v>
      </c>
      <c r="E730" s="185" t="s">
        <v>2267</v>
      </c>
      <c r="F730" s="186" t="s">
        <v>2268</v>
      </c>
      <c r="G730" s="187" t="s">
        <v>182</v>
      </c>
      <c r="H730" s="188">
        <v>39.689999999999998</v>
      </c>
      <c r="I730" s="189"/>
      <c r="J730" s="190">
        <f>ROUND(I730*H730,2)</f>
        <v>0</v>
      </c>
      <c r="K730" s="191"/>
      <c r="L730" s="192"/>
      <c r="M730" s="193" t="s">
        <v>1</v>
      </c>
      <c r="N730" s="194" t="s">
        <v>41</v>
      </c>
      <c r="O730" s="74"/>
      <c r="P730" s="180">
        <f>O730*H730</f>
        <v>0</v>
      </c>
      <c r="Q730" s="180">
        <v>0.02741</v>
      </c>
      <c r="R730" s="180">
        <f>Q730*H730</f>
        <v>1.0879029</v>
      </c>
      <c r="S730" s="180">
        <v>0</v>
      </c>
      <c r="T730" s="181">
        <f>S730*H730</f>
        <v>0</v>
      </c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R730" s="182" t="s">
        <v>290</v>
      </c>
      <c r="AT730" s="182" t="s">
        <v>198</v>
      </c>
      <c r="AU730" s="182" t="s">
        <v>86</v>
      </c>
      <c r="AY730" s="16" t="s">
        <v>176</v>
      </c>
      <c r="BE730" s="183">
        <f>IF(N730="základní",J730,0)</f>
        <v>0</v>
      </c>
      <c r="BF730" s="183">
        <f>IF(N730="snížená",J730,0)</f>
        <v>0</v>
      </c>
      <c r="BG730" s="183">
        <f>IF(N730="zákl. přenesená",J730,0)</f>
        <v>0</v>
      </c>
      <c r="BH730" s="183">
        <f>IF(N730="sníž. přenesená",J730,0)</f>
        <v>0</v>
      </c>
      <c r="BI730" s="183">
        <f>IF(N730="nulová",J730,0)</f>
        <v>0</v>
      </c>
      <c r="BJ730" s="16" t="s">
        <v>84</v>
      </c>
      <c r="BK730" s="183">
        <f>ROUND(I730*H730,2)</f>
        <v>0</v>
      </c>
      <c r="BL730" s="16" t="s">
        <v>241</v>
      </c>
      <c r="BM730" s="182" t="s">
        <v>2269</v>
      </c>
    </row>
    <row r="731" s="2" customFormat="1" ht="62.7" customHeight="1">
      <c r="A731" s="35"/>
      <c r="B731" s="169"/>
      <c r="C731" s="184" t="s">
        <v>2270</v>
      </c>
      <c r="D731" s="184" t="s">
        <v>198</v>
      </c>
      <c r="E731" s="185" t="s">
        <v>2271</v>
      </c>
      <c r="F731" s="186" t="s">
        <v>2272</v>
      </c>
      <c r="G731" s="187" t="s">
        <v>182</v>
      </c>
      <c r="H731" s="188">
        <v>5.7229999999999999</v>
      </c>
      <c r="I731" s="189"/>
      <c r="J731" s="190">
        <f>ROUND(I731*H731,2)</f>
        <v>0</v>
      </c>
      <c r="K731" s="191"/>
      <c r="L731" s="192"/>
      <c r="M731" s="193" t="s">
        <v>1</v>
      </c>
      <c r="N731" s="194" t="s">
        <v>41</v>
      </c>
      <c r="O731" s="74"/>
      <c r="P731" s="180">
        <f>O731*H731</f>
        <v>0</v>
      </c>
      <c r="Q731" s="180">
        <v>0.02741</v>
      </c>
      <c r="R731" s="180">
        <f>Q731*H731</f>
        <v>0.15686743</v>
      </c>
      <c r="S731" s="180">
        <v>0</v>
      </c>
      <c r="T731" s="181">
        <f>S731*H731</f>
        <v>0</v>
      </c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R731" s="182" t="s">
        <v>290</v>
      </c>
      <c r="AT731" s="182" t="s">
        <v>198</v>
      </c>
      <c r="AU731" s="182" t="s">
        <v>86</v>
      </c>
      <c r="AY731" s="16" t="s">
        <v>176</v>
      </c>
      <c r="BE731" s="183">
        <f>IF(N731="základní",J731,0)</f>
        <v>0</v>
      </c>
      <c r="BF731" s="183">
        <f>IF(N731="snížená",J731,0)</f>
        <v>0</v>
      </c>
      <c r="BG731" s="183">
        <f>IF(N731="zákl. přenesená",J731,0)</f>
        <v>0</v>
      </c>
      <c r="BH731" s="183">
        <f>IF(N731="sníž. přenesená",J731,0)</f>
        <v>0</v>
      </c>
      <c r="BI731" s="183">
        <f>IF(N731="nulová",J731,0)</f>
        <v>0</v>
      </c>
      <c r="BJ731" s="16" t="s">
        <v>84</v>
      </c>
      <c r="BK731" s="183">
        <f>ROUND(I731*H731,2)</f>
        <v>0</v>
      </c>
      <c r="BL731" s="16" t="s">
        <v>241</v>
      </c>
      <c r="BM731" s="182" t="s">
        <v>2273</v>
      </c>
    </row>
    <row r="732" s="2" customFormat="1" ht="24.15" customHeight="1">
      <c r="A732" s="35"/>
      <c r="B732" s="169"/>
      <c r="C732" s="170" t="s">
        <v>2274</v>
      </c>
      <c r="D732" s="170" t="s">
        <v>179</v>
      </c>
      <c r="E732" s="171" t="s">
        <v>2275</v>
      </c>
      <c r="F732" s="172" t="s">
        <v>2276</v>
      </c>
      <c r="G732" s="173" t="s">
        <v>570</v>
      </c>
      <c r="H732" s="174">
        <v>3</v>
      </c>
      <c r="I732" s="175"/>
      <c r="J732" s="176">
        <f>ROUND(I732*H732,2)</f>
        <v>0</v>
      </c>
      <c r="K732" s="177"/>
      <c r="L732" s="36"/>
      <c r="M732" s="178" t="s">
        <v>1</v>
      </c>
      <c r="N732" s="179" t="s">
        <v>41</v>
      </c>
      <c r="O732" s="74"/>
      <c r="P732" s="180">
        <f>O732*H732</f>
        <v>0</v>
      </c>
      <c r="Q732" s="180">
        <v>0</v>
      </c>
      <c r="R732" s="180">
        <f>Q732*H732</f>
        <v>0</v>
      </c>
      <c r="S732" s="180">
        <v>0</v>
      </c>
      <c r="T732" s="181">
        <f>S732*H732</f>
        <v>0</v>
      </c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R732" s="182" t="s">
        <v>241</v>
      </c>
      <c r="AT732" s="182" t="s">
        <v>179</v>
      </c>
      <c r="AU732" s="182" t="s">
        <v>86</v>
      </c>
      <c r="AY732" s="16" t="s">
        <v>176</v>
      </c>
      <c r="BE732" s="183">
        <f>IF(N732="základní",J732,0)</f>
        <v>0</v>
      </c>
      <c r="BF732" s="183">
        <f>IF(N732="snížená",J732,0)</f>
        <v>0</v>
      </c>
      <c r="BG732" s="183">
        <f>IF(N732="zákl. přenesená",J732,0)</f>
        <v>0</v>
      </c>
      <c r="BH732" s="183">
        <f>IF(N732="sníž. přenesená",J732,0)</f>
        <v>0</v>
      </c>
      <c r="BI732" s="183">
        <f>IF(N732="nulová",J732,0)</f>
        <v>0</v>
      </c>
      <c r="BJ732" s="16" t="s">
        <v>84</v>
      </c>
      <c r="BK732" s="183">
        <f>ROUND(I732*H732,2)</f>
        <v>0</v>
      </c>
      <c r="BL732" s="16" t="s">
        <v>241</v>
      </c>
      <c r="BM732" s="182" t="s">
        <v>2277</v>
      </c>
    </row>
    <row r="733" s="2" customFormat="1" ht="24.15" customHeight="1">
      <c r="A733" s="35"/>
      <c r="B733" s="169"/>
      <c r="C733" s="170" t="s">
        <v>2278</v>
      </c>
      <c r="D733" s="170" t="s">
        <v>179</v>
      </c>
      <c r="E733" s="171" t="s">
        <v>2279</v>
      </c>
      <c r="F733" s="172" t="s">
        <v>2280</v>
      </c>
      <c r="G733" s="173" t="s">
        <v>266</v>
      </c>
      <c r="H733" s="174">
        <v>1.492</v>
      </c>
      <c r="I733" s="175"/>
      <c r="J733" s="176">
        <f>ROUND(I733*H733,2)</f>
        <v>0</v>
      </c>
      <c r="K733" s="177"/>
      <c r="L733" s="36"/>
      <c r="M733" s="178" t="s">
        <v>1</v>
      </c>
      <c r="N733" s="179" t="s">
        <v>41</v>
      </c>
      <c r="O733" s="74"/>
      <c r="P733" s="180">
        <f>O733*H733</f>
        <v>0</v>
      </c>
      <c r="Q733" s="180">
        <v>0</v>
      </c>
      <c r="R733" s="180">
        <f>Q733*H733</f>
        <v>0</v>
      </c>
      <c r="S733" s="180">
        <v>0</v>
      </c>
      <c r="T733" s="181">
        <f>S733*H733</f>
        <v>0</v>
      </c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R733" s="182" t="s">
        <v>241</v>
      </c>
      <c r="AT733" s="182" t="s">
        <v>179</v>
      </c>
      <c r="AU733" s="182" t="s">
        <v>86</v>
      </c>
      <c r="AY733" s="16" t="s">
        <v>176</v>
      </c>
      <c r="BE733" s="183">
        <f>IF(N733="základní",J733,0)</f>
        <v>0</v>
      </c>
      <c r="BF733" s="183">
        <f>IF(N733="snížená",J733,0)</f>
        <v>0</v>
      </c>
      <c r="BG733" s="183">
        <f>IF(N733="zákl. přenesená",J733,0)</f>
        <v>0</v>
      </c>
      <c r="BH733" s="183">
        <f>IF(N733="sníž. přenesená",J733,0)</f>
        <v>0</v>
      </c>
      <c r="BI733" s="183">
        <f>IF(N733="nulová",J733,0)</f>
        <v>0</v>
      </c>
      <c r="BJ733" s="16" t="s">
        <v>84</v>
      </c>
      <c r="BK733" s="183">
        <f>ROUND(I733*H733,2)</f>
        <v>0</v>
      </c>
      <c r="BL733" s="16" t="s">
        <v>241</v>
      </c>
      <c r="BM733" s="182" t="s">
        <v>2281</v>
      </c>
    </row>
    <row r="734" s="12" customFormat="1" ht="22.8" customHeight="1">
      <c r="A734" s="12"/>
      <c r="B734" s="156"/>
      <c r="C734" s="12"/>
      <c r="D734" s="157" t="s">
        <v>75</v>
      </c>
      <c r="E734" s="167" t="s">
        <v>2282</v>
      </c>
      <c r="F734" s="167" t="s">
        <v>2283</v>
      </c>
      <c r="G734" s="12"/>
      <c r="H734" s="12"/>
      <c r="I734" s="159"/>
      <c r="J734" s="168">
        <f>BK734</f>
        <v>0</v>
      </c>
      <c r="K734" s="12"/>
      <c r="L734" s="156"/>
      <c r="M734" s="161"/>
      <c r="N734" s="162"/>
      <c r="O734" s="162"/>
      <c r="P734" s="163">
        <f>SUM(P735:P740)</f>
        <v>0</v>
      </c>
      <c r="Q734" s="162"/>
      <c r="R734" s="163">
        <f>SUM(R735:R740)</f>
        <v>0.478545</v>
      </c>
      <c r="S734" s="162"/>
      <c r="T734" s="164">
        <f>SUM(T735:T740)</f>
        <v>0</v>
      </c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R734" s="157" t="s">
        <v>86</v>
      </c>
      <c r="AT734" s="165" t="s">
        <v>75</v>
      </c>
      <c r="AU734" s="165" t="s">
        <v>84</v>
      </c>
      <c r="AY734" s="157" t="s">
        <v>176</v>
      </c>
      <c r="BK734" s="166">
        <f>SUM(BK735:BK740)</f>
        <v>0</v>
      </c>
    </row>
    <row r="735" s="2" customFormat="1" ht="16.5" customHeight="1">
      <c r="A735" s="35"/>
      <c r="B735" s="169"/>
      <c r="C735" s="170" t="s">
        <v>2284</v>
      </c>
      <c r="D735" s="170" t="s">
        <v>179</v>
      </c>
      <c r="E735" s="171" t="s">
        <v>2285</v>
      </c>
      <c r="F735" s="172" t="s">
        <v>2286</v>
      </c>
      <c r="G735" s="173" t="s">
        <v>182</v>
      </c>
      <c r="H735" s="174">
        <v>17.129999999999999</v>
      </c>
      <c r="I735" s="175"/>
      <c r="J735" s="176">
        <f>ROUND(I735*H735,2)</f>
        <v>0</v>
      </c>
      <c r="K735" s="177"/>
      <c r="L735" s="36"/>
      <c r="M735" s="178" t="s">
        <v>1</v>
      </c>
      <c r="N735" s="179" t="s">
        <v>41</v>
      </c>
      <c r="O735" s="74"/>
      <c r="P735" s="180">
        <f>O735*H735</f>
        <v>0</v>
      </c>
      <c r="Q735" s="180">
        <v>0</v>
      </c>
      <c r="R735" s="180">
        <f>Q735*H735</f>
        <v>0</v>
      </c>
      <c r="S735" s="180">
        <v>0</v>
      </c>
      <c r="T735" s="181">
        <f>S735*H735</f>
        <v>0</v>
      </c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R735" s="182" t="s">
        <v>241</v>
      </c>
      <c r="AT735" s="182" t="s">
        <v>179</v>
      </c>
      <c r="AU735" s="182" t="s">
        <v>86</v>
      </c>
      <c r="AY735" s="16" t="s">
        <v>176</v>
      </c>
      <c r="BE735" s="183">
        <f>IF(N735="základní",J735,0)</f>
        <v>0</v>
      </c>
      <c r="BF735" s="183">
        <f>IF(N735="snížená",J735,0)</f>
        <v>0</v>
      </c>
      <c r="BG735" s="183">
        <f>IF(N735="zákl. přenesená",J735,0)</f>
        <v>0</v>
      </c>
      <c r="BH735" s="183">
        <f>IF(N735="sníž. přenesená",J735,0)</f>
        <v>0</v>
      </c>
      <c r="BI735" s="183">
        <f>IF(N735="nulová",J735,0)</f>
        <v>0</v>
      </c>
      <c r="BJ735" s="16" t="s">
        <v>84</v>
      </c>
      <c r="BK735" s="183">
        <f>ROUND(I735*H735,2)</f>
        <v>0</v>
      </c>
      <c r="BL735" s="16" t="s">
        <v>241</v>
      </c>
      <c r="BM735" s="182" t="s">
        <v>2287</v>
      </c>
    </row>
    <row r="736" s="2" customFormat="1" ht="16.5" customHeight="1">
      <c r="A736" s="35"/>
      <c r="B736" s="169"/>
      <c r="C736" s="170" t="s">
        <v>596</v>
      </c>
      <c r="D736" s="170" t="s">
        <v>179</v>
      </c>
      <c r="E736" s="171" t="s">
        <v>2288</v>
      </c>
      <c r="F736" s="172" t="s">
        <v>2289</v>
      </c>
      <c r="G736" s="173" t="s">
        <v>182</v>
      </c>
      <c r="H736" s="174">
        <v>17.129999999999999</v>
      </c>
      <c r="I736" s="175"/>
      <c r="J736" s="176">
        <f>ROUND(I736*H736,2)</f>
        <v>0</v>
      </c>
      <c r="K736" s="177"/>
      <c r="L736" s="36"/>
      <c r="M736" s="178" t="s">
        <v>1</v>
      </c>
      <c r="N736" s="179" t="s">
        <v>41</v>
      </c>
      <c r="O736" s="74"/>
      <c r="P736" s="180">
        <f>O736*H736</f>
        <v>0</v>
      </c>
      <c r="Q736" s="180">
        <v>0.00029999999999999997</v>
      </c>
      <c r="R736" s="180">
        <f>Q736*H736</f>
        <v>0.0051389999999999995</v>
      </c>
      <c r="S736" s="180">
        <v>0</v>
      </c>
      <c r="T736" s="181">
        <f>S736*H736</f>
        <v>0</v>
      </c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R736" s="182" t="s">
        <v>241</v>
      </c>
      <c r="AT736" s="182" t="s">
        <v>179</v>
      </c>
      <c r="AU736" s="182" t="s">
        <v>86</v>
      </c>
      <c r="AY736" s="16" t="s">
        <v>176</v>
      </c>
      <c r="BE736" s="183">
        <f>IF(N736="základní",J736,0)</f>
        <v>0</v>
      </c>
      <c r="BF736" s="183">
        <f>IF(N736="snížená",J736,0)</f>
        <v>0</v>
      </c>
      <c r="BG736" s="183">
        <f>IF(N736="zákl. přenesená",J736,0)</f>
        <v>0</v>
      </c>
      <c r="BH736" s="183">
        <f>IF(N736="sníž. přenesená",J736,0)</f>
        <v>0</v>
      </c>
      <c r="BI736" s="183">
        <f>IF(N736="nulová",J736,0)</f>
        <v>0</v>
      </c>
      <c r="BJ736" s="16" t="s">
        <v>84</v>
      </c>
      <c r="BK736" s="183">
        <f>ROUND(I736*H736,2)</f>
        <v>0</v>
      </c>
      <c r="BL736" s="16" t="s">
        <v>241</v>
      </c>
      <c r="BM736" s="182" t="s">
        <v>2290</v>
      </c>
    </row>
    <row r="737" s="2" customFormat="1" ht="24.15" customHeight="1">
      <c r="A737" s="35"/>
      <c r="B737" s="169"/>
      <c r="C737" s="170" t="s">
        <v>2291</v>
      </c>
      <c r="D737" s="170" t="s">
        <v>179</v>
      </c>
      <c r="E737" s="171" t="s">
        <v>2292</v>
      </c>
      <c r="F737" s="172" t="s">
        <v>2293</v>
      </c>
      <c r="G737" s="173" t="s">
        <v>182</v>
      </c>
      <c r="H737" s="174">
        <v>17.129999999999999</v>
      </c>
      <c r="I737" s="175"/>
      <c r="J737" s="176">
        <f>ROUND(I737*H737,2)</f>
        <v>0</v>
      </c>
      <c r="K737" s="177"/>
      <c r="L737" s="36"/>
      <c r="M737" s="178" t="s">
        <v>1</v>
      </c>
      <c r="N737" s="179" t="s">
        <v>41</v>
      </c>
      <c r="O737" s="74"/>
      <c r="P737" s="180">
        <f>O737*H737</f>
        <v>0</v>
      </c>
      <c r="Q737" s="180">
        <v>0.0033</v>
      </c>
      <c r="R737" s="180">
        <f>Q737*H737</f>
        <v>0.056528999999999996</v>
      </c>
      <c r="S737" s="180">
        <v>0</v>
      </c>
      <c r="T737" s="181">
        <f>S737*H737</f>
        <v>0</v>
      </c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R737" s="182" t="s">
        <v>241</v>
      </c>
      <c r="AT737" s="182" t="s">
        <v>179</v>
      </c>
      <c r="AU737" s="182" t="s">
        <v>86</v>
      </c>
      <c r="AY737" s="16" t="s">
        <v>176</v>
      </c>
      <c r="BE737" s="183">
        <f>IF(N737="základní",J737,0)</f>
        <v>0</v>
      </c>
      <c r="BF737" s="183">
        <f>IF(N737="snížená",J737,0)</f>
        <v>0</v>
      </c>
      <c r="BG737" s="183">
        <f>IF(N737="zákl. přenesená",J737,0)</f>
        <v>0</v>
      </c>
      <c r="BH737" s="183">
        <f>IF(N737="sníž. přenesená",J737,0)</f>
        <v>0</v>
      </c>
      <c r="BI737" s="183">
        <f>IF(N737="nulová",J737,0)</f>
        <v>0</v>
      </c>
      <c r="BJ737" s="16" t="s">
        <v>84</v>
      </c>
      <c r="BK737" s="183">
        <f>ROUND(I737*H737,2)</f>
        <v>0</v>
      </c>
      <c r="BL737" s="16" t="s">
        <v>241</v>
      </c>
      <c r="BM737" s="182" t="s">
        <v>2294</v>
      </c>
    </row>
    <row r="738" s="2" customFormat="1" ht="24.15" customHeight="1">
      <c r="A738" s="35"/>
      <c r="B738" s="169"/>
      <c r="C738" s="184" t="s">
        <v>2295</v>
      </c>
      <c r="D738" s="184" t="s">
        <v>198</v>
      </c>
      <c r="E738" s="185" t="s">
        <v>2296</v>
      </c>
      <c r="F738" s="186" t="s">
        <v>2297</v>
      </c>
      <c r="G738" s="187" t="s">
        <v>182</v>
      </c>
      <c r="H738" s="188">
        <v>17.780999999999999</v>
      </c>
      <c r="I738" s="189"/>
      <c r="J738" s="190">
        <f>ROUND(I738*H738,2)</f>
        <v>0</v>
      </c>
      <c r="K738" s="191"/>
      <c r="L738" s="192"/>
      <c r="M738" s="193" t="s">
        <v>1</v>
      </c>
      <c r="N738" s="194" t="s">
        <v>41</v>
      </c>
      <c r="O738" s="74"/>
      <c r="P738" s="180">
        <f>O738*H738</f>
        <v>0</v>
      </c>
      <c r="Q738" s="180">
        <v>0.021999999999999999</v>
      </c>
      <c r="R738" s="180">
        <f>Q738*H738</f>
        <v>0.39118199999999997</v>
      </c>
      <c r="S738" s="180">
        <v>0</v>
      </c>
      <c r="T738" s="181">
        <f>S738*H738</f>
        <v>0</v>
      </c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R738" s="182" t="s">
        <v>290</v>
      </c>
      <c r="AT738" s="182" t="s">
        <v>198</v>
      </c>
      <c r="AU738" s="182" t="s">
        <v>86</v>
      </c>
      <c r="AY738" s="16" t="s">
        <v>176</v>
      </c>
      <c r="BE738" s="183">
        <f>IF(N738="základní",J738,0)</f>
        <v>0</v>
      </c>
      <c r="BF738" s="183">
        <f>IF(N738="snížená",J738,0)</f>
        <v>0</v>
      </c>
      <c r="BG738" s="183">
        <f>IF(N738="zákl. přenesená",J738,0)</f>
        <v>0</v>
      </c>
      <c r="BH738" s="183">
        <f>IF(N738="sníž. přenesená",J738,0)</f>
        <v>0</v>
      </c>
      <c r="BI738" s="183">
        <f>IF(N738="nulová",J738,0)</f>
        <v>0</v>
      </c>
      <c r="BJ738" s="16" t="s">
        <v>84</v>
      </c>
      <c r="BK738" s="183">
        <f>ROUND(I738*H738,2)</f>
        <v>0</v>
      </c>
      <c r="BL738" s="16" t="s">
        <v>241</v>
      </c>
      <c r="BM738" s="182" t="s">
        <v>2298</v>
      </c>
    </row>
    <row r="739" s="2" customFormat="1" ht="24.15" customHeight="1">
      <c r="A739" s="35"/>
      <c r="B739" s="169"/>
      <c r="C739" s="170" t="s">
        <v>2299</v>
      </c>
      <c r="D739" s="170" t="s">
        <v>179</v>
      </c>
      <c r="E739" s="171" t="s">
        <v>2300</v>
      </c>
      <c r="F739" s="172" t="s">
        <v>2301</v>
      </c>
      <c r="G739" s="173" t="s">
        <v>182</v>
      </c>
      <c r="H739" s="174">
        <v>17.129999999999999</v>
      </c>
      <c r="I739" s="175"/>
      <c r="J739" s="176">
        <f>ROUND(I739*H739,2)</f>
        <v>0</v>
      </c>
      <c r="K739" s="177"/>
      <c r="L739" s="36"/>
      <c r="M739" s="178" t="s">
        <v>1</v>
      </c>
      <c r="N739" s="179" t="s">
        <v>41</v>
      </c>
      <c r="O739" s="74"/>
      <c r="P739" s="180">
        <f>O739*H739</f>
        <v>0</v>
      </c>
      <c r="Q739" s="180">
        <v>0.0015</v>
      </c>
      <c r="R739" s="180">
        <f>Q739*H739</f>
        <v>0.025694999999999999</v>
      </c>
      <c r="S739" s="180">
        <v>0</v>
      </c>
      <c r="T739" s="181">
        <f>S739*H739</f>
        <v>0</v>
      </c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R739" s="182" t="s">
        <v>241</v>
      </c>
      <c r="AT739" s="182" t="s">
        <v>179</v>
      </c>
      <c r="AU739" s="182" t="s">
        <v>86</v>
      </c>
      <c r="AY739" s="16" t="s">
        <v>176</v>
      </c>
      <c r="BE739" s="183">
        <f>IF(N739="základní",J739,0)</f>
        <v>0</v>
      </c>
      <c r="BF739" s="183">
        <f>IF(N739="snížená",J739,0)</f>
        <v>0</v>
      </c>
      <c r="BG739" s="183">
        <f>IF(N739="zákl. přenesená",J739,0)</f>
        <v>0</v>
      </c>
      <c r="BH739" s="183">
        <f>IF(N739="sníž. přenesená",J739,0)</f>
        <v>0</v>
      </c>
      <c r="BI739" s="183">
        <f>IF(N739="nulová",J739,0)</f>
        <v>0</v>
      </c>
      <c r="BJ739" s="16" t="s">
        <v>84</v>
      </c>
      <c r="BK739" s="183">
        <f>ROUND(I739*H739,2)</f>
        <v>0</v>
      </c>
      <c r="BL739" s="16" t="s">
        <v>241</v>
      </c>
      <c r="BM739" s="182" t="s">
        <v>2302</v>
      </c>
    </row>
    <row r="740" s="2" customFormat="1" ht="24.15" customHeight="1">
      <c r="A740" s="35"/>
      <c r="B740" s="169"/>
      <c r="C740" s="170" t="s">
        <v>2303</v>
      </c>
      <c r="D740" s="170" t="s">
        <v>179</v>
      </c>
      <c r="E740" s="171" t="s">
        <v>2304</v>
      </c>
      <c r="F740" s="172" t="s">
        <v>2305</v>
      </c>
      <c r="G740" s="173" t="s">
        <v>266</v>
      </c>
      <c r="H740" s="174">
        <v>0.47899999999999998</v>
      </c>
      <c r="I740" s="175"/>
      <c r="J740" s="176">
        <f>ROUND(I740*H740,2)</f>
        <v>0</v>
      </c>
      <c r="K740" s="177"/>
      <c r="L740" s="36"/>
      <c r="M740" s="178" t="s">
        <v>1</v>
      </c>
      <c r="N740" s="179" t="s">
        <v>41</v>
      </c>
      <c r="O740" s="74"/>
      <c r="P740" s="180">
        <f>O740*H740</f>
        <v>0</v>
      </c>
      <c r="Q740" s="180">
        <v>0</v>
      </c>
      <c r="R740" s="180">
        <f>Q740*H740</f>
        <v>0</v>
      </c>
      <c r="S740" s="180">
        <v>0</v>
      </c>
      <c r="T740" s="181">
        <f>S740*H740</f>
        <v>0</v>
      </c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R740" s="182" t="s">
        <v>241</v>
      </c>
      <c r="AT740" s="182" t="s">
        <v>179</v>
      </c>
      <c r="AU740" s="182" t="s">
        <v>86</v>
      </c>
      <c r="AY740" s="16" t="s">
        <v>176</v>
      </c>
      <c r="BE740" s="183">
        <f>IF(N740="základní",J740,0)</f>
        <v>0</v>
      </c>
      <c r="BF740" s="183">
        <f>IF(N740="snížená",J740,0)</f>
        <v>0</v>
      </c>
      <c r="BG740" s="183">
        <f>IF(N740="zákl. přenesená",J740,0)</f>
        <v>0</v>
      </c>
      <c r="BH740" s="183">
        <f>IF(N740="sníž. přenesená",J740,0)</f>
        <v>0</v>
      </c>
      <c r="BI740" s="183">
        <f>IF(N740="nulová",J740,0)</f>
        <v>0</v>
      </c>
      <c r="BJ740" s="16" t="s">
        <v>84</v>
      </c>
      <c r="BK740" s="183">
        <f>ROUND(I740*H740,2)</f>
        <v>0</v>
      </c>
      <c r="BL740" s="16" t="s">
        <v>241</v>
      </c>
      <c r="BM740" s="182" t="s">
        <v>2306</v>
      </c>
    </row>
    <row r="741" s="12" customFormat="1" ht="22.8" customHeight="1">
      <c r="A741" s="12"/>
      <c r="B741" s="156"/>
      <c r="C741" s="12"/>
      <c r="D741" s="157" t="s">
        <v>75</v>
      </c>
      <c r="E741" s="167" t="s">
        <v>2307</v>
      </c>
      <c r="F741" s="167" t="s">
        <v>2308</v>
      </c>
      <c r="G741" s="12"/>
      <c r="H741" s="12"/>
      <c r="I741" s="159"/>
      <c r="J741" s="168">
        <f>BK741</f>
        <v>0</v>
      </c>
      <c r="K741" s="12"/>
      <c r="L741" s="156"/>
      <c r="M741" s="161"/>
      <c r="N741" s="162"/>
      <c r="O741" s="162"/>
      <c r="P741" s="163">
        <f>SUM(P742:P752)</f>
        <v>0</v>
      </c>
      <c r="Q741" s="162"/>
      <c r="R741" s="163">
        <f>SUM(R742:R752)</f>
        <v>1.6278468000000002</v>
      </c>
      <c r="S741" s="162"/>
      <c r="T741" s="164">
        <f>SUM(T742:T752)</f>
        <v>0.90574140000000014</v>
      </c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R741" s="157" t="s">
        <v>86</v>
      </c>
      <c r="AT741" s="165" t="s">
        <v>75</v>
      </c>
      <c r="AU741" s="165" t="s">
        <v>84</v>
      </c>
      <c r="AY741" s="157" t="s">
        <v>176</v>
      </c>
      <c r="BK741" s="166">
        <f>SUM(BK742:BK752)</f>
        <v>0</v>
      </c>
    </row>
    <row r="742" s="2" customFormat="1" ht="24.15" customHeight="1">
      <c r="A742" s="35"/>
      <c r="B742" s="169"/>
      <c r="C742" s="170" t="s">
        <v>2309</v>
      </c>
      <c r="D742" s="170" t="s">
        <v>179</v>
      </c>
      <c r="E742" s="171" t="s">
        <v>2310</v>
      </c>
      <c r="F742" s="172" t="s">
        <v>2311</v>
      </c>
      <c r="G742" s="173" t="s">
        <v>182</v>
      </c>
      <c r="H742" s="174">
        <v>262.07999999999998</v>
      </c>
      <c r="I742" s="175"/>
      <c r="J742" s="176">
        <f>ROUND(I742*H742,2)</f>
        <v>0</v>
      </c>
      <c r="K742" s="177"/>
      <c r="L742" s="36"/>
      <c r="M742" s="178" t="s">
        <v>1</v>
      </c>
      <c r="N742" s="179" t="s">
        <v>41</v>
      </c>
      <c r="O742" s="74"/>
      <c r="P742" s="180">
        <f>O742*H742</f>
        <v>0</v>
      </c>
      <c r="Q742" s="180">
        <v>0</v>
      </c>
      <c r="R742" s="180">
        <f>Q742*H742</f>
        <v>0</v>
      </c>
      <c r="S742" s="180">
        <v>0</v>
      </c>
      <c r="T742" s="181">
        <f>S742*H742</f>
        <v>0</v>
      </c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R742" s="182" t="s">
        <v>241</v>
      </c>
      <c r="AT742" s="182" t="s">
        <v>179</v>
      </c>
      <c r="AU742" s="182" t="s">
        <v>86</v>
      </c>
      <c r="AY742" s="16" t="s">
        <v>176</v>
      </c>
      <c r="BE742" s="183">
        <f>IF(N742="základní",J742,0)</f>
        <v>0</v>
      </c>
      <c r="BF742" s="183">
        <f>IF(N742="snížená",J742,0)</f>
        <v>0</v>
      </c>
      <c r="BG742" s="183">
        <f>IF(N742="zákl. přenesená",J742,0)</f>
        <v>0</v>
      </c>
      <c r="BH742" s="183">
        <f>IF(N742="sníž. přenesená",J742,0)</f>
        <v>0</v>
      </c>
      <c r="BI742" s="183">
        <f>IF(N742="nulová",J742,0)</f>
        <v>0</v>
      </c>
      <c r="BJ742" s="16" t="s">
        <v>84</v>
      </c>
      <c r="BK742" s="183">
        <f>ROUND(I742*H742,2)</f>
        <v>0</v>
      </c>
      <c r="BL742" s="16" t="s">
        <v>241</v>
      </c>
      <c r="BM742" s="182" t="s">
        <v>2312</v>
      </c>
    </row>
    <row r="743" s="2" customFormat="1" ht="16.5" customHeight="1">
      <c r="A743" s="35"/>
      <c r="B743" s="169"/>
      <c r="C743" s="170" t="s">
        <v>2313</v>
      </c>
      <c r="D743" s="170" t="s">
        <v>179</v>
      </c>
      <c r="E743" s="171" t="s">
        <v>2314</v>
      </c>
      <c r="F743" s="172" t="s">
        <v>2315</v>
      </c>
      <c r="G743" s="173" t="s">
        <v>182</v>
      </c>
      <c r="H743" s="174">
        <v>262.07999999999998</v>
      </c>
      <c r="I743" s="175"/>
      <c r="J743" s="176">
        <f>ROUND(I743*H743,2)</f>
        <v>0</v>
      </c>
      <c r="K743" s="177"/>
      <c r="L743" s="36"/>
      <c r="M743" s="178" t="s">
        <v>1</v>
      </c>
      <c r="N743" s="179" t="s">
        <v>41</v>
      </c>
      <c r="O743" s="74"/>
      <c r="P743" s="180">
        <f>O743*H743</f>
        <v>0</v>
      </c>
      <c r="Q743" s="180">
        <v>0</v>
      </c>
      <c r="R743" s="180">
        <f>Q743*H743</f>
        <v>0</v>
      </c>
      <c r="S743" s="180">
        <v>0</v>
      </c>
      <c r="T743" s="181">
        <f>S743*H743</f>
        <v>0</v>
      </c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R743" s="182" t="s">
        <v>241</v>
      </c>
      <c r="AT743" s="182" t="s">
        <v>179</v>
      </c>
      <c r="AU743" s="182" t="s">
        <v>86</v>
      </c>
      <c r="AY743" s="16" t="s">
        <v>176</v>
      </c>
      <c r="BE743" s="183">
        <f>IF(N743="základní",J743,0)</f>
        <v>0</v>
      </c>
      <c r="BF743" s="183">
        <f>IF(N743="snížená",J743,0)</f>
        <v>0</v>
      </c>
      <c r="BG743" s="183">
        <f>IF(N743="zákl. přenesená",J743,0)</f>
        <v>0</v>
      </c>
      <c r="BH743" s="183">
        <f>IF(N743="sníž. přenesená",J743,0)</f>
        <v>0</v>
      </c>
      <c r="BI743" s="183">
        <f>IF(N743="nulová",J743,0)</f>
        <v>0</v>
      </c>
      <c r="BJ743" s="16" t="s">
        <v>84</v>
      </c>
      <c r="BK743" s="183">
        <f>ROUND(I743*H743,2)</f>
        <v>0</v>
      </c>
      <c r="BL743" s="16" t="s">
        <v>241</v>
      </c>
      <c r="BM743" s="182" t="s">
        <v>2316</v>
      </c>
    </row>
    <row r="744" s="2" customFormat="1" ht="24.15" customHeight="1">
      <c r="A744" s="35"/>
      <c r="B744" s="169"/>
      <c r="C744" s="170" t="s">
        <v>2317</v>
      </c>
      <c r="D744" s="170" t="s">
        <v>179</v>
      </c>
      <c r="E744" s="171" t="s">
        <v>2318</v>
      </c>
      <c r="F744" s="172" t="s">
        <v>2319</v>
      </c>
      <c r="G744" s="173" t="s">
        <v>182</v>
      </c>
      <c r="H744" s="174">
        <v>262.07999999999998</v>
      </c>
      <c r="I744" s="175"/>
      <c r="J744" s="176">
        <f>ROUND(I744*H744,2)</f>
        <v>0</v>
      </c>
      <c r="K744" s="177"/>
      <c r="L744" s="36"/>
      <c r="M744" s="178" t="s">
        <v>1</v>
      </c>
      <c r="N744" s="179" t="s">
        <v>41</v>
      </c>
      <c r="O744" s="74"/>
      <c r="P744" s="180">
        <f>O744*H744</f>
        <v>0</v>
      </c>
      <c r="Q744" s="180">
        <v>0.00020000000000000001</v>
      </c>
      <c r="R744" s="180">
        <f>Q744*H744</f>
        <v>0.052415999999999997</v>
      </c>
      <c r="S744" s="180">
        <v>0</v>
      </c>
      <c r="T744" s="181">
        <f>S744*H744</f>
        <v>0</v>
      </c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R744" s="182" t="s">
        <v>241</v>
      </c>
      <c r="AT744" s="182" t="s">
        <v>179</v>
      </c>
      <c r="AU744" s="182" t="s">
        <v>86</v>
      </c>
      <c r="AY744" s="16" t="s">
        <v>176</v>
      </c>
      <c r="BE744" s="183">
        <f>IF(N744="základní",J744,0)</f>
        <v>0</v>
      </c>
      <c r="BF744" s="183">
        <f>IF(N744="snížená",J744,0)</f>
        <v>0</v>
      </c>
      <c r="BG744" s="183">
        <f>IF(N744="zákl. přenesená",J744,0)</f>
        <v>0</v>
      </c>
      <c r="BH744" s="183">
        <f>IF(N744="sníž. přenesená",J744,0)</f>
        <v>0</v>
      </c>
      <c r="BI744" s="183">
        <f>IF(N744="nulová",J744,0)</f>
        <v>0</v>
      </c>
      <c r="BJ744" s="16" t="s">
        <v>84</v>
      </c>
      <c r="BK744" s="183">
        <f>ROUND(I744*H744,2)</f>
        <v>0</v>
      </c>
      <c r="BL744" s="16" t="s">
        <v>241</v>
      </c>
      <c r="BM744" s="182" t="s">
        <v>2320</v>
      </c>
    </row>
    <row r="745" s="2" customFormat="1" ht="24.15" customHeight="1">
      <c r="A745" s="35"/>
      <c r="B745" s="169"/>
      <c r="C745" s="170" t="s">
        <v>2321</v>
      </c>
      <c r="D745" s="170" t="s">
        <v>179</v>
      </c>
      <c r="E745" s="171" t="s">
        <v>2322</v>
      </c>
      <c r="F745" s="172" t="s">
        <v>2323</v>
      </c>
      <c r="G745" s="173" t="s">
        <v>182</v>
      </c>
      <c r="H745" s="174">
        <v>282.47000000000003</v>
      </c>
      <c r="I745" s="175"/>
      <c r="J745" s="176">
        <f>ROUND(I745*H745,2)</f>
        <v>0</v>
      </c>
      <c r="K745" s="177"/>
      <c r="L745" s="36"/>
      <c r="M745" s="178" t="s">
        <v>1</v>
      </c>
      <c r="N745" s="179" t="s">
        <v>41</v>
      </c>
      <c r="O745" s="74"/>
      <c r="P745" s="180">
        <f>O745*H745</f>
        <v>0</v>
      </c>
      <c r="Q745" s="180">
        <v>0</v>
      </c>
      <c r="R745" s="180">
        <f>Q745*H745</f>
        <v>0</v>
      </c>
      <c r="S745" s="180">
        <v>0.0030000000000000001</v>
      </c>
      <c r="T745" s="181">
        <f>S745*H745</f>
        <v>0.84741000000000011</v>
      </c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R745" s="182" t="s">
        <v>241</v>
      </c>
      <c r="AT745" s="182" t="s">
        <v>179</v>
      </c>
      <c r="AU745" s="182" t="s">
        <v>86</v>
      </c>
      <c r="AY745" s="16" t="s">
        <v>176</v>
      </c>
      <c r="BE745" s="183">
        <f>IF(N745="základní",J745,0)</f>
        <v>0</v>
      </c>
      <c r="BF745" s="183">
        <f>IF(N745="snížená",J745,0)</f>
        <v>0</v>
      </c>
      <c r="BG745" s="183">
        <f>IF(N745="zákl. přenesená",J745,0)</f>
        <v>0</v>
      </c>
      <c r="BH745" s="183">
        <f>IF(N745="sníž. přenesená",J745,0)</f>
        <v>0</v>
      </c>
      <c r="BI745" s="183">
        <f>IF(N745="nulová",J745,0)</f>
        <v>0</v>
      </c>
      <c r="BJ745" s="16" t="s">
        <v>84</v>
      </c>
      <c r="BK745" s="183">
        <f>ROUND(I745*H745,2)</f>
        <v>0</v>
      </c>
      <c r="BL745" s="16" t="s">
        <v>241</v>
      </c>
      <c r="BM745" s="182" t="s">
        <v>2324</v>
      </c>
    </row>
    <row r="746" s="2" customFormat="1" ht="21.75" customHeight="1">
      <c r="A746" s="35"/>
      <c r="B746" s="169"/>
      <c r="C746" s="170" t="s">
        <v>2325</v>
      </c>
      <c r="D746" s="170" t="s">
        <v>179</v>
      </c>
      <c r="E746" s="171" t="s">
        <v>2326</v>
      </c>
      <c r="F746" s="172" t="s">
        <v>2327</v>
      </c>
      <c r="G746" s="173" t="s">
        <v>182</v>
      </c>
      <c r="H746" s="174">
        <v>262.07999999999998</v>
      </c>
      <c r="I746" s="175"/>
      <c r="J746" s="176">
        <f>ROUND(I746*H746,2)</f>
        <v>0</v>
      </c>
      <c r="K746" s="177"/>
      <c r="L746" s="36"/>
      <c r="M746" s="178" t="s">
        <v>1</v>
      </c>
      <c r="N746" s="179" t="s">
        <v>41</v>
      </c>
      <c r="O746" s="74"/>
      <c r="P746" s="180">
        <f>O746*H746</f>
        <v>0</v>
      </c>
      <c r="Q746" s="180">
        <v>0.00029999999999999997</v>
      </c>
      <c r="R746" s="180">
        <f>Q746*H746</f>
        <v>0.078623999999999986</v>
      </c>
      <c r="S746" s="180">
        <v>0</v>
      </c>
      <c r="T746" s="181">
        <f>S746*H746</f>
        <v>0</v>
      </c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R746" s="182" t="s">
        <v>241</v>
      </c>
      <c r="AT746" s="182" t="s">
        <v>179</v>
      </c>
      <c r="AU746" s="182" t="s">
        <v>86</v>
      </c>
      <c r="AY746" s="16" t="s">
        <v>176</v>
      </c>
      <c r="BE746" s="183">
        <f>IF(N746="základní",J746,0)</f>
        <v>0</v>
      </c>
      <c r="BF746" s="183">
        <f>IF(N746="snížená",J746,0)</f>
        <v>0</v>
      </c>
      <c r="BG746" s="183">
        <f>IF(N746="zákl. přenesená",J746,0)</f>
        <v>0</v>
      </c>
      <c r="BH746" s="183">
        <f>IF(N746="sníž. přenesená",J746,0)</f>
        <v>0</v>
      </c>
      <c r="BI746" s="183">
        <f>IF(N746="nulová",J746,0)</f>
        <v>0</v>
      </c>
      <c r="BJ746" s="16" t="s">
        <v>84</v>
      </c>
      <c r="BK746" s="183">
        <f>ROUND(I746*H746,2)</f>
        <v>0</v>
      </c>
      <c r="BL746" s="16" t="s">
        <v>241</v>
      </c>
      <c r="BM746" s="182" t="s">
        <v>2328</v>
      </c>
    </row>
    <row r="747" s="2" customFormat="1" ht="44.25" customHeight="1">
      <c r="A747" s="35"/>
      <c r="B747" s="169"/>
      <c r="C747" s="184" t="s">
        <v>2329</v>
      </c>
      <c r="D747" s="184" t="s">
        <v>198</v>
      </c>
      <c r="E747" s="185" t="s">
        <v>2330</v>
      </c>
      <c r="F747" s="186" t="s">
        <v>2331</v>
      </c>
      <c r="G747" s="187" t="s">
        <v>182</v>
      </c>
      <c r="H747" s="188">
        <v>288.28800000000001</v>
      </c>
      <c r="I747" s="189"/>
      <c r="J747" s="190">
        <f>ROUND(I747*H747,2)</f>
        <v>0</v>
      </c>
      <c r="K747" s="191"/>
      <c r="L747" s="192"/>
      <c r="M747" s="193" t="s">
        <v>1</v>
      </c>
      <c r="N747" s="194" t="s">
        <v>41</v>
      </c>
      <c r="O747" s="74"/>
      <c r="P747" s="180">
        <f>O747*H747</f>
        <v>0</v>
      </c>
      <c r="Q747" s="180">
        <v>0.0051000000000000004</v>
      </c>
      <c r="R747" s="180">
        <f>Q747*H747</f>
        <v>1.4702688000000002</v>
      </c>
      <c r="S747" s="180">
        <v>0</v>
      </c>
      <c r="T747" s="181">
        <f>S747*H747</f>
        <v>0</v>
      </c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R747" s="182" t="s">
        <v>290</v>
      </c>
      <c r="AT747" s="182" t="s">
        <v>198</v>
      </c>
      <c r="AU747" s="182" t="s">
        <v>86</v>
      </c>
      <c r="AY747" s="16" t="s">
        <v>176</v>
      </c>
      <c r="BE747" s="183">
        <f>IF(N747="základní",J747,0)</f>
        <v>0</v>
      </c>
      <c r="BF747" s="183">
        <f>IF(N747="snížená",J747,0)</f>
        <v>0</v>
      </c>
      <c r="BG747" s="183">
        <f>IF(N747="zákl. přenesená",J747,0)</f>
        <v>0</v>
      </c>
      <c r="BH747" s="183">
        <f>IF(N747="sníž. přenesená",J747,0)</f>
        <v>0</v>
      </c>
      <c r="BI747" s="183">
        <f>IF(N747="nulová",J747,0)</f>
        <v>0</v>
      </c>
      <c r="BJ747" s="16" t="s">
        <v>84</v>
      </c>
      <c r="BK747" s="183">
        <f>ROUND(I747*H747,2)</f>
        <v>0</v>
      </c>
      <c r="BL747" s="16" t="s">
        <v>241</v>
      </c>
      <c r="BM747" s="182" t="s">
        <v>2332</v>
      </c>
    </row>
    <row r="748" s="2" customFormat="1" ht="16.5" customHeight="1">
      <c r="A748" s="35"/>
      <c r="B748" s="169"/>
      <c r="C748" s="170" t="s">
        <v>2333</v>
      </c>
      <c r="D748" s="170" t="s">
        <v>179</v>
      </c>
      <c r="E748" s="171" t="s">
        <v>2334</v>
      </c>
      <c r="F748" s="172" t="s">
        <v>2335</v>
      </c>
      <c r="G748" s="173" t="s">
        <v>285</v>
      </c>
      <c r="H748" s="174">
        <v>194.43799999999999</v>
      </c>
      <c r="I748" s="175"/>
      <c r="J748" s="176">
        <f>ROUND(I748*H748,2)</f>
        <v>0</v>
      </c>
      <c r="K748" s="177"/>
      <c r="L748" s="36"/>
      <c r="M748" s="178" t="s">
        <v>1</v>
      </c>
      <c r="N748" s="179" t="s">
        <v>41</v>
      </c>
      <c r="O748" s="74"/>
      <c r="P748" s="180">
        <f>O748*H748</f>
        <v>0</v>
      </c>
      <c r="Q748" s="180">
        <v>0</v>
      </c>
      <c r="R748" s="180">
        <f>Q748*H748</f>
        <v>0</v>
      </c>
      <c r="S748" s="180">
        <v>0.00029999999999999997</v>
      </c>
      <c r="T748" s="181">
        <f>S748*H748</f>
        <v>0.058331399999999992</v>
      </c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R748" s="182" t="s">
        <v>241</v>
      </c>
      <c r="AT748" s="182" t="s">
        <v>179</v>
      </c>
      <c r="AU748" s="182" t="s">
        <v>86</v>
      </c>
      <c r="AY748" s="16" t="s">
        <v>176</v>
      </c>
      <c r="BE748" s="183">
        <f>IF(N748="základní",J748,0)</f>
        <v>0</v>
      </c>
      <c r="BF748" s="183">
        <f>IF(N748="snížená",J748,0)</f>
        <v>0</v>
      </c>
      <c r="BG748" s="183">
        <f>IF(N748="zákl. přenesená",J748,0)</f>
        <v>0</v>
      </c>
      <c r="BH748" s="183">
        <f>IF(N748="sníž. přenesená",J748,0)</f>
        <v>0</v>
      </c>
      <c r="BI748" s="183">
        <f>IF(N748="nulová",J748,0)</f>
        <v>0</v>
      </c>
      <c r="BJ748" s="16" t="s">
        <v>84</v>
      </c>
      <c r="BK748" s="183">
        <f>ROUND(I748*H748,2)</f>
        <v>0</v>
      </c>
      <c r="BL748" s="16" t="s">
        <v>241</v>
      </c>
      <c r="BM748" s="182" t="s">
        <v>2336</v>
      </c>
    </row>
    <row r="749" s="2" customFormat="1" ht="16.5" customHeight="1">
      <c r="A749" s="35"/>
      <c r="B749" s="169"/>
      <c r="C749" s="170" t="s">
        <v>2337</v>
      </c>
      <c r="D749" s="170" t="s">
        <v>179</v>
      </c>
      <c r="E749" s="171" t="s">
        <v>2338</v>
      </c>
      <c r="F749" s="172" t="s">
        <v>2339</v>
      </c>
      <c r="G749" s="173" t="s">
        <v>285</v>
      </c>
      <c r="H749" s="174">
        <v>81</v>
      </c>
      <c r="I749" s="175"/>
      <c r="J749" s="176">
        <f>ROUND(I749*H749,2)</f>
        <v>0</v>
      </c>
      <c r="K749" s="177"/>
      <c r="L749" s="36"/>
      <c r="M749" s="178" t="s">
        <v>1</v>
      </c>
      <c r="N749" s="179" t="s">
        <v>41</v>
      </c>
      <c r="O749" s="74"/>
      <c r="P749" s="180">
        <f>O749*H749</f>
        <v>0</v>
      </c>
      <c r="Q749" s="180">
        <v>1.0000000000000001E-05</v>
      </c>
      <c r="R749" s="180">
        <f>Q749*H749</f>
        <v>0.00081000000000000006</v>
      </c>
      <c r="S749" s="180">
        <v>0</v>
      </c>
      <c r="T749" s="181">
        <f>S749*H749</f>
        <v>0</v>
      </c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R749" s="182" t="s">
        <v>241</v>
      </c>
      <c r="AT749" s="182" t="s">
        <v>179</v>
      </c>
      <c r="AU749" s="182" t="s">
        <v>86</v>
      </c>
      <c r="AY749" s="16" t="s">
        <v>176</v>
      </c>
      <c r="BE749" s="183">
        <f>IF(N749="základní",J749,0)</f>
        <v>0</v>
      </c>
      <c r="BF749" s="183">
        <f>IF(N749="snížená",J749,0)</f>
        <v>0</v>
      </c>
      <c r="BG749" s="183">
        <f>IF(N749="zákl. přenesená",J749,0)</f>
        <v>0</v>
      </c>
      <c r="BH749" s="183">
        <f>IF(N749="sníž. přenesená",J749,0)</f>
        <v>0</v>
      </c>
      <c r="BI749" s="183">
        <f>IF(N749="nulová",J749,0)</f>
        <v>0</v>
      </c>
      <c r="BJ749" s="16" t="s">
        <v>84</v>
      </c>
      <c r="BK749" s="183">
        <f>ROUND(I749*H749,2)</f>
        <v>0</v>
      </c>
      <c r="BL749" s="16" t="s">
        <v>241</v>
      </c>
      <c r="BM749" s="182" t="s">
        <v>2340</v>
      </c>
    </row>
    <row r="750" s="2" customFormat="1" ht="16.5" customHeight="1">
      <c r="A750" s="35"/>
      <c r="B750" s="169"/>
      <c r="C750" s="184" t="s">
        <v>2341</v>
      </c>
      <c r="D750" s="184" t="s">
        <v>198</v>
      </c>
      <c r="E750" s="185" t="s">
        <v>2342</v>
      </c>
      <c r="F750" s="186" t="s">
        <v>2343</v>
      </c>
      <c r="G750" s="187" t="s">
        <v>285</v>
      </c>
      <c r="H750" s="188">
        <v>85.760000000000005</v>
      </c>
      <c r="I750" s="189"/>
      <c r="J750" s="190">
        <f>ROUND(I750*H750,2)</f>
        <v>0</v>
      </c>
      <c r="K750" s="191"/>
      <c r="L750" s="192"/>
      <c r="M750" s="193" t="s">
        <v>1</v>
      </c>
      <c r="N750" s="194" t="s">
        <v>41</v>
      </c>
      <c r="O750" s="74"/>
      <c r="P750" s="180">
        <f>O750*H750</f>
        <v>0</v>
      </c>
      <c r="Q750" s="180">
        <v>0.00029999999999999997</v>
      </c>
      <c r="R750" s="180">
        <f>Q750*H750</f>
        <v>0.025728000000000001</v>
      </c>
      <c r="S750" s="180">
        <v>0</v>
      </c>
      <c r="T750" s="181">
        <f>S750*H750</f>
        <v>0</v>
      </c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R750" s="182" t="s">
        <v>290</v>
      </c>
      <c r="AT750" s="182" t="s">
        <v>198</v>
      </c>
      <c r="AU750" s="182" t="s">
        <v>86</v>
      </c>
      <c r="AY750" s="16" t="s">
        <v>176</v>
      </c>
      <c r="BE750" s="183">
        <f>IF(N750="základní",J750,0)</f>
        <v>0</v>
      </c>
      <c r="BF750" s="183">
        <f>IF(N750="snížená",J750,0)</f>
        <v>0</v>
      </c>
      <c r="BG750" s="183">
        <f>IF(N750="zákl. přenesená",J750,0)</f>
        <v>0</v>
      </c>
      <c r="BH750" s="183">
        <f>IF(N750="sníž. přenesená",J750,0)</f>
        <v>0</v>
      </c>
      <c r="BI750" s="183">
        <f>IF(N750="nulová",J750,0)</f>
        <v>0</v>
      </c>
      <c r="BJ750" s="16" t="s">
        <v>84</v>
      </c>
      <c r="BK750" s="183">
        <f>ROUND(I750*H750,2)</f>
        <v>0</v>
      </c>
      <c r="BL750" s="16" t="s">
        <v>241</v>
      </c>
      <c r="BM750" s="182" t="s">
        <v>2344</v>
      </c>
    </row>
    <row r="751" s="2" customFormat="1" ht="16.5" customHeight="1">
      <c r="A751" s="35"/>
      <c r="B751" s="169"/>
      <c r="C751" s="170" t="s">
        <v>2345</v>
      </c>
      <c r="D751" s="170" t="s">
        <v>179</v>
      </c>
      <c r="E751" s="171" t="s">
        <v>2346</v>
      </c>
      <c r="F751" s="172" t="s">
        <v>2347</v>
      </c>
      <c r="G751" s="173" t="s">
        <v>182</v>
      </c>
      <c r="H751" s="174">
        <v>282.47000000000003</v>
      </c>
      <c r="I751" s="175"/>
      <c r="J751" s="176">
        <f>ROUND(I751*H751,2)</f>
        <v>0</v>
      </c>
      <c r="K751" s="177"/>
      <c r="L751" s="36"/>
      <c r="M751" s="178" t="s">
        <v>1</v>
      </c>
      <c r="N751" s="179" t="s">
        <v>41</v>
      </c>
      <c r="O751" s="74"/>
      <c r="P751" s="180">
        <f>O751*H751</f>
        <v>0</v>
      </c>
      <c r="Q751" s="180">
        <v>0</v>
      </c>
      <c r="R751" s="180">
        <f>Q751*H751</f>
        <v>0</v>
      </c>
      <c r="S751" s="180">
        <v>0</v>
      </c>
      <c r="T751" s="181">
        <f>S751*H751</f>
        <v>0</v>
      </c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R751" s="182" t="s">
        <v>241</v>
      </c>
      <c r="AT751" s="182" t="s">
        <v>179</v>
      </c>
      <c r="AU751" s="182" t="s">
        <v>86</v>
      </c>
      <c r="AY751" s="16" t="s">
        <v>176</v>
      </c>
      <c r="BE751" s="183">
        <f>IF(N751="základní",J751,0)</f>
        <v>0</v>
      </c>
      <c r="BF751" s="183">
        <f>IF(N751="snížená",J751,0)</f>
        <v>0</v>
      </c>
      <c r="BG751" s="183">
        <f>IF(N751="zákl. přenesená",J751,0)</f>
        <v>0</v>
      </c>
      <c r="BH751" s="183">
        <f>IF(N751="sníž. přenesená",J751,0)</f>
        <v>0</v>
      </c>
      <c r="BI751" s="183">
        <f>IF(N751="nulová",J751,0)</f>
        <v>0</v>
      </c>
      <c r="BJ751" s="16" t="s">
        <v>84</v>
      </c>
      <c r="BK751" s="183">
        <f>ROUND(I751*H751,2)</f>
        <v>0</v>
      </c>
      <c r="BL751" s="16" t="s">
        <v>241</v>
      </c>
      <c r="BM751" s="182" t="s">
        <v>2348</v>
      </c>
    </row>
    <row r="752" s="2" customFormat="1" ht="24.15" customHeight="1">
      <c r="A752" s="35"/>
      <c r="B752" s="169"/>
      <c r="C752" s="170" t="s">
        <v>2349</v>
      </c>
      <c r="D752" s="170" t="s">
        <v>179</v>
      </c>
      <c r="E752" s="171" t="s">
        <v>2350</v>
      </c>
      <c r="F752" s="172" t="s">
        <v>2351</v>
      </c>
      <c r="G752" s="173" t="s">
        <v>266</v>
      </c>
      <c r="H752" s="174">
        <v>1.6279999999999999</v>
      </c>
      <c r="I752" s="175"/>
      <c r="J752" s="176">
        <f>ROUND(I752*H752,2)</f>
        <v>0</v>
      </c>
      <c r="K752" s="177"/>
      <c r="L752" s="36"/>
      <c r="M752" s="178" t="s">
        <v>1</v>
      </c>
      <c r="N752" s="179" t="s">
        <v>41</v>
      </c>
      <c r="O752" s="74"/>
      <c r="P752" s="180">
        <f>O752*H752</f>
        <v>0</v>
      </c>
      <c r="Q752" s="180">
        <v>0</v>
      </c>
      <c r="R752" s="180">
        <f>Q752*H752</f>
        <v>0</v>
      </c>
      <c r="S752" s="180">
        <v>0</v>
      </c>
      <c r="T752" s="181">
        <f>S752*H752</f>
        <v>0</v>
      </c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R752" s="182" t="s">
        <v>241</v>
      </c>
      <c r="AT752" s="182" t="s">
        <v>179</v>
      </c>
      <c r="AU752" s="182" t="s">
        <v>86</v>
      </c>
      <c r="AY752" s="16" t="s">
        <v>176</v>
      </c>
      <c r="BE752" s="183">
        <f>IF(N752="základní",J752,0)</f>
        <v>0</v>
      </c>
      <c r="BF752" s="183">
        <f>IF(N752="snížená",J752,0)</f>
        <v>0</v>
      </c>
      <c r="BG752" s="183">
        <f>IF(N752="zákl. přenesená",J752,0)</f>
        <v>0</v>
      </c>
      <c r="BH752" s="183">
        <f>IF(N752="sníž. přenesená",J752,0)</f>
        <v>0</v>
      </c>
      <c r="BI752" s="183">
        <f>IF(N752="nulová",J752,0)</f>
        <v>0</v>
      </c>
      <c r="BJ752" s="16" t="s">
        <v>84</v>
      </c>
      <c r="BK752" s="183">
        <f>ROUND(I752*H752,2)</f>
        <v>0</v>
      </c>
      <c r="BL752" s="16" t="s">
        <v>241</v>
      </c>
      <c r="BM752" s="182" t="s">
        <v>2352</v>
      </c>
    </row>
    <row r="753" s="12" customFormat="1" ht="22.8" customHeight="1">
      <c r="A753" s="12"/>
      <c r="B753" s="156"/>
      <c r="C753" s="12"/>
      <c r="D753" s="157" t="s">
        <v>75</v>
      </c>
      <c r="E753" s="167" t="s">
        <v>2353</v>
      </c>
      <c r="F753" s="167" t="s">
        <v>2354</v>
      </c>
      <c r="G753" s="12"/>
      <c r="H753" s="12"/>
      <c r="I753" s="159"/>
      <c r="J753" s="168">
        <f>BK753</f>
        <v>0</v>
      </c>
      <c r="K753" s="12"/>
      <c r="L753" s="156"/>
      <c r="M753" s="161"/>
      <c r="N753" s="162"/>
      <c r="O753" s="162"/>
      <c r="P753" s="163">
        <f>SUM(P754:P762)</f>
        <v>0</v>
      </c>
      <c r="Q753" s="162"/>
      <c r="R753" s="163">
        <f>SUM(R754:R762)</f>
        <v>1.7195866099999999</v>
      </c>
      <c r="S753" s="162"/>
      <c r="T753" s="164">
        <f>SUM(T754:T762)</f>
        <v>0</v>
      </c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R753" s="157" t="s">
        <v>86</v>
      </c>
      <c r="AT753" s="165" t="s">
        <v>75</v>
      </c>
      <c r="AU753" s="165" t="s">
        <v>84</v>
      </c>
      <c r="AY753" s="157" t="s">
        <v>176</v>
      </c>
      <c r="BK753" s="166">
        <f>SUM(BK754:BK762)</f>
        <v>0</v>
      </c>
    </row>
    <row r="754" s="2" customFormat="1" ht="16.5" customHeight="1">
      <c r="A754" s="35"/>
      <c r="B754" s="169"/>
      <c r="C754" s="170" t="s">
        <v>2355</v>
      </c>
      <c r="D754" s="170" t="s">
        <v>179</v>
      </c>
      <c r="E754" s="171" t="s">
        <v>2356</v>
      </c>
      <c r="F754" s="172" t="s">
        <v>2357</v>
      </c>
      <c r="G754" s="173" t="s">
        <v>182</v>
      </c>
      <c r="H754" s="174">
        <v>61.649000000000001</v>
      </c>
      <c r="I754" s="175"/>
      <c r="J754" s="176">
        <f>ROUND(I754*H754,2)</f>
        <v>0</v>
      </c>
      <c r="K754" s="177"/>
      <c r="L754" s="36"/>
      <c r="M754" s="178" t="s">
        <v>1</v>
      </c>
      <c r="N754" s="179" t="s">
        <v>41</v>
      </c>
      <c r="O754" s="74"/>
      <c r="P754" s="180">
        <f>O754*H754</f>
        <v>0</v>
      </c>
      <c r="Q754" s="180">
        <v>0.00029999999999999997</v>
      </c>
      <c r="R754" s="180">
        <f>Q754*H754</f>
        <v>0.018494699999999999</v>
      </c>
      <c r="S754" s="180">
        <v>0</v>
      </c>
      <c r="T754" s="181">
        <f>S754*H754</f>
        <v>0</v>
      </c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R754" s="182" t="s">
        <v>241</v>
      </c>
      <c r="AT754" s="182" t="s">
        <v>179</v>
      </c>
      <c r="AU754" s="182" t="s">
        <v>86</v>
      </c>
      <c r="AY754" s="16" t="s">
        <v>176</v>
      </c>
      <c r="BE754" s="183">
        <f>IF(N754="základní",J754,0)</f>
        <v>0</v>
      </c>
      <c r="BF754" s="183">
        <f>IF(N754="snížená",J754,0)</f>
        <v>0</v>
      </c>
      <c r="BG754" s="183">
        <f>IF(N754="zákl. přenesená",J754,0)</f>
        <v>0</v>
      </c>
      <c r="BH754" s="183">
        <f>IF(N754="sníž. přenesená",J754,0)</f>
        <v>0</v>
      </c>
      <c r="BI754" s="183">
        <f>IF(N754="nulová",J754,0)</f>
        <v>0</v>
      </c>
      <c r="BJ754" s="16" t="s">
        <v>84</v>
      </c>
      <c r="BK754" s="183">
        <f>ROUND(I754*H754,2)</f>
        <v>0</v>
      </c>
      <c r="BL754" s="16" t="s">
        <v>241</v>
      </c>
      <c r="BM754" s="182" t="s">
        <v>2358</v>
      </c>
    </row>
    <row r="755" s="2" customFormat="1" ht="24.15" customHeight="1">
      <c r="A755" s="35"/>
      <c r="B755" s="169"/>
      <c r="C755" s="170" t="s">
        <v>2359</v>
      </c>
      <c r="D755" s="170" t="s">
        <v>179</v>
      </c>
      <c r="E755" s="171" t="s">
        <v>2360</v>
      </c>
      <c r="F755" s="172" t="s">
        <v>2361</v>
      </c>
      <c r="G755" s="173" t="s">
        <v>182</v>
      </c>
      <c r="H755" s="174">
        <v>61.649000000000001</v>
      </c>
      <c r="I755" s="175"/>
      <c r="J755" s="176">
        <f>ROUND(I755*H755,2)</f>
        <v>0</v>
      </c>
      <c r="K755" s="177"/>
      <c r="L755" s="36"/>
      <c r="M755" s="178" t="s">
        <v>1</v>
      </c>
      <c r="N755" s="179" t="s">
        <v>41</v>
      </c>
      <c r="O755" s="74"/>
      <c r="P755" s="180">
        <f>O755*H755</f>
        <v>0</v>
      </c>
      <c r="Q755" s="180">
        <v>0.0015</v>
      </c>
      <c r="R755" s="180">
        <f>Q755*H755</f>
        <v>0.0924735</v>
      </c>
      <c r="S755" s="180">
        <v>0</v>
      </c>
      <c r="T755" s="181">
        <f>S755*H755</f>
        <v>0</v>
      </c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R755" s="182" t="s">
        <v>241</v>
      </c>
      <c r="AT755" s="182" t="s">
        <v>179</v>
      </c>
      <c r="AU755" s="182" t="s">
        <v>86</v>
      </c>
      <c r="AY755" s="16" t="s">
        <v>176</v>
      </c>
      <c r="BE755" s="183">
        <f>IF(N755="základní",J755,0)</f>
        <v>0</v>
      </c>
      <c r="BF755" s="183">
        <f>IF(N755="snížená",J755,0)</f>
        <v>0</v>
      </c>
      <c r="BG755" s="183">
        <f>IF(N755="zákl. přenesená",J755,0)</f>
        <v>0</v>
      </c>
      <c r="BH755" s="183">
        <f>IF(N755="sníž. přenesená",J755,0)</f>
        <v>0</v>
      </c>
      <c r="BI755" s="183">
        <f>IF(N755="nulová",J755,0)</f>
        <v>0</v>
      </c>
      <c r="BJ755" s="16" t="s">
        <v>84</v>
      </c>
      <c r="BK755" s="183">
        <f>ROUND(I755*H755,2)</f>
        <v>0</v>
      </c>
      <c r="BL755" s="16" t="s">
        <v>241</v>
      </c>
      <c r="BM755" s="182" t="s">
        <v>2362</v>
      </c>
    </row>
    <row r="756" s="2" customFormat="1" ht="16.5" customHeight="1">
      <c r="A756" s="35"/>
      <c r="B756" s="169"/>
      <c r="C756" s="170" t="s">
        <v>2363</v>
      </c>
      <c r="D756" s="170" t="s">
        <v>179</v>
      </c>
      <c r="E756" s="171" t="s">
        <v>2364</v>
      </c>
      <c r="F756" s="172" t="s">
        <v>2365</v>
      </c>
      <c r="G756" s="173" t="s">
        <v>182</v>
      </c>
      <c r="H756" s="174">
        <v>61.649000000000001</v>
      </c>
      <c r="I756" s="175"/>
      <c r="J756" s="176">
        <f>ROUND(I756*H756,2)</f>
        <v>0</v>
      </c>
      <c r="K756" s="177"/>
      <c r="L756" s="36"/>
      <c r="M756" s="178" t="s">
        <v>1</v>
      </c>
      <c r="N756" s="179" t="s">
        <v>41</v>
      </c>
      <c r="O756" s="74"/>
      <c r="P756" s="180">
        <f>O756*H756</f>
        <v>0</v>
      </c>
      <c r="Q756" s="180">
        <v>0.0044999999999999997</v>
      </c>
      <c r="R756" s="180">
        <f>Q756*H756</f>
        <v>0.27742049999999996</v>
      </c>
      <c r="S756" s="180">
        <v>0</v>
      </c>
      <c r="T756" s="181">
        <f>S756*H756</f>
        <v>0</v>
      </c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R756" s="182" t="s">
        <v>241</v>
      </c>
      <c r="AT756" s="182" t="s">
        <v>179</v>
      </c>
      <c r="AU756" s="182" t="s">
        <v>86</v>
      </c>
      <c r="AY756" s="16" t="s">
        <v>176</v>
      </c>
      <c r="BE756" s="183">
        <f>IF(N756="základní",J756,0)</f>
        <v>0</v>
      </c>
      <c r="BF756" s="183">
        <f>IF(N756="snížená",J756,0)</f>
        <v>0</v>
      </c>
      <c r="BG756" s="183">
        <f>IF(N756="zákl. přenesená",J756,0)</f>
        <v>0</v>
      </c>
      <c r="BH756" s="183">
        <f>IF(N756="sníž. přenesená",J756,0)</f>
        <v>0</v>
      </c>
      <c r="BI756" s="183">
        <f>IF(N756="nulová",J756,0)</f>
        <v>0</v>
      </c>
      <c r="BJ756" s="16" t="s">
        <v>84</v>
      </c>
      <c r="BK756" s="183">
        <f>ROUND(I756*H756,2)</f>
        <v>0</v>
      </c>
      <c r="BL756" s="16" t="s">
        <v>241</v>
      </c>
      <c r="BM756" s="182" t="s">
        <v>2366</v>
      </c>
    </row>
    <row r="757" s="2" customFormat="1" ht="24.15" customHeight="1">
      <c r="A757" s="35"/>
      <c r="B757" s="169"/>
      <c r="C757" s="170" t="s">
        <v>2367</v>
      </c>
      <c r="D757" s="170" t="s">
        <v>179</v>
      </c>
      <c r="E757" s="171" t="s">
        <v>2368</v>
      </c>
      <c r="F757" s="172" t="s">
        <v>2369</v>
      </c>
      <c r="G757" s="173" t="s">
        <v>182</v>
      </c>
      <c r="H757" s="174">
        <v>61.649000000000001</v>
      </c>
      <c r="I757" s="175"/>
      <c r="J757" s="176">
        <f>ROUND(I757*H757,2)</f>
        <v>0</v>
      </c>
      <c r="K757" s="177"/>
      <c r="L757" s="36"/>
      <c r="M757" s="178" t="s">
        <v>1</v>
      </c>
      <c r="N757" s="179" t="s">
        <v>41</v>
      </c>
      <c r="O757" s="74"/>
      <c r="P757" s="180">
        <f>O757*H757</f>
        <v>0</v>
      </c>
      <c r="Q757" s="180">
        <v>0.0033</v>
      </c>
      <c r="R757" s="180">
        <f>Q757*H757</f>
        <v>0.2034417</v>
      </c>
      <c r="S757" s="180">
        <v>0</v>
      </c>
      <c r="T757" s="181">
        <f>S757*H757</f>
        <v>0</v>
      </c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R757" s="182" t="s">
        <v>241</v>
      </c>
      <c r="AT757" s="182" t="s">
        <v>179</v>
      </c>
      <c r="AU757" s="182" t="s">
        <v>86</v>
      </c>
      <c r="AY757" s="16" t="s">
        <v>176</v>
      </c>
      <c r="BE757" s="183">
        <f>IF(N757="základní",J757,0)</f>
        <v>0</v>
      </c>
      <c r="BF757" s="183">
        <f>IF(N757="snížená",J757,0)</f>
        <v>0</v>
      </c>
      <c r="BG757" s="183">
        <f>IF(N757="zákl. přenesená",J757,0)</f>
        <v>0</v>
      </c>
      <c r="BH757" s="183">
        <f>IF(N757="sníž. přenesená",J757,0)</f>
        <v>0</v>
      </c>
      <c r="BI757" s="183">
        <f>IF(N757="nulová",J757,0)</f>
        <v>0</v>
      </c>
      <c r="BJ757" s="16" t="s">
        <v>84</v>
      </c>
      <c r="BK757" s="183">
        <f>ROUND(I757*H757,2)</f>
        <v>0</v>
      </c>
      <c r="BL757" s="16" t="s">
        <v>241</v>
      </c>
      <c r="BM757" s="182" t="s">
        <v>2370</v>
      </c>
    </row>
    <row r="758" s="2" customFormat="1" ht="24.15" customHeight="1">
      <c r="A758" s="35"/>
      <c r="B758" s="169"/>
      <c r="C758" s="184" t="s">
        <v>2371</v>
      </c>
      <c r="D758" s="184" t="s">
        <v>198</v>
      </c>
      <c r="E758" s="185" t="s">
        <v>2372</v>
      </c>
      <c r="F758" s="186" t="s">
        <v>2373</v>
      </c>
      <c r="G758" s="187" t="s">
        <v>182</v>
      </c>
      <c r="H758" s="188">
        <v>63.390999999999998</v>
      </c>
      <c r="I758" s="189"/>
      <c r="J758" s="190">
        <f>ROUND(I758*H758,2)</f>
        <v>0</v>
      </c>
      <c r="K758" s="191"/>
      <c r="L758" s="192"/>
      <c r="M758" s="193" t="s">
        <v>1</v>
      </c>
      <c r="N758" s="194" t="s">
        <v>41</v>
      </c>
      <c r="O758" s="74"/>
      <c r="P758" s="180">
        <f>O758*H758</f>
        <v>0</v>
      </c>
      <c r="Q758" s="180">
        <v>0.01771</v>
      </c>
      <c r="R758" s="180">
        <f>Q758*H758</f>
        <v>1.1226546099999999</v>
      </c>
      <c r="S758" s="180">
        <v>0</v>
      </c>
      <c r="T758" s="181">
        <f>S758*H758</f>
        <v>0</v>
      </c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R758" s="182" t="s">
        <v>290</v>
      </c>
      <c r="AT758" s="182" t="s">
        <v>198</v>
      </c>
      <c r="AU758" s="182" t="s">
        <v>86</v>
      </c>
      <c r="AY758" s="16" t="s">
        <v>176</v>
      </c>
      <c r="BE758" s="183">
        <f>IF(N758="základní",J758,0)</f>
        <v>0</v>
      </c>
      <c r="BF758" s="183">
        <f>IF(N758="snížená",J758,0)</f>
        <v>0</v>
      </c>
      <c r="BG758" s="183">
        <f>IF(N758="zákl. přenesená",J758,0)</f>
        <v>0</v>
      </c>
      <c r="BH758" s="183">
        <f>IF(N758="sníž. přenesená",J758,0)</f>
        <v>0</v>
      </c>
      <c r="BI758" s="183">
        <f>IF(N758="nulová",J758,0)</f>
        <v>0</v>
      </c>
      <c r="BJ758" s="16" t="s">
        <v>84</v>
      </c>
      <c r="BK758" s="183">
        <f>ROUND(I758*H758,2)</f>
        <v>0</v>
      </c>
      <c r="BL758" s="16" t="s">
        <v>241</v>
      </c>
      <c r="BM758" s="182" t="s">
        <v>2374</v>
      </c>
    </row>
    <row r="759" s="2" customFormat="1" ht="33" customHeight="1">
      <c r="A759" s="35"/>
      <c r="B759" s="169"/>
      <c r="C759" s="170" t="s">
        <v>2375</v>
      </c>
      <c r="D759" s="170" t="s">
        <v>179</v>
      </c>
      <c r="E759" s="171" t="s">
        <v>2376</v>
      </c>
      <c r="F759" s="172" t="s">
        <v>2377</v>
      </c>
      <c r="G759" s="173" t="s">
        <v>182</v>
      </c>
      <c r="H759" s="174">
        <v>7.0300000000000002</v>
      </c>
      <c r="I759" s="175"/>
      <c r="J759" s="176">
        <f>ROUND(I759*H759,2)</f>
        <v>0</v>
      </c>
      <c r="K759" s="177"/>
      <c r="L759" s="36"/>
      <c r="M759" s="178" t="s">
        <v>1</v>
      </c>
      <c r="N759" s="179" t="s">
        <v>41</v>
      </c>
      <c r="O759" s="74"/>
      <c r="P759" s="180">
        <f>O759*H759</f>
        <v>0</v>
      </c>
      <c r="Q759" s="180">
        <v>0</v>
      </c>
      <c r="R759" s="180">
        <f>Q759*H759</f>
        <v>0</v>
      </c>
      <c r="S759" s="180">
        <v>0</v>
      </c>
      <c r="T759" s="181">
        <f>S759*H759</f>
        <v>0</v>
      </c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R759" s="182" t="s">
        <v>241</v>
      </c>
      <c r="AT759" s="182" t="s">
        <v>179</v>
      </c>
      <c r="AU759" s="182" t="s">
        <v>86</v>
      </c>
      <c r="AY759" s="16" t="s">
        <v>176</v>
      </c>
      <c r="BE759" s="183">
        <f>IF(N759="základní",J759,0)</f>
        <v>0</v>
      </c>
      <c r="BF759" s="183">
        <f>IF(N759="snížená",J759,0)</f>
        <v>0</v>
      </c>
      <c r="BG759" s="183">
        <f>IF(N759="zákl. přenesená",J759,0)</f>
        <v>0</v>
      </c>
      <c r="BH759" s="183">
        <f>IF(N759="sníž. přenesená",J759,0)</f>
        <v>0</v>
      </c>
      <c r="BI759" s="183">
        <f>IF(N759="nulová",J759,0)</f>
        <v>0</v>
      </c>
      <c r="BJ759" s="16" t="s">
        <v>84</v>
      </c>
      <c r="BK759" s="183">
        <f>ROUND(I759*H759,2)</f>
        <v>0</v>
      </c>
      <c r="BL759" s="16" t="s">
        <v>241</v>
      </c>
      <c r="BM759" s="182" t="s">
        <v>2378</v>
      </c>
    </row>
    <row r="760" s="2" customFormat="1" ht="24.15" customHeight="1">
      <c r="A760" s="35"/>
      <c r="B760" s="169"/>
      <c r="C760" s="170" t="s">
        <v>2379</v>
      </c>
      <c r="D760" s="170" t="s">
        <v>179</v>
      </c>
      <c r="E760" s="171" t="s">
        <v>2380</v>
      </c>
      <c r="F760" s="172" t="s">
        <v>2381</v>
      </c>
      <c r="G760" s="173" t="s">
        <v>285</v>
      </c>
      <c r="H760" s="174">
        <v>11.119999999999999</v>
      </c>
      <c r="I760" s="175"/>
      <c r="J760" s="176">
        <f>ROUND(I760*H760,2)</f>
        <v>0</v>
      </c>
      <c r="K760" s="177"/>
      <c r="L760" s="36"/>
      <c r="M760" s="178" t="s">
        <v>1</v>
      </c>
      <c r="N760" s="179" t="s">
        <v>41</v>
      </c>
      <c r="O760" s="74"/>
      <c r="P760" s="180">
        <f>O760*H760</f>
        <v>0</v>
      </c>
      <c r="Q760" s="180">
        <v>0.00011</v>
      </c>
      <c r="R760" s="180">
        <f>Q760*H760</f>
        <v>0.0012232</v>
      </c>
      <c r="S760" s="180">
        <v>0</v>
      </c>
      <c r="T760" s="181">
        <f>S760*H760</f>
        <v>0</v>
      </c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R760" s="182" t="s">
        <v>241</v>
      </c>
      <c r="AT760" s="182" t="s">
        <v>179</v>
      </c>
      <c r="AU760" s="182" t="s">
        <v>86</v>
      </c>
      <c r="AY760" s="16" t="s">
        <v>176</v>
      </c>
      <c r="BE760" s="183">
        <f>IF(N760="základní",J760,0)</f>
        <v>0</v>
      </c>
      <c r="BF760" s="183">
        <f>IF(N760="snížená",J760,0)</f>
        <v>0</v>
      </c>
      <c r="BG760" s="183">
        <f>IF(N760="zákl. přenesená",J760,0)</f>
        <v>0</v>
      </c>
      <c r="BH760" s="183">
        <f>IF(N760="sníž. přenesená",J760,0)</f>
        <v>0</v>
      </c>
      <c r="BI760" s="183">
        <f>IF(N760="nulová",J760,0)</f>
        <v>0</v>
      </c>
      <c r="BJ760" s="16" t="s">
        <v>84</v>
      </c>
      <c r="BK760" s="183">
        <f>ROUND(I760*H760,2)</f>
        <v>0</v>
      </c>
      <c r="BL760" s="16" t="s">
        <v>241</v>
      </c>
      <c r="BM760" s="182" t="s">
        <v>2382</v>
      </c>
    </row>
    <row r="761" s="2" customFormat="1" ht="16.5" customHeight="1">
      <c r="A761" s="35"/>
      <c r="B761" s="169"/>
      <c r="C761" s="184" t="s">
        <v>2383</v>
      </c>
      <c r="D761" s="184" t="s">
        <v>198</v>
      </c>
      <c r="E761" s="185" t="s">
        <v>2384</v>
      </c>
      <c r="F761" s="186" t="s">
        <v>2385</v>
      </c>
      <c r="G761" s="187" t="s">
        <v>285</v>
      </c>
      <c r="H761" s="188">
        <v>12.119999999999999</v>
      </c>
      <c r="I761" s="189"/>
      <c r="J761" s="190">
        <f>ROUND(I761*H761,2)</f>
        <v>0</v>
      </c>
      <c r="K761" s="191"/>
      <c r="L761" s="192"/>
      <c r="M761" s="193" t="s">
        <v>1</v>
      </c>
      <c r="N761" s="194" t="s">
        <v>41</v>
      </c>
      <c r="O761" s="74"/>
      <c r="P761" s="180">
        <f>O761*H761</f>
        <v>0</v>
      </c>
      <c r="Q761" s="180">
        <v>0.00032000000000000003</v>
      </c>
      <c r="R761" s="180">
        <f>Q761*H761</f>
        <v>0.0038784000000000002</v>
      </c>
      <c r="S761" s="180">
        <v>0</v>
      </c>
      <c r="T761" s="181">
        <f>S761*H761</f>
        <v>0</v>
      </c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R761" s="182" t="s">
        <v>290</v>
      </c>
      <c r="AT761" s="182" t="s">
        <v>198</v>
      </c>
      <c r="AU761" s="182" t="s">
        <v>86</v>
      </c>
      <c r="AY761" s="16" t="s">
        <v>176</v>
      </c>
      <c r="BE761" s="183">
        <f>IF(N761="základní",J761,0)</f>
        <v>0</v>
      </c>
      <c r="BF761" s="183">
        <f>IF(N761="snížená",J761,0)</f>
        <v>0</v>
      </c>
      <c r="BG761" s="183">
        <f>IF(N761="zákl. přenesená",J761,0)</f>
        <v>0</v>
      </c>
      <c r="BH761" s="183">
        <f>IF(N761="sníž. přenesená",J761,0)</f>
        <v>0</v>
      </c>
      <c r="BI761" s="183">
        <f>IF(N761="nulová",J761,0)</f>
        <v>0</v>
      </c>
      <c r="BJ761" s="16" t="s">
        <v>84</v>
      </c>
      <c r="BK761" s="183">
        <f>ROUND(I761*H761,2)</f>
        <v>0</v>
      </c>
      <c r="BL761" s="16" t="s">
        <v>241</v>
      </c>
      <c r="BM761" s="182" t="s">
        <v>2386</v>
      </c>
    </row>
    <row r="762" s="2" customFormat="1" ht="24.15" customHeight="1">
      <c r="A762" s="35"/>
      <c r="B762" s="169"/>
      <c r="C762" s="170" t="s">
        <v>2387</v>
      </c>
      <c r="D762" s="170" t="s">
        <v>179</v>
      </c>
      <c r="E762" s="171" t="s">
        <v>2388</v>
      </c>
      <c r="F762" s="172" t="s">
        <v>2389</v>
      </c>
      <c r="G762" s="173" t="s">
        <v>266</v>
      </c>
      <c r="H762" s="174">
        <v>1.72</v>
      </c>
      <c r="I762" s="175"/>
      <c r="J762" s="176">
        <f>ROUND(I762*H762,2)</f>
        <v>0</v>
      </c>
      <c r="K762" s="177"/>
      <c r="L762" s="36"/>
      <c r="M762" s="178" t="s">
        <v>1</v>
      </c>
      <c r="N762" s="179" t="s">
        <v>41</v>
      </c>
      <c r="O762" s="74"/>
      <c r="P762" s="180">
        <f>O762*H762</f>
        <v>0</v>
      </c>
      <c r="Q762" s="180">
        <v>0</v>
      </c>
      <c r="R762" s="180">
        <f>Q762*H762</f>
        <v>0</v>
      </c>
      <c r="S762" s="180">
        <v>0</v>
      </c>
      <c r="T762" s="181">
        <f>S762*H762</f>
        <v>0</v>
      </c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R762" s="182" t="s">
        <v>241</v>
      </c>
      <c r="AT762" s="182" t="s">
        <v>179</v>
      </c>
      <c r="AU762" s="182" t="s">
        <v>86</v>
      </c>
      <c r="AY762" s="16" t="s">
        <v>176</v>
      </c>
      <c r="BE762" s="183">
        <f>IF(N762="základní",J762,0)</f>
        <v>0</v>
      </c>
      <c r="BF762" s="183">
        <f>IF(N762="snížená",J762,0)</f>
        <v>0</v>
      </c>
      <c r="BG762" s="183">
        <f>IF(N762="zákl. přenesená",J762,0)</f>
        <v>0</v>
      </c>
      <c r="BH762" s="183">
        <f>IF(N762="sníž. přenesená",J762,0)</f>
        <v>0</v>
      </c>
      <c r="BI762" s="183">
        <f>IF(N762="nulová",J762,0)</f>
        <v>0</v>
      </c>
      <c r="BJ762" s="16" t="s">
        <v>84</v>
      </c>
      <c r="BK762" s="183">
        <f>ROUND(I762*H762,2)</f>
        <v>0</v>
      </c>
      <c r="BL762" s="16" t="s">
        <v>241</v>
      </c>
      <c r="BM762" s="182" t="s">
        <v>2390</v>
      </c>
    </row>
    <row r="763" s="12" customFormat="1" ht="22.8" customHeight="1">
      <c r="A763" s="12"/>
      <c r="B763" s="156"/>
      <c r="C763" s="12"/>
      <c r="D763" s="157" t="s">
        <v>75</v>
      </c>
      <c r="E763" s="167" t="s">
        <v>2391</v>
      </c>
      <c r="F763" s="167" t="s">
        <v>2392</v>
      </c>
      <c r="G763" s="12"/>
      <c r="H763" s="12"/>
      <c r="I763" s="159"/>
      <c r="J763" s="168">
        <f>BK763</f>
        <v>0</v>
      </c>
      <c r="K763" s="12"/>
      <c r="L763" s="156"/>
      <c r="M763" s="161"/>
      <c r="N763" s="162"/>
      <c r="O763" s="162"/>
      <c r="P763" s="163">
        <f>P764+SUM(P765:P767)+P771+P773</f>
        <v>0</v>
      </c>
      <c r="Q763" s="162"/>
      <c r="R763" s="163">
        <f>R764+SUM(R765:R767)+R771+R773</f>
        <v>0.27260250000000003</v>
      </c>
      <c r="S763" s="162"/>
      <c r="T763" s="164">
        <f>T764+SUM(T765:T767)+T771+T773</f>
        <v>0</v>
      </c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R763" s="157" t="s">
        <v>86</v>
      </c>
      <c r="AT763" s="165" t="s">
        <v>75</v>
      </c>
      <c r="AU763" s="165" t="s">
        <v>84</v>
      </c>
      <c r="AY763" s="157" t="s">
        <v>176</v>
      </c>
      <c r="BK763" s="166">
        <f>BK764+SUM(BK765:BK767)+BK771+BK773</f>
        <v>0</v>
      </c>
    </row>
    <row r="764" s="2" customFormat="1" ht="24.15" customHeight="1">
      <c r="A764" s="35"/>
      <c r="B764" s="169"/>
      <c r="C764" s="170" t="s">
        <v>2393</v>
      </c>
      <c r="D764" s="170" t="s">
        <v>179</v>
      </c>
      <c r="E764" s="171" t="s">
        <v>2394</v>
      </c>
      <c r="F764" s="172" t="s">
        <v>2395</v>
      </c>
      <c r="G764" s="173" t="s">
        <v>182</v>
      </c>
      <c r="H764" s="174">
        <v>522.10500000000002</v>
      </c>
      <c r="I764" s="175"/>
      <c r="J764" s="176">
        <f>ROUND(I764*H764,2)</f>
        <v>0</v>
      </c>
      <c r="K764" s="177"/>
      <c r="L764" s="36"/>
      <c r="M764" s="178" t="s">
        <v>1</v>
      </c>
      <c r="N764" s="179" t="s">
        <v>41</v>
      </c>
      <c r="O764" s="74"/>
      <c r="P764" s="180">
        <f>O764*H764</f>
        <v>0</v>
      </c>
      <c r="Q764" s="180">
        <v>0.00021000000000000001</v>
      </c>
      <c r="R764" s="180">
        <f>Q764*H764</f>
        <v>0.10964205000000001</v>
      </c>
      <c r="S764" s="180">
        <v>0</v>
      </c>
      <c r="T764" s="181">
        <f>S764*H764</f>
        <v>0</v>
      </c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R764" s="182" t="s">
        <v>241</v>
      </c>
      <c r="AT764" s="182" t="s">
        <v>179</v>
      </c>
      <c r="AU764" s="182" t="s">
        <v>86</v>
      </c>
      <c r="AY764" s="16" t="s">
        <v>176</v>
      </c>
      <c r="BE764" s="183">
        <f>IF(N764="základní",J764,0)</f>
        <v>0</v>
      </c>
      <c r="BF764" s="183">
        <f>IF(N764="snížená",J764,0)</f>
        <v>0</v>
      </c>
      <c r="BG764" s="183">
        <f>IF(N764="zákl. přenesená",J764,0)</f>
        <v>0</v>
      </c>
      <c r="BH764" s="183">
        <f>IF(N764="sníž. přenesená",J764,0)</f>
        <v>0</v>
      </c>
      <c r="BI764" s="183">
        <f>IF(N764="nulová",J764,0)</f>
        <v>0</v>
      </c>
      <c r="BJ764" s="16" t="s">
        <v>84</v>
      </c>
      <c r="BK764" s="183">
        <f>ROUND(I764*H764,2)</f>
        <v>0</v>
      </c>
      <c r="BL764" s="16" t="s">
        <v>241</v>
      </c>
      <c r="BM764" s="182" t="s">
        <v>2396</v>
      </c>
    </row>
    <row r="765" s="2" customFormat="1" ht="33" customHeight="1">
      <c r="A765" s="35"/>
      <c r="B765" s="169"/>
      <c r="C765" s="170" t="s">
        <v>2397</v>
      </c>
      <c r="D765" s="170" t="s">
        <v>179</v>
      </c>
      <c r="E765" s="171" t="s">
        <v>2398</v>
      </c>
      <c r="F765" s="172" t="s">
        <v>2399</v>
      </c>
      <c r="G765" s="173" t="s">
        <v>182</v>
      </c>
      <c r="H765" s="174">
        <v>522.10500000000002</v>
      </c>
      <c r="I765" s="175"/>
      <c r="J765" s="176">
        <f>ROUND(I765*H765,2)</f>
        <v>0</v>
      </c>
      <c r="K765" s="177"/>
      <c r="L765" s="36"/>
      <c r="M765" s="178" t="s">
        <v>1</v>
      </c>
      <c r="N765" s="179" t="s">
        <v>41</v>
      </c>
      <c r="O765" s="74"/>
      <c r="P765" s="180">
        <f>O765*H765</f>
        <v>0</v>
      </c>
      <c r="Q765" s="180">
        <v>0.00029</v>
      </c>
      <c r="R765" s="180">
        <f>Q765*H765</f>
        <v>0.15141045</v>
      </c>
      <c r="S765" s="180">
        <v>0</v>
      </c>
      <c r="T765" s="181">
        <f>S765*H765</f>
        <v>0</v>
      </c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R765" s="182" t="s">
        <v>241</v>
      </c>
      <c r="AT765" s="182" t="s">
        <v>179</v>
      </c>
      <c r="AU765" s="182" t="s">
        <v>86</v>
      </c>
      <c r="AY765" s="16" t="s">
        <v>176</v>
      </c>
      <c r="BE765" s="183">
        <f>IF(N765="základní",J765,0)</f>
        <v>0</v>
      </c>
      <c r="BF765" s="183">
        <f>IF(N765="snížená",J765,0)</f>
        <v>0</v>
      </c>
      <c r="BG765" s="183">
        <f>IF(N765="zákl. přenesená",J765,0)</f>
        <v>0</v>
      </c>
      <c r="BH765" s="183">
        <f>IF(N765="sníž. přenesená",J765,0)</f>
        <v>0</v>
      </c>
      <c r="BI765" s="183">
        <f>IF(N765="nulová",J765,0)</f>
        <v>0</v>
      </c>
      <c r="BJ765" s="16" t="s">
        <v>84</v>
      </c>
      <c r="BK765" s="183">
        <f>ROUND(I765*H765,2)</f>
        <v>0</v>
      </c>
      <c r="BL765" s="16" t="s">
        <v>241</v>
      </c>
      <c r="BM765" s="182" t="s">
        <v>2400</v>
      </c>
    </row>
    <row r="766" s="2" customFormat="1" ht="21.75" customHeight="1">
      <c r="A766" s="35"/>
      <c r="B766" s="169"/>
      <c r="C766" s="170" t="s">
        <v>2401</v>
      </c>
      <c r="D766" s="170" t="s">
        <v>179</v>
      </c>
      <c r="E766" s="171" t="s">
        <v>2402</v>
      </c>
      <c r="F766" s="172" t="s">
        <v>2403</v>
      </c>
      <c r="G766" s="173" t="s">
        <v>182</v>
      </c>
      <c r="H766" s="174">
        <v>33</v>
      </c>
      <c r="I766" s="175"/>
      <c r="J766" s="176">
        <f>ROUND(I766*H766,2)</f>
        <v>0</v>
      </c>
      <c r="K766" s="177"/>
      <c r="L766" s="36"/>
      <c r="M766" s="178" t="s">
        <v>1</v>
      </c>
      <c r="N766" s="179" t="s">
        <v>41</v>
      </c>
      <c r="O766" s="74"/>
      <c r="P766" s="180">
        <f>O766*H766</f>
        <v>0</v>
      </c>
      <c r="Q766" s="180">
        <v>0.00035</v>
      </c>
      <c r="R766" s="180">
        <f>Q766*H766</f>
        <v>0.01155</v>
      </c>
      <c r="S766" s="180">
        <v>0</v>
      </c>
      <c r="T766" s="181">
        <f>S766*H766</f>
        <v>0</v>
      </c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R766" s="182" t="s">
        <v>241</v>
      </c>
      <c r="AT766" s="182" t="s">
        <v>179</v>
      </c>
      <c r="AU766" s="182" t="s">
        <v>86</v>
      </c>
      <c r="AY766" s="16" t="s">
        <v>176</v>
      </c>
      <c r="BE766" s="183">
        <f>IF(N766="základní",J766,0)</f>
        <v>0</v>
      </c>
      <c r="BF766" s="183">
        <f>IF(N766="snížená",J766,0)</f>
        <v>0</v>
      </c>
      <c r="BG766" s="183">
        <f>IF(N766="zákl. přenesená",J766,0)</f>
        <v>0</v>
      </c>
      <c r="BH766" s="183">
        <f>IF(N766="sníž. přenesená",J766,0)</f>
        <v>0</v>
      </c>
      <c r="BI766" s="183">
        <f>IF(N766="nulová",J766,0)</f>
        <v>0</v>
      </c>
      <c r="BJ766" s="16" t="s">
        <v>84</v>
      </c>
      <c r="BK766" s="183">
        <f>ROUND(I766*H766,2)</f>
        <v>0</v>
      </c>
      <c r="BL766" s="16" t="s">
        <v>241</v>
      </c>
      <c r="BM766" s="182" t="s">
        <v>2404</v>
      </c>
    </row>
    <row r="767" s="12" customFormat="1" ht="20.88" customHeight="1">
      <c r="A767" s="12"/>
      <c r="B767" s="156"/>
      <c r="C767" s="12"/>
      <c r="D767" s="157" t="s">
        <v>75</v>
      </c>
      <c r="E767" s="167" t="s">
        <v>2405</v>
      </c>
      <c r="F767" s="167" t="s">
        <v>601</v>
      </c>
      <c r="G767" s="12"/>
      <c r="H767" s="12"/>
      <c r="I767" s="159"/>
      <c r="J767" s="168">
        <f>BK767</f>
        <v>0</v>
      </c>
      <c r="K767" s="12"/>
      <c r="L767" s="156"/>
      <c r="M767" s="161"/>
      <c r="N767" s="162"/>
      <c r="O767" s="162"/>
      <c r="P767" s="163">
        <f>SUM(P768:P770)</f>
        <v>0</v>
      </c>
      <c r="Q767" s="162"/>
      <c r="R767" s="163">
        <f>SUM(R768:R770)</f>
        <v>0</v>
      </c>
      <c r="S767" s="162"/>
      <c r="T767" s="164">
        <f>SUM(T768:T770)</f>
        <v>0</v>
      </c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R767" s="157" t="s">
        <v>197</v>
      </c>
      <c r="AT767" s="165" t="s">
        <v>75</v>
      </c>
      <c r="AU767" s="165" t="s">
        <v>86</v>
      </c>
      <c r="AY767" s="157" t="s">
        <v>176</v>
      </c>
      <c r="BK767" s="166">
        <f>SUM(BK768:BK770)</f>
        <v>0</v>
      </c>
    </row>
    <row r="768" s="2" customFormat="1" ht="16.5" customHeight="1">
      <c r="A768" s="35"/>
      <c r="B768" s="169"/>
      <c r="C768" s="170" t="s">
        <v>2406</v>
      </c>
      <c r="D768" s="170" t="s">
        <v>179</v>
      </c>
      <c r="E768" s="171" t="s">
        <v>2407</v>
      </c>
      <c r="F768" s="172" t="s">
        <v>2408</v>
      </c>
      <c r="G768" s="173" t="s">
        <v>481</v>
      </c>
      <c r="H768" s="174">
        <v>1</v>
      </c>
      <c r="I768" s="175"/>
      <c r="J768" s="176">
        <f>ROUND(I768*H768,2)</f>
        <v>0</v>
      </c>
      <c r="K768" s="177"/>
      <c r="L768" s="36"/>
      <c r="M768" s="178" t="s">
        <v>1</v>
      </c>
      <c r="N768" s="179" t="s">
        <v>41</v>
      </c>
      <c r="O768" s="74"/>
      <c r="P768" s="180">
        <f>O768*H768</f>
        <v>0</v>
      </c>
      <c r="Q768" s="180">
        <v>0</v>
      </c>
      <c r="R768" s="180">
        <f>Q768*H768</f>
        <v>0</v>
      </c>
      <c r="S768" s="180">
        <v>0</v>
      </c>
      <c r="T768" s="181">
        <f>S768*H768</f>
        <v>0</v>
      </c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R768" s="182" t="s">
        <v>605</v>
      </c>
      <c r="AT768" s="182" t="s">
        <v>179</v>
      </c>
      <c r="AU768" s="182" t="s">
        <v>188</v>
      </c>
      <c r="AY768" s="16" t="s">
        <v>176</v>
      </c>
      <c r="BE768" s="183">
        <f>IF(N768="základní",J768,0)</f>
        <v>0</v>
      </c>
      <c r="BF768" s="183">
        <f>IF(N768="snížená",J768,0)</f>
        <v>0</v>
      </c>
      <c r="BG768" s="183">
        <f>IF(N768="zákl. přenesená",J768,0)</f>
        <v>0</v>
      </c>
      <c r="BH768" s="183">
        <f>IF(N768="sníž. přenesená",J768,0)</f>
        <v>0</v>
      </c>
      <c r="BI768" s="183">
        <f>IF(N768="nulová",J768,0)</f>
        <v>0</v>
      </c>
      <c r="BJ768" s="16" t="s">
        <v>84</v>
      </c>
      <c r="BK768" s="183">
        <f>ROUND(I768*H768,2)</f>
        <v>0</v>
      </c>
      <c r="BL768" s="16" t="s">
        <v>605</v>
      </c>
      <c r="BM768" s="182" t="s">
        <v>2409</v>
      </c>
    </row>
    <row r="769" s="2" customFormat="1" ht="16.5" customHeight="1">
      <c r="A769" s="35"/>
      <c r="B769" s="169"/>
      <c r="C769" s="170" t="s">
        <v>2410</v>
      </c>
      <c r="D769" s="170" t="s">
        <v>179</v>
      </c>
      <c r="E769" s="171" t="s">
        <v>2411</v>
      </c>
      <c r="F769" s="172" t="s">
        <v>2412</v>
      </c>
      <c r="G769" s="173" t="s">
        <v>244</v>
      </c>
      <c r="H769" s="174">
        <v>1</v>
      </c>
      <c r="I769" s="175"/>
      <c r="J769" s="176">
        <f>ROUND(I769*H769,2)</f>
        <v>0</v>
      </c>
      <c r="K769" s="177"/>
      <c r="L769" s="36"/>
      <c r="M769" s="178" t="s">
        <v>1</v>
      </c>
      <c r="N769" s="179" t="s">
        <v>41</v>
      </c>
      <c r="O769" s="74"/>
      <c r="P769" s="180">
        <f>O769*H769</f>
        <v>0</v>
      </c>
      <c r="Q769" s="180">
        <v>0</v>
      </c>
      <c r="R769" s="180">
        <f>Q769*H769</f>
        <v>0</v>
      </c>
      <c r="S769" s="180">
        <v>0</v>
      </c>
      <c r="T769" s="181">
        <f>S769*H769</f>
        <v>0</v>
      </c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R769" s="182" t="s">
        <v>605</v>
      </c>
      <c r="AT769" s="182" t="s">
        <v>179</v>
      </c>
      <c r="AU769" s="182" t="s">
        <v>188</v>
      </c>
      <c r="AY769" s="16" t="s">
        <v>176</v>
      </c>
      <c r="BE769" s="183">
        <f>IF(N769="základní",J769,0)</f>
        <v>0</v>
      </c>
      <c r="BF769" s="183">
        <f>IF(N769="snížená",J769,0)</f>
        <v>0</v>
      </c>
      <c r="BG769" s="183">
        <f>IF(N769="zákl. přenesená",J769,0)</f>
        <v>0</v>
      </c>
      <c r="BH769" s="183">
        <f>IF(N769="sníž. přenesená",J769,0)</f>
        <v>0</v>
      </c>
      <c r="BI769" s="183">
        <f>IF(N769="nulová",J769,0)</f>
        <v>0</v>
      </c>
      <c r="BJ769" s="16" t="s">
        <v>84</v>
      </c>
      <c r="BK769" s="183">
        <f>ROUND(I769*H769,2)</f>
        <v>0</v>
      </c>
      <c r="BL769" s="16" t="s">
        <v>605</v>
      </c>
      <c r="BM769" s="182" t="s">
        <v>2413</v>
      </c>
    </row>
    <row r="770" s="2" customFormat="1" ht="16.5" customHeight="1">
      <c r="A770" s="35"/>
      <c r="B770" s="169"/>
      <c r="C770" s="170" t="s">
        <v>2414</v>
      </c>
      <c r="D770" s="170" t="s">
        <v>179</v>
      </c>
      <c r="E770" s="171" t="s">
        <v>2415</v>
      </c>
      <c r="F770" s="172" t="s">
        <v>2416</v>
      </c>
      <c r="G770" s="173" t="s">
        <v>244</v>
      </c>
      <c r="H770" s="174">
        <v>1</v>
      </c>
      <c r="I770" s="175"/>
      <c r="J770" s="176">
        <f>ROUND(I770*H770,2)</f>
        <v>0</v>
      </c>
      <c r="K770" s="177"/>
      <c r="L770" s="36"/>
      <c r="M770" s="178" t="s">
        <v>1</v>
      </c>
      <c r="N770" s="179" t="s">
        <v>41</v>
      </c>
      <c r="O770" s="74"/>
      <c r="P770" s="180">
        <f>O770*H770</f>
        <v>0</v>
      </c>
      <c r="Q770" s="180">
        <v>0</v>
      </c>
      <c r="R770" s="180">
        <f>Q770*H770</f>
        <v>0</v>
      </c>
      <c r="S770" s="180">
        <v>0</v>
      </c>
      <c r="T770" s="181">
        <f>S770*H770</f>
        <v>0</v>
      </c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R770" s="182" t="s">
        <v>605</v>
      </c>
      <c r="AT770" s="182" t="s">
        <v>179</v>
      </c>
      <c r="AU770" s="182" t="s">
        <v>188</v>
      </c>
      <c r="AY770" s="16" t="s">
        <v>176</v>
      </c>
      <c r="BE770" s="183">
        <f>IF(N770="základní",J770,0)</f>
        <v>0</v>
      </c>
      <c r="BF770" s="183">
        <f>IF(N770="snížená",J770,0)</f>
        <v>0</v>
      </c>
      <c r="BG770" s="183">
        <f>IF(N770="zákl. přenesená",J770,0)</f>
        <v>0</v>
      </c>
      <c r="BH770" s="183">
        <f>IF(N770="sníž. přenesená",J770,0)</f>
        <v>0</v>
      </c>
      <c r="BI770" s="183">
        <f>IF(N770="nulová",J770,0)</f>
        <v>0</v>
      </c>
      <c r="BJ770" s="16" t="s">
        <v>84</v>
      </c>
      <c r="BK770" s="183">
        <f>ROUND(I770*H770,2)</f>
        <v>0</v>
      </c>
      <c r="BL770" s="16" t="s">
        <v>605</v>
      </c>
      <c r="BM770" s="182" t="s">
        <v>2417</v>
      </c>
    </row>
    <row r="771" s="12" customFormat="1" ht="20.88" customHeight="1">
      <c r="A771" s="12"/>
      <c r="B771" s="156"/>
      <c r="C771" s="12"/>
      <c r="D771" s="157" t="s">
        <v>75</v>
      </c>
      <c r="E771" s="167" t="s">
        <v>2418</v>
      </c>
      <c r="F771" s="167" t="s">
        <v>2419</v>
      </c>
      <c r="G771" s="12"/>
      <c r="H771" s="12"/>
      <c r="I771" s="159"/>
      <c r="J771" s="168">
        <f>BK771</f>
        <v>0</v>
      </c>
      <c r="K771" s="12"/>
      <c r="L771" s="156"/>
      <c r="M771" s="161"/>
      <c r="N771" s="162"/>
      <c r="O771" s="162"/>
      <c r="P771" s="163">
        <f>P772</f>
        <v>0</v>
      </c>
      <c r="Q771" s="162"/>
      <c r="R771" s="163">
        <f>R772</f>
        <v>0</v>
      </c>
      <c r="S771" s="162"/>
      <c r="T771" s="164">
        <f>T772</f>
        <v>0</v>
      </c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R771" s="157" t="s">
        <v>197</v>
      </c>
      <c r="AT771" s="165" t="s">
        <v>75</v>
      </c>
      <c r="AU771" s="165" t="s">
        <v>86</v>
      </c>
      <c r="AY771" s="157" t="s">
        <v>176</v>
      </c>
      <c r="BK771" s="166">
        <f>BK772</f>
        <v>0</v>
      </c>
    </row>
    <row r="772" s="2" customFormat="1" ht="16.5" customHeight="1">
      <c r="A772" s="35"/>
      <c r="B772" s="169"/>
      <c r="C772" s="170" t="s">
        <v>2420</v>
      </c>
      <c r="D772" s="170" t="s">
        <v>179</v>
      </c>
      <c r="E772" s="171" t="s">
        <v>2421</v>
      </c>
      <c r="F772" s="172" t="s">
        <v>2419</v>
      </c>
      <c r="G772" s="173" t="s">
        <v>481</v>
      </c>
      <c r="H772" s="174">
        <v>1</v>
      </c>
      <c r="I772" s="175"/>
      <c r="J772" s="176">
        <f>ROUND(I772*H772,2)</f>
        <v>0</v>
      </c>
      <c r="K772" s="177"/>
      <c r="L772" s="36"/>
      <c r="M772" s="178" t="s">
        <v>1</v>
      </c>
      <c r="N772" s="179" t="s">
        <v>41</v>
      </c>
      <c r="O772" s="74"/>
      <c r="P772" s="180">
        <f>O772*H772</f>
        <v>0</v>
      </c>
      <c r="Q772" s="180">
        <v>0</v>
      </c>
      <c r="R772" s="180">
        <f>Q772*H772</f>
        <v>0</v>
      </c>
      <c r="S772" s="180">
        <v>0</v>
      </c>
      <c r="T772" s="181">
        <f>S772*H772</f>
        <v>0</v>
      </c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R772" s="182" t="s">
        <v>605</v>
      </c>
      <c r="AT772" s="182" t="s">
        <v>179</v>
      </c>
      <c r="AU772" s="182" t="s">
        <v>188</v>
      </c>
      <c r="AY772" s="16" t="s">
        <v>176</v>
      </c>
      <c r="BE772" s="183">
        <f>IF(N772="základní",J772,0)</f>
        <v>0</v>
      </c>
      <c r="BF772" s="183">
        <f>IF(N772="snížená",J772,0)</f>
        <v>0</v>
      </c>
      <c r="BG772" s="183">
        <f>IF(N772="zákl. přenesená",J772,0)</f>
        <v>0</v>
      </c>
      <c r="BH772" s="183">
        <f>IF(N772="sníž. přenesená",J772,0)</f>
        <v>0</v>
      </c>
      <c r="BI772" s="183">
        <f>IF(N772="nulová",J772,0)</f>
        <v>0</v>
      </c>
      <c r="BJ772" s="16" t="s">
        <v>84</v>
      </c>
      <c r="BK772" s="183">
        <f>ROUND(I772*H772,2)</f>
        <v>0</v>
      </c>
      <c r="BL772" s="16" t="s">
        <v>605</v>
      </c>
      <c r="BM772" s="182" t="s">
        <v>2422</v>
      </c>
    </row>
    <row r="773" s="12" customFormat="1" ht="20.88" customHeight="1">
      <c r="A773" s="12"/>
      <c r="B773" s="156"/>
      <c r="C773" s="12"/>
      <c r="D773" s="157" t="s">
        <v>75</v>
      </c>
      <c r="E773" s="167" t="s">
        <v>2423</v>
      </c>
      <c r="F773" s="167" t="s">
        <v>2424</v>
      </c>
      <c r="G773" s="12"/>
      <c r="H773" s="12"/>
      <c r="I773" s="159"/>
      <c r="J773" s="168">
        <f>BK773</f>
        <v>0</v>
      </c>
      <c r="K773" s="12"/>
      <c r="L773" s="156"/>
      <c r="M773" s="161"/>
      <c r="N773" s="162"/>
      <c r="O773" s="162"/>
      <c r="P773" s="163">
        <f>P774</f>
        <v>0</v>
      </c>
      <c r="Q773" s="162"/>
      <c r="R773" s="163">
        <f>R774</f>
        <v>0</v>
      </c>
      <c r="S773" s="162"/>
      <c r="T773" s="164">
        <f>T774</f>
        <v>0</v>
      </c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R773" s="157" t="s">
        <v>197</v>
      </c>
      <c r="AT773" s="165" t="s">
        <v>75</v>
      </c>
      <c r="AU773" s="165" t="s">
        <v>86</v>
      </c>
      <c r="AY773" s="157" t="s">
        <v>176</v>
      </c>
      <c r="BK773" s="166">
        <f>BK774</f>
        <v>0</v>
      </c>
    </row>
    <row r="774" s="2" customFormat="1" ht="16.5" customHeight="1">
      <c r="A774" s="35"/>
      <c r="B774" s="169"/>
      <c r="C774" s="170" t="s">
        <v>2425</v>
      </c>
      <c r="D774" s="170" t="s">
        <v>179</v>
      </c>
      <c r="E774" s="171" t="s">
        <v>2426</v>
      </c>
      <c r="F774" s="172" t="s">
        <v>2424</v>
      </c>
      <c r="G774" s="173" t="s">
        <v>481</v>
      </c>
      <c r="H774" s="174">
        <v>1</v>
      </c>
      <c r="I774" s="175"/>
      <c r="J774" s="176">
        <f>ROUND(I774*H774,2)</f>
        <v>0</v>
      </c>
      <c r="K774" s="177"/>
      <c r="L774" s="36"/>
      <c r="M774" s="205" t="s">
        <v>1</v>
      </c>
      <c r="N774" s="206" t="s">
        <v>41</v>
      </c>
      <c r="O774" s="207"/>
      <c r="P774" s="208">
        <f>O774*H774</f>
        <v>0</v>
      </c>
      <c r="Q774" s="208">
        <v>0</v>
      </c>
      <c r="R774" s="208">
        <f>Q774*H774</f>
        <v>0</v>
      </c>
      <c r="S774" s="208">
        <v>0</v>
      </c>
      <c r="T774" s="209">
        <f>S774*H774</f>
        <v>0</v>
      </c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R774" s="182" t="s">
        <v>605</v>
      </c>
      <c r="AT774" s="182" t="s">
        <v>179</v>
      </c>
      <c r="AU774" s="182" t="s">
        <v>188</v>
      </c>
      <c r="AY774" s="16" t="s">
        <v>176</v>
      </c>
      <c r="BE774" s="183">
        <f>IF(N774="základní",J774,0)</f>
        <v>0</v>
      </c>
      <c r="BF774" s="183">
        <f>IF(N774="snížená",J774,0)</f>
        <v>0</v>
      </c>
      <c r="BG774" s="183">
        <f>IF(N774="zákl. přenesená",J774,0)</f>
        <v>0</v>
      </c>
      <c r="BH774" s="183">
        <f>IF(N774="sníž. přenesená",J774,0)</f>
        <v>0</v>
      </c>
      <c r="BI774" s="183">
        <f>IF(N774="nulová",J774,0)</f>
        <v>0</v>
      </c>
      <c r="BJ774" s="16" t="s">
        <v>84</v>
      </c>
      <c r="BK774" s="183">
        <f>ROUND(I774*H774,2)</f>
        <v>0</v>
      </c>
      <c r="BL774" s="16" t="s">
        <v>605</v>
      </c>
      <c r="BM774" s="182" t="s">
        <v>2427</v>
      </c>
    </row>
    <row r="775" s="2" customFormat="1" ht="6.96" customHeight="1">
      <c r="A775" s="35"/>
      <c r="B775" s="57"/>
      <c r="C775" s="58"/>
      <c r="D775" s="58"/>
      <c r="E775" s="58"/>
      <c r="F775" s="58"/>
      <c r="G775" s="58"/>
      <c r="H775" s="58"/>
      <c r="I775" s="58"/>
      <c r="J775" s="58"/>
      <c r="K775" s="58"/>
      <c r="L775" s="36"/>
      <c r="M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</row>
  </sheetData>
  <autoFilter ref="C172:K774"/>
  <mergeCells count="9">
    <mergeCell ref="E7:H7"/>
    <mergeCell ref="E9:H9"/>
    <mergeCell ref="E18:H18"/>
    <mergeCell ref="E27:H27"/>
    <mergeCell ref="E85:H85"/>
    <mergeCell ref="E87:H87"/>
    <mergeCell ref="E163:H163"/>
    <mergeCell ref="E165:H16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89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="1" customFormat="1" ht="24.96" customHeight="1">
      <c r="B4" s="19"/>
      <c r="D4" s="20" t="s">
        <v>96</v>
      </c>
      <c r="L4" s="19"/>
      <c r="M4" s="117" t="s">
        <v>10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16</v>
      </c>
      <c r="L6" s="19"/>
    </row>
    <row r="7" s="1" customFormat="1" ht="16.5" customHeight="1">
      <c r="B7" s="19"/>
      <c r="E7" s="118" t="str">
        <f>'Rekapitulace stavby'!K6</f>
        <v>Zařízení dětské skupiny, Krajská zařízení a.s. nemocnice Litoměřice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97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4" t="s">
        <v>2428</v>
      </c>
      <c r="F9" s="35"/>
      <c r="G9" s="35"/>
      <c r="H9" s="3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18</v>
      </c>
      <c r="E11" s="35"/>
      <c r="F11" s="24" t="s">
        <v>1</v>
      </c>
      <c r="G11" s="35"/>
      <c r="H11" s="35"/>
      <c r="I11" s="29" t="s">
        <v>19</v>
      </c>
      <c r="J11" s="2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20</v>
      </c>
      <c r="E12" s="35"/>
      <c r="F12" s="24" t="s">
        <v>21</v>
      </c>
      <c r="G12" s="35"/>
      <c r="H12" s="35"/>
      <c r="I12" s="29" t="s">
        <v>22</v>
      </c>
      <c r="J12" s="66" t="str">
        <f>'Rekapitulace stavby'!AN8</f>
        <v>12. 8. 2024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24</v>
      </c>
      <c r="E14" s="35"/>
      <c r="F14" s="35"/>
      <c r="G14" s="35"/>
      <c r="H14" s="35"/>
      <c r="I14" s="29" t="s">
        <v>25</v>
      </c>
      <c r="J14" s="2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26</v>
      </c>
      <c r="F15" s="35"/>
      <c r="G15" s="35"/>
      <c r="H15" s="35"/>
      <c r="I15" s="29" t="s">
        <v>27</v>
      </c>
      <c r="J15" s="2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28</v>
      </c>
      <c r="E17" s="35"/>
      <c r="F17" s="35"/>
      <c r="G17" s="35"/>
      <c r="H17" s="35"/>
      <c r="I17" s="29" t="s">
        <v>25</v>
      </c>
      <c r="J17" s="30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'Rekapitulace stavby'!E14</f>
        <v>Vyplň údaj</v>
      </c>
      <c r="F18" s="24"/>
      <c r="G18" s="24"/>
      <c r="H18" s="24"/>
      <c r="I18" s="29" t="s">
        <v>27</v>
      </c>
      <c r="J18" s="30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30</v>
      </c>
      <c r="E20" s="35"/>
      <c r="F20" s="35"/>
      <c r="G20" s="35"/>
      <c r="H20" s="35"/>
      <c r="I20" s="29" t="s">
        <v>25</v>
      </c>
      <c r="J20" s="2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">
        <v>31</v>
      </c>
      <c r="F21" s="35"/>
      <c r="G21" s="35"/>
      <c r="H21" s="35"/>
      <c r="I21" s="29" t="s">
        <v>27</v>
      </c>
      <c r="J21" s="2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33</v>
      </c>
      <c r="E23" s="35"/>
      <c r="F23" s="35"/>
      <c r="G23" s="35"/>
      <c r="H23" s="35"/>
      <c r="I23" s="29" t="s">
        <v>25</v>
      </c>
      <c r="J23" s="24" t="str">
        <f>IF('Rekapitulace stavby'!AN19="","",'Rekapitulace stavby'!AN19)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IF('Rekapitulace stavby'!E20="","",'Rekapitulace stavby'!E20)</f>
        <v xml:space="preserve"> </v>
      </c>
      <c r="F24" s="35"/>
      <c r="G24" s="35"/>
      <c r="H24" s="35"/>
      <c r="I24" s="29" t="s">
        <v>27</v>
      </c>
      <c r="J24" s="24" t="str">
        <f>IF('Rekapitulace stavby'!AN20="","",'Rekapitulace stavby'!AN20)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35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19"/>
      <c r="B27" s="120"/>
      <c r="C27" s="119"/>
      <c r="D27" s="119"/>
      <c r="E27" s="33" t="s">
        <v>1</v>
      </c>
      <c r="F27" s="33"/>
      <c r="G27" s="33"/>
      <c r="H27" s="33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36"/>
      <c r="C30" s="35"/>
      <c r="D30" s="122" t="s">
        <v>36</v>
      </c>
      <c r="E30" s="35"/>
      <c r="F30" s="35"/>
      <c r="G30" s="35"/>
      <c r="H30" s="35"/>
      <c r="I30" s="35"/>
      <c r="J30" s="93">
        <f>ROUND(J126,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87"/>
      <c r="E31" s="87"/>
      <c r="F31" s="87"/>
      <c r="G31" s="87"/>
      <c r="H31" s="87"/>
      <c r="I31" s="87"/>
      <c r="J31" s="87"/>
      <c r="K31" s="87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35"/>
      <c r="F32" s="40" t="s">
        <v>38</v>
      </c>
      <c r="G32" s="35"/>
      <c r="H32" s="35"/>
      <c r="I32" s="40" t="s">
        <v>37</v>
      </c>
      <c r="J32" s="40" t="s">
        <v>39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36"/>
      <c r="C33" s="35"/>
      <c r="D33" s="123" t="s">
        <v>40</v>
      </c>
      <c r="E33" s="29" t="s">
        <v>41</v>
      </c>
      <c r="F33" s="124">
        <f>ROUND((SUM(BE126:BE180)),  2)</f>
        <v>0</v>
      </c>
      <c r="G33" s="35"/>
      <c r="H33" s="35"/>
      <c r="I33" s="125">
        <v>0.20999999999999999</v>
      </c>
      <c r="J33" s="124">
        <f>ROUND(((SUM(BE126:BE180))*I33),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29" t="s">
        <v>42</v>
      </c>
      <c r="F34" s="124">
        <f>ROUND((SUM(BF126:BF180)),  2)</f>
        <v>0</v>
      </c>
      <c r="G34" s="35"/>
      <c r="H34" s="35"/>
      <c r="I34" s="125">
        <v>0.12</v>
      </c>
      <c r="J34" s="124">
        <f>ROUND(((SUM(BF126:BF180))*I34),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43</v>
      </c>
      <c r="F35" s="124">
        <f>ROUND((SUM(BG126:BG180)),  2)</f>
        <v>0</v>
      </c>
      <c r="G35" s="35"/>
      <c r="H35" s="35"/>
      <c r="I35" s="125">
        <v>0.20999999999999999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29" t="s">
        <v>44</v>
      </c>
      <c r="F36" s="124">
        <f>ROUND((SUM(BH126:BH180)),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45</v>
      </c>
      <c r="F37" s="124">
        <f>ROUND((SUM(BI126:BI180)),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36"/>
      <c r="C39" s="126"/>
      <c r="D39" s="127" t="s">
        <v>46</v>
      </c>
      <c r="E39" s="78"/>
      <c r="F39" s="78"/>
      <c r="G39" s="128" t="s">
        <v>47</v>
      </c>
      <c r="H39" s="129" t="s">
        <v>48</v>
      </c>
      <c r="I39" s="78"/>
      <c r="J39" s="130">
        <f>SUM(J30:J37)</f>
        <v>0</v>
      </c>
      <c r="K39" s="131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2"/>
      <c r="D50" s="53" t="s">
        <v>49</v>
      </c>
      <c r="E50" s="54"/>
      <c r="F50" s="54"/>
      <c r="G50" s="53" t="s">
        <v>50</v>
      </c>
      <c r="H50" s="54"/>
      <c r="I50" s="54"/>
      <c r="J50" s="54"/>
      <c r="K50" s="54"/>
      <c r="L50" s="5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55" t="s">
        <v>51</v>
      </c>
      <c r="E61" s="38"/>
      <c r="F61" s="132" t="s">
        <v>52</v>
      </c>
      <c r="G61" s="55" t="s">
        <v>51</v>
      </c>
      <c r="H61" s="38"/>
      <c r="I61" s="38"/>
      <c r="J61" s="133" t="s">
        <v>52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3" t="s">
        <v>53</v>
      </c>
      <c r="E65" s="56"/>
      <c r="F65" s="56"/>
      <c r="G65" s="53" t="s">
        <v>54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55" t="s">
        <v>51</v>
      </c>
      <c r="E76" s="38"/>
      <c r="F76" s="132" t="s">
        <v>52</v>
      </c>
      <c r="G76" s="55" t="s">
        <v>51</v>
      </c>
      <c r="H76" s="38"/>
      <c r="I76" s="38"/>
      <c r="J76" s="133" t="s">
        <v>52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99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18" t="str">
        <f>E7</f>
        <v>Zařízení dětské skupiny, Krajská zařízení a.s. nemocnice Litoměřice</v>
      </c>
      <c r="F85" s="29"/>
      <c r="G85" s="29"/>
      <c r="H85" s="29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97</v>
      </c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4" t="str">
        <f>E9</f>
        <v>13/2024.2a - Venkovní úpravy</v>
      </c>
      <c r="F87" s="35"/>
      <c r="G87" s="35"/>
      <c r="H87" s="35"/>
      <c r="I87" s="35"/>
      <c r="J87" s="35"/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5"/>
      <c r="E89" s="35"/>
      <c r="F89" s="24" t="str">
        <f>F12</f>
        <v>Litoměřice</v>
      </c>
      <c r="G89" s="35"/>
      <c r="H89" s="35"/>
      <c r="I89" s="29" t="s">
        <v>22</v>
      </c>
      <c r="J89" s="66" t="str">
        <f>IF(J12="","",J12)</f>
        <v>12. 8. 2024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40.05" customHeight="1">
      <c r="A91" s="35"/>
      <c r="B91" s="36"/>
      <c r="C91" s="29" t="s">
        <v>24</v>
      </c>
      <c r="D91" s="35"/>
      <c r="E91" s="35"/>
      <c r="F91" s="24" t="str">
        <f>E15</f>
        <v xml:space="preserve"> Sociální péče 3316/12A, Ústí nad Labem</v>
      </c>
      <c r="G91" s="35"/>
      <c r="H91" s="35"/>
      <c r="I91" s="29" t="s">
        <v>30</v>
      </c>
      <c r="J91" s="33" t="str">
        <f>E21</f>
        <v>KAHAA architekt. atelier, Uralská 770/6 , Praha 6</v>
      </c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5"/>
      <c r="E92" s="35"/>
      <c r="F92" s="24" t="str">
        <f>IF(E18="","",E18)</f>
        <v>Vyplň údaj</v>
      </c>
      <c r="G92" s="35"/>
      <c r="H92" s="35"/>
      <c r="I92" s="29" t="s">
        <v>33</v>
      </c>
      <c r="J92" s="33" t="str">
        <f>E24</f>
        <v xml:space="preserve"> </v>
      </c>
      <c r="K92" s="35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34" t="s">
        <v>100</v>
      </c>
      <c r="D94" s="126"/>
      <c r="E94" s="126"/>
      <c r="F94" s="126"/>
      <c r="G94" s="126"/>
      <c r="H94" s="126"/>
      <c r="I94" s="126"/>
      <c r="J94" s="135" t="s">
        <v>101</v>
      </c>
      <c r="K94" s="12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36" t="s">
        <v>102</v>
      </c>
      <c r="D96" s="35"/>
      <c r="E96" s="35"/>
      <c r="F96" s="35"/>
      <c r="G96" s="35"/>
      <c r="H96" s="35"/>
      <c r="I96" s="35"/>
      <c r="J96" s="93">
        <f>J126</f>
        <v>0</v>
      </c>
      <c r="K96" s="35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103</v>
      </c>
    </row>
    <row r="97" s="9" customFormat="1" ht="24.96" customHeight="1">
      <c r="A97" s="9"/>
      <c r="B97" s="137"/>
      <c r="C97" s="9"/>
      <c r="D97" s="138" t="s">
        <v>2429</v>
      </c>
      <c r="E97" s="139"/>
      <c r="F97" s="139"/>
      <c r="G97" s="139"/>
      <c r="H97" s="139"/>
      <c r="I97" s="139"/>
      <c r="J97" s="140">
        <f>J127</f>
        <v>0</v>
      </c>
      <c r="K97" s="9"/>
      <c r="L97" s="13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1"/>
      <c r="C98" s="10"/>
      <c r="D98" s="142" t="s">
        <v>2430</v>
      </c>
      <c r="E98" s="143"/>
      <c r="F98" s="143"/>
      <c r="G98" s="143"/>
      <c r="H98" s="143"/>
      <c r="I98" s="143"/>
      <c r="J98" s="144">
        <f>J128</f>
        <v>0</v>
      </c>
      <c r="K98" s="10"/>
      <c r="L98" s="14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1"/>
      <c r="C99" s="10"/>
      <c r="D99" s="142" t="s">
        <v>2431</v>
      </c>
      <c r="E99" s="143"/>
      <c r="F99" s="143"/>
      <c r="G99" s="143"/>
      <c r="H99" s="143"/>
      <c r="I99" s="143"/>
      <c r="J99" s="144">
        <f>J134</f>
        <v>0</v>
      </c>
      <c r="K99" s="10"/>
      <c r="L99" s="14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1"/>
      <c r="C100" s="10"/>
      <c r="D100" s="142" t="s">
        <v>2432</v>
      </c>
      <c r="E100" s="143"/>
      <c r="F100" s="143"/>
      <c r="G100" s="143"/>
      <c r="H100" s="143"/>
      <c r="I100" s="143"/>
      <c r="J100" s="144">
        <f>J139</f>
        <v>0</v>
      </c>
      <c r="K100" s="10"/>
      <c r="L100" s="14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1"/>
      <c r="C101" s="10"/>
      <c r="D101" s="142" t="s">
        <v>2433</v>
      </c>
      <c r="E101" s="143"/>
      <c r="F101" s="143"/>
      <c r="G101" s="143"/>
      <c r="H101" s="143"/>
      <c r="I101" s="143"/>
      <c r="J101" s="144">
        <f>J148</f>
        <v>0</v>
      </c>
      <c r="K101" s="10"/>
      <c r="L101" s="14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1"/>
      <c r="C102" s="10"/>
      <c r="D102" s="142" t="s">
        <v>2434</v>
      </c>
      <c r="E102" s="143"/>
      <c r="F102" s="143"/>
      <c r="G102" s="143"/>
      <c r="H102" s="143"/>
      <c r="I102" s="143"/>
      <c r="J102" s="144">
        <f>J153</f>
        <v>0</v>
      </c>
      <c r="K102" s="10"/>
      <c r="L102" s="14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1"/>
      <c r="C103" s="10"/>
      <c r="D103" s="142" t="s">
        <v>2435</v>
      </c>
      <c r="E103" s="143"/>
      <c r="F103" s="143"/>
      <c r="G103" s="143"/>
      <c r="H103" s="143"/>
      <c r="I103" s="143"/>
      <c r="J103" s="144">
        <f>J160</f>
        <v>0</v>
      </c>
      <c r="K103" s="10"/>
      <c r="L103" s="14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1"/>
      <c r="C104" s="10"/>
      <c r="D104" s="142" t="s">
        <v>2436</v>
      </c>
      <c r="E104" s="143"/>
      <c r="F104" s="143"/>
      <c r="G104" s="143"/>
      <c r="H104" s="143"/>
      <c r="I104" s="143"/>
      <c r="J104" s="144">
        <f>J166</f>
        <v>0</v>
      </c>
      <c r="K104" s="10"/>
      <c r="L104" s="14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1"/>
      <c r="C105" s="10"/>
      <c r="D105" s="142" t="s">
        <v>106</v>
      </c>
      <c r="E105" s="143"/>
      <c r="F105" s="143"/>
      <c r="G105" s="143"/>
      <c r="H105" s="143"/>
      <c r="I105" s="143"/>
      <c r="J105" s="144">
        <f>J172</f>
        <v>0</v>
      </c>
      <c r="K105" s="10"/>
      <c r="L105" s="14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1"/>
      <c r="C106" s="10"/>
      <c r="D106" s="142" t="s">
        <v>109</v>
      </c>
      <c r="E106" s="143"/>
      <c r="F106" s="143"/>
      <c r="G106" s="143"/>
      <c r="H106" s="143"/>
      <c r="I106" s="143"/>
      <c r="J106" s="144">
        <f>J177</f>
        <v>0</v>
      </c>
      <c r="K106" s="10"/>
      <c r="L106" s="14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5"/>
      <c r="D107" s="35"/>
      <c r="E107" s="35"/>
      <c r="F107" s="35"/>
      <c r="G107" s="35"/>
      <c r="H107" s="35"/>
      <c r="I107" s="35"/>
      <c r="J107" s="35"/>
      <c r="K107" s="35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57"/>
      <c r="C108" s="58"/>
      <c r="D108" s="58"/>
      <c r="E108" s="58"/>
      <c r="F108" s="58"/>
      <c r="G108" s="58"/>
      <c r="H108" s="58"/>
      <c r="I108" s="58"/>
      <c r="J108" s="58"/>
      <c r="K108" s="58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59"/>
      <c r="C112" s="60"/>
      <c r="D112" s="60"/>
      <c r="E112" s="60"/>
      <c r="F112" s="60"/>
      <c r="G112" s="60"/>
      <c r="H112" s="60"/>
      <c r="I112" s="60"/>
      <c r="J112" s="60"/>
      <c r="K112" s="60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161</v>
      </c>
      <c r="D113" s="35"/>
      <c r="E113" s="35"/>
      <c r="F113" s="35"/>
      <c r="G113" s="35"/>
      <c r="H113" s="35"/>
      <c r="I113" s="35"/>
      <c r="J113" s="35"/>
      <c r="K113" s="35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5"/>
      <c r="D114" s="35"/>
      <c r="E114" s="35"/>
      <c r="F114" s="35"/>
      <c r="G114" s="35"/>
      <c r="H114" s="35"/>
      <c r="I114" s="35"/>
      <c r="J114" s="35"/>
      <c r="K114" s="35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16</v>
      </c>
      <c r="D115" s="35"/>
      <c r="E115" s="35"/>
      <c r="F115" s="35"/>
      <c r="G115" s="35"/>
      <c r="H115" s="35"/>
      <c r="I115" s="35"/>
      <c r="J115" s="35"/>
      <c r="K115" s="35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5"/>
      <c r="D116" s="35"/>
      <c r="E116" s="118" t="str">
        <f>E7</f>
        <v>Zařízení dětské skupiny, Krajská zařízení a.s. nemocnice Litoměřice</v>
      </c>
      <c r="F116" s="29"/>
      <c r="G116" s="29"/>
      <c r="H116" s="29"/>
      <c r="I116" s="35"/>
      <c r="J116" s="35"/>
      <c r="K116" s="35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97</v>
      </c>
      <c r="D117" s="35"/>
      <c r="E117" s="35"/>
      <c r="F117" s="35"/>
      <c r="G117" s="35"/>
      <c r="H117" s="35"/>
      <c r="I117" s="35"/>
      <c r="J117" s="35"/>
      <c r="K117" s="35"/>
      <c r="L117" s="52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5"/>
      <c r="D118" s="35"/>
      <c r="E118" s="64" t="str">
        <f>E9</f>
        <v>13/2024.2a - Venkovní úpravy</v>
      </c>
      <c r="F118" s="35"/>
      <c r="G118" s="35"/>
      <c r="H118" s="35"/>
      <c r="I118" s="35"/>
      <c r="J118" s="35"/>
      <c r="K118" s="35"/>
      <c r="L118" s="52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5"/>
      <c r="D119" s="35"/>
      <c r="E119" s="35"/>
      <c r="F119" s="35"/>
      <c r="G119" s="35"/>
      <c r="H119" s="35"/>
      <c r="I119" s="35"/>
      <c r="J119" s="35"/>
      <c r="K119" s="35"/>
      <c r="L119" s="52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20</v>
      </c>
      <c r="D120" s="35"/>
      <c r="E120" s="35"/>
      <c r="F120" s="24" t="str">
        <f>F12</f>
        <v>Litoměřice</v>
      </c>
      <c r="G120" s="35"/>
      <c r="H120" s="35"/>
      <c r="I120" s="29" t="s">
        <v>22</v>
      </c>
      <c r="J120" s="66" t="str">
        <f>IF(J12="","",J12)</f>
        <v>12. 8. 2024</v>
      </c>
      <c r="K120" s="35"/>
      <c r="L120" s="52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52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40.05" customHeight="1">
      <c r="A122" s="35"/>
      <c r="B122" s="36"/>
      <c r="C122" s="29" t="s">
        <v>24</v>
      </c>
      <c r="D122" s="35"/>
      <c r="E122" s="35"/>
      <c r="F122" s="24" t="str">
        <f>E15</f>
        <v xml:space="preserve"> Sociální péče 3316/12A, Ústí nad Labem</v>
      </c>
      <c r="G122" s="35"/>
      <c r="H122" s="35"/>
      <c r="I122" s="29" t="s">
        <v>30</v>
      </c>
      <c r="J122" s="33" t="str">
        <f>E21</f>
        <v>KAHAA architekt. atelier, Uralská 770/6 , Praha 6</v>
      </c>
      <c r="K122" s="35"/>
      <c r="L122" s="52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28</v>
      </c>
      <c r="D123" s="35"/>
      <c r="E123" s="35"/>
      <c r="F123" s="24" t="str">
        <f>IF(E18="","",E18)</f>
        <v>Vyplň údaj</v>
      </c>
      <c r="G123" s="35"/>
      <c r="H123" s="35"/>
      <c r="I123" s="29" t="s">
        <v>33</v>
      </c>
      <c r="J123" s="33" t="str">
        <f>E24</f>
        <v xml:space="preserve"> </v>
      </c>
      <c r="K123" s="35"/>
      <c r="L123" s="52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5"/>
      <c r="D124" s="35"/>
      <c r="E124" s="35"/>
      <c r="F124" s="35"/>
      <c r="G124" s="35"/>
      <c r="H124" s="35"/>
      <c r="I124" s="35"/>
      <c r="J124" s="35"/>
      <c r="K124" s="35"/>
      <c r="L124" s="52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145"/>
      <c r="B125" s="146"/>
      <c r="C125" s="147" t="s">
        <v>162</v>
      </c>
      <c r="D125" s="148" t="s">
        <v>61</v>
      </c>
      <c r="E125" s="148" t="s">
        <v>57</v>
      </c>
      <c r="F125" s="148" t="s">
        <v>58</v>
      </c>
      <c r="G125" s="148" t="s">
        <v>163</v>
      </c>
      <c r="H125" s="148" t="s">
        <v>164</v>
      </c>
      <c r="I125" s="148" t="s">
        <v>165</v>
      </c>
      <c r="J125" s="149" t="s">
        <v>101</v>
      </c>
      <c r="K125" s="150" t="s">
        <v>166</v>
      </c>
      <c r="L125" s="151"/>
      <c r="M125" s="83" t="s">
        <v>1</v>
      </c>
      <c r="N125" s="84" t="s">
        <v>40</v>
      </c>
      <c r="O125" s="84" t="s">
        <v>167</v>
      </c>
      <c r="P125" s="84" t="s">
        <v>168</v>
      </c>
      <c r="Q125" s="84" t="s">
        <v>169</v>
      </c>
      <c r="R125" s="84" t="s">
        <v>170</v>
      </c>
      <c r="S125" s="84" t="s">
        <v>171</v>
      </c>
      <c r="T125" s="85" t="s">
        <v>172</v>
      </c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</row>
    <row r="126" s="2" customFormat="1" ht="22.8" customHeight="1">
      <c r="A126" s="35"/>
      <c r="B126" s="36"/>
      <c r="C126" s="90" t="s">
        <v>173</v>
      </c>
      <c r="D126" s="35"/>
      <c r="E126" s="35"/>
      <c r="F126" s="35"/>
      <c r="G126" s="35"/>
      <c r="H126" s="35"/>
      <c r="I126" s="35"/>
      <c r="J126" s="152">
        <f>BK126</f>
        <v>0</v>
      </c>
      <c r="K126" s="35"/>
      <c r="L126" s="36"/>
      <c r="M126" s="86"/>
      <c r="N126" s="70"/>
      <c r="O126" s="87"/>
      <c r="P126" s="153">
        <f>P127</f>
        <v>0</v>
      </c>
      <c r="Q126" s="87"/>
      <c r="R126" s="153">
        <f>R127</f>
        <v>360.75584562</v>
      </c>
      <c r="S126" s="87"/>
      <c r="T126" s="154">
        <f>T127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6" t="s">
        <v>75</v>
      </c>
      <c r="AU126" s="16" t="s">
        <v>103</v>
      </c>
      <c r="BK126" s="155">
        <f>BK127</f>
        <v>0</v>
      </c>
    </row>
    <row r="127" s="12" customFormat="1" ht="25.92" customHeight="1">
      <c r="A127" s="12"/>
      <c r="B127" s="156"/>
      <c r="C127" s="12"/>
      <c r="D127" s="157" t="s">
        <v>75</v>
      </c>
      <c r="E127" s="158" t="s">
        <v>174</v>
      </c>
      <c r="F127" s="158" t="s">
        <v>174</v>
      </c>
      <c r="G127" s="12"/>
      <c r="H127" s="12"/>
      <c r="I127" s="159"/>
      <c r="J127" s="160">
        <f>BK127</f>
        <v>0</v>
      </c>
      <c r="K127" s="12"/>
      <c r="L127" s="156"/>
      <c r="M127" s="161"/>
      <c r="N127" s="162"/>
      <c r="O127" s="162"/>
      <c r="P127" s="163">
        <f>P128+P134+P139+P148+P153+P160+P166+P172+P177</f>
        <v>0</v>
      </c>
      <c r="Q127" s="162"/>
      <c r="R127" s="163">
        <f>R128+R134+R139+R148+R153+R160+R166+R172+R177</f>
        <v>360.75584562</v>
      </c>
      <c r="S127" s="162"/>
      <c r="T127" s="164">
        <f>T128+T134+T139+T148+T153+T160+T166+T172+T177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57" t="s">
        <v>84</v>
      </c>
      <c r="AT127" s="165" t="s">
        <v>75</v>
      </c>
      <c r="AU127" s="165" t="s">
        <v>76</v>
      </c>
      <c r="AY127" s="157" t="s">
        <v>176</v>
      </c>
      <c r="BK127" s="166">
        <f>BK128+BK134+BK139+BK148+BK153+BK160+BK166+BK172+BK177</f>
        <v>0</v>
      </c>
    </row>
    <row r="128" s="12" customFormat="1" ht="22.8" customHeight="1">
      <c r="A128" s="12"/>
      <c r="B128" s="156"/>
      <c r="C128" s="12"/>
      <c r="D128" s="157" t="s">
        <v>75</v>
      </c>
      <c r="E128" s="167" t="s">
        <v>84</v>
      </c>
      <c r="F128" s="167" t="s">
        <v>2437</v>
      </c>
      <c r="G128" s="12"/>
      <c r="H128" s="12"/>
      <c r="I128" s="159"/>
      <c r="J128" s="168">
        <f>BK128</f>
        <v>0</v>
      </c>
      <c r="K128" s="12"/>
      <c r="L128" s="156"/>
      <c r="M128" s="161"/>
      <c r="N128" s="162"/>
      <c r="O128" s="162"/>
      <c r="P128" s="163">
        <f>SUM(P129:P133)</f>
        <v>0</v>
      </c>
      <c r="Q128" s="162"/>
      <c r="R128" s="163">
        <f>SUM(R129:R133)</f>
        <v>0</v>
      </c>
      <c r="S128" s="162"/>
      <c r="T128" s="164">
        <f>SUM(T129:T133)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57" t="s">
        <v>84</v>
      </c>
      <c r="AT128" s="165" t="s">
        <v>75</v>
      </c>
      <c r="AU128" s="165" t="s">
        <v>84</v>
      </c>
      <c r="AY128" s="157" t="s">
        <v>176</v>
      </c>
      <c r="BK128" s="166">
        <f>SUM(BK129:BK133)</f>
        <v>0</v>
      </c>
    </row>
    <row r="129" s="2" customFormat="1" ht="21.75" customHeight="1">
      <c r="A129" s="35"/>
      <c r="B129" s="169"/>
      <c r="C129" s="170" t="s">
        <v>84</v>
      </c>
      <c r="D129" s="170" t="s">
        <v>179</v>
      </c>
      <c r="E129" s="171" t="s">
        <v>2438</v>
      </c>
      <c r="F129" s="172" t="s">
        <v>2439</v>
      </c>
      <c r="G129" s="173" t="s">
        <v>182</v>
      </c>
      <c r="H129" s="174">
        <v>992.85000000000002</v>
      </c>
      <c r="I129" s="175"/>
      <c r="J129" s="176">
        <f>ROUND(I129*H129,2)</f>
        <v>0</v>
      </c>
      <c r="K129" s="177"/>
      <c r="L129" s="36"/>
      <c r="M129" s="178" t="s">
        <v>1</v>
      </c>
      <c r="N129" s="179" t="s">
        <v>41</v>
      </c>
      <c r="O129" s="74"/>
      <c r="P129" s="180">
        <f>O129*H129</f>
        <v>0</v>
      </c>
      <c r="Q129" s="180">
        <v>0</v>
      </c>
      <c r="R129" s="180">
        <f>Q129*H129</f>
        <v>0</v>
      </c>
      <c r="S129" s="180">
        <v>0</v>
      </c>
      <c r="T129" s="181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2" t="s">
        <v>183</v>
      </c>
      <c r="AT129" s="182" t="s">
        <v>179</v>
      </c>
      <c r="AU129" s="182" t="s">
        <v>86</v>
      </c>
      <c r="AY129" s="16" t="s">
        <v>176</v>
      </c>
      <c r="BE129" s="183">
        <f>IF(N129="základní",J129,0)</f>
        <v>0</v>
      </c>
      <c r="BF129" s="183">
        <f>IF(N129="snížená",J129,0)</f>
        <v>0</v>
      </c>
      <c r="BG129" s="183">
        <f>IF(N129="zákl. přenesená",J129,0)</f>
        <v>0</v>
      </c>
      <c r="BH129" s="183">
        <f>IF(N129="sníž. přenesená",J129,0)</f>
        <v>0</v>
      </c>
      <c r="BI129" s="183">
        <f>IF(N129="nulová",J129,0)</f>
        <v>0</v>
      </c>
      <c r="BJ129" s="16" t="s">
        <v>84</v>
      </c>
      <c r="BK129" s="183">
        <f>ROUND(I129*H129,2)</f>
        <v>0</v>
      </c>
      <c r="BL129" s="16" t="s">
        <v>183</v>
      </c>
      <c r="BM129" s="182" t="s">
        <v>2440</v>
      </c>
    </row>
    <row r="130" s="2" customFormat="1" ht="37.8" customHeight="1">
      <c r="A130" s="35"/>
      <c r="B130" s="169"/>
      <c r="C130" s="170" t="s">
        <v>86</v>
      </c>
      <c r="D130" s="170" t="s">
        <v>179</v>
      </c>
      <c r="E130" s="171" t="s">
        <v>2441</v>
      </c>
      <c r="F130" s="172" t="s">
        <v>2442</v>
      </c>
      <c r="G130" s="173" t="s">
        <v>191</v>
      </c>
      <c r="H130" s="174">
        <v>25.155000000000001</v>
      </c>
      <c r="I130" s="175"/>
      <c r="J130" s="176">
        <f>ROUND(I130*H130,2)</f>
        <v>0</v>
      </c>
      <c r="K130" s="177"/>
      <c r="L130" s="36"/>
      <c r="M130" s="178" t="s">
        <v>1</v>
      </c>
      <c r="N130" s="179" t="s">
        <v>41</v>
      </c>
      <c r="O130" s="74"/>
      <c r="P130" s="180">
        <f>O130*H130</f>
        <v>0</v>
      </c>
      <c r="Q130" s="180">
        <v>0</v>
      </c>
      <c r="R130" s="180">
        <f>Q130*H130</f>
        <v>0</v>
      </c>
      <c r="S130" s="180">
        <v>0</v>
      </c>
      <c r="T130" s="181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82" t="s">
        <v>183</v>
      </c>
      <c r="AT130" s="182" t="s">
        <v>179</v>
      </c>
      <c r="AU130" s="182" t="s">
        <v>86</v>
      </c>
      <c r="AY130" s="16" t="s">
        <v>176</v>
      </c>
      <c r="BE130" s="183">
        <f>IF(N130="základní",J130,0)</f>
        <v>0</v>
      </c>
      <c r="BF130" s="183">
        <f>IF(N130="snížená",J130,0)</f>
        <v>0</v>
      </c>
      <c r="BG130" s="183">
        <f>IF(N130="zákl. přenesená",J130,0)</f>
        <v>0</v>
      </c>
      <c r="BH130" s="183">
        <f>IF(N130="sníž. přenesená",J130,0)</f>
        <v>0</v>
      </c>
      <c r="BI130" s="183">
        <f>IF(N130="nulová",J130,0)</f>
        <v>0</v>
      </c>
      <c r="BJ130" s="16" t="s">
        <v>84</v>
      </c>
      <c r="BK130" s="183">
        <f>ROUND(I130*H130,2)</f>
        <v>0</v>
      </c>
      <c r="BL130" s="16" t="s">
        <v>183</v>
      </c>
      <c r="BM130" s="182" t="s">
        <v>2443</v>
      </c>
    </row>
    <row r="131" s="2" customFormat="1" ht="24.15" customHeight="1">
      <c r="A131" s="35"/>
      <c r="B131" s="169"/>
      <c r="C131" s="170" t="s">
        <v>188</v>
      </c>
      <c r="D131" s="170" t="s">
        <v>179</v>
      </c>
      <c r="E131" s="171" t="s">
        <v>2444</v>
      </c>
      <c r="F131" s="172" t="s">
        <v>2445</v>
      </c>
      <c r="G131" s="173" t="s">
        <v>191</v>
      </c>
      <c r="H131" s="174">
        <v>25.155000000000001</v>
      </c>
      <c r="I131" s="175"/>
      <c r="J131" s="176">
        <f>ROUND(I131*H131,2)</f>
        <v>0</v>
      </c>
      <c r="K131" s="177"/>
      <c r="L131" s="36"/>
      <c r="M131" s="178" t="s">
        <v>1</v>
      </c>
      <c r="N131" s="179" t="s">
        <v>41</v>
      </c>
      <c r="O131" s="74"/>
      <c r="P131" s="180">
        <f>O131*H131</f>
        <v>0</v>
      </c>
      <c r="Q131" s="180">
        <v>0</v>
      </c>
      <c r="R131" s="180">
        <f>Q131*H131</f>
        <v>0</v>
      </c>
      <c r="S131" s="180">
        <v>0</v>
      </c>
      <c r="T131" s="181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2" t="s">
        <v>183</v>
      </c>
      <c r="AT131" s="182" t="s">
        <v>179</v>
      </c>
      <c r="AU131" s="182" t="s">
        <v>86</v>
      </c>
      <c r="AY131" s="16" t="s">
        <v>176</v>
      </c>
      <c r="BE131" s="183">
        <f>IF(N131="základní",J131,0)</f>
        <v>0</v>
      </c>
      <c r="BF131" s="183">
        <f>IF(N131="snížená",J131,0)</f>
        <v>0</v>
      </c>
      <c r="BG131" s="183">
        <f>IF(N131="zákl. přenesená",J131,0)</f>
        <v>0</v>
      </c>
      <c r="BH131" s="183">
        <f>IF(N131="sníž. přenesená",J131,0)</f>
        <v>0</v>
      </c>
      <c r="BI131" s="183">
        <f>IF(N131="nulová",J131,0)</f>
        <v>0</v>
      </c>
      <c r="BJ131" s="16" t="s">
        <v>84</v>
      </c>
      <c r="BK131" s="183">
        <f>ROUND(I131*H131,2)</f>
        <v>0</v>
      </c>
      <c r="BL131" s="16" t="s">
        <v>183</v>
      </c>
      <c r="BM131" s="182" t="s">
        <v>2446</v>
      </c>
    </row>
    <row r="132" s="2" customFormat="1" ht="16.5" customHeight="1">
      <c r="A132" s="35"/>
      <c r="B132" s="169"/>
      <c r="C132" s="170" t="s">
        <v>183</v>
      </c>
      <c r="D132" s="170" t="s">
        <v>179</v>
      </c>
      <c r="E132" s="171" t="s">
        <v>2447</v>
      </c>
      <c r="F132" s="172" t="s">
        <v>2448</v>
      </c>
      <c r="G132" s="173" t="s">
        <v>191</v>
      </c>
      <c r="H132" s="174">
        <v>25.155000000000001</v>
      </c>
      <c r="I132" s="175"/>
      <c r="J132" s="176">
        <f>ROUND(I132*H132,2)</f>
        <v>0</v>
      </c>
      <c r="K132" s="177"/>
      <c r="L132" s="36"/>
      <c r="M132" s="178" t="s">
        <v>1</v>
      </c>
      <c r="N132" s="179" t="s">
        <v>41</v>
      </c>
      <c r="O132" s="74"/>
      <c r="P132" s="180">
        <f>O132*H132</f>
        <v>0</v>
      </c>
      <c r="Q132" s="180">
        <v>0</v>
      </c>
      <c r="R132" s="180">
        <f>Q132*H132</f>
        <v>0</v>
      </c>
      <c r="S132" s="180">
        <v>0</v>
      </c>
      <c r="T132" s="181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82" t="s">
        <v>183</v>
      </c>
      <c r="AT132" s="182" t="s">
        <v>179</v>
      </c>
      <c r="AU132" s="182" t="s">
        <v>86</v>
      </c>
      <c r="AY132" s="16" t="s">
        <v>176</v>
      </c>
      <c r="BE132" s="183">
        <f>IF(N132="základní",J132,0)</f>
        <v>0</v>
      </c>
      <c r="BF132" s="183">
        <f>IF(N132="snížená",J132,0)</f>
        <v>0</v>
      </c>
      <c r="BG132" s="183">
        <f>IF(N132="zákl. přenesená",J132,0)</f>
        <v>0</v>
      </c>
      <c r="BH132" s="183">
        <f>IF(N132="sníž. přenesená",J132,0)</f>
        <v>0</v>
      </c>
      <c r="BI132" s="183">
        <f>IF(N132="nulová",J132,0)</f>
        <v>0</v>
      </c>
      <c r="BJ132" s="16" t="s">
        <v>84</v>
      </c>
      <c r="BK132" s="183">
        <f>ROUND(I132*H132,2)</f>
        <v>0</v>
      </c>
      <c r="BL132" s="16" t="s">
        <v>183</v>
      </c>
      <c r="BM132" s="182" t="s">
        <v>2449</v>
      </c>
    </row>
    <row r="133" s="2" customFormat="1" ht="33" customHeight="1">
      <c r="A133" s="35"/>
      <c r="B133" s="169"/>
      <c r="C133" s="170" t="s">
        <v>197</v>
      </c>
      <c r="D133" s="170" t="s">
        <v>179</v>
      </c>
      <c r="E133" s="171" t="s">
        <v>2450</v>
      </c>
      <c r="F133" s="172" t="s">
        <v>2451</v>
      </c>
      <c r="G133" s="173" t="s">
        <v>266</v>
      </c>
      <c r="H133" s="174">
        <v>50.310000000000002</v>
      </c>
      <c r="I133" s="175"/>
      <c r="J133" s="176">
        <f>ROUND(I133*H133,2)</f>
        <v>0</v>
      </c>
      <c r="K133" s="177"/>
      <c r="L133" s="36"/>
      <c r="M133" s="178" t="s">
        <v>1</v>
      </c>
      <c r="N133" s="179" t="s">
        <v>41</v>
      </c>
      <c r="O133" s="74"/>
      <c r="P133" s="180">
        <f>O133*H133</f>
        <v>0</v>
      </c>
      <c r="Q133" s="180">
        <v>0</v>
      </c>
      <c r="R133" s="180">
        <f>Q133*H133</f>
        <v>0</v>
      </c>
      <c r="S133" s="180">
        <v>0</v>
      </c>
      <c r="T133" s="181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2" t="s">
        <v>183</v>
      </c>
      <c r="AT133" s="182" t="s">
        <v>179</v>
      </c>
      <c r="AU133" s="182" t="s">
        <v>86</v>
      </c>
      <c r="AY133" s="16" t="s">
        <v>176</v>
      </c>
      <c r="BE133" s="183">
        <f>IF(N133="základní",J133,0)</f>
        <v>0</v>
      </c>
      <c r="BF133" s="183">
        <f>IF(N133="snížená",J133,0)</f>
        <v>0</v>
      </c>
      <c r="BG133" s="183">
        <f>IF(N133="zákl. přenesená",J133,0)</f>
        <v>0</v>
      </c>
      <c r="BH133" s="183">
        <f>IF(N133="sníž. přenesená",J133,0)</f>
        <v>0</v>
      </c>
      <c r="BI133" s="183">
        <f>IF(N133="nulová",J133,0)</f>
        <v>0</v>
      </c>
      <c r="BJ133" s="16" t="s">
        <v>84</v>
      </c>
      <c r="BK133" s="183">
        <f>ROUND(I133*H133,2)</f>
        <v>0</v>
      </c>
      <c r="BL133" s="16" t="s">
        <v>183</v>
      </c>
      <c r="BM133" s="182" t="s">
        <v>2452</v>
      </c>
    </row>
    <row r="134" s="12" customFormat="1" ht="22.8" customHeight="1">
      <c r="A134" s="12"/>
      <c r="B134" s="156"/>
      <c r="C134" s="12"/>
      <c r="D134" s="157" t="s">
        <v>75</v>
      </c>
      <c r="E134" s="167" t="s">
        <v>258</v>
      </c>
      <c r="F134" s="167" t="s">
        <v>2453</v>
      </c>
      <c r="G134" s="12"/>
      <c r="H134" s="12"/>
      <c r="I134" s="159"/>
      <c r="J134" s="168">
        <f>BK134</f>
        <v>0</v>
      </c>
      <c r="K134" s="12"/>
      <c r="L134" s="156"/>
      <c r="M134" s="161"/>
      <c r="N134" s="162"/>
      <c r="O134" s="162"/>
      <c r="P134" s="163">
        <f>SUM(P135:P138)</f>
        <v>0</v>
      </c>
      <c r="Q134" s="162"/>
      <c r="R134" s="163">
        <f>SUM(R135:R138)</f>
        <v>148.30179329999999</v>
      </c>
      <c r="S134" s="162"/>
      <c r="T134" s="164">
        <f>SUM(T135:T138)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7" t="s">
        <v>84</v>
      </c>
      <c r="AT134" s="165" t="s">
        <v>75</v>
      </c>
      <c r="AU134" s="165" t="s">
        <v>84</v>
      </c>
      <c r="AY134" s="157" t="s">
        <v>176</v>
      </c>
      <c r="BK134" s="166">
        <f>SUM(BK135:BK138)</f>
        <v>0</v>
      </c>
    </row>
    <row r="135" s="2" customFormat="1" ht="37.8" customHeight="1">
      <c r="A135" s="35"/>
      <c r="B135" s="169"/>
      <c r="C135" s="170" t="s">
        <v>177</v>
      </c>
      <c r="D135" s="170" t="s">
        <v>179</v>
      </c>
      <c r="E135" s="171" t="s">
        <v>2454</v>
      </c>
      <c r="F135" s="172" t="s">
        <v>2455</v>
      </c>
      <c r="G135" s="173" t="s">
        <v>191</v>
      </c>
      <c r="H135" s="174">
        <v>72.599999999999994</v>
      </c>
      <c r="I135" s="175"/>
      <c r="J135" s="176">
        <f>ROUND(I135*H135,2)</f>
        <v>0</v>
      </c>
      <c r="K135" s="177"/>
      <c r="L135" s="36"/>
      <c r="M135" s="178" t="s">
        <v>1</v>
      </c>
      <c r="N135" s="179" t="s">
        <v>41</v>
      </c>
      <c r="O135" s="74"/>
      <c r="P135" s="180">
        <f>O135*H135</f>
        <v>0</v>
      </c>
      <c r="Q135" s="180">
        <v>0</v>
      </c>
      <c r="R135" s="180">
        <f>Q135*H135</f>
        <v>0</v>
      </c>
      <c r="S135" s="180">
        <v>0</v>
      </c>
      <c r="T135" s="181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2" t="s">
        <v>183</v>
      </c>
      <c r="AT135" s="182" t="s">
        <v>179</v>
      </c>
      <c r="AU135" s="182" t="s">
        <v>86</v>
      </c>
      <c r="AY135" s="16" t="s">
        <v>176</v>
      </c>
      <c r="BE135" s="183">
        <f>IF(N135="základní",J135,0)</f>
        <v>0</v>
      </c>
      <c r="BF135" s="183">
        <f>IF(N135="snížená",J135,0)</f>
        <v>0</v>
      </c>
      <c r="BG135" s="183">
        <f>IF(N135="zákl. přenesená",J135,0)</f>
        <v>0</v>
      </c>
      <c r="BH135" s="183">
        <f>IF(N135="sníž. přenesená",J135,0)</f>
        <v>0</v>
      </c>
      <c r="BI135" s="183">
        <f>IF(N135="nulová",J135,0)</f>
        <v>0</v>
      </c>
      <c r="BJ135" s="16" t="s">
        <v>84</v>
      </c>
      <c r="BK135" s="183">
        <f>ROUND(I135*H135,2)</f>
        <v>0</v>
      </c>
      <c r="BL135" s="16" t="s">
        <v>183</v>
      </c>
      <c r="BM135" s="182" t="s">
        <v>2456</v>
      </c>
    </row>
    <row r="136" s="2" customFormat="1" ht="24.15" customHeight="1">
      <c r="A136" s="35"/>
      <c r="B136" s="169"/>
      <c r="C136" s="170" t="s">
        <v>208</v>
      </c>
      <c r="D136" s="170" t="s">
        <v>179</v>
      </c>
      <c r="E136" s="171" t="s">
        <v>2457</v>
      </c>
      <c r="F136" s="172" t="s">
        <v>2458</v>
      </c>
      <c r="G136" s="173" t="s">
        <v>182</v>
      </c>
      <c r="H136" s="174">
        <v>399.30000000000001</v>
      </c>
      <c r="I136" s="175"/>
      <c r="J136" s="176">
        <f>ROUND(I136*H136,2)</f>
        <v>0</v>
      </c>
      <c r="K136" s="177"/>
      <c r="L136" s="36"/>
      <c r="M136" s="178" t="s">
        <v>1</v>
      </c>
      <c r="N136" s="179" t="s">
        <v>41</v>
      </c>
      <c r="O136" s="74"/>
      <c r="P136" s="180">
        <f>O136*H136</f>
        <v>0</v>
      </c>
      <c r="Q136" s="180">
        <v>0.00013999999999999999</v>
      </c>
      <c r="R136" s="180">
        <f>Q136*H136</f>
        <v>0.055901999999999993</v>
      </c>
      <c r="S136" s="180">
        <v>0</v>
      </c>
      <c r="T136" s="181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2" t="s">
        <v>183</v>
      </c>
      <c r="AT136" s="182" t="s">
        <v>179</v>
      </c>
      <c r="AU136" s="182" t="s">
        <v>86</v>
      </c>
      <c r="AY136" s="16" t="s">
        <v>176</v>
      </c>
      <c r="BE136" s="183">
        <f>IF(N136="základní",J136,0)</f>
        <v>0</v>
      </c>
      <c r="BF136" s="183">
        <f>IF(N136="snížená",J136,0)</f>
        <v>0</v>
      </c>
      <c r="BG136" s="183">
        <f>IF(N136="zákl. přenesená",J136,0)</f>
        <v>0</v>
      </c>
      <c r="BH136" s="183">
        <f>IF(N136="sníž. přenesená",J136,0)</f>
        <v>0</v>
      </c>
      <c r="BI136" s="183">
        <f>IF(N136="nulová",J136,0)</f>
        <v>0</v>
      </c>
      <c r="BJ136" s="16" t="s">
        <v>84</v>
      </c>
      <c r="BK136" s="183">
        <f>ROUND(I136*H136,2)</f>
        <v>0</v>
      </c>
      <c r="BL136" s="16" t="s">
        <v>183</v>
      </c>
      <c r="BM136" s="182" t="s">
        <v>2459</v>
      </c>
    </row>
    <row r="137" s="2" customFormat="1" ht="24.15" customHeight="1">
      <c r="A137" s="35"/>
      <c r="B137" s="169"/>
      <c r="C137" s="184" t="s">
        <v>201</v>
      </c>
      <c r="D137" s="184" t="s">
        <v>198</v>
      </c>
      <c r="E137" s="185" t="s">
        <v>2460</v>
      </c>
      <c r="F137" s="186" t="s">
        <v>2461</v>
      </c>
      <c r="G137" s="187" t="s">
        <v>182</v>
      </c>
      <c r="H137" s="188">
        <v>472.971</v>
      </c>
      <c r="I137" s="189"/>
      <c r="J137" s="190">
        <f>ROUND(I137*H137,2)</f>
        <v>0</v>
      </c>
      <c r="K137" s="191"/>
      <c r="L137" s="192"/>
      <c r="M137" s="193" t="s">
        <v>1</v>
      </c>
      <c r="N137" s="194" t="s">
        <v>41</v>
      </c>
      <c r="O137" s="74"/>
      <c r="P137" s="180">
        <f>O137*H137</f>
        <v>0</v>
      </c>
      <c r="Q137" s="180">
        <v>0.00029999999999999997</v>
      </c>
      <c r="R137" s="180">
        <f>Q137*H137</f>
        <v>0.1418913</v>
      </c>
      <c r="S137" s="180">
        <v>0</v>
      </c>
      <c r="T137" s="181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2" t="s">
        <v>201</v>
      </c>
      <c r="AT137" s="182" t="s">
        <v>198</v>
      </c>
      <c r="AU137" s="182" t="s">
        <v>86</v>
      </c>
      <c r="AY137" s="16" t="s">
        <v>176</v>
      </c>
      <c r="BE137" s="183">
        <f>IF(N137="základní",J137,0)</f>
        <v>0</v>
      </c>
      <c r="BF137" s="183">
        <f>IF(N137="snížená",J137,0)</f>
        <v>0</v>
      </c>
      <c r="BG137" s="183">
        <f>IF(N137="zákl. přenesená",J137,0)</f>
        <v>0</v>
      </c>
      <c r="BH137" s="183">
        <f>IF(N137="sníž. přenesená",J137,0)</f>
        <v>0</v>
      </c>
      <c r="BI137" s="183">
        <f>IF(N137="nulová",J137,0)</f>
        <v>0</v>
      </c>
      <c r="BJ137" s="16" t="s">
        <v>84</v>
      </c>
      <c r="BK137" s="183">
        <f>ROUND(I137*H137,2)</f>
        <v>0</v>
      </c>
      <c r="BL137" s="16" t="s">
        <v>183</v>
      </c>
      <c r="BM137" s="182" t="s">
        <v>2462</v>
      </c>
    </row>
    <row r="138" s="2" customFormat="1" ht="24.15" customHeight="1">
      <c r="A138" s="35"/>
      <c r="B138" s="169"/>
      <c r="C138" s="170" t="s">
        <v>203</v>
      </c>
      <c r="D138" s="170" t="s">
        <v>179</v>
      </c>
      <c r="E138" s="171" t="s">
        <v>2463</v>
      </c>
      <c r="F138" s="172" t="s">
        <v>2464</v>
      </c>
      <c r="G138" s="173" t="s">
        <v>182</v>
      </c>
      <c r="H138" s="174">
        <v>363</v>
      </c>
      <c r="I138" s="175"/>
      <c r="J138" s="176">
        <f>ROUND(I138*H138,2)</f>
        <v>0</v>
      </c>
      <c r="K138" s="177"/>
      <c r="L138" s="36"/>
      <c r="M138" s="178" t="s">
        <v>1</v>
      </c>
      <c r="N138" s="179" t="s">
        <v>41</v>
      </c>
      <c r="O138" s="74"/>
      <c r="P138" s="180">
        <f>O138*H138</f>
        <v>0</v>
      </c>
      <c r="Q138" s="180">
        <v>0.40799999999999997</v>
      </c>
      <c r="R138" s="180">
        <f>Q138*H138</f>
        <v>148.10399999999999</v>
      </c>
      <c r="S138" s="180">
        <v>0</v>
      </c>
      <c r="T138" s="181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2" t="s">
        <v>183</v>
      </c>
      <c r="AT138" s="182" t="s">
        <v>179</v>
      </c>
      <c r="AU138" s="182" t="s">
        <v>86</v>
      </c>
      <c r="AY138" s="16" t="s">
        <v>176</v>
      </c>
      <c r="BE138" s="183">
        <f>IF(N138="základní",J138,0)</f>
        <v>0</v>
      </c>
      <c r="BF138" s="183">
        <f>IF(N138="snížená",J138,0)</f>
        <v>0</v>
      </c>
      <c r="BG138" s="183">
        <f>IF(N138="zákl. přenesená",J138,0)</f>
        <v>0</v>
      </c>
      <c r="BH138" s="183">
        <f>IF(N138="sníž. přenesená",J138,0)</f>
        <v>0</v>
      </c>
      <c r="BI138" s="183">
        <f>IF(N138="nulová",J138,0)</f>
        <v>0</v>
      </c>
      <c r="BJ138" s="16" t="s">
        <v>84</v>
      </c>
      <c r="BK138" s="183">
        <f>ROUND(I138*H138,2)</f>
        <v>0</v>
      </c>
      <c r="BL138" s="16" t="s">
        <v>183</v>
      </c>
      <c r="BM138" s="182" t="s">
        <v>2465</v>
      </c>
    </row>
    <row r="139" s="12" customFormat="1" ht="22.8" customHeight="1">
      <c r="A139" s="12"/>
      <c r="B139" s="156"/>
      <c r="C139" s="12"/>
      <c r="D139" s="157" t="s">
        <v>75</v>
      </c>
      <c r="E139" s="167" t="s">
        <v>188</v>
      </c>
      <c r="F139" s="167" t="s">
        <v>2466</v>
      </c>
      <c r="G139" s="12"/>
      <c r="H139" s="12"/>
      <c r="I139" s="159"/>
      <c r="J139" s="168">
        <f>BK139</f>
        <v>0</v>
      </c>
      <c r="K139" s="12"/>
      <c r="L139" s="156"/>
      <c r="M139" s="161"/>
      <c r="N139" s="162"/>
      <c r="O139" s="162"/>
      <c r="P139" s="163">
        <f>SUM(P140:P147)</f>
        <v>0</v>
      </c>
      <c r="Q139" s="162"/>
      <c r="R139" s="163">
        <f>SUM(R140:R147)</f>
        <v>0.6754</v>
      </c>
      <c r="S139" s="162"/>
      <c r="T139" s="164">
        <f>SUM(T140:T147)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7" t="s">
        <v>84</v>
      </c>
      <c r="AT139" s="165" t="s">
        <v>75</v>
      </c>
      <c r="AU139" s="165" t="s">
        <v>84</v>
      </c>
      <c r="AY139" s="157" t="s">
        <v>176</v>
      </c>
      <c r="BK139" s="166">
        <f>SUM(BK140:BK147)</f>
        <v>0</v>
      </c>
    </row>
    <row r="140" s="2" customFormat="1" ht="21.75" customHeight="1">
      <c r="A140" s="35"/>
      <c r="B140" s="169"/>
      <c r="C140" s="170" t="s">
        <v>218</v>
      </c>
      <c r="D140" s="170" t="s">
        <v>179</v>
      </c>
      <c r="E140" s="171" t="s">
        <v>2467</v>
      </c>
      <c r="F140" s="172" t="s">
        <v>2468</v>
      </c>
      <c r="G140" s="173" t="s">
        <v>195</v>
      </c>
      <c r="H140" s="174">
        <v>80</v>
      </c>
      <c r="I140" s="175"/>
      <c r="J140" s="176">
        <f>ROUND(I140*H140,2)</f>
        <v>0</v>
      </c>
      <c r="K140" s="177"/>
      <c r="L140" s="36"/>
      <c r="M140" s="178" t="s">
        <v>1</v>
      </c>
      <c r="N140" s="179" t="s">
        <v>41</v>
      </c>
      <c r="O140" s="74"/>
      <c r="P140" s="180">
        <f>O140*H140</f>
        <v>0</v>
      </c>
      <c r="Q140" s="180">
        <v>0</v>
      </c>
      <c r="R140" s="180">
        <f>Q140*H140</f>
        <v>0</v>
      </c>
      <c r="S140" s="180">
        <v>0</v>
      </c>
      <c r="T140" s="181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2" t="s">
        <v>183</v>
      </c>
      <c r="AT140" s="182" t="s">
        <v>179</v>
      </c>
      <c r="AU140" s="182" t="s">
        <v>86</v>
      </c>
      <c r="AY140" s="16" t="s">
        <v>176</v>
      </c>
      <c r="BE140" s="183">
        <f>IF(N140="základní",J140,0)</f>
        <v>0</v>
      </c>
      <c r="BF140" s="183">
        <f>IF(N140="snížená",J140,0)</f>
        <v>0</v>
      </c>
      <c r="BG140" s="183">
        <f>IF(N140="zákl. přenesená",J140,0)</f>
        <v>0</v>
      </c>
      <c r="BH140" s="183">
        <f>IF(N140="sníž. přenesená",J140,0)</f>
        <v>0</v>
      </c>
      <c r="BI140" s="183">
        <f>IF(N140="nulová",J140,0)</f>
        <v>0</v>
      </c>
      <c r="BJ140" s="16" t="s">
        <v>84</v>
      </c>
      <c r="BK140" s="183">
        <f>ROUND(I140*H140,2)</f>
        <v>0</v>
      </c>
      <c r="BL140" s="16" t="s">
        <v>183</v>
      </c>
      <c r="BM140" s="182" t="s">
        <v>2469</v>
      </c>
    </row>
    <row r="141" s="2" customFormat="1" ht="24.15" customHeight="1">
      <c r="A141" s="35"/>
      <c r="B141" s="169"/>
      <c r="C141" s="170" t="s">
        <v>222</v>
      </c>
      <c r="D141" s="170" t="s">
        <v>179</v>
      </c>
      <c r="E141" s="171" t="s">
        <v>2470</v>
      </c>
      <c r="F141" s="172" t="s">
        <v>2471</v>
      </c>
      <c r="G141" s="173" t="s">
        <v>195</v>
      </c>
      <c r="H141" s="174">
        <v>80</v>
      </c>
      <c r="I141" s="175"/>
      <c r="J141" s="176">
        <f>ROUND(I141*H141,2)</f>
        <v>0</v>
      </c>
      <c r="K141" s="177"/>
      <c r="L141" s="36"/>
      <c r="M141" s="178" t="s">
        <v>1</v>
      </c>
      <c r="N141" s="179" t="s">
        <v>41</v>
      </c>
      <c r="O141" s="74"/>
      <c r="P141" s="180">
        <f>O141*H141</f>
        <v>0</v>
      </c>
      <c r="Q141" s="180">
        <v>0.001</v>
      </c>
      <c r="R141" s="180">
        <f>Q141*H141</f>
        <v>0.080000000000000002</v>
      </c>
      <c r="S141" s="180">
        <v>0</v>
      </c>
      <c r="T141" s="181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2" t="s">
        <v>183</v>
      </c>
      <c r="AT141" s="182" t="s">
        <v>179</v>
      </c>
      <c r="AU141" s="182" t="s">
        <v>86</v>
      </c>
      <c r="AY141" s="16" t="s">
        <v>176</v>
      </c>
      <c r="BE141" s="183">
        <f>IF(N141="základní",J141,0)</f>
        <v>0</v>
      </c>
      <c r="BF141" s="183">
        <f>IF(N141="snížená",J141,0)</f>
        <v>0</v>
      </c>
      <c r="BG141" s="183">
        <f>IF(N141="zákl. přenesená",J141,0)</f>
        <v>0</v>
      </c>
      <c r="BH141" s="183">
        <f>IF(N141="sníž. přenesená",J141,0)</f>
        <v>0</v>
      </c>
      <c r="BI141" s="183">
        <f>IF(N141="nulová",J141,0)</f>
        <v>0</v>
      </c>
      <c r="BJ141" s="16" t="s">
        <v>84</v>
      </c>
      <c r="BK141" s="183">
        <f>ROUND(I141*H141,2)</f>
        <v>0</v>
      </c>
      <c r="BL141" s="16" t="s">
        <v>183</v>
      </c>
      <c r="BM141" s="182" t="s">
        <v>2472</v>
      </c>
    </row>
    <row r="142" s="2" customFormat="1" ht="16.5" customHeight="1">
      <c r="A142" s="35"/>
      <c r="B142" s="169"/>
      <c r="C142" s="184" t="s">
        <v>8</v>
      </c>
      <c r="D142" s="184" t="s">
        <v>198</v>
      </c>
      <c r="E142" s="185" t="s">
        <v>2473</v>
      </c>
      <c r="F142" s="186" t="s">
        <v>2474</v>
      </c>
      <c r="G142" s="187" t="s">
        <v>195</v>
      </c>
      <c r="H142" s="188">
        <v>80</v>
      </c>
      <c r="I142" s="189"/>
      <c r="J142" s="190">
        <f>ROUND(I142*H142,2)</f>
        <v>0</v>
      </c>
      <c r="K142" s="191"/>
      <c r="L142" s="192"/>
      <c r="M142" s="193" t="s">
        <v>1</v>
      </c>
      <c r="N142" s="194" t="s">
        <v>41</v>
      </c>
      <c r="O142" s="74"/>
      <c r="P142" s="180">
        <f>O142*H142</f>
        <v>0</v>
      </c>
      <c r="Q142" s="180">
        <v>0.0023</v>
      </c>
      <c r="R142" s="180">
        <f>Q142*H142</f>
        <v>0.184</v>
      </c>
      <c r="S142" s="180">
        <v>0</v>
      </c>
      <c r="T142" s="181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2" t="s">
        <v>201</v>
      </c>
      <c r="AT142" s="182" t="s">
        <v>198</v>
      </c>
      <c r="AU142" s="182" t="s">
        <v>86</v>
      </c>
      <c r="AY142" s="16" t="s">
        <v>176</v>
      </c>
      <c r="BE142" s="183">
        <f>IF(N142="základní",J142,0)</f>
        <v>0</v>
      </c>
      <c r="BF142" s="183">
        <f>IF(N142="snížená",J142,0)</f>
        <v>0</v>
      </c>
      <c r="BG142" s="183">
        <f>IF(N142="zákl. přenesená",J142,0)</f>
        <v>0</v>
      </c>
      <c r="BH142" s="183">
        <f>IF(N142="sníž. přenesená",J142,0)</f>
        <v>0</v>
      </c>
      <c r="BI142" s="183">
        <f>IF(N142="nulová",J142,0)</f>
        <v>0</v>
      </c>
      <c r="BJ142" s="16" t="s">
        <v>84</v>
      </c>
      <c r="BK142" s="183">
        <f>ROUND(I142*H142,2)</f>
        <v>0</v>
      </c>
      <c r="BL142" s="16" t="s">
        <v>183</v>
      </c>
      <c r="BM142" s="182" t="s">
        <v>2475</v>
      </c>
    </row>
    <row r="143" s="2" customFormat="1" ht="24.15" customHeight="1">
      <c r="A143" s="35"/>
      <c r="B143" s="169"/>
      <c r="C143" s="170" t="s">
        <v>229</v>
      </c>
      <c r="D143" s="170" t="s">
        <v>179</v>
      </c>
      <c r="E143" s="171" t="s">
        <v>2476</v>
      </c>
      <c r="F143" s="172" t="s">
        <v>2477</v>
      </c>
      <c r="G143" s="173" t="s">
        <v>195</v>
      </c>
      <c r="H143" s="174">
        <v>80</v>
      </c>
      <c r="I143" s="175"/>
      <c r="J143" s="176">
        <f>ROUND(I143*H143,2)</f>
        <v>0</v>
      </c>
      <c r="K143" s="177"/>
      <c r="L143" s="36"/>
      <c r="M143" s="178" t="s">
        <v>1</v>
      </c>
      <c r="N143" s="179" t="s">
        <v>41</v>
      </c>
      <c r="O143" s="74"/>
      <c r="P143" s="180">
        <f>O143*H143</f>
        <v>0</v>
      </c>
      <c r="Q143" s="180">
        <v>0.001</v>
      </c>
      <c r="R143" s="180">
        <f>Q143*H143</f>
        <v>0.080000000000000002</v>
      </c>
      <c r="S143" s="180">
        <v>0</v>
      </c>
      <c r="T143" s="181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2" t="s">
        <v>183</v>
      </c>
      <c r="AT143" s="182" t="s">
        <v>179</v>
      </c>
      <c r="AU143" s="182" t="s">
        <v>86</v>
      </c>
      <c r="AY143" s="16" t="s">
        <v>176</v>
      </c>
      <c r="BE143" s="183">
        <f>IF(N143="základní",J143,0)</f>
        <v>0</v>
      </c>
      <c r="BF143" s="183">
        <f>IF(N143="snížená",J143,0)</f>
        <v>0</v>
      </c>
      <c r="BG143" s="183">
        <f>IF(N143="zákl. přenesená",J143,0)</f>
        <v>0</v>
      </c>
      <c r="BH143" s="183">
        <f>IF(N143="sníž. přenesená",J143,0)</f>
        <v>0</v>
      </c>
      <c r="BI143" s="183">
        <f>IF(N143="nulová",J143,0)</f>
        <v>0</v>
      </c>
      <c r="BJ143" s="16" t="s">
        <v>84</v>
      </c>
      <c r="BK143" s="183">
        <f>ROUND(I143*H143,2)</f>
        <v>0</v>
      </c>
      <c r="BL143" s="16" t="s">
        <v>183</v>
      </c>
      <c r="BM143" s="182" t="s">
        <v>2478</v>
      </c>
    </row>
    <row r="144" s="2" customFormat="1" ht="24.15" customHeight="1">
      <c r="A144" s="35"/>
      <c r="B144" s="169"/>
      <c r="C144" s="170" t="s">
        <v>233</v>
      </c>
      <c r="D144" s="170" t="s">
        <v>179</v>
      </c>
      <c r="E144" s="171" t="s">
        <v>2479</v>
      </c>
      <c r="F144" s="172" t="s">
        <v>2480</v>
      </c>
      <c r="G144" s="173" t="s">
        <v>195</v>
      </c>
      <c r="H144" s="174">
        <v>2</v>
      </c>
      <c r="I144" s="175"/>
      <c r="J144" s="176">
        <f>ROUND(I144*H144,2)</f>
        <v>0</v>
      </c>
      <c r="K144" s="177"/>
      <c r="L144" s="36"/>
      <c r="M144" s="178" t="s">
        <v>1</v>
      </c>
      <c r="N144" s="179" t="s">
        <v>41</v>
      </c>
      <c r="O144" s="74"/>
      <c r="P144" s="180">
        <f>O144*H144</f>
        <v>0</v>
      </c>
      <c r="Q144" s="180">
        <v>0</v>
      </c>
      <c r="R144" s="180">
        <f>Q144*H144</f>
        <v>0</v>
      </c>
      <c r="S144" s="180">
        <v>0</v>
      </c>
      <c r="T144" s="181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2" t="s">
        <v>183</v>
      </c>
      <c r="AT144" s="182" t="s">
        <v>179</v>
      </c>
      <c r="AU144" s="182" t="s">
        <v>86</v>
      </c>
      <c r="AY144" s="16" t="s">
        <v>176</v>
      </c>
      <c r="BE144" s="183">
        <f>IF(N144="základní",J144,0)</f>
        <v>0</v>
      </c>
      <c r="BF144" s="183">
        <f>IF(N144="snížená",J144,0)</f>
        <v>0</v>
      </c>
      <c r="BG144" s="183">
        <f>IF(N144="zákl. přenesená",J144,0)</f>
        <v>0</v>
      </c>
      <c r="BH144" s="183">
        <f>IF(N144="sníž. přenesená",J144,0)</f>
        <v>0</v>
      </c>
      <c r="BI144" s="183">
        <f>IF(N144="nulová",J144,0)</f>
        <v>0</v>
      </c>
      <c r="BJ144" s="16" t="s">
        <v>84</v>
      </c>
      <c r="BK144" s="183">
        <f>ROUND(I144*H144,2)</f>
        <v>0</v>
      </c>
      <c r="BL144" s="16" t="s">
        <v>183</v>
      </c>
      <c r="BM144" s="182" t="s">
        <v>2481</v>
      </c>
    </row>
    <row r="145" s="2" customFormat="1" ht="16.5" customHeight="1">
      <c r="A145" s="35"/>
      <c r="B145" s="169"/>
      <c r="C145" s="184" t="s">
        <v>237</v>
      </c>
      <c r="D145" s="184" t="s">
        <v>198</v>
      </c>
      <c r="E145" s="185" t="s">
        <v>2482</v>
      </c>
      <c r="F145" s="186" t="s">
        <v>2483</v>
      </c>
      <c r="G145" s="187" t="s">
        <v>195</v>
      </c>
      <c r="H145" s="188">
        <v>2</v>
      </c>
      <c r="I145" s="189"/>
      <c r="J145" s="190">
        <f>ROUND(I145*H145,2)</f>
        <v>0</v>
      </c>
      <c r="K145" s="191"/>
      <c r="L145" s="192"/>
      <c r="M145" s="193" t="s">
        <v>1</v>
      </c>
      <c r="N145" s="194" t="s">
        <v>41</v>
      </c>
      <c r="O145" s="74"/>
      <c r="P145" s="180">
        <f>O145*H145</f>
        <v>0</v>
      </c>
      <c r="Q145" s="180">
        <v>0.098500000000000004</v>
      </c>
      <c r="R145" s="180">
        <f>Q145*H145</f>
        <v>0.19700000000000001</v>
      </c>
      <c r="S145" s="180">
        <v>0</v>
      </c>
      <c r="T145" s="181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2" t="s">
        <v>201</v>
      </c>
      <c r="AT145" s="182" t="s">
        <v>198</v>
      </c>
      <c r="AU145" s="182" t="s">
        <v>86</v>
      </c>
      <c r="AY145" s="16" t="s">
        <v>176</v>
      </c>
      <c r="BE145" s="183">
        <f>IF(N145="základní",J145,0)</f>
        <v>0</v>
      </c>
      <c r="BF145" s="183">
        <f>IF(N145="snížená",J145,0)</f>
        <v>0</v>
      </c>
      <c r="BG145" s="183">
        <f>IF(N145="zákl. přenesená",J145,0)</f>
        <v>0</v>
      </c>
      <c r="BH145" s="183">
        <f>IF(N145="sníž. přenesená",J145,0)</f>
        <v>0</v>
      </c>
      <c r="BI145" s="183">
        <f>IF(N145="nulová",J145,0)</f>
        <v>0</v>
      </c>
      <c r="BJ145" s="16" t="s">
        <v>84</v>
      </c>
      <c r="BK145" s="183">
        <f>ROUND(I145*H145,2)</f>
        <v>0</v>
      </c>
      <c r="BL145" s="16" t="s">
        <v>183</v>
      </c>
      <c r="BM145" s="182" t="s">
        <v>2484</v>
      </c>
    </row>
    <row r="146" s="2" customFormat="1" ht="24.15" customHeight="1">
      <c r="A146" s="35"/>
      <c r="B146" s="169"/>
      <c r="C146" s="170" t="s">
        <v>241</v>
      </c>
      <c r="D146" s="170" t="s">
        <v>179</v>
      </c>
      <c r="E146" s="171" t="s">
        <v>2485</v>
      </c>
      <c r="F146" s="172" t="s">
        <v>2486</v>
      </c>
      <c r="G146" s="173" t="s">
        <v>285</v>
      </c>
      <c r="H146" s="174">
        <v>160</v>
      </c>
      <c r="I146" s="175"/>
      <c r="J146" s="176">
        <f>ROUND(I146*H146,2)</f>
        <v>0</v>
      </c>
      <c r="K146" s="177"/>
      <c r="L146" s="36"/>
      <c r="M146" s="178" t="s">
        <v>1</v>
      </c>
      <c r="N146" s="179" t="s">
        <v>41</v>
      </c>
      <c r="O146" s="74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1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2" t="s">
        <v>183</v>
      </c>
      <c r="AT146" s="182" t="s">
        <v>179</v>
      </c>
      <c r="AU146" s="182" t="s">
        <v>86</v>
      </c>
      <c r="AY146" s="16" t="s">
        <v>176</v>
      </c>
      <c r="BE146" s="183">
        <f>IF(N146="základní",J146,0)</f>
        <v>0</v>
      </c>
      <c r="BF146" s="183">
        <f>IF(N146="snížená",J146,0)</f>
        <v>0</v>
      </c>
      <c r="BG146" s="183">
        <f>IF(N146="zákl. přenesená",J146,0)</f>
        <v>0</v>
      </c>
      <c r="BH146" s="183">
        <f>IF(N146="sníž. přenesená",J146,0)</f>
        <v>0</v>
      </c>
      <c r="BI146" s="183">
        <f>IF(N146="nulová",J146,0)</f>
        <v>0</v>
      </c>
      <c r="BJ146" s="16" t="s">
        <v>84</v>
      </c>
      <c r="BK146" s="183">
        <f>ROUND(I146*H146,2)</f>
        <v>0</v>
      </c>
      <c r="BL146" s="16" t="s">
        <v>183</v>
      </c>
      <c r="BM146" s="182" t="s">
        <v>2487</v>
      </c>
    </row>
    <row r="147" s="2" customFormat="1" ht="24.15" customHeight="1">
      <c r="A147" s="35"/>
      <c r="B147" s="169"/>
      <c r="C147" s="184" t="s">
        <v>246</v>
      </c>
      <c r="D147" s="184" t="s">
        <v>198</v>
      </c>
      <c r="E147" s="185" t="s">
        <v>2488</v>
      </c>
      <c r="F147" s="186" t="s">
        <v>2489</v>
      </c>
      <c r="G147" s="187" t="s">
        <v>285</v>
      </c>
      <c r="H147" s="188">
        <v>168</v>
      </c>
      <c r="I147" s="189"/>
      <c r="J147" s="190">
        <f>ROUND(I147*H147,2)</f>
        <v>0</v>
      </c>
      <c r="K147" s="191"/>
      <c r="L147" s="192"/>
      <c r="M147" s="193" t="s">
        <v>1</v>
      </c>
      <c r="N147" s="194" t="s">
        <v>41</v>
      </c>
      <c r="O147" s="74"/>
      <c r="P147" s="180">
        <f>O147*H147</f>
        <v>0</v>
      </c>
      <c r="Q147" s="180">
        <v>0.00080000000000000004</v>
      </c>
      <c r="R147" s="180">
        <f>Q147*H147</f>
        <v>0.13440000000000002</v>
      </c>
      <c r="S147" s="180">
        <v>0</v>
      </c>
      <c r="T147" s="181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2" t="s">
        <v>201</v>
      </c>
      <c r="AT147" s="182" t="s">
        <v>198</v>
      </c>
      <c r="AU147" s="182" t="s">
        <v>86</v>
      </c>
      <c r="AY147" s="16" t="s">
        <v>176</v>
      </c>
      <c r="BE147" s="183">
        <f>IF(N147="základní",J147,0)</f>
        <v>0</v>
      </c>
      <c r="BF147" s="183">
        <f>IF(N147="snížená",J147,0)</f>
        <v>0</v>
      </c>
      <c r="BG147" s="183">
        <f>IF(N147="zákl. přenesená",J147,0)</f>
        <v>0</v>
      </c>
      <c r="BH147" s="183">
        <f>IF(N147="sníž. přenesená",J147,0)</f>
        <v>0</v>
      </c>
      <c r="BI147" s="183">
        <f>IF(N147="nulová",J147,0)</f>
        <v>0</v>
      </c>
      <c r="BJ147" s="16" t="s">
        <v>84</v>
      </c>
      <c r="BK147" s="183">
        <f>ROUND(I147*H147,2)</f>
        <v>0</v>
      </c>
      <c r="BL147" s="16" t="s">
        <v>183</v>
      </c>
      <c r="BM147" s="182" t="s">
        <v>2490</v>
      </c>
    </row>
    <row r="148" s="12" customFormat="1" ht="22.8" customHeight="1">
      <c r="A148" s="12"/>
      <c r="B148" s="156"/>
      <c r="C148" s="12"/>
      <c r="D148" s="157" t="s">
        <v>75</v>
      </c>
      <c r="E148" s="167" t="s">
        <v>306</v>
      </c>
      <c r="F148" s="167" t="s">
        <v>2491</v>
      </c>
      <c r="G148" s="12"/>
      <c r="H148" s="12"/>
      <c r="I148" s="159"/>
      <c r="J148" s="168">
        <f>BK148</f>
        <v>0</v>
      </c>
      <c r="K148" s="12"/>
      <c r="L148" s="156"/>
      <c r="M148" s="161"/>
      <c r="N148" s="162"/>
      <c r="O148" s="162"/>
      <c r="P148" s="163">
        <f>SUM(P149:P152)</f>
        <v>0</v>
      </c>
      <c r="Q148" s="162"/>
      <c r="R148" s="163">
        <f>SUM(R149:R152)</f>
        <v>0.0070000000000000001</v>
      </c>
      <c r="S148" s="162"/>
      <c r="T148" s="164">
        <f>SUM(T149:T152)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7" t="s">
        <v>84</v>
      </c>
      <c r="AT148" s="165" t="s">
        <v>75</v>
      </c>
      <c r="AU148" s="165" t="s">
        <v>84</v>
      </c>
      <c r="AY148" s="157" t="s">
        <v>176</v>
      </c>
      <c r="BK148" s="166">
        <f>SUM(BK149:BK152)</f>
        <v>0</v>
      </c>
    </row>
    <row r="149" s="2" customFormat="1" ht="24.15" customHeight="1">
      <c r="A149" s="35"/>
      <c r="B149" s="169"/>
      <c r="C149" s="170" t="s">
        <v>250</v>
      </c>
      <c r="D149" s="170" t="s">
        <v>179</v>
      </c>
      <c r="E149" s="171" t="s">
        <v>2492</v>
      </c>
      <c r="F149" s="172" t="s">
        <v>2493</v>
      </c>
      <c r="G149" s="173" t="s">
        <v>182</v>
      </c>
      <c r="H149" s="174">
        <v>140</v>
      </c>
      <c r="I149" s="175"/>
      <c r="J149" s="176">
        <f>ROUND(I149*H149,2)</f>
        <v>0</v>
      </c>
      <c r="K149" s="177"/>
      <c r="L149" s="36"/>
      <c r="M149" s="178" t="s">
        <v>1</v>
      </c>
      <c r="N149" s="179" t="s">
        <v>41</v>
      </c>
      <c r="O149" s="74"/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1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2" t="s">
        <v>183</v>
      </c>
      <c r="AT149" s="182" t="s">
        <v>179</v>
      </c>
      <c r="AU149" s="182" t="s">
        <v>86</v>
      </c>
      <c r="AY149" s="16" t="s">
        <v>176</v>
      </c>
      <c r="BE149" s="183">
        <f>IF(N149="základní",J149,0)</f>
        <v>0</v>
      </c>
      <c r="BF149" s="183">
        <f>IF(N149="snížená",J149,0)</f>
        <v>0</v>
      </c>
      <c r="BG149" s="183">
        <f>IF(N149="zákl. přenesená",J149,0)</f>
        <v>0</v>
      </c>
      <c r="BH149" s="183">
        <f>IF(N149="sníž. přenesená",J149,0)</f>
        <v>0</v>
      </c>
      <c r="BI149" s="183">
        <f>IF(N149="nulová",J149,0)</f>
        <v>0</v>
      </c>
      <c r="BJ149" s="16" t="s">
        <v>84</v>
      </c>
      <c r="BK149" s="183">
        <f>ROUND(I149*H149,2)</f>
        <v>0</v>
      </c>
      <c r="BL149" s="16" t="s">
        <v>183</v>
      </c>
      <c r="BM149" s="182" t="s">
        <v>2494</v>
      </c>
    </row>
    <row r="150" s="2" customFormat="1" ht="16.5" customHeight="1">
      <c r="A150" s="35"/>
      <c r="B150" s="169"/>
      <c r="C150" s="184" t="s">
        <v>254</v>
      </c>
      <c r="D150" s="184" t="s">
        <v>198</v>
      </c>
      <c r="E150" s="185" t="s">
        <v>2495</v>
      </c>
      <c r="F150" s="186" t="s">
        <v>2496</v>
      </c>
      <c r="G150" s="187" t="s">
        <v>850</v>
      </c>
      <c r="H150" s="188">
        <v>7</v>
      </c>
      <c r="I150" s="189"/>
      <c r="J150" s="190">
        <f>ROUND(I150*H150,2)</f>
        <v>0</v>
      </c>
      <c r="K150" s="191"/>
      <c r="L150" s="192"/>
      <c r="M150" s="193" t="s">
        <v>1</v>
      </c>
      <c r="N150" s="194" t="s">
        <v>41</v>
      </c>
      <c r="O150" s="74"/>
      <c r="P150" s="180">
        <f>O150*H150</f>
        <v>0</v>
      </c>
      <c r="Q150" s="180">
        <v>0.001</v>
      </c>
      <c r="R150" s="180">
        <f>Q150*H150</f>
        <v>0.0070000000000000001</v>
      </c>
      <c r="S150" s="180">
        <v>0</v>
      </c>
      <c r="T150" s="181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2" t="s">
        <v>201</v>
      </c>
      <c r="AT150" s="182" t="s">
        <v>198</v>
      </c>
      <c r="AU150" s="182" t="s">
        <v>86</v>
      </c>
      <c r="AY150" s="16" t="s">
        <v>176</v>
      </c>
      <c r="BE150" s="183">
        <f>IF(N150="základní",J150,0)</f>
        <v>0</v>
      </c>
      <c r="BF150" s="183">
        <f>IF(N150="snížená",J150,0)</f>
        <v>0</v>
      </c>
      <c r="BG150" s="183">
        <f>IF(N150="zákl. přenesená",J150,0)</f>
        <v>0</v>
      </c>
      <c r="BH150" s="183">
        <f>IF(N150="sníž. přenesená",J150,0)</f>
        <v>0</v>
      </c>
      <c r="BI150" s="183">
        <f>IF(N150="nulová",J150,0)</f>
        <v>0</v>
      </c>
      <c r="BJ150" s="16" t="s">
        <v>84</v>
      </c>
      <c r="BK150" s="183">
        <f>ROUND(I150*H150,2)</f>
        <v>0</v>
      </c>
      <c r="BL150" s="16" t="s">
        <v>183</v>
      </c>
      <c r="BM150" s="182" t="s">
        <v>2497</v>
      </c>
    </row>
    <row r="151" s="2" customFormat="1" ht="37.8" customHeight="1">
      <c r="A151" s="35"/>
      <c r="B151" s="169"/>
      <c r="C151" s="170" t="s">
        <v>258</v>
      </c>
      <c r="D151" s="170" t="s">
        <v>179</v>
      </c>
      <c r="E151" s="171" t="s">
        <v>2498</v>
      </c>
      <c r="F151" s="172" t="s">
        <v>2499</v>
      </c>
      <c r="G151" s="173" t="s">
        <v>182</v>
      </c>
      <c r="H151" s="174">
        <v>140</v>
      </c>
      <c r="I151" s="175"/>
      <c r="J151" s="176">
        <f>ROUND(I151*H151,2)</f>
        <v>0</v>
      </c>
      <c r="K151" s="177"/>
      <c r="L151" s="36"/>
      <c r="M151" s="178" t="s">
        <v>1</v>
      </c>
      <c r="N151" s="179" t="s">
        <v>41</v>
      </c>
      <c r="O151" s="74"/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2" t="s">
        <v>183</v>
      </c>
      <c r="AT151" s="182" t="s">
        <v>179</v>
      </c>
      <c r="AU151" s="182" t="s">
        <v>86</v>
      </c>
      <c r="AY151" s="16" t="s">
        <v>176</v>
      </c>
      <c r="BE151" s="183">
        <f>IF(N151="základní",J151,0)</f>
        <v>0</v>
      </c>
      <c r="BF151" s="183">
        <f>IF(N151="snížená",J151,0)</f>
        <v>0</v>
      </c>
      <c r="BG151" s="183">
        <f>IF(N151="zákl. přenesená",J151,0)</f>
        <v>0</v>
      </c>
      <c r="BH151" s="183">
        <f>IF(N151="sníž. přenesená",J151,0)</f>
        <v>0</v>
      </c>
      <c r="BI151" s="183">
        <f>IF(N151="nulová",J151,0)</f>
        <v>0</v>
      </c>
      <c r="BJ151" s="16" t="s">
        <v>84</v>
      </c>
      <c r="BK151" s="183">
        <f>ROUND(I151*H151,2)</f>
        <v>0</v>
      </c>
      <c r="BL151" s="16" t="s">
        <v>183</v>
      </c>
      <c r="BM151" s="182" t="s">
        <v>2500</v>
      </c>
    </row>
    <row r="152" s="2" customFormat="1" ht="24.15" customHeight="1">
      <c r="A152" s="35"/>
      <c r="B152" s="169"/>
      <c r="C152" s="170" t="s">
        <v>7</v>
      </c>
      <c r="D152" s="170" t="s">
        <v>179</v>
      </c>
      <c r="E152" s="171" t="s">
        <v>2501</v>
      </c>
      <c r="F152" s="172" t="s">
        <v>2502</v>
      </c>
      <c r="G152" s="173" t="s">
        <v>182</v>
      </c>
      <c r="H152" s="174">
        <v>140</v>
      </c>
      <c r="I152" s="175"/>
      <c r="J152" s="176">
        <f>ROUND(I152*H152,2)</f>
        <v>0</v>
      </c>
      <c r="K152" s="177"/>
      <c r="L152" s="36"/>
      <c r="M152" s="178" t="s">
        <v>1</v>
      </c>
      <c r="N152" s="179" t="s">
        <v>41</v>
      </c>
      <c r="O152" s="74"/>
      <c r="P152" s="180">
        <f>O152*H152</f>
        <v>0</v>
      </c>
      <c r="Q152" s="180">
        <v>0</v>
      </c>
      <c r="R152" s="180">
        <f>Q152*H152</f>
        <v>0</v>
      </c>
      <c r="S152" s="180">
        <v>0</v>
      </c>
      <c r="T152" s="181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2" t="s">
        <v>183</v>
      </c>
      <c r="AT152" s="182" t="s">
        <v>179</v>
      </c>
      <c r="AU152" s="182" t="s">
        <v>86</v>
      </c>
      <c r="AY152" s="16" t="s">
        <v>176</v>
      </c>
      <c r="BE152" s="183">
        <f>IF(N152="základní",J152,0)</f>
        <v>0</v>
      </c>
      <c r="BF152" s="183">
        <f>IF(N152="snížená",J152,0)</f>
        <v>0</v>
      </c>
      <c r="BG152" s="183">
        <f>IF(N152="zákl. přenesená",J152,0)</f>
        <v>0</v>
      </c>
      <c r="BH152" s="183">
        <f>IF(N152="sníž. přenesená",J152,0)</f>
        <v>0</v>
      </c>
      <c r="BI152" s="183">
        <f>IF(N152="nulová",J152,0)</f>
        <v>0</v>
      </c>
      <c r="BJ152" s="16" t="s">
        <v>84</v>
      </c>
      <c r="BK152" s="183">
        <f>ROUND(I152*H152,2)</f>
        <v>0</v>
      </c>
      <c r="BL152" s="16" t="s">
        <v>183</v>
      </c>
      <c r="BM152" s="182" t="s">
        <v>2503</v>
      </c>
    </row>
    <row r="153" s="12" customFormat="1" ht="22.8" customHeight="1">
      <c r="A153" s="12"/>
      <c r="B153" s="156"/>
      <c r="C153" s="12"/>
      <c r="D153" s="157" t="s">
        <v>75</v>
      </c>
      <c r="E153" s="167" t="s">
        <v>347</v>
      </c>
      <c r="F153" s="167" t="s">
        <v>2504</v>
      </c>
      <c r="G153" s="12"/>
      <c r="H153" s="12"/>
      <c r="I153" s="159"/>
      <c r="J153" s="168">
        <f>BK153</f>
        <v>0</v>
      </c>
      <c r="K153" s="12"/>
      <c r="L153" s="156"/>
      <c r="M153" s="161"/>
      <c r="N153" s="162"/>
      <c r="O153" s="162"/>
      <c r="P153" s="163">
        <f>SUM(P154:P159)</f>
        <v>0</v>
      </c>
      <c r="Q153" s="162"/>
      <c r="R153" s="163">
        <f>SUM(R154:R159)</f>
        <v>0.1859768</v>
      </c>
      <c r="S153" s="162"/>
      <c r="T153" s="164">
        <f>SUM(T154:T159)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7" t="s">
        <v>84</v>
      </c>
      <c r="AT153" s="165" t="s">
        <v>75</v>
      </c>
      <c r="AU153" s="165" t="s">
        <v>84</v>
      </c>
      <c r="AY153" s="157" t="s">
        <v>176</v>
      </c>
      <c r="BK153" s="166">
        <f>SUM(BK154:BK159)</f>
        <v>0</v>
      </c>
    </row>
    <row r="154" s="2" customFormat="1" ht="37.8" customHeight="1">
      <c r="A154" s="35"/>
      <c r="B154" s="169"/>
      <c r="C154" s="170" t="s">
        <v>268</v>
      </c>
      <c r="D154" s="170" t="s">
        <v>179</v>
      </c>
      <c r="E154" s="171" t="s">
        <v>2454</v>
      </c>
      <c r="F154" s="172" t="s">
        <v>2455</v>
      </c>
      <c r="G154" s="173" t="s">
        <v>191</v>
      </c>
      <c r="H154" s="174">
        <v>41.200000000000003</v>
      </c>
      <c r="I154" s="175"/>
      <c r="J154" s="176">
        <f>ROUND(I154*H154,2)</f>
        <v>0</v>
      </c>
      <c r="K154" s="177"/>
      <c r="L154" s="36"/>
      <c r="M154" s="178" t="s">
        <v>1</v>
      </c>
      <c r="N154" s="179" t="s">
        <v>41</v>
      </c>
      <c r="O154" s="74"/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1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2" t="s">
        <v>183</v>
      </c>
      <c r="AT154" s="182" t="s">
        <v>179</v>
      </c>
      <c r="AU154" s="182" t="s">
        <v>86</v>
      </c>
      <c r="AY154" s="16" t="s">
        <v>176</v>
      </c>
      <c r="BE154" s="183">
        <f>IF(N154="základní",J154,0)</f>
        <v>0</v>
      </c>
      <c r="BF154" s="183">
        <f>IF(N154="snížená",J154,0)</f>
        <v>0</v>
      </c>
      <c r="BG154" s="183">
        <f>IF(N154="zákl. přenesená",J154,0)</f>
        <v>0</v>
      </c>
      <c r="BH154" s="183">
        <f>IF(N154="sníž. přenesená",J154,0)</f>
        <v>0</v>
      </c>
      <c r="BI154" s="183">
        <f>IF(N154="nulová",J154,0)</f>
        <v>0</v>
      </c>
      <c r="BJ154" s="16" t="s">
        <v>84</v>
      </c>
      <c r="BK154" s="183">
        <f>ROUND(I154*H154,2)</f>
        <v>0</v>
      </c>
      <c r="BL154" s="16" t="s">
        <v>183</v>
      </c>
      <c r="BM154" s="182" t="s">
        <v>2505</v>
      </c>
    </row>
    <row r="155" s="2" customFormat="1" ht="24.15" customHeight="1">
      <c r="A155" s="35"/>
      <c r="B155" s="169"/>
      <c r="C155" s="170" t="s">
        <v>272</v>
      </c>
      <c r="D155" s="170" t="s">
        <v>179</v>
      </c>
      <c r="E155" s="171" t="s">
        <v>2506</v>
      </c>
      <c r="F155" s="172" t="s">
        <v>2507</v>
      </c>
      <c r="G155" s="173" t="s">
        <v>182</v>
      </c>
      <c r="H155" s="174">
        <v>412</v>
      </c>
      <c r="I155" s="175"/>
      <c r="J155" s="176">
        <f>ROUND(I155*H155,2)</f>
        <v>0</v>
      </c>
      <c r="K155" s="177"/>
      <c r="L155" s="36"/>
      <c r="M155" s="178" t="s">
        <v>1</v>
      </c>
      <c r="N155" s="179" t="s">
        <v>41</v>
      </c>
      <c r="O155" s="74"/>
      <c r="P155" s="180">
        <f>O155*H155</f>
        <v>0</v>
      </c>
      <c r="Q155" s="180">
        <v>0</v>
      </c>
      <c r="R155" s="180">
        <f>Q155*H155</f>
        <v>0</v>
      </c>
      <c r="S155" s="180">
        <v>0</v>
      </c>
      <c r="T155" s="181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2" t="s">
        <v>183</v>
      </c>
      <c r="AT155" s="182" t="s">
        <v>179</v>
      </c>
      <c r="AU155" s="182" t="s">
        <v>86</v>
      </c>
      <c r="AY155" s="16" t="s">
        <v>176</v>
      </c>
      <c r="BE155" s="183">
        <f>IF(N155="základní",J155,0)</f>
        <v>0</v>
      </c>
      <c r="BF155" s="183">
        <f>IF(N155="snížená",J155,0)</f>
        <v>0</v>
      </c>
      <c r="BG155" s="183">
        <f>IF(N155="zákl. přenesená",J155,0)</f>
        <v>0</v>
      </c>
      <c r="BH155" s="183">
        <f>IF(N155="sníž. přenesená",J155,0)</f>
        <v>0</v>
      </c>
      <c r="BI155" s="183">
        <f>IF(N155="nulová",J155,0)</f>
        <v>0</v>
      </c>
      <c r="BJ155" s="16" t="s">
        <v>84</v>
      </c>
      <c r="BK155" s="183">
        <f>ROUND(I155*H155,2)</f>
        <v>0</v>
      </c>
      <c r="BL155" s="16" t="s">
        <v>183</v>
      </c>
      <c r="BM155" s="182" t="s">
        <v>2508</v>
      </c>
    </row>
    <row r="156" s="2" customFormat="1" ht="24.15" customHeight="1">
      <c r="A156" s="35"/>
      <c r="B156" s="169"/>
      <c r="C156" s="170" t="s">
        <v>276</v>
      </c>
      <c r="D156" s="170" t="s">
        <v>179</v>
      </c>
      <c r="E156" s="171" t="s">
        <v>2457</v>
      </c>
      <c r="F156" s="172" t="s">
        <v>2458</v>
      </c>
      <c r="G156" s="173" t="s">
        <v>182</v>
      </c>
      <c r="H156" s="174">
        <v>412</v>
      </c>
      <c r="I156" s="175"/>
      <c r="J156" s="176">
        <f>ROUND(I156*H156,2)</f>
        <v>0</v>
      </c>
      <c r="K156" s="177"/>
      <c r="L156" s="36"/>
      <c r="M156" s="178" t="s">
        <v>1</v>
      </c>
      <c r="N156" s="179" t="s">
        <v>41</v>
      </c>
      <c r="O156" s="74"/>
      <c r="P156" s="180">
        <f>O156*H156</f>
        <v>0</v>
      </c>
      <c r="Q156" s="180">
        <v>0.00013999999999999999</v>
      </c>
      <c r="R156" s="180">
        <f>Q156*H156</f>
        <v>0.057679999999999995</v>
      </c>
      <c r="S156" s="180">
        <v>0</v>
      </c>
      <c r="T156" s="181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2" t="s">
        <v>183</v>
      </c>
      <c r="AT156" s="182" t="s">
        <v>179</v>
      </c>
      <c r="AU156" s="182" t="s">
        <v>86</v>
      </c>
      <c r="AY156" s="16" t="s">
        <v>176</v>
      </c>
      <c r="BE156" s="183">
        <f>IF(N156="základní",J156,0)</f>
        <v>0</v>
      </c>
      <c r="BF156" s="183">
        <f>IF(N156="snížená",J156,0)</f>
        <v>0</v>
      </c>
      <c r="BG156" s="183">
        <f>IF(N156="zákl. přenesená",J156,0)</f>
        <v>0</v>
      </c>
      <c r="BH156" s="183">
        <f>IF(N156="sníž. přenesená",J156,0)</f>
        <v>0</v>
      </c>
      <c r="BI156" s="183">
        <f>IF(N156="nulová",J156,0)</f>
        <v>0</v>
      </c>
      <c r="BJ156" s="16" t="s">
        <v>84</v>
      </c>
      <c r="BK156" s="183">
        <f>ROUND(I156*H156,2)</f>
        <v>0</v>
      </c>
      <c r="BL156" s="16" t="s">
        <v>183</v>
      </c>
      <c r="BM156" s="182" t="s">
        <v>2509</v>
      </c>
    </row>
    <row r="157" s="2" customFormat="1" ht="24.15" customHeight="1">
      <c r="A157" s="35"/>
      <c r="B157" s="169"/>
      <c r="C157" s="184" t="s">
        <v>282</v>
      </c>
      <c r="D157" s="184" t="s">
        <v>198</v>
      </c>
      <c r="E157" s="185" t="s">
        <v>2460</v>
      </c>
      <c r="F157" s="186" t="s">
        <v>2461</v>
      </c>
      <c r="G157" s="187" t="s">
        <v>182</v>
      </c>
      <c r="H157" s="188">
        <v>427.65600000000001</v>
      </c>
      <c r="I157" s="189"/>
      <c r="J157" s="190">
        <f>ROUND(I157*H157,2)</f>
        <v>0</v>
      </c>
      <c r="K157" s="191"/>
      <c r="L157" s="192"/>
      <c r="M157" s="193" t="s">
        <v>1</v>
      </c>
      <c r="N157" s="194" t="s">
        <v>41</v>
      </c>
      <c r="O157" s="74"/>
      <c r="P157" s="180">
        <f>O157*H157</f>
        <v>0</v>
      </c>
      <c r="Q157" s="180">
        <v>0.00029999999999999997</v>
      </c>
      <c r="R157" s="180">
        <f>Q157*H157</f>
        <v>0.12829679999999999</v>
      </c>
      <c r="S157" s="180">
        <v>0</v>
      </c>
      <c r="T157" s="181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2" t="s">
        <v>201</v>
      </c>
      <c r="AT157" s="182" t="s">
        <v>198</v>
      </c>
      <c r="AU157" s="182" t="s">
        <v>86</v>
      </c>
      <c r="AY157" s="16" t="s">
        <v>176</v>
      </c>
      <c r="BE157" s="183">
        <f>IF(N157="základní",J157,0)</f>
        <v>0</v>
      </c>
      <c r="BF157" s="183">
        <f>IF(N157="snížená",J157,0)</f>
        <v>0</v>
      </c>
      <c r="BG157" s="183">
        <f>IF(N157="zákl. přenesená",J157,0)</f>
        <v>0</v>
      </c>
      <c r="BH157" s="183">
        <f>IF(N157="sníž. přenesená",J157,0)</f>
        <v>0</v>
      </c>
      <c r="BI157" s="183">
        <f>IF(N157="nulová",J157,0)</f>
        <v>0</v>
      </c>
      <c r="BJ157" s="16" t="s">
        <v>84</v>
      </c>
      <c r="BK157" s="183">
        <f>ROUND(I157*H157,2)</f>
        <v>0</v>
      </c>
      <c r="BL157" s="16" t="s">
        <v>183</v>
      </c>
      <c r="BM157" s="182" t="s">
        <v>2510</v>
      </c>
    </row>
    <row r="158" s="2" customFormat="1" ht="24.15" customHeight="1">
      <c r="A158" s="35"/>
      <c r="B158" s="169"/>
      <c r="C158" s="170" t="s">
        <v>287</v>
      </c>
      <c r="D158" s="170" t="s">
        <v>179</v>
      </c>
      <c r="E158" s="171" t="s">
        <v>2511</v>
      </c>
      <c r="F158" s="172" t="s">
        <v>2512</v>
      </c>
      <c r="G158" s="173" t="s">
        <v>182</v>
      </c>
      <c r="H158" s="174">
        <v>412</v>
      </c>
      <c r="I158" s="175"/>
      <c r="J158" s="176">
        <f>ROUND(I158*H158,2)</f>
        <v>0</v>
      </c>
      <c r="K158" s="177"/>
      <c r="L158" s="36"/>
      <c r="M158" s="178" t="s">
        <v>1</v>
      </c>
      <c r="N158" s="179" t="s">
        <v>41</v>
      </c>
      <c r="O158" s="74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1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2" t="s">
        <v>183</v>
      </c>
      <c r="AT158" s="182" t="s">
        <v>179</v>
      </c>
      <c r="AU158" s="182" t="s">
        <v>86</v>
      </c>
      <c r="AY158" s="16" t="s">
        <v>176</v>
      </c>
      <c r="BE158" s="183">
        <f>IF(N158="základní",J158,0)</f>
        <v>0</v>
      </c>
      <c r="BF158" s="183">
        <f>IF(N158="snížená",J158,0)</f>
        <v>0</v>
      </c>
      <c r="BG158" s="183">
        <f>IF(N158="zákl. přenesená",J158,0)</f>
        <v>0</v>
      </c>
      <c r="BH158" s="183">
        <f>IF(N158="sníž. přenesená",J158,0)</f>
        <v>0</v>
      </c>
      <c r="BI158" s="183">
        <f>IF(N158="nulová",J158,0)</f>
        <v>0</v>
      </c>
      <c r="BJ158" s="16" t="s">
        <v>84</v>
      </c>
      <c r="BK158" s="183">
        <f>ROUND(I158*H158,2)</f>
        <v>0</v>
      </c>
      <c r="BL158" s="16" t="s">
        <v>183</v>
      </c>
      <c r="BM158" s="182" t="s">
        <v>2513</v>
      </c>
    </row>
    <row r="159" s="2" customFormat="1" ht="24.15" customHeight="1">
      <c r="A159" s="35"/>
      <c r="B159" s="169"/>
      <c r="C159" s="170" t="s">
        <v>292</v>
      </c>
      <c r="D159" s="170" t="s">
        <v>179</v>
      </c>
      <c r="E159" s="171" t="s">
        <v>2514</v>
      </c>
      <c r="F159" s="172" t="s">
        <v>2515</v>
      </c>
      <c r="G159" s="173" t="s">
        <v>182</v>
      </c>
      <c r="H159" s="174">
        <v>412</v>
      </c>
      <c r="I159" s="175"/>
      <c r="J159" s="176">
        <f>ROUND(I159*H159,2)</f>
        <v>0</v>
      </c>
      <c r="K159" s="177"/>
      <c r="L159" s="36"/>
      <c r="M159" s="178" t="s">
        <v>1</v>
      </c>
      <c r="N159" s="179" t="s">
        <v>41</v>
      </c>
      <c r="O159" s="74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2" t="s">
        <v>183</v>
      </c>
      <c r="AT159" s="182" t="s">
        <v>179</v>
      </c>
      <c r="AU159" s="182" t="s">
        <v>86</v>
      </c>
      <c r="AY159" s="16" t="s">
        <v>176</v>
      </c>
      <c r="BE159" s="183">
        <f>IF(N159="základní",J159,0)</f>
        <v>0</v>
      </c>
      <c r="BF159" s="183">
        <f>IF(N159="snížená",J159,0)</f>
        <v>0</v>
      </c>
      <c r="BG159" s="183">
        <f>IF(N159="zákl. přenesená",J159,0)</f>
        <v>0</v>
      </c>
      <c r="BH159" s="183">
        <f>IF(N159="sníž. přenesená",J159,0)</f>
        <v>0</v>
      </c>
      <c r="BI159" s="183">
        <f>IF(N159="nulová",J159,0)</f>
        <v>0</v>
      </c>
      <c r="BJ159" s="16" t="s">
        <v>84</v>
      </c>
      <c r="BK159" s="183">
        <f>ROUND(I159*H159,2)</f>
        <v>0</v>
      </c>
      <c r="BL159" s="16" t="s">
        <v>183</v>
      </c>
      <c r="BM159" s="182" t="s">
        <v>2516</v>
      </c>
    </row>
    <row r="160" s="12" customFormat="1" ht="22.8" customHeight="1">
      <c r="A160" s="12"/>
      <c r="B160" s="156"/>
      <c r="C160" s="12"/>
      <c r="D160" s="157" t="s">
        <v>75</v>
      </c>
      <c r="E160" s="167" t="s">
        <v>389</v>
      </c>
      <c r="F160" s="167" t="s">
        <v>2517</v>
      </c>
      <c r="G160" s="12"/>
      <c r="H160" s="12"/>
      <c r="I160" s="159"/>
      <c r="J160" s="168">
        <f>BK160</f>
        <v>0</v>
      </c>
      <c r="K160" s="12"/>
      <c r="L160" s="156"/>
      <c r="M160" s="161"/>
      <c r="N160" s="162"/>
      <c r="O160" s="162"/>
      <c r="P160" s="163">
        <f>SUM(P161:P165)</f>
        <v>0</v>
      </c>
      <c r="Q160" s="162"/>
      <c r="R160" s="163">
        <f>SUM(R161:R165)</f>
        <v>87.525280000000009</v>
      </c>
      <c r="S160" s="162"/>
      <c r="T160" s="164">
        <f>SUM(T161:T165)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7" t="s">
        <v>84</v>
      </c>
      <c r="AT160" s="165" t="s">
        <v>75</v>
      </c>
      <c r="AU160" s="165" t="s">
        <v>84</v>
      </c>
      <c r="AY160" s="157" t="s">
        <v>176</v>
      </c>
      <c r="BK160" s="166">
        <f>SUM(BK161:BK165)</f>
        <v>0</v>
      </c>
    </row>
    <row r="161" s="2" customFormat="1" ht="24.15" customHeight="1">
      <c r="A161" s="35"/>
      <c r="B161" s="169"/>
      <c r="C161" s="170" t="s">
        <v>296</v>
      </c>
      <c r="D161" s="170" t="s">
        <v>179</v>
      </c>
      <c r="E161" s="171" t="s">
        <v>2506</v>
      </c>
      <c r="F161" s="172" t="s">
        <v>2507</v>
      </c>
      <c r="G161" s="173" t="s">
        <v>182</v>
      </c>
      <c r="H161" s="174">
        <v>412</v>
      </c>
      <c r="I161" s="175"/>
      <c r="J161" s="176">
        <f>ROUND(I161*H161,2)</f>
        <v>0</v>
      </c>
      <c r="K161" s="177"/>
      <c r="L161" s="36"/>
      <c r="M161" s="178" t="s">
        <v>1</v>
      </c>
      <c r="N161" s="179" t="s">
        <v>41</v>
      </c>
      <c r="O161" s="74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2" t="s">
        <v>183</v>
      </c>
      <c r="AT161" s="182" t="s">
        <v>179</v>
      </c>
      <c r="AU161" s="182" t="s">
        <v>86</v>
      </c>
      <c r="AY161" s="16" t="s">
        <v>176</v>
      </c>
      <c r="BE161" s="183">
        <f>IF(N161="základní",J161,0)</f>
        <v>0</v>
      </c>
      <c r="BF161" s="183">
        <f>IF(N161="snížená",J161,0)</f>
        <v>0</v>
      </c>
      <c r="BG161" s="183">
        <f>IF(N161="zákl. přenesená",J161,0)</f>
        <v>0</v>
      </c>
      <c r="BH161" s="183">
        <f>IF(N161="sníž. přenesená",J161,0)</f>
        <v>0</v>
      </c>
      <c r="BI161" s="183">
        <f>IF(N161="nulová",J161,0)</f>
        <v>0</v>
      </c>
      <c r="BJ161" s="16" t="s">
        <v>84</v>
      </c>
      <c r="BK161" s="183">
        <f>ROUND(I161*H161,2)</f>
        <v>0</v>
      </c>
      <c r="BL161" s="16" t="s">
        <v>183</v>
      </c>
      <c r="BM161" s="182" t="s">
        <v>2518</v>
      </c>
    </row>
    <row r="162" s="2" customFormat="1" ht="33" customHeight="1">
      <c r="A162" s="35"/>
      <c r="B162" s="169"/>
      <c r="C162" s="170" t="s">
        <v>300</v>
      </c>
      <c r="D162" s="170" t="s">
        <v>179</v>
      </c>
      <c r="E162" s="171" t="s">
        <v>2519</v>
      </c>
      <c r="F162" s="172" t="s">
        <v>2520</v>
      </c>
      <c r="G162" s="173" t="s">
        <v>182</v>
      </c>
      <c r="H162" s="174">
        <v>412</v>
      </c>
      <c r="I162" s="175"/>
      <c r="J162" s="176">
        <f>ROUND(I162*H162,2)</f>
        <v>0</v>
      </c>
      <c r="K162" s="177"/>
      <c r="L162" s="36"/>
      <c r="M162" s="178" t="s">
        <v>1</v>
      </c>
      <c r="N162" s="179" t="s">
        <v>41</v>
      </c>
      <c r="O162" s="74"/>
      <c r="P162" s="180">
        <f>O162*H162</f>
        <v>0</v>
      </c>
      <c r="Q162" s="180">
        <v>0</v>
      </c>
      <c r="R162" s="180">
        <f>Q162*H162</f>
        <v>0</v>
      </c>
      <c r="S162" s="180">
        <v>0</v>
      </c>
      <c r="T162" s="181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2" t="s">
        <v>183</v>
      </c>
      <c r="AT162" s="182" t="s">
        <v>179</v>
      </c>
      <c r="AU162" s="182" t="s">
        <v>86</v>
      </c>
      <c r="AY162" s="16" t="s">
        <v>176</v>
      </c>
      <c r="BE162" s="183">
        <f>IF(N162="základní",J162,0)</f>
        <v>0</v>
      </c>
      <c r="BF162" s="183">
        <f>IF(N162="snížená",J162,0)</f>
        <v>0</v>
      </c>
      <c r="BG162" s="183">
        <f>IF(N162="zákl. přenesená",J162,0)</f>
        <v>0</v>
      </c>
      <c r="BH162" s="183">
        <f>IF(N162="sníž. přenesená",J162,0)</f>
        <v>0</v>
      </c>
      <c r="BI162" s="183">
        <f>IF(N162="nulová",J162,0)</f>
        <v>0</v>
      </c>
      <c r="BJ162" s="16" t="s">
        <v>84</v>
      </c>
      <c r="BK162" s="183">
        <f>ROUND(I162*H162,2)</f>
        <v>0</v>
      </c>
      <c r="BL162" s="16" t="s">
        <v>183</v>
      </c>
      <c r="BM162" s="182" t="s">
        <v>2521</v>
      </c>
    </row>
    <row r="163" s="2" customFormat="1" ht="24.15" customHeight="1">
      <c r="A163" s="35"/>
      <c r="B163" s="169"/>
      <c r="C163" s="170" t="s">
        <v>306</v>
      </c>
      <c r="D163" s="170" t="s">
        <v>179</v>
      </c>
      <c r="E163" s="171" t="s">
        <v>2522</v>
      </c>
      <c r="F163" s="172" t="s">
        <v>2523</v>
      </c>
      <c r="G163" s="173" t="s">
        <v>182</v>
      </c>
      <c r="H163" s="174">
        <v>412</v>
      </c>
      <c r="I163" s="175"/>
      <c r="J163" s="176">
        <f>ROUND(I163*H163,2)</f>
        <v>0</v>
      </c>
      <c r="K163" s="177"/>
      <c r="L163" s="36"/>
      <c r="M163" s="178" t="s">
        <v>1</v>
      </c>
      <c r="N163" s="179" t="s">
        <v>41</v>
      </c>
      <c r="O163" s="74"/>
      <c r="P163" s="180">
        <f>O163*H163</f>
        <v>0</v>
      </c>
      <c r="Q163" s="180">
        <v>0</v>
      </c>
      <c r="R163" s="180">
        <f>Q163*H163</f>
        <v>0</v>
      </c>
      <c r="S163" s="180">
        <v>0</v>
      </c>
      <c r="T163" s="181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2" t="s">
        <v>183</v>
      </c>
      <c r="AT163" s="182" t="s">
        <v>179</v>
      </c>
      <c r="AU163" s="182" t="s">
        <v>86</v>
      </c>
      <c r="AY163" s="16" t="s">
        <v>176</v>
      </c>
      <c r="BE163" s="183">
        <f>IF(N163="základní",J163,0)</f>
        <v>0</v>
      </c>
      <c r="BF163" s="183">
        <f>IF(N163="snížená",J163,0)</f>
        <v>0</v>
      </c>
      <c r="BG163" s="183">
        <f>IF(N163="zákl. přenesená",J163,0)</f>
        <v>0</v>
      </c>
      <c r="BH163" s="183">
        <f>IF(N163="sníž. přenesená",J163,0)</f>
        <v>0</v>
      </c>
      <c r="BI163" s="183">
        <f>IF(N163="nulová",J163,0)</f>
        <v>0</v>
      </c>
      <c r="BJ163" s="16" t="s">
        <v>84</v>
      </c>
      <c r="BK163" s="183">
        <f>ROUND(I163*H163,2)</f>
        <v>0</v>
      </c>
      <c r="BL163" s="16" t="s">
        <v>183</v>
      </c>
      <c r="BM163" s="182" t="s">
        <v>2524</v>
      </c>
    </row>
    <row r="164" s="2" customFormat="1" ht="24.15" customHeight="1">
      <c r="A164" s="35"/>
      <c r="B164" s="169"/>
      <c r="C164" s="170" t="s">
        <v>314</v>
      </c>
      <c r="D164" s="170" t="s">
        <v>179</v>
      </c>
      <c r="E164" s="171" t="s">
        <v>2525</v>
      </c>
      <c r="F164" s="172" t="s">
        <v>2526</v>
      </c>
      <c r="G164" s="173" t="s">
        <v>182</v>
      </c>
      <c r="H164" s="174">
        <v>412</v>
      </c>
      <c r="I164" s="175"/>
      <c r="J164" s="176">
        <f>ROUND(I164*H164,2)</f>
        <v>0</v>
      </c>
      <c r="K164" s="177"/>
      <c r="L164" s="36"/>
      <c r="M164" s="178" t="s">
        <v>1</v>
      </c>
      <c r="N164" s="179" t="s">
        <v>41</v>
      </c>
      <c r="O164" s="74"/>
      <c r="P164" s="180">
        <f>O164*H164</f>
        <v>0</v>
      </c>
      <c r="Q164" s="180">
        <v>0.089219999999999994</v>
      </c>
      <c r="R164" s="180">
        <f>Q164*H164</f>
        <v>36.75864</v>
      </c>
      <c r="S164" s="180">
        <v>0</v>
      </c>
      <c r="T164" s="181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2" t="s">
        <v>183</v>
      </c>
      <c r="AT164" s="182" t="s">
        <v>179</v>
      </c>
      <c r="AU164" s="182" t="s">
        <v>86</v>
      </c>
      <c r="AY164" s="16" t="s">
        <v>176</v>
      </c>
      <c r="BE164" s="183">
        <f>IF(N164="základní",J164,0)</f>
        <v>0</v>
      </c>
      <c r="BF164" s="183">
        <f>IF(N164="snížená",J164,0)</f>
        <v>0</v>
      </c>
      <c r="BG164" s="183">
        <f>IF(N164="zákl. přenesená",J164,0)</f>
        <v>0</v>
      </c>
      <c r="BH164" s="183">
        <f>IF(N164="sníž. přenesená",J164,0)</f>
        <v>0</v>
      </c>
      <c r="BI164" s="183">
        <f>IF(N164="nulová",J164,0)</f>
        <v>0</v>
      </c>
      <c r="BJ164" s="16" t="s">
        <v>84</v>
      </c>
      <c r="BK164" s="183">
        <f>ROUND(I164*H164,2)</f>
        <v>0</v>
      </c>
      <c r="BL164" s="16" t="s">
        <v>183</v>
      </c>
      <c r="BM164" s="182" t="s">
        <v>2527</v>
      </c>
    </row>
    <row r="165" s="2" customFormat="1" ht="24.15" customHeight="1">
      <c r="A165" s="35"/>
      <c r="B165" s="169"/>
      <c r="C165" s="184" t="s">
        <v>290</v>
      </c>
      <c r="D165" s="184" t="s">
        <v>198</v>
      </c>
      <c r="E165" s="185" t="s">
        <v>2528</v>
      </c>
      <c r="F165" s="186" t="s">
        <v>2529</v>
      </c>
      <c r="G165" s="187" t="s">
        <v>182</v>
      </c>
      <c r="H165" s="188">
        <v>416.12</v>
      </c>
      <c r="I165" s="189"/>
      <c r="J165" s="190">
        <f>ROUND(I165*H165,2)</f>
        <v>0</v>
      </c>
      <c r="K165" s="191"/>
      <c r="L165" s="192"/>
      <c r="M165" s="193" t="s">
        <v>1</v>
      </c>
      <c r="N165" s="194" t="s">
        <v>41</v>
      </c>
      <c r="O165" s="74"/>
      <c r="P165" s="180">
        <f>O165*H165</f>
        <v>0</v>
      </c>
      <c r="Q165" s="180">
        <v>0.122</v>
      </c>
      <c r="R165" s="180">
        <f>Q165*H165</f>
        <v>50.766640000000002</v>
      </c>
      <c r="S165" s="180">
        <v>0</v>
      </c>
      <c r="T165" s="181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2" t="s">
        <v>201</v>
      </c>
      <c r="AT165" s="182" t="s">
        <v>198</v>
      </c>
      <c r="AU165" s="182" t="s">
        <v>86</v>
      </c>
      <c r="AY165" s="16" t="s">
        <v>176</v>
      </c>
      <c r="BE165" s="183">
        <f>IF(N165="základní",J165,0)</f>
        <v>0</v>
      </c>
      <c r="BF165" s="183">
        <f>IF(N165="snížená",J165,0)</f>
        <v>0</v>
      </c>
      <c r="BG165" s="183">
        <f>IF(N165="zákl. přenesená",J165,0)</f>
        <v>0</v>
      </c>
      <c r="BH165" s="183">
        <f>IF(N165="sníž. přenesená",J165,0)</f>
        <v>0</v>
      </c>
      <c r="BI165" s="183">
        <f>IF(N165="nulová",J165,0)</f>
        <v>0</v>
      </c>
      <c r="BJ165" s="16" t="s">
        <v>84</v>
      </c>
      <c r="BK165" s="183">
        <f>ROUND(I165*H165,2)</f>
        <v>0</v>
      </c>
      <c r="BL165" s="16" t="s">
        <v>183</v>
      </c>
      <c r="BM165" s="182" t="s">
        <v>2530</v>
      </c>
    </row>
    <row r="166" s="12" customFormat="1" ht="22.8" customHeight="1">
      <c r="A166" s="12"/>
      <c r="B166" s="156"/>
      <c r="C166" s="12"/>
      <c r="D166" s="157" t="s">
        <v>75</v>
      </c>
      <c r="E166" s="167" t="s">
        <v>431</v>
      </c>
      <c r="F166" s="167" t="s">
        <v>2531</v>
      </c>
      <c r="G166" s="12"/>
      <c r="H166" s="12"/>
      <c r="I166" s="159"/>
      <c r="J166" s="168">
        <f>BK166</f>
        <v>0</v>
      </c>
      <c r="K166" s="12"/>
      <c r="L166" s="156"/>
      <c r="M166" s="161"/>
      <c r="N166" s="162"/>
      <c r="O166" s="162"/>
      <c r="P166" s="163">
        <f>SUM(P167:P171)</f>
        <v>0</v>
      </c>
      <c r="Q166" s="162"/>
      <c r="R166" s="163">
        <f>SUM(R167:R171)</f>
        <v>4.7484380000000002</v>
      </c>
      <c r="S166" s="162"/>
      <c r="T166" s="164">
        <f>SUM(T167:T171)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57" t="s">
        <v>84</v>
      </c>
      <c r="AT166" s="165" t="s">
        <v>75</v>
      </c>
      <c r="AU166" s="165" t="s">
        <v>84</v>
      </c>
      <c r="AY166" s="157" t="s">
        <v>176</v>
      </c>
      <c r="BK166" s="166">
        <f>SUM(BK167:BK171)</f>
        <v>0</v>
      </c>
    </row>
    <row r="167" s="2" customFormat="1" ht="37.8" customHeight="1">
      <c r="A167" s="35"/>
      <c r="B167" s="169"/>
      <c r="C167" s="170" t="s">
        <v>319</v>
      </c>
      <c r="D167" s="170" t="s">
        <v>179</v>
      </c>
      <c r="E167" s="171" t="s">
        <v>2454</v>
      </c>
      <c r="F167" s="172" t="s">
        <v>2455</v>
      </c>
      <c r="G167" s="173" t="s">
        <v>191</v>
      </c>
      <c r="H167" s="174">
        <v>2.355</v>
      </c>
      <c r="I167" s="175"/>
      <c r="J167" s="176">
        <f>ROUND(I167*H167,2)</f>
        <v>0</v>
      </c>
      <c r="K167" s="177"/>
      <c r="L167" s="36"/>
      <c r="M167" s="178" t="s">
        <v>1</v>
      </c>
      <c r="N167" s="179" t="s">
        <v>41</v>
      </c>
      <c r="O167" s="74"/>
      <c r="P167" s="180">
        <f>O167*H167</f>
        <v>0</v>
      </c>
      <c r="Q167" s="180">
        <v>0</v>
      </c>
      <c r="R167" s="180">
        <f>Q167*H167</f>
        <v>0</v>
      </c>
      <c r="S167" s="180">
        <v>0</v>
      </c>
      <c r="T167" s="181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2" t="s">
        <v>183</v>
      </c>
      <c r="AT167" s="182" t="s">
        <v>179</v>
      </c>
      <c r="AU167" s="182" t="s">
        <v>86</v>
      </c>
      <c r="AY167" s="16" t="s">
        <v>176</v>
      </c>
      <c r="BE167" s="183">
        <f>IF(N167="základní",J167,0)</f>
        <v>0</v>
      </c>
      <c r="BF167" s="183">
        <f>IF(N167="snížená",J167,0)</f>
        <v>0</v>
      </c>
      <c r="BG167" s="183">
        <f>IF(N167="zákl. přenesená",J167,0)</f>
        <v>0</v>
      </c>
      <c r="BH167" s="183">
        <f>IF(N167="sníž. přenesená",J167,0)</f>
        <v>0</v>
      </c>
      <c r="BI167" s="183">
        <f>IF(N167="nulová",J167,0)</f>
        <v>0</v>
      </c>
      <c r="BJ167" s="16" t="s">
        <v>84</v>
      </c>
      <c r="BK167" s="183">
        <f>ROUND(I167*H167,2)</f>
        <v>0</v>
      </c>
      <c r="BL167" s="16" t="s">
        <v>183</v>
      </c>
      <c r="BM167" s="182" t="s">
        <v>2532</v>
      </c>
    </row>
    <row r="168" s="2" customFormat="1" ht="21.75" customHeight="1">
      <c r="A168" s="35"/>
      <c r="B168" s="169"/>
      <c r="C168" s="170" t="s">
        <v>323</v>
      </c>
      <c r="D168" s="170" t="s">
        <v>179</v>
      </c>
      <c r="E168" s="171" t="s">
        <v>2533</v>
      </c>
      <c r="F168" s="172" t="s">
        <v>2534</v>
      </c>
      <c r="G168" s="173" t="s">
        <v>182</v>
      </c>
      <c r="H168" s="174">
        <v>7.8499999999999996</v>
      </c>
      <c r="I168" s="175"/>
      <c r="J168" s="176">
        <f>ROUND(I168*H168,2)</f>
        <v>0</v>
      </c>
      <c r="K168" s="177"/>
      <c r="L168" s="36"/>
      <c r="M168" s="178" t="s">
        <v>1</v>
      </c>
      <c r="N168" s="179" t="s">
        <v>41</v>
      </c>
      <c r="O168" s="74"/>
      <c r="P168" s="180">
        <f>O168*H168</f>
        <v>0</v>
      </c>
      <c r="Q168" s="180">
        <v>0</v>
      </c>
      <c r="R168" s="180">
        <f>Q168*H168</f>
        <v>0</v>
      </c>
      <c r="S168" s="180">
        <v>0</v>
      </c>
      <c r="T168" s="181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2" t="s">
        <v>183</v>
      </c>
      <c r="AT168" s="182" t="s">
        <v>179</v>
      </c>
      <c r="AU168" s="182" t="s">
        <v>86</v>
      </c>
      <c r="AY168" s="16" t="s">
        <v>176</v>
      </c>
      <c r="BE168" s="183">
        <f>IF(N168="základní",J168,0)</f>
        <v>0</v>
      </c>
      <c r="BF168" s="183">
        <f>IF(N168="snížená",J168,0)</f>
        <v>0</v>
      </c>
      <c r="BG168" s="183">
        <f>IF(N168="zákl. přenesená",J168,0)</f>
        <v>0</v>
      </c>
      <c r="BH168" s="183">
        <f>IF(N168="sníž. přenesená",J168,0)</f>
        <v>0</v>
      </c>
      <c r="BI168" s="183">
        <f>IF(N168="nulová",J168,0)</f>
        <v>0</v>
      </c>
      <c r="BJ168" s="16" t="s">
        <v>84</v>
      </c>
      <c r="BK168" s="183">
        <f>ROUND(I168*H168,2)</f>
        <v>0</v>
      </c>
      <c r="BL168" s="16" t="s">
        <v>183</v>
      </c>
      <c r="BM168" s="182" t="s">
        <v>2535</v>
      </c>
    </row>
    <row r="169" s="2" customFormat="1" ht="24.15" customHeight="1">
      <c r="A169" s="35"/>
      <c r="B169" s="169"/>
      <c r="C169" s="170" t="s">
        <v>327</v>
      </c>
      <c r="D169" s="170" t="s">
        <v>179</v>
      </c>
      <c r="E169" s="171" t="s">
        <v>2536</v>
      </c>
      <c r="F169" s="172" t="s">
        <v>2537</v>
      </c>
      <c r="G169" s="173" t="s">
        <v>182</v>
      </c>
      <c r="H169" s="174">
        <v>7.8499999999999996</v>
      </c>
      <c r="I169" s="175"/>
      <c r="J169" s="176">
        <f>ROUND(I169*H169,2)</f>
        <v>0</v>
      </c>
      <c r="K169" s="177"/>
      <c r="L169" s="36"/>
      <c r="M169" s="178" t="s">
        <v>1</v>
      </c>
      <c r="N169" s="179" t="s">
        <v>41</v>
      </c>
      <c r="O169" s="74"/>
      <c r="P169" s="180">
        <f>O169*H169</f>
        <v>0</v>
      </c>
      <c r="Q169" s="180">
        <v>0</v>
      </c>
      <c r="R169" s="180">
        <f>Q169*H169</f>
        <v>0</v>
      </c>
      <c r="S169" s="180">
        <v>0</v>
      </c>
      <c r="T169" s="181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2" t="s">
        <v>183</v>
      </c>
      <c r="AT169" s="182" t="s">
        <v>179</v>
      </c>
      <c r="AU169" s="182" t="s">
        <v>86</v>
      </c>
      <c r="AY169" s="16" t="s">
        <v>176</v>
      </c>
      <c r="BE169" s="183">
        <f>IF(N169="základní",J169,0)</f>
        <v>0</v>
      </c>
      <c r="BF169" s="183">
        <f>IF(N169="snížená",J169,0)</f>
        <v>0</v>
      </c>
      <c r="BG169" s="183">
        <f>IF(N169="zákl. přenesená",J169,0)</f>
        <v>0</v>
      </c>
      <c r="BH169" s="183">
        <f>IF(N169="sníž. přenesená",J169,0)</f>
        <v>0</v>
      </c>
      <c r="BI169" s="183">
        <f>IF(N169="nulová",J169,0)</f>
        <v>0</v>
      </c>
      <c r="BJ169" s="16" t="s">
        <v>84</v>
      </c>
      <c r="BK169" s="183">
        <f>ROUND(I169*H169,2)</f>
        <v>0</v>
      </c>
      <c r="BL169" s="16" t="s">
        <v>183</v>
      </c>
      <c r="BM169" s="182" t="s">
        <v>2538</v>
      </c>
    </row>
    <row r="170" s="2" customFormat="1" ht="24.15" customHeight="1">
      <c r="A170" s="35"/>
      <c r="B170" s="169"/>
      <c r="C170" s="170" t="s">
        <v>331</v>
      </c>
      <c r="D170" s="170" t="s">
        <v>179</v>
      </c>
      <c r="E170" s="171" t="s">
        <v>2539</v>
      </c>
      <c r="F170" s="172" t="s">
        <v>2540</v>
      </c>
      <c r="G170" s="173" t="s">
        <v>182</v>
      </c>
      <c r="H170" s="174">
        <v>7.8499999999999996</v>
      </c>
      <c r="I170" s="175"/>
      <c r="J170" s="176">
        <f>ROUND(I170*H170,2)</f>
        <v>0</v>
      </c>
      <c r="K170" s="177"/>
      <c r="L170" s="36"/>
      <c r="M170" s="178" t="s">
        <v>1</v>
      </c>
      <c r="N170" s="179" t="s">
        <v>41</v>
      </c>
      <c r="O170" s="74"/>
      <c r="P170" s="180">
        <f>O170*H170</f>
        <v>0</v>
      </c>
      <c r="Q170" s="180">
        <v>0.1837</v>
      </c>
      <c r="R170" s="180">
        <f>Q170*H170</f>
        <v>1.442045</v>
      </c>
      <c r="S170" s="180">
        <v>0</v>
      </c>
      <c r="T170" s="181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2" t="s">
        <v>183</v>
      </c>
      <c r="AT170" s="182" t="s">
        <v>179</v>
      </c>
      <c r="AU170" s="182" t="s">
        <v>86</v>
      </c>
      <c r="AY170" s="16" t="s">
        <v>176</v>
      </c>
      <c r="BE170" s="183">
        <f>IF(N170="základní",J170,0)</f>
        <v>0</v>
      </c>
      <c r="BF170" s="183">
        <f>IF(N170="snížená",J170,0)</f>
        <v>0</v>
      </c>
      <c r="BG170" s="183">
        <f>IF(N170="zákl. přenesená",J170,0)</f>
        <v>0</v>
      </c>
      <c r="BH170" s="183">
        <f>IF(N170="sníž. přenesená",J170,0)</f>
        <v>0</v>
      </c>
      <c r="BI170" s="183">
        <f>IF(N170="nulová",J170,0)</f>
        <v>0</v>
      </c>
      <c r="BJ170" s="16" t="s">
        <v>84</v>
      </c>
      <c r="BK170" s="183">
        <f>ROUND(I170*H170,2)</f>
        <v>0</v>
      </c>
      <c r="BL170" s="16" t="s">
        <v>183</v>
      </c>
      <c r="BM170" s="182" t="s">
        <v>2541</v>
      </c>
    </row>
    <row r="171" s="2" customFormat="1" ht="16.5" customHeight="1">
      <c r="A171" s="35"/>
      <c r="B171" s="169"/>
      <c r="C171" s="184" t="s">
        <v>333</v>
      </c>
      <c r="D171" s="184" t="s">
        <v>198</v>
      </c>
      <c r="E171" s="185" t="s">
        <v>2542</v>
      </c>
      <c r="F171" s="186" t="s">
        <v>2543</v>
      </c>
      <c r="G171" s="187" t="s">
        <v>182</v>
      </c>
      <c r="H171" s="188">
        <v>7.9290000000000003</v>
      </c>
      <c r="I171" s="189"/>
      <c r="J171" s="190">
        <f>ROUND(I171*H171,2)</f>
        <v>0</v>
      </c>
      <c r="K171" s="191"/>
      <c r="L171" s="192"/>
      <c r="M171" s="193" t="s">
        <v>1</v>
      </c>
      <c r="N171" s="194" t="s">
        <v>41</v>
      </c>
      <c r="O171" s="74"/>
      <c r="P171" s="180">
        <f>O171*H171</f>
        <v>0</v>
      </c>
      <c r="Q171" s="180">
        <v>0.41699999999999998</v>
      </c>
      <c r="R171" s="180">
        <f>Q171*H171</f>
        <v>3.3063929999999999</v>
      </c>
      <c r="S171" s="180">
        <v>0</v>
      </c>
      <c r="T171" s="181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2" t="s">
        <v>201</v>
      </c>
      <c r="AT171" s="182" t="s">
        <v>198</v>
      </c>
      <c r="AU171" s="182" t="s">
        <v>86</v>
      </c>
      <c r="AY171" s="16" t="s">
        <v>176</v>
      </c>
      <c r="BE171" s="183">
        <f>IF(N171="základní",J171,0)</f>
        <v>0</v>
      </c>
      <c r="BF171" s="183">
        <f>IF(N171="snížená",J171,0)</f>
        <v>0</v>
      </c>
      <c r="BG171" s="183">
        <f>IF(N171="zákl. přenesená",J171,0)</f>
        <v>0</v>
      </c>
      <c r="BH171" s="183">
        <f>IF(N171="sníž. přenesená",J171,0)</f>
        <v>0</v>
      </c>
      <c r="BI171" s="183">
        <f>IF(N171="nulová",J171,0)</f>
        <v>0</v>
      </c>
      <c r="BJ171" s="16" t="s">
        <v>84</v>
      </c>
      <c r="BK171" s="183">
        <f>ROUND(I171*H171,2)</f>
        <v>0</v>
      </c>
      <c r="BL171" s="16" t="s">
        <v>183</v>
      </c>
      <c r="BM171" s="182" t="s">
        <v>2544</v>
      </c>
    </row>
    <row r="172" s="12" customFormat="1" ht="22.8" customHeight="1">
      <c r="A172" s="12"/>
      <c r="B172" s="156"/>
      <c r="C172" s="12"/>
      <c r="D172" s="157" t="s">
        <v>75</v>
      </c>
      <c r="E172" s="167" t="s">
        <v>203</v>
      </c>
      <c r="F172" s="167" t="s">
        <v>204</v>
      </c>
      <c r="G172" s="12"/>
      <c r="H172" s="12"/>
      <c r="I172" s="159"/>
      <c r="J172" s="168">
        <f>BK172</f>
        <v>0</v>
      </c>
      <c r="K172" s="12"/>
      <c r="L172" s="156"/>
      <c r="M172" s="161"/>
      <c r="N172" s="162"/>
      <c r="O172" s="162"/>
      <c r="P172" s="163">
        <f>SUM(P173:P176)</f>
        <v>0</v>
      </c>
      <c r="Q172" s="162"/>
      <c r="R172" s="163">
        <f>SUM(R173:R176)</f>
        <v>119.31195752000001</v>
      </c>
      <c r="S172" s="162"/>
      <c r="T172" s="164">
        <f>SUM(T173:T176)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57" t="s">
        <v>84</v>
      </c>
      <c r="AT172" s="165" t="s">
        <v>75</v>
      </c>
      <c r="AU172" s="165" t="s">
        <v>84</v>
      </c>
      <c r="AY172" s="157" t="s">
        <v>176</v>
      </c>
      <c r="BK172" s="166">
        <f>SUM(BK173:BK176)</f>
        <v>0</v>
      </c>
    </row>
    <row r="173" s="2" customFormat="1" ht="33" customHeight="1">
      <c r="A173" s="35"/>
      <c r="B173" s="169"/>
      <c r="C173" s="170" t="s">
        <v>337</v>
      </c>
      <c r="D173" s="170" t="s">
        <v>179</v>
      </c>
      <c r="E173" s="171" t="s">
        <v>2545</v>
      </c>
      <c r="F173" s="172" t="s">
        <v>2546</v>
      </c>
      <c r="G173" s="173" t="s">
        <v>285</v>
      </c>
      <c r="H173" s="174">
        <v>526.20000000000005</v>
      </c>
      <c r="I173" s="175"/>
      <c r="J173" s="176">
        <f>ROUND(I173*H173,2)</f>
        <v>0</v>
      </c>
      <c r="K173" s="177"/>
      <c r="L173" s="36"/>
      <c r="M173" s="178" t="s">
        <v>1</v>
      </c>
      <c r="N173" s="179" t="s">
        <v>41</v>
      </c>
      <c r="O173" s="74"/>
      <c r="P173" s="180">
        <f>O173*H173</f>
        <v>0</v>
      </c>
      <c r="Q173" s="180">
        <v>0.16849</v>
      </c>
      <c r="R173" s="180">
        <f>Q173*H173</f>
        <v>88.659438000000009</v>
      </c>
      <c r="S173" s="180">
        <v>0</v>
      </c>
      <c r="T173" s="181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2" t="s">
        <v>183</v>
      </c>
      <c r="AT173" s="182" t="s">
        <v>179</v>
      </c>
      <c r="AU173" s="182" t="s">
        <v>86</v>
      </c>
      <c r="AY173" s="16" t="s">
        <v>176</v>
      </c>
      <c r="BE173" s="183">
        <f>IF(N173="základní",J173,0)</f>
        <v>0</v>
      </c>
      <c r="BF173" s="183">
        <f>IF(N173="snížená",J173,0)</f>
        <v>0</v>
      </c>
      <c r="BG173" s="183">
        <f>IF(N173="zákl. přenesená",J173,0)</f>
        <v>0</v>
      </c>
      <c r="BH173" s="183">
        <f>IF(N173="sníž. přenesená",J173,0)</f>
        <v>0</v>
      </c>
      <c r="BI173" s="183">
        <f>IF(N173="nulová",J173,0)</f>
        <v>0</v>
      </c>
      <c r="BJ173" s="16" t="s">
        <v>84</v>
      </c>
      <c r="BK173" s="183">
        <f>ROUND(I173*H173,2)</f>
        <v>0</v>
      </c>
      <c r="BL173" s="16" t="s">
        <v>183</v>
      </c>
      <c r="BM173" s="182" t="s">
        <v>2547</v>
      </c>
    </row>
    <row r="174" s="2" customFormat="1" ht="24.15" customHeight="1">
      <c r="A174" s="35"/>
      <c r="B174" s="169"/>
      <c r="C174" s="184" t="s">
        <v>341</v>
      </c>
      <c r="D174" s="184" t="s">
        <v>198</v>
      </c>
      <c r="E174" s="185" t="s">
        <v>2548</v>
      </c>
      <c r="F174" s="186" t="s">
        <v>2549</v>
      </c>
      <c r="G174" s="187" t="s">
        <v>195</v>
      </c>
      <c r="H174" s="188">
        <v>546.19600000000003</v>
      </c>
      <c r="I174" s="189"/>
      <c r="J174" s="190">
        <f>ROUND(I174*H174,2)</f>
        <v>0</v>
      </c>
      <c r="K174" s="191"/>
      <c r="L174" s="192"/>
      <c r="M174" s="193" t="s">
        <v>1</v>
      </c>
      <c r="N174" s="194" t="s">
        <v>41</v>
      </c>
      <c r="O174" s="74"/>
      <c r="P174" s="180">
        <f>O174*H174</f>
        <v>0</v>
      </c>
      <c r="Q174" s="180">
        <v>0.056120000000000003</v>
      </c>
      <c r="R174" s="180">
        <f>Q174*H174</f>
        <v>30.652519520000002</v>
      </c>
      <c r="S174" s="180">
        <v>0</v>
      </c>
      <c r="T174" s="181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2" t="s">
        <v>201</v>
      </c>
      <c r="AT174" s="182" t="s">
        <v>198</v>
      </c>
      <c r="AU174" s="182" t="s">
        <v>86</v>
      </c>
      <c r="AY174" s="16" t="s">
        <v>176</v>
      </c>
      <c r="BE174" s="183">
        <f>IF(N174="základní",J174,0)</f>
        <v>0</v>
      </c>
      <c r="BF174" s="183">
        <f>IF(N174="snížená",J174,0)</f>
        <v>0</v>
      </c>
      <c r="BG174" s="183">
        <f>IF(N174="zákl. přenesená",J174,0)</f>
        <v>0</v>
      </c>
      <c r="BH174" s="183">
        <f>IF(N174="sníž. přenesená",J174,0)</f>
        <v>0</v>
      </c>
      <c r="BI174" s="183">
        <f>IF(N174="nulová",J174,0)</f>
        <v>0</v>
      </c>
      <c r="BJ174" s="16" t="s">
        <v>84</v>
      </c>
      <c r="BK174" s="183">
        <f>ROUND(I174*H174,2)</f>
        <v>0</v>
      </c>
      <c r="BL174" s="16" t="s">
        <v>183</v>
      </c>
      <c r="BM174" s="182" t="s">
        <v>2550</v>
      </c>
    </row>
    <row r="175" s="2" customFormat="1" ht="24.15" customHeight="1">
      <c r="A175" s="35"/>
      <c r="B175" s="169"/>
      <c r="C175" s="170" t="s">
        <v>347</v>
      </c>
      <c r="D175" s="170" t="s">
        <v>179</v>
      </c>
      <c r="E175" s="171" t="s">
        <v>2551</v>
      </c>
      <c r="F175" s="172" t="s">
        <v>2552</v>
      </c>
      <c r="G175" s="173" t="s">
        <v>191</v>
      </c>
      <c r="H175" s="174">
        <v>91</v>
      </c>
      <c r="I175" s="175"/>
      <c r="J175" s="176">
        <f>ROUND(I175*H175,2)</f>
        <v>0</v>
      </c>
      <c r="K175" s="177"/>
      <c r="L175" s="36"/>
      <c r="M175" s="178" t="s">
        <v>1</v>
      </c>
      <c r="N175" s="179" t="s">
        <v>41</v>
      </c>
      <c r="O175" s="74"/>
      <c r="P175" s="180">
        <f>O175*H175</f>
        <v>0</v>
      </c>
      <c r="Q175" s="180">
        <v>0</v>
      </c>
      <c r="R175" s="180">
        <f>Q175*H175</f>
        <v>0</v>
      </c>
      <c r="S175" s="180">
        <v>0</v>
      </c>
      <c r="T175" s="181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2" t="s">
        <v>183</v>
      </c>
      <c r="AT175" s="182" t="s">
        <v>179</v>
      </c>
      <c r="AU175" s="182" t="s">
        <v>86</v>
      </c>
      <c r="AY175" s="16" t="s">
        <v>176</v>
      </c>
      <c r="BE175" s="183">
        <f>IF(N175="základní",J175,0)</f>
        <v>0</v>
      </c>
      <c r="BF175" s="183">
        <f>IF(N175="snížená",J175,0)</f>
        <v>0</v>
      </c>
      <c r="BG175" s="183">
        <f>IF(N175="zákl. přenesená",J175,0)</f>
        <v>0</v>
      </c>
      <c r="BH175" s="183">
        <f>IF(N175="sníž. přenesená",J175,0)</f>
        <v>0</v>
      </c>
      <c r="BI175" s="183">
        <f>IF(N175="nulová",J175,0)</f>
        <v>0</v>
      </c>
      <c r="BJ175" s="16" t="s">
        <v>84</v>
      </c>
      <c r="BK175" s="183">
        <f>ROUND(I175*H175,2)</f>
        <v>0</v>
      </c>
      <c r="BL175" s="16" t="s">
        <v>183</v>
      </c>
      <c r="BM175" s="182" t="s">
        <v>2553</v>
      </c>
    </row>
    <row r="176" s="2" customFormat="1" ht="21.75" customHeight="1">
      <c r="A176" s="35"/>
      <c r="B176" s="169"/>
      <c r="C176" s="170" t="s">
        <v>351</v>
      </c>
      <c r="D176" s="170" t="s">
        <v>179</v>
      </c>
      <c r="E176" s="171" t="s">
        <v>2554</v>
      </c>
      <c r="F176" s="172" t="s">
        <v>2555</v>
      </c>
      <c r="G176" s="173" t="s">
        <v>570</v>
      </c>
      <c r="H176" s="174">
        <v>2</v>
      </c>
      <c r="I176" s="175"/>
      <c r="J176" s="176">
        <f>ROUND(I176*H176,2)</f>
        <v>0</v>
      </c>
      <c r="K176" s="177"/>
      <c r="L176" s="36"/>
      <c r="M176" s="178" t="s">
        <v>1</v>
      </c>
      <c r="N176" s="179" t="s">
        <v>41</v>
      </c>
      <c r="O176" s="74"/>
      <c r="P176" s="180">
        <f>O176*H176</f>
        <v>0</v>
      </c>
      <c r="Q176" s="180">
        <v>0</v>
      </c>
      <c r="R176" s="180">
        <f>Q176*H176</f>
        <v>0</v>
      </c>
      <c r="S176" s="180">
        <v>0</v>
      </c>
      <c r="T176" s="181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2" t="s">
        <v>183</v>
      </c>
      <c r="AT176" s="182" t="s">
        <v>179</v>
      </c>
      <c r="AU176" s="182" t="s">
        <v>86</v>
      </c>
      <c r="AY176" s="16" t="s">
        <v>176</v>
      </c>
      <c r="BE176" s="183">
        <f>IF(N176="základní",J176,0)</f>
        <v>0</v>
      </c>
      <c r="BF176" s="183">
        <f>IF(N176="snížená",J176,0)</f>
        <v>0</v>
      </c>
      <c r="BG176" s="183">
        <f>IF(N176="zákl. přenesená",J176,0)</f>
        <v>0</v>
      </c>
      <c r="BH176" s="183">
        <f>IF(N176="sníž. přenesená",J176,0)</f>
        <v>0</v>
      </c>
      <c r="BI176" s="183">
        <f>IF(N176="nulová",J176,0)</f>
        <v>0</v>
      </c>
      <c r="BJ176" s="16" t="s">
        <v>84</v>
      </c>
      <c r="BK176" s="183">
        <f>ROUND(I176*H176,2)</f>
        <v>0</v>
      </c>
      <c r="BL176" s="16" t="s">
        <v>183</v>
      </c>
      <c r="BM176" s="182" t="s">
        <v>2556</v>
      </c>
    </row>
    <row r="177" s="12" customFormat="1" ht="22.8" customHeight="1">
      <c r="A177" s="12"/>
      <c r="B177" s="156"/>
      <c r="C177" s="12"/>
      <c r="D177" s="157" t="s">
        <v>75</v>
      </c>
      <c r="E177" s="167" t="s">
        <v>304</v>
      </c>
      <c r="F177" s="167" t="s">
        <v>305</v>
      </c>
      <c r="G177" s="12"/>
      <c r="H177" s="12"/>
      <c r="I177" s="159"/>
      <c r="J177" s="168">
        <f>BK177</f>
        <v>0</v>
      </c>
      <c r="K177" s="12"/>
      <c r="L177" s="156"/>
      <c r="M177" s="161"/>
      <c r="N177" s="162"/>
      <c r="O177" s="162"/>
      <c r="P177" s="163">
        <f>SUM(P178:P180)</f>
        <v>0</v>
      </c>
      <c r="Q177" s="162"/>
      <c r="R177" s="163">
        <f>SUM(R178:R180)</f>
        <v>0</v>
      </c>
      <c r="S177" s="162"/>
      <c r="T177" s="164">
        <f>SUM(T178:T180)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57" t="s">
        <v>84</v>
      </c>
      <c r="AT177" s="165" t="s">
        <v>75</v>
      </c>
      <c r="AU177" s="165" t="s">
        <v>84</v>
      </c>
      <c r="AY177" s="157" t="s">
        <v>176</v>
      </c>
      <c r="BK177" s="166">
        <f>SUM(BK178:BK180)</f>
        <v>0</v>
      </c>
    </row>
    <row r="178" s="2" customFormat="1" ht="24.15" customHeight="1">
      <c r="A178" s="35"/>
      <c r="B178" s="169"/>
      <c r="C178" s="170" t="s">
        <v>355</v>
      </c>
      <c r="D178" s="170" t="s">
        <v>179</v>
      </c>
      <c r="E178" s="171" t="s">
        <v>2557</v>
      </c>
      <c r="F178" s="172" t="s">
        <v>2558</v>
      </c>
      <c r="G178" s="173" t="s">
        <v>266</v>
      </c>
      <c r="H178" s="174">
        <v>359.887</v>
      </c>
      <c r="I178" s="175"/>
      <c r="J178" s="176">
        <f>ROUND(I178*H178,2)</f>
        <v>0</v>
      </c>
      <c r="K178" s="177"/>
      <c r="L178" s="36"/>
      <c r="M178" s="178" t="s">
        <v>1</v>
      </c>
      <c r="N178" s="179" t="s">
        <v>41</v>
      </c>
      <c r="O178" s="74"/>
      <c r="P178" s="180">
        <f>O178*H178</f>
        <v>0</v>
      </c>
      <c r="Q178" s="180">
        <v>0</v>
      </c>
      <c r="R178" s="180">
        <f>Q178*H178</f>
        <v>0</v>
      </c>
      <c r="S178" s="180">
        <v>0</v>
      </c>
      <c r="T178" s="181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2" t="s">
        <v>183</v>
      </c>
      <c r="AT178" s="182" t="s">
        <v>179</v>
      </c>
      <c r="AU178" s="182" t="s">
        <v>86</v>
      </c>
      <c r="AY178" s="16" t="s">
        <v>176</v>
      </c>
      <c r="BE178" s="183">
        <f>IF(N178="základní",J178,0)</f>
        <v>0</v>
      </c>
      <c r="BF178" s="183">
        <f>IF(N178="snížená",J178,0)</f>
        <v>0</v>
      </c>
      <c r="BG178" s="183">
        <f>IF(N178="zákl. přenesená",J178,0)</f>
        <v>0</v>
      </c>
      <c r="BH178" s="183">
        <f>IF(N178="sníž. přenesená",J178,0)</f>
        <v>0</v>
      </c>
      <c r="BI178" s="183">
        <f>IF(N178="nulová",J178,0)</f>
        <v>0</v>
      </c>
      <c r="BJ178" s="16" t="s">
        <v>84</v>
      </c>
      <c r="BK178" s="183">
        <f>ROUND(I178*H178,2)</f>
        <v>0</v>
      </c>
      <c r="BL178" s="16" t="s">
        <v>183</v>
      </c>
      <c r="BM178" s="182" t="s">
        <v>2559</v>
      </c>
    </row>
    <row r="179" s="2" customFormat="1" ht="33" customHeight="1">
      <c r="A179" s="35"/>
      <c r="B179" s="169"/>
      <c r="C179" s="170" t="s">
        <v>361</v>
      </c>
      <c r="D179" s="170" t="s">
        <v>179</v>
      </c>
      <c r="E179" s="171" t="s">
        <v>2560</v>
      </c>
      <c r="F179" s="172" t="s">
        <v>2561</v>
      </c>
      <c r="G179" s="173" t="s">
        <v>266</v>
      </c>
      <c r="H179" s="174">
        <v>0.186</v>
      </c>
      <c r="I179" s="175"/>
      <c r="J179" s="176">
        <f>ROUND(I179*H179,2)</f>
        <v>0</v>
      </c>
      <c r="K179" s="177"/>
      <c r="L179" s="36"/>
      <c r="M179" s="178" t="s">
        <v>1</v>
      </c>
      <c r="N179" s="179" t="s">
        <v>41</v>
      </c>
      <c r="O179" s="74"/>
      <c r="P179" s="180">
        <f>O179*H179</f>
        <v>0</v>
      </c>
      <c r="Q179" s="180">
        <v>0</v>
      </c>
      <c r="R179" s="180">
        <f>Q179*H179</f>
        <v>0</v>
      </c>
      <c r="S179" s="180">
        <v>0</v>
      </c>
      <c r="T179" s="181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2" t="s">
        <v>183</v>
      </c>
      <c r="AT179" s="182" t="s">
        <v>179</v>
      </c>
      <c r="AU179" s="182" t="s">
        <v>86</v>
      </c>
      <c r="AY179" s="16" t="s">
        <v>176</v>
      </c>
      <c r="BE179" s="183">
        <f>IF(N179="základní",J179,0)</f>
        <v>0</v>
      </c>
      <c r="BF179" s="183">
        <f>IF(N179="snížená",J179,0)</f>
        <v>0</v>
      </c>
      <c r="BG179" s="183">
        <f>IF(N179="zákl. přenesená",J179,0)</f>
        <v>0</v>
      </c>
      <c r="BH179" s="183">
        <f>IF(N179="sníž. přenesená",J179,0)</f>
        <v>0</v>
      </c>
      <c r="BI179" s="183">
        <f>IF(N179="nulová",J179,0)</f>
        <v>0</v>
      </c>
      <c r="BJ179" s="16" t="s">
        <v>84</v>
      </c>
      <c r="BK179" s="183">
        <f>ROUND(I179*H179,2)</f>
        <v>0</v>
      </c>
      <c r="BL179" s="16" t="s">
        <v>183</v>
      </c>
      <c r="BM179" s="182" t="s">
        <v>2562</v>
      </c>
    </row>
    <row r="180" s="2" customFormat="1" ht="24.15" customHeight="1">
      <c r="A180" s="35"/>
      <c r="B180" s="169"/>
      <c r="C180" s="170" t="s">
        <v>365</v>
      </c>
      <c r="D180" s="170" t="s">
        <v>179</v>
      </c>
      <c r="E180" s="171" t="s">
        <v>2563</v>
      </c>
      <c r="F180" s="172" t="s">
        <v>2564</v>
      </c>
      <c r="G180" s="173" t="s">
        <v>266</v>
      </c>
      <c r="H180" s="174">
        <v>0.67500000000000004</v>
      </c>
      <c r="I180" s="175"/>
      <c r="J180" s="176">
        <f>ROUND(I180*H180,2)</f>
        <v>0</v>
      </c>
      <c r="K180" s="177"/>
      <c r="L180" s="36"/>
      <c r="M180" s="205" t="s">
        <v>1</v>
      </c>
      <c r="N180" s="206" t="s">
        <v>41</v>
      </c>
      <c r="O180" s="207"/>
      <c r="P180" s="208">
        <f>O180*H180</f>
        <v>0</v>
      </c>
      <c r="Q180" s="208">
        <v>0</v>
      </c>
      <c r="R180" s="208">
        <f>Q180*H180</f>
        <v>0</v>
      </c>
      <c r="S180" s="208">
        <v>0</v>
      </c>
      <c r="T180" s="20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2" t="s">
        <v>183</v>
      </c>
      <c r="AT180" s="182" t="s">
        <v>179</v>
      </c>
      <c r="AU180" s="182" t="s">
        <v>86</v>
      </c>
      <c r="AY180" s="16" t="s">
        <v>176</v>
      </c>
      <c r="BE180" s="183">
        <f>IF(N180="základní",J180,0)</f>
        <v>0</v>
      </c>
      <c r="BF180" s="183">
        <f>IF(N180="snížená",J180,0)</f>
        <v>0</v>
      </c>
      <c r="BG180" s="183">
        <f>IF(N180="zákl. přenesená",J180,0)</f>
        <v>0</v>
      </c>
      <c r="BH180" s="183">
        <f>IF(N180="sníž. přenesená",J180,0)</f>
        <v>0</v>
      </c>
      <c r="BI180" s="183">
        <f>IF(N180="nulová",J180,0)</f>
        <v>0</v>
      </c>
      <c r="BJ180" s="16" t="s">
        <v>84</v>
      </c>
      <c r="BK180" s="183">
        <f>ROUND(I180*H180,2)</f>
        <v>0</v>
      </c>
      <c r="BL180" s="16" t="s">
        <v>183</v>
      </c>
      <c r="BM180" s="182" t="s">
        <v>2565</v>
      </c>
    </row>
    <row r="181" s="2" customFormat="1" ht="6.96" customHeight="1">
      <c r="A181" s="35"/>
      <c r="B181" s="57"/>
      <c r="C181" s="58"/>
      <c r="D181" s="58"/>
      <c r="E181" s="58"/>
      <c r="F181" s="58"/>
      <c r="G181" s="58"/>
      <c r="H181" s="58"/>
      <c r="I181" s="58"/>
      <c r="J181" s="58"/>
      <c r="K181" s="58"/>
      <c r="L181" s="36"/>
      <c r="M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</row>
  </sheetData>
  <autoFilter ref="C125:K180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92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="1" customFormat="1" ht="24.96" customHeight="1">
      <c r="B4" s="19"/>
      <c r="D4" s="20" t="s">
        <v>96</v>
      </c>
      <c r="L4" s="19"/>
      <c r="M4" s="117" t="s">
        <v>10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16</v>
      </c>
      <c r="L6" s="19"/>
    </row>
    <row r="7" s="1" customFormat="1" ht="16.5" customHeight="1">
      <c r="B7" s="19"/>
      <c r="E7" s="118" t="str">
        <f>'Rekapitulace stavby'!K6</f>
        <v>Zařízení dětské skupiny, Krajská zařízení a.s. nemocnice Litoměřice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97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4" t="s">
        <v>2566</v>
      </c>
      <c r="F9" s="35"/>
      <c r="G9" s="35"/>
      <c r="H9" s="3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18</v>
      </c>
      <c r="E11" s="35"/>
      <c r="F11" s="24" t="s">
        <v>1</v>
      </c>
      <c r="G11" s="35"/>
      <c r="H11" s="35"/>
      <c r="I11" s="29" t="s">
        <v>19</v>
      </c>
      <c r="J11" s="2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20</v>
      </c>
      <c r="E12" s="35"/>
      <c r="F12" s="24" t="s">
        <v>21</v>
      </c>
      <c r="G12" s="35"/>
      <c r="H12" s="35"/>
      <c r="I12" s="29" t="s">
        <v>22</v>
      </c>
      <c r="J12" s="66" t="str">
        <f>'Rekapitulace stavby'!AN8</f>
        <v>12. 8. 2024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24</v>
      </c>
      <c r="E14" s="35"/>
      <c r="F14" s="35"/>
      <c r="G14" s="35"/>
      <c r="H14" s="35"/>
      <c r="I14" s="29" t="s">
        <v>25</v>
      </c>
      <c r="J14" s="2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26</v>
      </c>
      <c r="F15" s="35"/>
      <c r="G15" s="35"/>
      <c r="H15" s="35"/>
      <c r="I15" s="29" t="s">
        <v>27</v>
      </c>
      <c r="J15" s="2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28</v>
      </c>
      <c r="E17" s="35"/>
      <c r="F17" s="35"/>
      <c r="G17" s="35"/>
      <c r="H17" s="35"/>
      <c r="I17" s="29" t="s">
        <v>25</v>
      </c>
      <c r="J17" s="30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'Rekapitulace stavby'!E14</f>
        <v>Vyplň údaj</v>
      </c>
      <c r="F18" s="24"/>
      <c r="G18" s="24"/>
      <c r="H18" s="24"/>
      <c r="I18" s="29" t="s">
        <v>27</v>
      </c>
      <c r="J18" s="30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30</v>
      </c>
      <c r="E20" s="35"/>
      <c r="F20" s="35"/>
      <c r="G20" s="35"/>
      <c r="H20" s="35"/>
      <c r="I20" s="29" t="s">
        <v>25</v>
      </c>
      <c r="J20" s="2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">
        <v>31</v>
      </c>
      <c r="F21" s="35"/>
      <c r="G21" s="35"/>
      <c r="H21" s="35"/>
      <c r="I21" s="29" t="s">
        <v>27</v>
      </c>
      <c r="J21" s="2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33</v>
      </c>
      <c r="E23" s="35"/>
      <c r="F23" s="35"/>
      <c r="G23" s="35"/>
      <c r="H23" s="35"/>
      <c r="I23" s="29" t="s">
        <v>25</v>
      </c>
      <c r="J23" s="24" t="str">
        <f>IF('Rekapitulace stavby'!AN19="","",'Rekapitulace stavby'!AN19)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IF('Rekapitulace stavby'!E20="","",'Rekapitulace stavby'!E20)</f>
        <v xml:space="preserve"> </v>
      </c>
      <c r="F24" s="35"/>
      <c r="G24" s="35"/>
      <c r="H24" s="35"/>
      <c r="I24" s="29" t="s">
        <v>27</v>
      </c>
      <c r="J24" s="24" t="str">
        <f>IF('Rekapitulace stavby'!AN20="","",'Rekapitulace stavby'!AN20)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35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19"/>
      <c r="B27" s="120"/>
      <c r="C27" s="119"/>
      <c r="D27" s="119"/>
      <c r="E27" s="33" t="s">
        <v>1</v>
      </c>
      <c r="F27" s="33"/>
      <c r="G27" s="33"/>
      <c r="H27" s="33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36"/>
      <c r="C30" s="35"/>
      <c r="D30" s="122" t="s">
        <v>36</v>
      </c>
      <c r="E30" s="35"/>
      <c r="F30" s="35"/>
      <c r="G30" s="35"/>
      <c r="H30" s="35"/>
      <c r="I30" s="35"/>
      <c r="J30" s="93">
        <f>ROUND(J118,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87"/>
      <c r="E31" s="87"/>
      <c r="F31" s="87"/>
      <c r="G31" s="87"/>
      <c r="H31" s="87"/>
      <c r="I31" s="87"/>
      <c r="J31" s="87"/>
      <c r="K31" s="87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35"/>
      <c r="F32" s="40" t="s">
        <v>38</v>
      </c>
      <c r="G32" s="35"/>
      <c r="H32" s="35"/>
      <c r="I32" s="40" t="s">
        <v>37</v>
      </c>
      <c r="J32" s="40" t="s">
        <v>39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36"/>
      <c r="C33" s="35"/>
      <c r="D33" s="123" t="s">
        <v>40</v>
      </c>
      <c r="E33" s="29" t="s">
        <v>41</v>
      </c>
      <c r="F33" s="124">
        <f>ROUND((SUM(BE118:BE144)),  2)</f>
        <v>0</v>
      </c>
      <c r="G33" s="35"/>
      <c r="H33" s="35"/>
      <c r="I33" s="125">
        <v>0.20999999999999999</v>
      </c>
      <c r="J33" s="124">
        <f>ROUND(((SUM(BE118:BE144))*I33),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29" t="s">
        <v>42</v>
      </c>
      <c r="F34" s="124">
        <f>ROUND((SUM(BF118:BF144)),  2)</f>
        <v>0</v>
      </c>
      <c r="G34" s="35"/>
      <c r="H34" s="35"/>
      <c r="I34" s="125">
        <v>0.12</v>
      </c>
      <c r="J34" s="124">
        <f>ROUND(((SUM(BF118:BF144))*I34),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43</v>
      </c>
      <c r="F35" s="124">
        <f>ROUND((SUM(BG118:BG144)),  2)</f>
        <v>0</v>
      </c>
      <c r="G35" s="35"/>
      <c r="H35" s="35"/>
      <c r="I35" s="125">
        <v>0.20999999999999999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29" t="s">
        <v>44</v>
      </c>
      <c r="F36" s="124">
        <f>ROUND((SUM(BH118:BH144)),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45</v>
      </c>
      <c r="F37" s="124">
        <f>ROUND((SUM(BI118:BI144)),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36"/>
      <c r="C39" s="126"/>
      <c r="D39" s="127" t="s">
        <v>46</v>
      </c>
      <c r="E39" s="78"/>
      <c r="F39" s="78"/>
      <c r="G39" s="128" t="s">
        <v>47</v>
      </c>
      <c r="H39" s="129" t="s">
        <v>48</v>
      </c>
      <c r="I39" s="78"/>
      <c r="J39" s="130">
        <f>SUM(J30:J37)</f>
        <v>0</v>
      </c>
      <c r="K39" s="131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2"/>
      <c r="D50" s="53" t="s">
        <v>49</v>
      </c>
      <c r="E50" s="54"/>
      <c r="F50" s="54"/>
      <c r="G50" s="53" t="s">
        <v>50</v>
      </c>
      <c r="H50" s="54"/>
      <c r="I50" s="54"/>
      <c r="J50" s="54"/>
      <c r="K50" s="54"/>
      <c r="L50" s="5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55" t="s">
        <v>51</v>
      </c>
      <c r="E61" s="38"/>
      <c r="F61" s="132" t="s">
        <v>52</v>
      </c>
      <c r="G61" s="55" t="s">
        <v>51</v>
      </c>
      <c r="H61" s="38"/>
      <c r="I61" s="38"/>
      <c r="J61" s="133" t="s">
        <v>52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3" t="s">
        <v>53</v>
      </c>
      <c r="E65" s="56"/>
      <c r="F65" s="56"/>
      <c r="G65" s="53" t="s">
        <v>54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55" t="s">
        <v>51</v>
      </c>
      <c r="E76" s="38"/>
      <c r="F76" s="132" t="s">
        <v>52</v>
      </c>
      <c r="G76" s="55" t="s">
        <v>51</v>
      </c>
      <c r="H76" s="38"/>
      <c r="I76" s="38"/>
      <c r="J76" s="133" t="s">
        <v>52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99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18" t="str">
        <f>E7</f>
        <v>Zařízení dětské skupiny, Krajská zařízení a.s. nemocnice Litoměřice</v>
      </c>
      <c r="F85" s="29"/>
      <c r="G85" s="29"/>
      <c r="H85" s="29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97</v>
      </c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4" t="str">
        <f>E9</f>
        <v>13/2024.3a - Specifikace nábytku</v>
      </c>
      <c r="F87" s="35"/>
      <c r="G87" s="35"/>
      <c r="H87" s="35"/>
      <c r="I87" s="35"/>
      <c r="J87" s="35"/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5"/>
      <c r="E89" s="35"/>
      <c r="F89" s="24" t="str">
        <f>F12</f>
        <v>Litoměřice</v>
      </c>
      <c r="G89" s="35"/>
      <c r="H89" s="35"/>
      <c r="I89" s="29" t="s">
        <v>22</v>
      </c>
      <c r="J89" s="66" t="str">
        <f>IF(J12="","",J12)</f>
        <v>12. 8. 2024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40.05" customHeight="1">
      <c r="A91" s="35"/>
      <c r="B91" s="36"/>
      <c r="C91" s="29" t="s">
        <v>24</v>
      </c>
      <c r="D91" s="35"/>
      <c r="E91" s="35"/>
      <c r="F91" s="24" t="str">
        <f>E15</f>
        <v xml:space="preserve"> Sociální péče 3316/12A, Ústí nad Labem</v>
      </c>
      <c r="G91" s="35"/>
      <c r="H91" s="35"/>
      <c r="I91" s="29" t="s">
        <v>30</v>
      </c>
      <c r="J91" s="33" t="str">
        <f>E21</f>
        <v>KAHAA architekt. atelier, Uralská 770/6 , Praha 6</v>
      </c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5"/>
      <c r="E92" s="35"/>
      <c r="F92" s="24" t="str">
        <f>IF(E18="","",E18)</f>
        <v>Vyplň údaj</v>
      </c>
      <c r="G92" s="35"/>
      <c r="H92" s="35"/>
      <c r="I92" s="29" t="s">
        <v>33</v>
      </c>
      <c r="J92" s="33" t="str">
        <f>E24</f>
        <v xml:space="preserve"> </v>
      </c>
      <c r="K92" s="35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34" t="s">
        <v>100</v>
      </c>
      <c r="D94" s="126"/>
      <c r="E94" s="126"/>
      <c r="F94" s="126"/>
      <c r="G94" s="126"/>
      <c r="H94" s="126"/>
      <c r="I94" s="126"/>
      <c r="J94" s="135" t="s">
        <v>101</v>
      </c>
      <c r="K94" s="12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36" t="s">
        <v>102</v>
      </c>
      <c r="D96" s="35"/>
      <c r="E96" s="35"/>
      <c r="F96" s="35"/>
      <c r="G96" s="35"/>
      <c r="H96" s="35"/>
      <c r="I96" s="35"/>
      <c r="J96" s="93">
        <f>J118</f>
        <v>0</v>
      </c>
      <c r="K96" s="35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103</v>
      </c>
    </row>
    <row r="97" s="9" customFormat="1" ht="24.96" customHeight="1">
      <c r="A97" s="9"/>
      <c r="B97" s="137"/>
      <c r="C97" s="9"/>
      <c r="D97" s="138" t="s">
        <v>110</v>
      </c>
      <c r="E97" s="139"/>
      <c r="F97" s="139"/>
      <c r="G97" s="139"/>
      <c r="H97" s="139"/>
      <c r="I97" s="139"/>
      <c r="J97" s="140">
        <f>J119</f>
        <v>0</v>
      </c>
      <c r="K97" s="9"/>
      <c r="L97" s="13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1"/>
      <c r="C98" s="10"/>
      <c r="D98" s="142" t="s">
        <v>2567</v>
      </c>
      <c r="E98" s="143"/>
      <c r="F98" s="143"/>
      <c r="G98" s="143"/>
      <c r="H98" s="143"/>
      <c r="I98" s="143"/>
      <c r="J98" s="144">
        <f>J120</f>
        <v>0</v>
      </c>
      <c r="K98" s="10"/>
      <c r="L98" s="14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5"/>
      <c r="B99" s="36"/>
      <c r="C99" s="35"/>
      <c r="D99" s="35"/>
      <c r="E99" s="35"/>
      <c r="F99" s="35"/>
      <c r="G99" s="35"/>
      <c r="H99" s="35"/>
      <c r="I99" s="35"/>
      <c r="J99" s="35"/>
      <c r="K99" s="35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6.96" customHeight="1">
      <c r="A100" s="35"/>
      <c r="B100" s="57"/>
      <c r="C100" s="58"/>
      <c r="D100" s="58"/>
      <c r="E100" s="58"/>
      <c r="F100" s="58"/>
      <c r="G100" s="58"/>
      <c r="H100" s="58"/>
      <c r="I100" s="58"/>
      <c r="J100" s="58"/>
      <c r="K100" s="58"/>
      <c r="L100" s="52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4" s="2" customFormat="1" ht="6.96" customHeight="1">
      <c r="A104" s="35"/>
      <c r="B104" s="59"/>
      <c r="C104" s="60"/>
      <c r="D104" s="60"/>
      <c r="E104" s="60"/>
      <c r="F104" s="60"/>
      <c r="G104" s="60"/>
      <c r="H104" s="60"/>
      <c r="I104" s="60"/>
      <c r="J104" s="60"/>
      <c r="K104" s="60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161</v>
      </c>
      <c r="D105" s="35"/>
      <c r="E105" s="35"/>
      <c r="F105" s="35"/>
      <c r="G105" s="35"/>
      <c r="H105" s="35"/>
      <c r="I105" s="35"/>
      <c r="J105" s="35"/>
      <c r="K105" s="35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5"/>
      <c r="D106" s="35"/>
      <c r="E106" s="35"/>
      <c r="F106" s="35"/>
      <c r="G106" s="35"/>
      <c r="H106" s="35"/>
      <c r="I106" s="35"/>
      <c r="J106" s="35"/>
      <c r="K106" s="35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5"/>
      <c r="E107" s="35"/>
      <c r="F107" s="35"/>
      <c r="G107" s="35"/>
      <c r="H107" s="35"/>
      <c r="I107" s="35"/>
      <c r="J107" s="35"/>
      <c r="K107" s="35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5"/>
      <c r="D108" s="35"/>
      <c r="E108" s="118" t="str">
        <f>E7</f>
        <v>Zařízení dětské skupiny, Krajská zařízení a.s. nemocnice Litoměřice</v>
      </c>
      <c r="F108" s="29"/>
      <c r="G108" s="29"/>
      <c r="H108" s="29"/>
      <c r="I108" s="35"/>
      <c r="J108" s="35"/>
      <c r="K108" s="35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97</v>
      </c>
      <c r="D109" s="35"/>
      <c r="E109" s="35"/>
      <c r="F109" s="35"/>
      <c r="G109" s="35"/>
      <c r="H109" s="35"/>
      <c r="I109" s="35"/>
      <c r="J109" s="35"/>
      <c r="K109" s="35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5"/>
      <c r="D110" s="35"/>
      <c r="E110" s="64" t="str">
        <f>E9</f>
        <v>13/2024.3a - Specifikace nábytku</v>
      </c>
      <c r="F110" s="35"/>
      <c r="G110" s="35"/>
      <c r="H110" s="35"/>
      <c r="I110" s="35"/>
      <c r="J110" s="35"/>
      <c r="K110" s="35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5"/>
      <c r="D111" s="35"/>
      <c r="E111" s="35"/>
      <c r="F111" s="35"/>
      <c r="G111" s="35"/>
      <c r="H111" s="35"/>
      <c r="I111" s="35"/>
      <c r="J111" s="35"/>
      <c r="K111" s="35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5"/>
      <c r="E112" s="35"/>
      <c r="F112" s="24" t="str">
        <f>F12</f>
        <v>Litoměřice</v>
      </c>
      <c r="G112" s="35"/>
      <c r="H112" s="35"/>
      <c r="I112" s="29" t="s">
        <v>22</v>
      </c>
      <c r="J112" s="66" t="str">
        <f>IF(J12="","",J12)</f>
        <v>12. 8. 2024</v>
      </c>
      <c r="K112" s="35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40.05" customHeight="1">
      <c r="A114" s="35"/>
      <c r="B114" s="36"/>
      <c r="C114" s="29" t="s">
        <v>24</v>
      </c>
      <c r="D114" s="35"/>
      <c r="E114" s="35"/>
      <c r="F114" s="24" t="str">
        <f>E15</f>
        <v xml:space="preserve"> Sociální péče 3316/12A, Ústí nad Labem</v>
      </c>
      <c r="G114" s="35"/>
      <c r="H114" s="35"/>
      <c r="I114" s="29" t="s">
        <v>30</v>
      </c>
      <c r="J114" s="33" t="str">
        <f>E21</f>
        <v>KAHAA architekt. atelier, Uralská 770/6 , Praha 6</v>
      </c>
      <c r="K114" s="35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28</v>
      </c>
      <c r="D115" s="35"/>
      <c r="E115" s="35"/>
      <c r="F115" s="24" t="str">
        <f>IF(E18="","",E18)</f>
        <v>Vyplň údaj</v>
      </c>
      <c r="G115" s="35"/>
      <c r="H115" s="35"/>
      <c r="I115" s="29" t="s">
        <v>33</v>
      </c>
      <c r="J115" s="33" t="str">
        <f>E24</f>
        <v xml:space="preserve"> </v>
      </c>
      <c r="K115" s="35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5"/>
      <c r="D116" s="35"/>
      <c r="E116" s="35"/>
      <c r="F116" s="35"/>
      <c r="G116" s="35"/>
      <c r="H116" s="35"/>
      <c r="I116" s="35"/>
      <c r="J116" s="35"/>
      <c r="K116" s="35"/>
      <c r="L116" s="52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1" customFormat="1" ht="29.28" customHeight="1">
      <c r="A117" s="145"/>
      <c r="B117" s="146"/>
      <c r="C117" s="147" t="s">
        <v>162</v>
      </c>
      <c r="D117" s="148" t="s">
        <v>61</v>
      </c>
      <c r="E117" s="148" t="s">
        <v>57</v>
      </c>
      <c r="F117" s="148" t="s">
        <v>58</v>
      </c>
      <c r="G117" s="148" t="s">
        <v>163</v>
      </c>
      <c r="H117" s="148" t="s">
        <v>164</v>
      </c>
      <c r="I117" s="148" t="s">
        <v>165</v>
      </c>
      <c r="J117" s="149" t="s">
        <v>101</v>
      </c>
      <c r="K117" s="150" t="s">
        <v>166</v>
      </c>
      <c r="L117" s="151"/>
      <c r="M117" s="83" t="s">
        <v>1</v>
      </c>
      <c r="N117" s="84" t="s">
        <v>40</v>
      </c>
      <c r="O117" s="84" t="s">
        <v>167</v>
      </c>
      <c r="P117" s="84" t="s">
        <v>168</v>
      </c>
      <c r="Q117" s="84" t="s">
        <v>169</v>
      </c>
      <c r="R117" s="84" t="s">
        <v>170</v>
      </c>
      <c r="S117" s="84" t="s">
        <v>171</v>
      </c>
      <c r="T117" s="85" t="s">
        <v>172</v>
      </c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</row>
    <row r="118" s="2" customFormat="1" ht="22.8" customHeight="1">
      <c r="A118" s="35"/>
      <c r="B118" s="36"/>
      <c r="C118" s="90" t="s">
        <v>173</v>
      </c>
      <c r="D118" s="35"/>
      <c r="E118" s="35"/>
      <c r="F118" s="35"/>
      <c r="G118" s="35"/>
      <c r="H118" s="35"/>
      <c r="I118" s="35"/>
      <c r="J118" s="152">
        <f>BK118</f>
        <v>0</v>
      </c>
      <c r="K118" s="35"/>
      <c r="L118" s="36"/>
      <c r="M118" s="86"/>
      <c r="N118" s="70"/>
      <c r="O118" s="87"/>
      <c r="P118" s="153">
        <f>P119</f>
        <v>0</v>
      </c>
      <c r="Q118" s="87"/>
      <c r="R118" s="153">
        <f>R119</f>
        <v>0</v>
      </c>
      <c r="S118" s="87"/>
      <c r="T118" s="154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6" t="s">
        <v>75</v>
      </c>
      <c r="AU118" s="16" t="s">
        <v>103</v>
      </c>
      <c r="BK118" s="155">
        <f>BK119</f>
        <v>0</v>
      </c>
    </row>
    <row r="119" s="12" customFormat="1" ht="25.92" customHeight="1">
      <c r="A119" s="12"/>
      <c r="B119" s="156"/>
      <c r="C119" s="12"/>
      <c r="D119" s="157" t="s">
        <v>75</v>
      </c>
      <c r="E119" s="158" t="s">
        <v>310</v>
      </c>
      <c r="F119" s="158" t="s">
        <v>311</v>
      </c>
      <c r="G119" s="12"/>
      <c r="H119" s="12"/>
      <c r="I119" s="159"/>
      <c r="J119" s="160">
        <f>BK119</f>
        <v>0</v>
      </c>
      <c r="K119" s="12"/>
      <c r="L119" s="156"/>
      <c r="M119" s="161"/>
      <c r="N119" s="162"/>
      <c r="O119" s="162"/>
      <c r="P119" s="163">
        <f>P120</f>
        <v>0</v>
      </c>
      <c r="Q119" s="162"/>
      <c r="R119" s="163">
        <f>R120</f>
        <v>0</v>
      </c>
      <c r="S119" s="162"/>
      <c r="T119" s="164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57" t="s">
        <v>86</v>
      </c>
      <c r="AT119" s="165" t="s">
        <v>75</v>
      </c>
      <c r="AU119" s="165" t="s">
        <v>76</v>
      </c>
      <c r="AY119" s="157" t="s">
        <v>176</v>
      </c>
      <c r="BK119" s="166">
        <f>BK120</f>
        <v>0</v>
      </c>
    </row>
    <row r="120" s="12" customFormat="1" ht="22.8" customHeight="1">
      <c r="A120" s="12"/>
      <c r="B120" s="156"/>
      <c r="C120" s="12"/>
      <c r="D120" s="157" t="s">
        <v>75</v>
      </c>
      <c r="E120" s="167" t="s">
        <v>2568</v>
      </c>
      <c r="F120" s="167" t="s">
        <v>2569</v>
      </c>
      <c r="G120" s="12"/>
      <c r="H120" s="12"/>
      <c r="I120" s="159"/>
      <c r="J120" s="168">
        <f>BK120</f>
        <v>0</v>
      </c>
      <c r="K120" s="12"/>
      <c r="L120" s="156"/>
      <c r="M120" s="161"/>
      <c r="N120" s="162"/>
      <c r="O120" s="162"/>
      <c r="P120" s="163">
        <f>SUM(P121:P144)</f>
        <v>0</v>
      </c>
      <c r="Q120" s="162"/>
      <c r="R120" s="163">
        <f>SUM(R121:R144)</f>
        <v>0</v>
      </c>
      <c r="S120" s="162"/>
      <c r="T120" s="164">
        <f>SUM(T121:T144)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7" t="s">
        <v>86</v>
      </c>
      <c r="AT120" s="165" t="s">
        <v>75</v>
      </c>
      <c r="AU120" s="165" t="s">
        <v>84</v>
      </c>
      <c r="AY120" s="157" t="s">
        <v>176</v>
      </c>
      <c r="BK120" s="166">
        <f>SUM(BK121:BK144)</f>
        <v>0</v>
      </c>
    </row>
    <row r="121" s="2" customFormat="1" ht="37.8" customHeight="1">
      <c r="A121" s="35"/>
      <c r="B121" s="169"/>
      <c r="C121" s="170" t="s">
        <v>84</v>
      </c>
      <c r="D121" s="170" t="s">
        <v>179</v>
      </c>
      <c r="E121" s="171" t="s">
        <v>2570</v>
      </c>
      <c r="F121" s="172" t="s">
        <v>2571</v>
      </c>
      <c r="G121" s="173" t="s">
        <v>195</v>
      </c>
      <c r="H121" s="174">
        <v>6</v>
      </c>
      <c r="I121" s="175"/>
      <c r="J121" s="176">
        <f>ROUND(I121*H121,2)</f>
        <v>0</v>
      </c>
      <c r="K121" s="177"/>
      <c r="L121" s="36"/>
      <c r="M121" s="178" t="s">
        <v>1</v>
      </c>
      <c r="N121" s="179" t="s">
        <v>41</v>
      </c>
      <c r="O121" s="74"/>
      <c r="P121" s="180">
        <f>O121*H121</f>
        <v>0</v>
      </c>
      <c r="Q121" s="180">
        <v>0</v>
      </c>
      <c r="R121" s="180">
        <f>Q121*H121</f>
        <v>0</v>
      </c>
      <c r="S121" s="180">
        <v>0</v>
      </c>
      <c r="T121" s="181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2" t="s">
        <v>241</v>
      </c>
      <c r="AT121" s="182" t="s">
        <v>179</v>
      </c>
      <c r="AU121" s="182" t="s">
        <v>86</v>
      </c>
      <c r="AY121" s="16" t="s">
        <v>176</v>
      </c>
      <c r="BE121" s="183">
        <f>IF(N121="základní",J121,0)</f>
        <v>0</v>
      </c>
      <c r="BF121" s="183">
        <f>IF(N121="snížená",J121,0)</f>
        <v>0</v>
      </c>
      <c r="BG121" s="183">
        <f>IF(N121="zákl. přenesená",J121,0)</f>
        <v>0</v>
      </c>
      <c r="BH121" s="183">
        <f>IF(N121="sníž. přenesená",J121,0)</f>
        <v>0</v>
      </c>
      <c r="BI121" s="183">
        <f>IF(N121="nulová",J121,0)</f>
        <v>0</v>
      </c>
      <c r="BJ121" s="16" t="s">
        <v>84</v>
      </c>
      <c r="BK121" s="183">
        <f>ROUND(I121*H121,2)</f>
        <v>0</v>
      </c>
      <c r="BL121" s="16" t="s">
        <v>241</v>
      </c>
      <c r="BM121" s="182" t="s">
        <v>2572</v>
      </c>
    </row>
    <row r="122" s="2" customFormat="1" ht="33" customHeight="1">
      <c r="A122" s="35"/>
      <c r="B122" s="169"/>
      <c r="C122" s="170" t="s">
        <v>86</v>
      </c>
      <c r="D122" s="170" t="s">
        <v>179</v>
      </c>
      <c r="E122" s="171" t="s">
        <v>2573</v>
      </c>
      <c r="F122" s="172" t="s">
        <v>2574</v>
      </c>
      <c r="G122" s="173" t="s">
        <v>195</v>
      </c>
      <c r="H122" s="174">
        <v>1</v>
      </c>
      <c r="I122" s="175"/>
      <c r="J122" s="176">
        <f>ROUND(I122*H122,2)</f>
        <v>0</v>
      </c>
      <c r="K122" s="177"/>
      <c r="L122" s="36"/>
      <c r="M122" s="178" t="s">
        <v>1</v>
      </c>
      <c r="N122" s="179" t="s">
        <v>41</v>
      </c>
      <c r="O122" s="74"/>
      <c r="P122" s="180">
        <f>O122*H122</f>
        <v>0</v>
      </c>
      <c r="Q122" s="180">
        <v>0</v>
      </c>
      <c r="R122" s="180">
        <f>Q122*H122</f>
        <v>0</v>
      </c>
      <c r="S122" s="180">
        <v>0</v>
      </c>
      <c r="T122" s="181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82" t="s">
        <v>241</v>
      </c>
      <c r="AT122" s="182" t="s">
        <v>179</v>
      </c>
      <c r="AU122" s="182" t="s">
        <v>86</v>
      </c>
      <c r="AY122" s="16" t="s">
        <v>176</v>
      </c>
      <c r="BE122" s="183">
        <f>IF(N122="základní",J122,0)</f>
        <v>0</v>
      </c>
      <c r="BF122" s="183">
        <f>IF(N122="snížená",J122,0)</f>
        <v>0</v>
      </c>
      <c r="BG122" s="183">
        <f>IF(N122="zákl. přenesená",J122,0)</f>
        <v>0</v>
      </c>
      <c r="BH122" s="183">
        <f>IF(N122="sníž. přenesená",J122,0)</f>
        <v>0</v>
      </c>
      <c r="BI122" s="183">
        <f>IF(N122="nulová",J122,0)</f>
        <v>0</v>
      </c>
      <c r="BJ122" s="16" t="s">
        <v>84</v>
      </c>
      <c r="BK122" s="183">
        <f>ROUND(I122*H122,2)</f>
        <v>0</v>
      </c>
      <c r="BL122" s="16" t="s">
        <v>241</v>
      </c>
      <c r="BM122" s="182" t="s">
        <v>2575</v>
      </c>
    </row>
    <row r="123" s="2" customFormat="1" ht="16.5" customHeight="1">
      <c r="A123" s="35"/>
      <c r="B123" s="169"/>
      <c r="C123" s="170" t="s">
        <v>188</v>
      </c>
      <c r="D123" s="170" t="s">
        <v>179</v>
      </c>
      <c r="E123" s="171" t="s">
        <v>2576</v>
      </c>
      <c r="F123" s="172" t="s">
        <v>2577</v>
      </c>
      <c r="G123" s="173" t="s">
        <v>195</v>
      </c>
      <c r="H123" s="174">
        <v>3</v>
      </c>
      <c r="I123" s="175"/>
      <c r="J123" s="176">
        <f>ROUND(I123*H123,2)</f>
        <v>0</v>
      </c>
      <c r="K123" s="177"/>
      <c r="L123" s="36"/>
      <c r="M123" s="178" t="s">
        <v>1</v>
      </c>
      <c r="N123" s="179" t="s">
        <v>41</v>
      </c>
      <c r="O123" s="74"/>
      <c r="P123" s="180">
        <f>O123*H123</f>
        <v>0</v>
      </c>
      <c r="Q123" s="180">
        <v>0</v>
      </c>
      <c r="R123" s="180">
        <f>Q123*H123</f>
        <v>0</v>
      </c>
      <c r="S123" s="180">
        <v>0</v>
      </c>
      <c r="T123" s="181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82" t="s">
        <v>241</v>
      </c>
      <c r="AT123" s="182" t="s">
        <v>179</v>
      </c>
      <c r="AU123" s="182" t="s">
        <v>86</v>
      </c>
      <c r="AY123" s="16" t="s">
        <v>176</v>
      </c>
      <c r="BE123" s="183">
        <f>IF(N123="základní",J123,0)</f>
        <v>0</v>
      </c>
      <c r="BF123" s="183">
        <f>IF(N123="snížená",J123,0)</f>
        <v>0</v>
      </c>
      <c r="BG123" s="183">
        <f>IF(N123="zákl. přenesená",J123,0)</f>
        <v>0</v>
      </c>
      <c r="BH123" s="183">
        <f>IF(N123="sníž. přenesená",J123,0)</f>
        <v>0</v>
      </c>
      <c r="BI123" s="183">
        <f>IF(N123="nulová",J123,0)</f>
        <v>0</v>
      </c>
      <c r="BJ123" s="16" t="s">
        <v>84</v>
      </c>
      <c r="BK123" s="183">
        <f>ROUND(I123*H123,2)</f>
        <v>0</v>
      </c>
      <c r="BL123" s="16" t="s">
        <v>241</v>
      </c>
      <c r="BM123" s="182" t="s">
        <v>2578</v>
      </c>
    </row>
    <row r="124" s="2" customFormat="1" ht="24.15" customHeight="1">
      <c r="A124" s="35"/>
      <c r="B124" s="169"/>
      <c r="C124" s="170" t="s">
        <v>183</v>
      </c>
      <c r="D124" s="170" t="s">
        <v>179</v>
      </c>
      <c r="E124" s="171" t="s">
        <v>2579</v>
      </c>
      <c r="F124" s="172" t="s">
        <v>2580</v>
      </c>
      <c r="G124" s="173" t="s">
        <v>195</v>
      </c>
      <c r="H124" s="174">
        <v>4</v>
      </c>
      <c r="I124" s="175"/>
      <c r="J124" s="176">
        <f>ROUND(I124*H124,2)</f>
        <v>0</v>
      </c>
      <c r="K124" s="177"/>
      <c r="L124" s="36"/>
      <c r="M124" s="178" t="s">
        <v>1</v>
      </c>
      <c r="N124" s="179" t="s">
        <v>41</v>
      </c>
      <c r="O124" s="74"/>
      <c r="P124" s="180">
        <f>O124*H124</f>
        <v>0</v>
      </c>
      <c r="Q124" s="180">
        <v>0</v>
      </c>
      <c r="R124" s="180">
        <f>Q124*H124</f>
        <v>0</v>
      </c>
      <c r="S124" s="180">
        <v>0</v>
      </c>
      <c r="T124" s="181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2" t="s">
        <v>241</v>
      </c>
      <c r="AT124" s="182" t="s">
        <v>179</v>
      </c>
      <c r="AU124" s="182" t="s">
        <v>86</v>
      </c>
      <c r="AY124" s="16" t="s">
        <v>176</v>
      </c>
      <c r="BE124" s="183">
        <f>IF(N124="základní",J124,0)</f>
        <v>0</v>
      </c>
      <c r="BF124" s="183">
        <f>IF(N124="snížená",J124,0)</f>
        <v>0</v>
      </c>
      <c r="BG124" s="183">
        <f>IF(N124="zákl. přenesená",J124,0)</f>
        <v>0</v>
      </c>
      <c r="BH124" s="183">
        <f>IF(N124="sníž. přenesená",J124,0)</f>
        <v>0</v>
      </c>
      <c r="BI124" s="183">
        <f>IF(N124="nulová",J124,0)</f>
        <v>0</v>
      </c>
      <c r="BJ124" s="16" t="s">
        <v>84</v>
      </c>
      <c r="BK124" s="183">
        <f>ROUND(I124*H124,2)</f>
        <v>0</v>
      </c>
      <c r="BL124" s="16" t="s">
        <v>241</v>
      </c>
      <c r="BM124" s="182" t="s">
        <v>2581</v>
      </c>
    </row>
    <row r="125" s="2" customFormat="1" ht="37.8" customHeight="1">
      <c r="A125" s="35"/>
      <c r="B125" s="169"/>
      <c r="C125" s="170" t="s">
        <v>197</v>
      </c>
      <c r="D125" s="170" t="s">
        <v>179</v>
      </c>
      <c r="E125" s="171" t="s">
        <v>2582</v>
      </c>
      <c r="F125" s="172" t="s">
        <v>2583</v>
      </c>
      <c r="G125" s="173" t="s">
        <v>195</v>
      </c>
      <c r="H125" s="174">
        <v>4</v>
      </c>
      <c r="I125" s="175"/>
      <c r="J125" s="176">
        <f>ROUND(I125*H125,2)</f>
        <v>0</v>
      </c>
      <c r="K125" s="177"/>
      <c r="L125" s="36"/>
      <c r="M125" s="178" t="s">
        <v>1</v>
      </c>
      <c r="N125" s="179" t="s">
        <v>41</v>
      </c>
      <c r="O125" s="74"/>
      <c r="P125" s="180">
        <f>O125*H125</f>
        <v>0</v>
      </c>
      <c r="Q125" s="180">
        <v>0</v>
      </c>
      <c r="R125" s="180">
        <f>Q125*H125</f>
        <v>0</v>
      </c>
      <c r="S125" s="180">
        <v>0</v>
      </c>
      <c r="T125" s="181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82" t="s">
        <v>241</v>
      </c>
      <c r="AT125" s="182" t="s">
        <v>179</v>
      </c>
      <c r="AU125" s="182" t="s">
        <v>86</v>
      </c>
      <c r="AY125" s="16" t="s">
        <v>176</v>
      </c>
      <c r="BE125" s="183">
        <f>IF(N125="základní",J125,0)</f>
        <v>0</v>
      </c>
      <c r="BF125" s="183">
        <f>IF(N125="snížená",J125,0)</f>
        <v>0</v>
      </c>
      <c r="BG125" s="183">
        <f>IF(N125="zákl. přenesená",J125,0)</f>
        <v>0</v>
      </c>
      <c r="BH125" s="183">
        <f>IF(N125="sníž. přenesená",J125,0)</f>
        <v>0</v>
      </c>
      <c r="BI125" s="183">
        <f>IF(N125="nulová",J125,0)</f>
        <v>0</v>
      </c>
      <c r="BJ125" s="16" t="s">
        <v>84</v>
      </c>
      <c r="BK125" s="183">
        <f>ROUND(I125*H125,2)</f>
        <v>0</v>
      </c>
      <c r="BL125" s="16" t="s">
        <v>241</v>
      </c>
      <c r="BM125" s="182" t="s">
        <v>2584</v>
      </c>
    </row>
    <row r="126" s="2" customFormat="1" ht="49.05" customHeight="1">
      <c r="A126" s="35"/>
      <c r="B126" s="169"/>
      <c r="C126" s="170" t="s">
        <v>177</v>
      </c>
      <c r="D126" s="170" t="s">
        <v>179</v>
      </c>
      <c r="E126" s="171" t="s">
        <v>2585</v>
      </c>
      <c r="F126" s="172" t="s">
        <v>2586</v>
      </c>
      <c r="G126" s="173" t="s">
        <v>195</v>
      </c>
      <c r="H126" s="174">
        <v>2</v>
      </c>
      <c r="I126" s="175"/>
      <c r="J126" s="176">
        <f>ROUND(I126*H126,2)</f>
        <v>0</v>
      </c>
      <c r="K126" s="177"/>
      <c r="L126" s="36"/>
      <c r="M126" s="178" t="s">
        <v>1</v>
      </c>
      <c r="N126" s="179" t="s">
        <v>41</v>
      </c>
      <c r="O126" s="74"/>
      <c r="P126" s="180">
        <f>O126*H126</f>
        <v>0</v>
      </c>
      <c r="Q126" s="180">
        <v>0</v>
      </c>
      <c r="R126" s="180">
        <f>Q126*H126</f>
        <v>0</v>
      </c>
      <c r="S126" s="180">
        <v>0</v>
      </c>
      <c r="T126" s="181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82" t="s">
        <v>241</v>
      </c>
      <c r="AT126" s="182" t="s">
        <v>179</v>
      </c>
      <c r="AU126" s="182" t="s">
        <v>86</v>
      </c>
      <c r="AY126" s="16" t="s">
        <v>176</v>
      </c>
      <c r="BE126" s="183">
        <f>IF(N126="základní",J126,0)</f>
        <v>0</v>
      </c>
      <c r="BF126" s="183">
        <f>IF(N126="snížená",J126,0)</f>
        <v>0</v>
      </c>
      <c r="BG126" s="183">
        <f>IF(N126="zákl. přenesená",J126,0)</f>
        <v>0</v>
      </c>
      <c r="BH126" s="183">
        <f>IF(N126="sníž. přenesená",J126,0)</f>
        <v>0</v>
      </c>
      <c r="BI126" s="183">
        <f>IF(N126="nulová",J126,0)</f>
        <v>0</v>
      </c>
      <c r="BJ126" s="16" t="s">
        <v>84</v>
      </c>
      <c r="BK126" s="183">
        <f>ROUND(I126*H126,2)</f>
        <v>0</v>
      </c>
      <c r="BL126" s="16" t="s">
        <v>241</v>
      </c>
      <c r="BM126" s="182" t="s">
        <v>2587</v>
      </c>
    </row>
    <row r="127" s="2" customFormat="1" ht="33" customHeight="1">
      <c r="A127" s="35"/>
      <c r="B127" s="169"/>
      <c r="C127" s="170" t="s">
        <v>208</v>
      </c>
      <c r="D127" s="170" t="s">
        <v>179</v>
      </c>
      <c r="E127" s="171" t="s">
        <v>2588</v>
      </c>
      <c r="F127" s="172" t="s">
        <v>2589</v>
      </c>
      <c r="G127" s="173" t="s">
        <v>195</v>
      </c>
      <c r="H127" s="174">
        <v>12</v>
      </c>
      <c r="I127" s="175"/>
      <c r="J127" s="176">
        <f>ROUND(I127*H127,2)</f>
        <v>0</v>
      </c>
      <c r="K127" s="177"/>
      <c r="L127" s="36"/>
      <c r="M127" s="178" t="s">
        <v>1</v>
      </c>
      <c r="N127" s="179" t="s">
        <v>41</v>
      </c>
      <c r="O127" s="74"/>
      <c r="P127" s="180">
        <f>O127*H127</f>
        <v>0</v>
      </c>
      <c r="Q127" s="180">
        <v>0</v>
      </c>
      <c r="R127" s="180">
        <f>Q127*H127</f>
        <v>0</v>
      </c>
      <c r="S127" s="180">
        <v>0</v>
      </c>
      <c r="T127" s="181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2" t="s">
        <v>241</v>
      </c>
      <c r="AT127" s="182" t="s">
        <v>179</v>
      </c>
      <c r="AU127" s="182" t="s">
        <v>86</v>
      </c>
      <c r="AY127" s="16" t="s">
        <v>176</v>
      </c>
      <c r="BE127" s="183">
        <f>IF(N127="základní",J127,0)</f>
        <v>0</v>
      </c>
      <c r="BF127" s="183">
        <f>IF(N127="snížená",J127,0)</f>
        <v>0</v>
      </c>
      <c r="BG127" s="183">
        <f>IF(N127="zákl. přenesená",J127,0)</f>
        <v>0</v>
      </c>
      <c r="BH127" s="183">
        <f>IF(N127="sníž. přenesená",J127,0)</f>
        <v>0</v>
      </c>
      <c r="BI127" s="183">
        <f>IF(N127="nulová",J127,0)</f>
        <v>0</v>
      </c>
      <c r="BJ127" s="16" t="s">
        <v>84</v>
      </c>
      <c r="BK127" s="183">
        <f>ROUND(I127*H127,2)</f>
        <v>0</v>
      </c>
      <c r="BL127" s="16" t="s">
        <v>241</v>
      </c>
      <c r="BM127" s="182" t="s">
        <v>2590</v>
      </c>
    </row>
    <row r="128" s="2" customFormat="1" ht="33" customHeight="1">
      <c r="A128" s="35"/>
      <c r="B128" s="169"/>
      <c r="C128" s="170" t="s">
        <v>201</v>
      </c>
      <c r="D128" s="170" t="s">
        <v>179</v>
      </c>
      <c r="E128" s="171" t="s">
        <v>2591</v>
      </c>
      <c r="F128" s="172" t="s">
        <v>2592</v>
      </c>
      <c r="G128" s="173" t="s">
        <v>195</v>
      </c>
      <c r="H128" s="174">
        <v>8</v>
      </c>
      <c r="I128" s="175"/>
      <c r="J128" s="176">
        <f>ROUND(I128*H128,2)</f>
        <v>0</v>
      </c>
      <c r="K128" s="177"/>
      <c r="L128" s="36"/>
      <c r="M128" s="178" t="s">
        <v>1</v>
      </c>
      <c r="N128" s="179" t="s">
        <v>41</v>
      </c>
      <c r="O128" s="74"/>
      <c r="P128" s="180">
        <f>O128*H128</f>
        <v>0</v>
      </c>
      <c r="Q128" s="180">
        <v>0</v>
      </c>
      <c r="R128" s="180">
        <f>Q128*H128</f>
        <v>0</v>
      </c>
      <c r="S128" s="180">
        <v>0</v>
      </c>
      <c r="T128" s="181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2" t="s">
        <v>241</v>
      </c>
      <c r="AT128" s="182" t="s">
        <v>179</v>
      </c>
      <c r="AU128" s="182" t="s">
        <v>86</v>
      </c>
      <c r="AY128" s="16" t="s">
        <v>176</v>
      </c>
      <c r="BE128" s="183">
        <f>IF(N128="základní",J128,0)</f>
        <v>0</v>
      </c>
      <c r="BF128" s="183">
        <f>IF(N128="snížená",J128,0)</f>
        <v>0</v>
      </c>
      <c r="BG128" s="183">
        <f>IF(N128="zákl. přenesená",J128,0)</f>
        <v>0</v>
      </c>
      <c r="BH128" s="183">
        <f>IF(N128="sníž. přenesená",J128,0)</f>
        <v>0</v>
      </c>
      <c r="BI128" s="183">
        <f>IF(N128="nulová",J128,0)</f>
        <v>0</v>
      </c>
      <c r="BJ128" s="16" t="s">
        <v>84</v>
      </c>
      <c r="BK128" s="183">
        <f>ROUND(I128*H128,2)</f>
        <v>0</v>
      </c>
      <c r="BL128" s="16" t="s">
        <v>241</v>
      </c>
      <c r="BM128" s="182" t="s">
        <v>2593</v>
      </c>
    </row>
    <row r="129" s="2" customFormat="1" ht="33" customHeight="1">
      <c r="A129" s="35"/>
      <c r="B129" s="169"/>
      <c r="C129" s="170" t="s">
        <v>203</v>
      </c>
      <c r="D129" s="170" t="s">
        <v>179</v>
      </c>
      <c r="E129" s="171" t="s">
        <v>2594</v>
      </c>
      <c r="F129" s="172" t="s">
        <v>2595</v>
      </c>
      <c r="G129" s="173" t="s">
        <v>195</v>
      </c>
      <c r="H129" s="174">
        <v>2</v>
      </c>
      <c r="I129" s="175"/>
      <c r="J129" s="176">
        <f>ROUND(I129*H129,2)</f>
        <v>0</v>
      </c>
      <c r="K129" s="177"/>
      <c r="L129" s="36"/>
      <c r="M129" s="178" t="s">
        <v>1</v>
      </c>
      <c r="N129" s="179" t="s">
        <v>41</v>
      </c>
      <c r="O129" s="74"/>
      <c r="P129" s="180">
        <f>O129*H129</f>
        <v>0</v>
      </c>
      <c r="Q129" s="180">
        <v>0</v>
      </c>
      <c r="R129" s="180">
        <f>Q129*H129</f>
        <v>0</v>
      </c>
      <c r="S129" s="180">
        <v>0</v>
      </c>
      <c r="T129" s="181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2" t="s">
        <v>241</v>
      </c>
      <c r="AT129" s="182" t="s">
        <v>179</v>
      </c>
      <c r="AU129" s="182" t="s">
        <v>86</v>
      </c>
      <c r="AY129" s="16" t="s">
        <v>176</v>
      </c>
      <c r="BE129" s="183">
        <f>IF(N129="základní",J129,0)</f>
        <v>0</v>
      </c>
      <c r="BF129" s="183">
        <f>IF(N129="snížená",J129,0)</f>
        <v>0</v>
      </c>
      <c r="BG129" s="183">
        <f>IF(N129="zákl. přenesená",J129,0)</f>
        <v>0</v>
      </c>
      <c r="BH129" s="183">
        <f>IF(N129="sníž. přenesená",J129,0)</f>
        <v>0</v>
      </c>
      <c r="BI129" s="183">
        <f>IF(N129="nulová",J129,0)</f>
        <v>0</v>
      </c>
      <c r="BJ129" s="16" t="s">
        <v>84</v>
      </c>
      <c r="BK129" s="183">
        <f>ROUND(I129*H129,2)</f>
        <v>0</v>
      </c>
      <c r="BL129" s="16" t="s">
        <v>241</v>
      </c>
      <c r="BM129" s="182" t="s">
        <v>2596</v>
      </c>
    </row>
    <row r="130" s="2" customFormat="1" ht="24.15" customHeight="1">
      <c r="A130" s="35"/>
      <c r="B130" s="169"/>
      <c r="C130" s="170" t="s">
        <v>218</v>
      </c>
      <c r="D130" s="170" t="s">
        <v>179</v>
      </c>
      <c r="E130" s="171" t="s">
        <v>2597</v>
      </c>
      <c r="F130" s="172" t="s">
        <v>2598</v>
      </c>
      <c r="G130" s="173" t="s">
        <v>195</v>
      </c>
      <c r="H130" s="174">
        <v>1</v>
      </c>
      <c r="I130" s="175"/>
      <c r="J130" s="176">
        <f>ROUND(I130*H130,2)</f>
        <v>0</v>
      </c>
      <c r="K130" s="177"/>
      <c r="L130" s="36"/>
      <c r="M130" s="178" t="s">
        <v>1</v>
      </c>
      <c r="N130" s="179" t="s">
        <v>41</v>
      </c>
      <c r="O130" s="74"/>
      <c r="P130" s="180">
        <f>O130*H130</f>
        <v>0</v>
      </c>
      <c r="Q130" s="180">
        <v>0</v>
      </c>
      <c r="R130" s="180">
        <f>Q130*H130</f>
        <v>0</v>
      </c>
      <c r="S130" s="180">
        <v>0</v>
      </c>
      <c r="T130" s="181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82" t="s">
        <v>241</v>
      </c>
      <c r="AT130" s="182" t="s">
        <v>179</v>
      </c>
      <c r="AU130" s="182" t="s">
        <v>86</v>
      </c>
      <c r="AY130" s="16" t="s">
        <v>176</v>
      </c>
      <c r="BE130" s="183">
        <f>IF(N130="základní",J130,0)</f>
        <v>0</v>
      </c>
      <c r="BF130" s="183">
        <f>IF(N130="snížená",J130,0)</f>
        <v>0</v>
      </c>
      <c r="BG130" s="183">
        <f>IF(N130="zákl. přenesená",J130,0)</f>
        <v>0</v>
      </c>
      <c r="BH130" s="183">
        <f>IF(N130="sníž. přenesená",J130,0)</f>
        <v>0</v>
      </c>
      <c r="BI130" s="183">
        <f>IF(N130="nulová",J130,0)</f>
        <v>0</v>
      </c>
      <c r="BJ130" s="16" t="s">
        <v>84</v>
      </c>
      <c r="BK130" s="183">
        <f>ROUND(I130*H130,2)</f>
        <v>0</v>
      </c>
      <c r="BL130" s="16" t="s">
        <v>241</v>
      </c>
      <c r="BM130" s="182" t="s">
        <v>2599</v>
      </c>
    </row>
    <row r="131" s="2" customFormat="1" ht="24.15" customHeight="1">
      <c r="A131" s="35"/>
      <c r="B131" s="169"/>
      <c r="C131" s="170" t="s">
        <v>222</v>
      </c>
      <c r="D131" s="170" t="s">
        <v>179</v>
      </c>
      <c r="E131" s="171" t="s">
        <v>2600</v>
      </c>
      <c r="F131" s="172" t="s">
        <v>2601</v>
      </c>
      <c r="G131" s="173" t="s">
        <v>195</v>
      </c>
      <c r="H131" s="174">
        <v>2</v>
      </c>
      <c r="I131" s="175"/>
      <c r="J131" s="176">
        <f>ROUND(I131*H131,2)</f>
        <v>0</v>
      </c>
      <c r="K131" s="177"/>
      <c r="L131" s="36"/>
      <c r="M131" s="178" t="s">
        <v>1</v>
      </c>
      <c r="N131" s="179" t="s">
        <v>41</v>
      </c>
      <c r="O131" s="74"/>
      <c r="P131" s="180">
        <f>O131*H131</f>
        <v>0</v>
      </c>
      <c r="Q131" s="180">
        <v>0</v>
      </c>
      <c r="R131" s="180">
        <f>Q131*H131</f>
        <v>0</v>
      </c>
      <c r="S131" s="180">
        <v>0</v>
      </c>
      <c r="T131" s="181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2" t="s">
        <v>241</v>
      </c>
      <c r="AT131" s="182" t="s">
        <v>179</v>
      </c>
      <c r="AU131" s="182" t="s">
        <v>86</v>
      </c>
      <c r="AY131" s="16" t="s">
        <v>176</v>
      </c>
      <c r="BE131" s="183">
        <f>IF(N131="základní",J131,0)</f>
        <v>0</v>
      </c>
      <c r="BF131" s="183">
        <f>IF(N131="snížená",J131,0)</f>
        <v>0</v>
      </c>
      <c r="BG131" s="183">
        <f>IF(N131="zákl. přenesená",J131,0)</f>
        <v>0</v>
      </c>
      <c r="BH131" s="183">
        <f>IF(N131="sníž. přenesená",J131,0)</f>
        <v>0</v>
      </c>
      <c r="BI131" s="183">
        <f>IF(N131="nulová",J131,0)</f>
        <v>0</v>
      </c>
      <c r="BJ131" s="16" t="s">
        <v>84</v>
      </c>
      <c r="BK131" s="183">
        <f>ROUND(I131*H131,2)</f>
        <v>0</v>
      </c>
      <c r="BL131" s="16" t="s">
        <v>241</v>
      </c>
      <c r="BM131" s="182" t="s">
        <v>2602</v>
      </c>
    </row>
    <row r="132" s="2" customFormat="1" ht="24.15" customHeight="1">
      <c r="A132" s="35"/>
      <c r="B132" s="169"/>
      <c r="C132" s="170" t="s">
        <v>8</v>
      </c>
      <c r="D132" s="170" t="s">
        <v>179</v>
      </c>
      <c r="E132" s="171" t="s">
        <v>2603</v>
      </c>
      <c r="F132" s="172" t="s">
        <v>2604</v>
      </c>
      <c r="G132" s="173" t="s">
        <v>195</v>
      </c>
      <c r="H132" s="174">
        <v>24</v>
      </c>
      <c r="I132" s="175"/>
      <c r="J132" s="176">
        <f>ROUND(I132*H132,2)</f>
        <v>0</v>
      </c>
      <c r="K132" s="177"/>
      <c r="L132" s="36"/>
      <c r="M132" s="178" t="s">
        <v>1</v>
      </c>
      <c r="N132" s="179" t="s">
        <v>41</v>
      </c>
      <c r="O132" s="74"/>
      <c r="P132" s="180">
        <f>O132*H132</f>
        <v>0</v>
      </c>
      <c r="Q132" s="180">
        <v>0</v>
      </c>
      <c r="R132" s="180">
        <f>Q132*H132</f>
        <v>0</v>
      </c>
      <c r="S132" s="180">
        <v>0</v>
      </c>
      <c r="T132" s="181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82" t="s">
        <v>241</v>
      </c>
      <c r="AT132" s="182" t="s">
        <v>179</v>
      </c>
      <c r="AU132" s="182" t="s">
        <v>86</v>
      </c>
      <c r="AY132" s="16" t="s">
        <v>176</v>
      </c>
      <c r="BE132" s="183">
        <f>IF(N132="základní",J132,0)</f>
        <v>0</v>
      </c>
      <c r="BF132" s="183">
        <f>IF(N132="snížená",J132,0)</f>
        <v>0</v>
      </c>
      <c r="BG132" s="183">
        <f>IF(N132="zákl. přenesená",J132,0)</f>
        <v>0</v>
      </c>
      <c r="BH132" s="183">
        <f>IF(N132="sníž. přenesená",J132,0)</f>
        <v>0</v>
      </c>
      <c r="BI132" s="183">
        <f>IF(N132="nulová",J132,0)</f>
        <v>0</v>
      </c>
      <c r="BJ132" s="16" t="s">
        <v>84</v>
      </c>
      <c r="BK132" s="183">
        <f>ROUND(I132*H132,2)</f>
        <v>0</v>
      </c>
      <c r="BL132" s="16" t="s">
        <v>241</v>
      </c>
      <c r="BM132" s="182" t="s">
        <v>2605</v>
      </c>
    </row>
    <row r="133" s="2" customFormat="1" ht="16.5" customHeight="1">
      <c r="A133" s="35"/>
      <c r="B133" s="169"/>
      <c r="C133" s="170" t="s">
        <v>229</v>
      </c>
      <c r="D133" s="170" t="s">
        <v>179</v>
      </c>
      <c r="E133" s="171" t="s">
        <v>2606</v>
      </c>
      <c r="F133" s="172" t="s">
        <v>2607</v>
      </c>
      <c r="G133" s="173" t="s">
        <v>244</v>
      </c>
      <c r="H133" s="174">
        <v>1</v>
      </c>
      <c r="I133" s="175"/>
      <c r="J133" s="176">
        <f>ROUND(I133*H133,2)</f>
        <v>0</v>
      </c>
      <c r="K133" s="177"/>
      <c r="L133" s="36"/>
      <c r="M133" s="178" t="s">
        <v>1</v>
      </c>
      <c r="N133" s="179" t="s">
        <v>41</v>
      </c>
      <c r="O133" s="74"/>
      <c r="P133" s="180">
        <f>O133*H133</f>
        <v>0</v>
      </c>
      <c r="Q133" s="180">
        <v>0</v>
      </c>
      <c r="R133" s="180">
        <f>Q133*H133</f>
        <v>0</v>
      </c>
      <c r="S133" s="180">
        <v>0</v>
      </c>
      <c r="T133" s="181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2" t="s">
        <v>241</v>
      </c>
      <c r="AT133" s="182" t="s">
        <v>179</v>
      </c>
      <c r="AU133" s="182" t="s">
        <v>86</v>
      </c>
      <c r="AY133" s="16" t="s">
        <v>176</v>
      </c>
      <c r="BE133" s="183">
        <f>IF(N133="základní",J133,0)</f>
        <v>0</v>
      </c>
      <c r="BF133" s="183">
        <f>IF(N133="snížená",J133,0)</f>
        <v>0</v>
      </c>
      <c r="BG133" s="183">
        <f>IF(N133="zákl. přenesená",J133,0)</f>
        <v>0</v>
      </c>
      <c r="BH133" s="183">
        <f>IF(N133="sníž. přenesená",J133,0)</f>
        <v>0</v>
      </c>
      <c r="BI133" s="183">
        <f>IF(N133="nulová",J133,0)</f>
        <v>0</v>
      </c>
      <c r="BJ133" s="16" t="s">
        <v>84</v>
      </c>
      <c r="BK133" s="183">
        <f>ROUND(I133*H133,2)</f>
        <v>0</v>
      </c>
      <c r="BL133" s="16" t="s">
        <v>241</v>
      </c>
      <c r="BM133" s="182" t="s">
        <v>2608</v>
      </c>
    </row>
    <row r="134" s="2" customFormat="1" ht="16.5" customHeight="1">
      <c r="A134" s="35"/>
      <c r="B134" s="169"/>
      <c r="C134" s="170" t="s">
        <v>233</v>
      </c>
      <c r="D134" s="170" t="s">
        <v>179</v>
      </c>
      <c r="E134" s="171" t="s">
        <v>2609</v>
      </c>
      <c r="F134" s="172" t="s">
        <v>2610</v>
      </c>
      <c r="G134" s="173" t="s">
        <v>244</v>
      </c>
      <c r="H134" s="174">
        <v>1</v>
      </c>
      <c r="I134" s="175"/>
      <c r="J134" s="176">
        <f>ROUND(I134*H134,2)</f>
        <v>0</v>
      </c>
      <c r="K134" s="177"/>
      <c r="L134" s="36"/>
      <c r="M134" s="178" t="s">
        <v>1</v>
      </c>
      <c r="N134" s="179" t="s">
        <v>41</v>
      </c>
      <c r="O134" s="74"/>
      <c r="P134" s="180">
        <f>O134*H134</f>
        <v>0</v>
      </c>
      <c r="Q134" s="180">
        <v>0</v>
      </c>
      <c r="R134" s="180">
        <f>Q134*H134</f>
        <v>0</v>
      </c>
      <c r="S134" s="180">
        <v>0</v>
      </c>
      <c r="T134" s="181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2" t="s">
        <v>241</v>
      </c>
      <c r="AT134" s="182" t="s">
        <v>179</v>
      </c>
      <c r="AU134" s="182" t="s">
        <v>86</v>
      </c>
      <c r="AY134" s="16" t="s">
        <v>176</v>
      </c>
      <c r="BE134" s="183">
        <f>IF(N134="základní",J134,0)</f>
        <v>0</v>
      </c>
      <c r="BF134" s="183">
        <f>IF(N134="snížená",J134,0)</f>
        <v>0</v>
      </c>
      <c r="BG134" s="183">
        <f>IF(N134="zákl. přenesená",J134,0)</f>
        <v>0</v>
      </c>
      <c r="BH134" s="183">
        <f>IF(N134="sníž. přenesená",J134,0)</f>
        <v>0</v>
      </c>
      <c r="BI134" s="183">
        <f>IF(N134="nulová",J134,0)</f>
        <v>0</v>
      </c>
      <c r="BJ134" s="16" t="s">
        <v>84</v>
      </c>
      <c r="BK134" s="183">
        <f>ROUND(I134*H134,2)</f>
        <v>0</v>
      </c>
      <c r="BL134" s="16" t="s">
        <v>241</v>
      </c>
      <c r="BM134" s="182" t="s">
        <v>2611</v>
      </c>
    </row>
    <row r="135" s="2" customFormat="1" ht="16.5" customHeight="1">
      <c r="A135" s="35"/>
      <c r="B135" s="169"/>
      <c r="C135" s="170" t="s">
        <v>237</v>
      </c>
      <c r="D135" s="170" t="s">
        <v>179</v>
      </c>
      <c r="E135" s="171" t="s">
        <v>2612</v>
      </c>
      <c r="F135" s="172" t="s">
        <v>2613</v>
      </c>
      <c r="G135" s="173" t="s">
        <v>195</v>
      </c>
      <c r="H135" s="174">
        <v>1</v>
      </c>
      <c r="I135" s="175"/>
      <c r="J135" s="176">
        <f>ROUND(I135*H135,2)</f>
        <v>0</v>
      </c>
      <c r="K135" s="177"/>
      <c r="L135" s="36"/>
      <c r="M135" s="178" t="s">
        <v>1</v>
      </c>
      <c r="N135" s="179" t="s">
        <v>41</v>
      </c>
      <c r="O135" s="74"/>
      <c r="P135" s="180">
        <f>O135*H135</f>
        <v>0</v>
      </c>
      <c r="Q135" s="180">
        <v>0</v>
      </c>
      <c r="R135" s="180">
        <f>Q135*H135</f>
        <v>0</v>
      </c>
      <c r="S135" s="180">
        <v>0</v>
      </c>
      <c r="T135" s="181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2" t="s">
        <v>241</v>
      </c>
      <c r="AT135" s="182" t="s">
        <v>179</v>
      </c>
      <c r="AU135" s="182" t="s">
        <v>86</v>
      </c>
      <c r="AY135" s="16" t="s">
        <v>176</v>
      </c>
      <c r="BE135" s="183">
        <f>IF(N135="základní",J135,0)</f>
        <v>0</v>
      </c>
      <c r="BF135" s="183">
        <f>IF(N135="snížená",J135,0)</f>
        <v>0</v>
      </c>
      <c r="BG135" s="183">
        <f>IF(N135="zákl. přenesená",J135,0)</f>
        <v>0</v>
      </c>
      <c r="BH135" s="183">
        <f>IF(N135="sníž. přenesená",J135,0)</f>
        <v>0</v>
      </c>
      <c r="BI135" s="183">
        <f>IF(N135="nulová",J135,0)</f>
        <v>0</v>
      </c>
      <c r="BJ135" s="16" t="s">
        <v>84</v>
      </c>
      <c r="BK135" s="183">
        <f>ROUND(I135*H135,2)</f>
        <v>0</v>
      </c>
      <c r="BL135" s="16" t="s">
        <v>241</v>
      </c>
      <c r="BM135" s="182" t="s">
        <v>2614</v>
      </c>
    </row>
    <row r="136" s="2" customFormat="1" ht="16.5" customHeight="1">
      <c r="A136" s="35"/>
      <c r="B136" s="169"/>
      <c r="C136" s="170" t="s">
        <v>241</v>
      </c>
      <c r="D136" s="170" t="s">
        <v>179</v>
      </c>
      <c r="E136" s="171" t="s">
        <v>2615</v>
      </c>
      <c r="F136" s="172" t="s">
        <v>2616</v>
      </c>
      <c r="G136" s="173" t="s">
        <v>195</v>
      </c>
      <c r="H136" s="174">
        <v>1</v>
      </c>
      <c r="I136" s="175"/>
      <c r="J136" s="176">
        <f>ROUND(I136*H136,2)</f>
        <v>0</v>
      </c>
      <c r="K136" s="177"/>
      <c r="L136" s="36"/>
      <c r="M136" s="178" t="s">
        <v>1</v>
      </c>
      <c r="N136" s="179" t="s">
        <v>41</v>
      </c>
      <c r="O136" s="74"/>
      <c r="P136" s="180">
        <f>O136*H136</f>
        <v>0</v>
      </c>
      <c r="Q136" s="180">
        <v>0</v>
      </c>
      <c r="R136" s="180">
        <f>Q136*H136</f>
        <v>0</v>
      </c>
      <c r="S136" s="180">
        <v>0</v>
      </c>
      <c r="T136" s="181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2" t="s">
        <v>241</v>
      </c>
      <c r="AT136" s="182" t="s">
        <v>179</v>
      </c>
      <c r="AU136" s="182" t="s">
        <v>86</v>
      </c>
      <c r="AY136" s="16" t="s">
        <v>176</v>
      </c>
      <c r="BE136" s="183">
        <f>IF(N136="základní",J136,0)</f>
        <v>0</v>
      </c>
      <c r="BF136" s="183">
        <f>IF(N136="snížená",J136,0)</f>
        <v>0</v>
      </c>
      <c r="BG136" s="183">
        <f>IF(N136="zákl. přenesená",J136,0)</f>
        <v>0</v>
      </c>
      <c r="BH136" s="183">
        <f>IF(N136="sníž. přenesená",J136,0)</f>
        <v>0</v>
      </c>
      <c r="BI136" s="183">
        <f>IF(N136="nulová",J136,0)</f>
        <v>0</v>
      </c>
      <c r="BJ136" s="16" t="s">
        <v>84</v>
      </c>
      <c r="BK136" s="183">
        <f>ROUND(I136*H136,2)</f>
        <v>0</v>
      </c>
      <c r="BL136" s="16" t="s">
        <v>241</v>
      </c>
      <c r="BM136" s="182" t="s">
        <v>2617</v>
      </c>
    </row>
    <row r="137" s="2" customFormat="1" ht="16.5" customHeight="1">
      <c r="A137" s="35"/>
      <c r="B137" s="169"/>
      <c r="C137" s="170" t="s">
        <v>246</v>
      </c>
      <c r="D137" s="170" t="s">
        <v>179</v>
      </c>
      <c r="E137" s="171" t="s">
        <v>2618</v>
      </c>
      <c r="F137" s="172" t="s">
        <v>2619</v>
      </c>
      <c r="G137" s="173" t="s">
        <v>244</v>
      </c>
      <c r="H137" s="174">
        <v>1</v>
      </c>
      <c r="I137" s="175"/>
      <c r="J137" s="176">
        <f>ROUND(I137*H137,2)</f>
        <v>0</v>
      </c>
      <c r="K137" s="177"/>
      <c r="L137" s="36"/>
      <c r="M137" s="178" t="s">
        <v>1</v>
      </c>
      <c r="N137" s="179" t="s">
        <v>41</v>
      </c>
      <c r="O137" s="74"/>
      <c r="P137" s="180">
        <f>O137*H137</f>
        <v>0</v>
      </c>
      <c r="Q137" s="180">
        <v>0</v>
      </c>
      <c r="R137" s="180">
        <f>Q137*H137</f>
        <v>0</v>
      </c>
      <c r="S137" s="180">
        <v>0</v>
      </c>
      <c r="T137" s="181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2" t="s">
        <v>241</v>
      </c>
      <c r="AT137" s="182" t="s">
        <v>179</v>
      </c>
      <c r="AU137" s="182" t="s">
        <v>86</v>
      </c>
      <c r="AY137" s="16" t="s">
        <v>176</v>
      </c>
      <c r="BE137" s="183">
        <f>IF(N137="základní",J137,0)</f>
        <v>0</v>
      </c>
      <c r="BF137" s="183">
        <f>IF(N137="snížená",J137,0)</f>
        <v>0</v>
      </c>
      <c r="BG137" s="183">
        <f>IF(N137="zákl. přenesená",J137,0)</f>
        <v>0</v>
      </c>
      <c r="BH137" s="183">
        <f>IF(N137="sníž. přenesená",J137,0)</f>
        <v>0</v>
      </c>
      <c r="BI137" s="183">
        <f>IF(N137="nulová",J137,0)</f>
        <v>0</v>
      </c>
      <c r="BJ137" s="16" t="s">
        <v>84</v>
      </c>
      <c r="BK137" s="183">
        <f>ROUND(I137*H137,2)</f>
        <v>0</v>
      </c>
      <c r="BL137" s="16" t="s">
        <v>241</v>
      </c>
      <c r="BM137" s="182" t="s">
        <v>2620</v>
      </c>
    </row>
    <row r="138" s="2" customFormat="1" ht="16.5" customHeight="1">
      <c r="A138" s="35"/>
      <c r="B138" s="169"/>
      <c r="C138" s="170" t="s">
        <v>250</v>
      </c>
      <c r="D138" s="170" t="s">
        <v>179</v>
      </c>
      <c r="E138" s="171" t="s">
        <v>2621</v>
      </c>
      <c r="F138" s="172" t="s">
        <v>2622</v>
      </c>
      <c r="G138" s="173" t="s">
        <v>195</v>
      </c>
      <c r="H138" s="174">
        <v>2</v>
      </c>
      <c r="I138" s="175"/>
      <c r="J138" s="176">
        <f>ROUND(I138*H138,2)</f>
        <v>0</v>
      </c>
      <c r="K138" s="177"/>
      <c r="L138" s="36"/>
      <c r="M138" s="178" t="s">
        <v>1</v>
      </c>
      <c r="N138" s="179" t="s">
        <v>41</v>
      </c>
      <c r="O138" s="74"/>
      <c r="P138" s="180">
        <f>O138*H138</f>
        <v>0</v>
      </c>
      <c r="Q138" s="180">
        <v>0</v>
      </c>
      <c r="R138" s="180">
        <f>Q138*H138</f>
        <v>0</v>
      </c>
      <c r="S138" s="180">
        <v>0</v>
      </c>
      <c r="T138" s="181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2" t="s">
        <v>241</v>
      </c>
      <c r="AT138" s="182" t="s">
        <v>179</v>
      </c>
      <c r="AU138" s="182" t="s">
        <v>86</v>
      </c>
      <c r="AY138" s="16" t="s">
        <v>176</v>
      </c>
      <c r="BE138" s="183">
        <f>IF(N138="základní",J138,0)</f>
        <v>0</v>
      </c>
      <c r="BF138" s="183">
        <f>IF(N138="snížená",J138,0)</f>
        <v>0</v>
      </c>
      <c r="BG138" s="183">
        <f>IF(N138="zákl. přenesená",J138,0)</f>
        <v>0</v>
      </c>
      <c r="BH138" s="183">
        <f>IF(N138="sníž. přenesená",J138,0)</f>
        <v>0</v>
      </c>
      <c r="BI138" s="183">
        <f>IF(N138="nulová",J138,0)</f>
        <v>0</v>
      </c>
      <c r="BJ138" s="16" t="s">
        <v>84</v>
      </c>
      <c r="BK138" s="183">
        <f>ROUND(I138*H138,2)</f>
        <v>0</v>
      </c>
      <c r="BL138" s="16" t="s">
        <v>241</v>
      </c>
      <c r="BM138" s="182" t="s">
        <v>2623</v>
      </c>
    </row>
    <row r="139" s="2" customFormat="1" ht="16.5" customHeight="1">
      <c r="A139" s="35"/>
      <c r="B139" s="169"/>
      <c r="C139" s="170" t="s">
        <v>254</v>
      </c>
      <c r="D139" s="170" t="s">
        <v>179</v>
      </c>
      <c r="E139" s="171" t="s">
        <v>2624</v>
      </c>
      <c r="F139" s="172" t="s">
        <v>2625</v>
      </c>
      <c r="G139" s="173" t="s">
        <v>86</v>
      </c>
      <c r="H139" s="174">
        <v>1</v>
      </c>
      <c r="I139" s="175"/>
      <c r="J139" s="176">
        <f>ROUND(I139*H139,2)</f>
        <v>0</v>
      </c>
      <c r="K139" s="177"/>
      <c r="L139" s="36"/>
      <c r="M139" s="178" t="s">
        <v>1</v>
      </c>
      <c r="N139" s="179" t="s">
        <v>41</v>
      </c>
      <c r="O139" s="74"/>
      <c r="P139" s="180">
        <f>O139*H139</f>
        <v>0</v>
      </c>
      <c r="Q139" s="180">
        <v>0</v>
      </c>
      <c r="R139" s="180">
        <f>Q139*H139</f>
        <v>0</v>
      </c>
      <c r="S139" s="180">
        <v>0</v>
      </c>
      <c r="T139" s="181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2" t="s">
        <v>241</v>
      </c>
      <c r="AT139" s="182" t="s">
        <v>179</v>
      </c>
      <c r="AU139" s="182" t="s">
        <v>86</v>
      </c>
      <c r="AY139" s="16" t="s">
        <v>176</v>
      </c>
      <c r="BE139" s="183">
        <f>IF(N139="základní",J139,0)</f>
        <v>0</v>
      </c>
      <c r="BF139" s="183">
        <f>IF(N139="snížená",J139,0)</f>
        <v>0</v>
      </c>
      <c r="BG139" s="183">
        <f>IF(N139="zákl. přenesená",J139,0)</f>
        <v>0</v>
      </c>
      <c r="BH139" s="183">
        <f>IF(N139="sníž. přenesená",J139,0)</f>
        <v>0</v>
      </c>
      <c r="BI139" s="183">
        <f>IF(N139="nulová",J139,0)</f>
        <v>0</v>
      </c>
      <c r="BJ139" s="16" t="s">
        <v>84</v>
      </c>
      <c r="BK139" s="183">
        <f>ROUND(I139*H139,2)</f>
        <v>0</v>
      </c>
      <c r="BL139" s="16" t="s">
        <v>241</v>
      </c>
      <c r="BM139" s="182" t="s">
        <v>2626</v>
      </c>
    </row>
    <row r="140" s="2" customFormat="1" ht="16.5" customHeight="1">
      <c r="A140" s="35"/>
      <c r="B140" s="169"/>
      <c r="C140" s="170" t="s">
        <v>258</v>
      </c>
      <c r="D140" s="170" t="s">
        <v>179</v>
      </c>
      <c r="E140" s="171" t="s">
        <v>2627</v>
      </c>
      <c r="F140" s="172" t="s">
        <v>2628</v>
      </c>
      <c r="G140" s="173" t="s">
        <v>244</v>
      </c>
      <c r="H140" s="174">
        <v>1</v>
      </c>
      <c r="I140" s="175"/>
      <c r="J140" s="176">
        <f>ROUND(I140*H140,2)</f>
        <v>0</v>
      </c>
      <c r="K140" s="177"/>
      <c r="L140" s="36"/>
      <c r="M140" s="178" t="s">
        <v>1</v>
      </c>
      <c r="N140" s="179" t="s">
        <v>41</v>
      </c>
      <c r="O140" s="74"/>
      <c r="P140" s="180">
        <f>O140*H140</f>
        <v>0</v>
      </c>
      <c r="Q140" s="180">
        <v>0</v>
      </c>
      <c r="R140" s="180">
        <f>Q140*H140</f>
        <v>0</v>
      </c>
      <c r="S140" s="180">
        <v>0</v>
      </c>
      <c r="T140" s="181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2" t="s">
        <v>241</v>
      </c>
      <c r="AT140" s="182" t="s">
        <v>179</v>
      </c>
      <c r="AU140" s="182" t="s">
        <v>86</v>
      </c>
      <c r="AY140" s="16" t="s">
        <v>176</v>
      </c>
      <c r="BE140" s="183">
        <f>IF(N140="základní",J140,0)</f>
        <v>0</v>
      </c>
      <c r="BF140" s="183">
        <f>IF(N140="snížená",J140,0)</f>
        <v>0</v>
      </c>
      <c r="BG140" s="183">
        <f>IF(N140="zákl. přenesená",J140,0)</f>
        <v>0</v>
      </c>
      <c r="BH140" s="183">
        <f>IF(N140="sníž. přenesená",J140,0)</f>
        <v>0</v>
      </c>
      <c r="BI140" s="183">
        <f>IF(N140="nulová",J140,0)</f>
        <v>0</v>
      </c>
      <c r="BJ140" s="16" t="s">
        <v>84</v>
      </c>
      <c r="BK140" s="183">
        <f>ROUND(I140*H140,2)</f>
        <v>0</v>
      </c>
      <c r="BL140" s="16" t="s">
        <v>241</v>
      </c>
      <c r="BM140" s="182" t="s">
        <v>2629</v>
      </c>
    </row>
    <row r="141" s="2" customFormat="1" ht="16.5" customHeight="1">
      <c r="A141" s="35"/>
      <c r="B141" s="169"/>
      <c r="C141" s="170" t="s">
        <v>7</v>
      </c>
      <c r="D141" s="170" t="s">
        <v>179</v>
      </c>
      <c r="E141" s="171" t="s">
        <v>2630</v>
      </c>
      <c r="F141" s="172" t="s">
        <v>2631</v>
      </c>
      <c r="G141" s="173" t="s">
        <v>195</v>
      </c>
      <c r="H141" s="174">
        <v>1</v>
      </c>
      <c r="I141" s="175"/>
      <c r="J141" s="176">
        <f>ROUND(I141*H141,2)</f>
        <v>0</v>
      </c>
      <c r="K141" s="177"/>
      <c r="L141" s="36"/>
      <c r="M141" s="178" t="s">
        <v>1</v>
      </c>
      <c r="N141" s="179" t="s">
        <v>41</v>
      </c>
      <c r="O141" s="74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2" t="s">
        <v>241</v>
      </c>
      <c r="AT141" s="182" t="s">
        <v>179</v>
      </c>
      <c r="AU141" s="182" t="s">
        <v>86</v>
      </c>
      <c r="AY141" s="16" t="s">
        <v>176</v>
      </c>
      <c r="BE141" s="183">
        <f>IF(N141="základní",J141,0)</f>
        <v>0</v>
      </c>
      <c r="BF141" s="183">
        <f>IF(N141="snížená",J141,0)</f>
        <v>0</v>
      </c>
      <c r="BG141" s="183">
        <f>IF(N141="zákl. přenesená",J141,0)</f>
        <v>0</v>
      </c>
      <c r="BH141" s="183">
        <f>IF(N141="sníž. přenesená",J141,0)</f>
        <v>0</v>
      </c>
      <c r="BI141" s="183">
        <f>IF(N141="nulová",J141,0)</f>
        <v>0</v>
      </c>
      <c r="BJ141" s="16" t="s">
        <v>84</v>
      </c>
      <c r="BK141" s="183">
        <f>ROUND(I141*H141,2)</f>
        <v>0</v>
      </c>
      <c r="BL141" s="16" t="s">
        <v>241</v>
      </c>
      <c r="BM141" s="182" t="s">
        <v>2632</v>
      </c>
    </row>
    <row r="142" s="2" customFormat="1" ht="16.5" customHeight="1">
      <c r="A142" s="35"/>
      <c r="B142" s="169"/>
      <c r="C142" s="170" t="s">
        <v>268</v>
      </c>
      <c r="D142" s="170" t="s">
        <v>179</v>
      </c>
      <c r="E142" s="171" t="s">
        <v>2633</v>
      </c>
      <c r="F142" s="172" t="s">
        <v>2634</v>
      </c>
      <c r="G142" s="173" t="s">
        <v>195</v>
      </c>
      <c r="H142" s="174">
        <v>1</v>
      </c>
      <c r="I142" s="175"/>
      <c r="J142" s="176">
        <f>ROUND(I142*H142,2)</f>
        <v>0</v>
      </c>
      <c r="K142" s="177"/>
      <c r="L142" s="36"/>
      <c r="M142" s="178" t="s">
        <v>1</v>
      </c>
      <c r="N142" s="179" t="s">
        <v>41</v>
      </c>
      <c r="O142" s="74"/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1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2" t="s">
        <v>241</v>
      </c>
      <c r="AT142" s="182" t="s">
        <v>179</v>
      </c>
      <c r="AU142" s="182" t="s">
        <v>86</v>
      </c>
      <c r="AY142" s="16" t="s">
        <v>176</v>
      </c>
      <c r="BE142" s="183">
        <f>IF(N142="základní",J142,0)</f>
        <v>0</v>
      </c>
      <c r="BF142" s="183">
        <f>IF(N142="snížená",J142,0)</f>
        <v>0</v>
      </c>
      <c r="BG142" s="183">
        <f>IF(N142="zákl. přenesená",J142,0)</f>
        <v>0</v>
      </c>
      <c r="BH142" s="183">
        <f>IF(N142="sníž. přenesená",J142,0)</f>
        <v>0</v>
      </c>
      <c r="BI142" s="183">
        <f>IF(N142="nulová",J142,0)</f>
        <v>0</v>
      </c>
      <c r="BJ142" s="16" t="s">
        <v>84</v>
      </c>
      <c r="BK142" s="183">
        <f>ROUND(I142*H142,2)</f>
        <v>0</v>
      </c>
      <c r="BL142" s="16" t="s">
        <v>241</v>
      </c>
      <c r="BM142" s="182" t="s">
        <v>2635</v>
      </c>
    </row>
    <row r="143" s="2" customFormat="1" ht="16.5" customHeight="1">
      <c r="A143" s="35"/>
      <c r="B143" s="169"/>
      <c r="C143" s="170" t="s">
        <v>272</v>
      </c>
      <c r="D143" s="170" t="s">
        <v>179</v>
      </c>
      <c r="E143" s="171" t="s">
        <v>2636</v>
      </c>
      <c r="F143" s="172" t="s">
        <v>2637</v>
      </c>
      <c r="G143" s="173" t="s">
        <v>244</v>
      </c>
      <c r="H143" s="174">
        <v>1</v>
      </c>
      <c r="I143" s="175"/>
      <c r="J143" s="176">
        <f>ROUND(I143*H143,2)</f>
        <v>0</v>
      </c>
      <c r="K143" s="177"/>
      <c r="L143" s="36"/>
      <c r="M143" s="178" t="s">
        <v>1</v>
      </c>
      <c r="N143" s="179" t="s">
        <v>41</v>
      </c>
      <c r="O143" s="74"/>
      <c r="P143" s="180">
        <f>O143*H143</f>
        <v>0</v>
      </c>
      <c r="Q143" s="180">
        <v>0</v>
      </c>
      <c r="R143" s="180">
        <f>Q143*H143</f>
        <v>0</v>
      </c>
      <c r="S143" s="180">
        <v>0</v>
      </c>
      <c r="T143" s="181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2" t="s">
        <v>241</v>
      </c>
      <c r="AT143" s="182" t="s">
        <v>179</v>
      </c>
      <c r="AU143" s="182" t="s">
        <v>86</v>
      </c>
      <c r="AY143" s="16" t="s">
        <v>176</v>
      </c>
      <c r="BE143" s="183">
        <f>IF(N143="základní",J143,0)</f>
        <v>0</v>
      </c>
      <c r="BF143" s="183">
        <f>IF(N143="snížená",J143,0)</f>
        <v>0</v>
      </c>
      <c r="BG143" s="183">
        <f>IF(N143="zákl. přenesená",J143,0)</f>
        <v>0</v>
      </c>
      <c r="BH143" s="183">
        <f>IF(N143="sníž. přenesená",J143,0)</f>
        <v>0</v>
      </c>
      <c r="BI143" s="183">
        <f>IF(N143="nulová",J143,0)</f>
        <v>0</v>
      </c>
      <c r="BJ143" s="16" t="s">
        <v>84</v>
      </c>
      <c r="BK143" s="183">
        <f>ROUND(I143*H143,2)</f>
        <v>0</v>
      </c>
      <c r="BL143" s="16" t="s">
        <v>241</v>
      </c>
      <c r="BM143" s="182" t="s">
        <v>2638</v>
      </c>
    </row>
    <row r="144" s="2" customFormat="1" ht="16.5" customHeight="1">
      <c r="A144" s="35"/>
      <c r="B144" s="169"/>
      <c r="C144" s="170" t="s">
        <v>276</v>
      </c>
      <c r="D144" s="170" t="s">
        <v>179</v>
      </c>
      <c r="E144" s="171" t="s">
        <v>2639</v>
      </c>
      <c r="F144" s="172" t="s">
        <v>2640</v>
      </c>
      <c r="G144" s="173" t="s">
        <v>244</v>
      </c>
      <c r="H144" s="174">
        <v>1</v>
      </c>
      <c r="I144" s="175"/>
      <c r="J144" s="176">
        <f>ROUND(I144*H144,2)</f>
        <v>0</v>
      </c>
      <c r="K144" s="177"/>
      <c r="L144" s="36"/>
      <c r="M144" s="205" t="s">
        <v>1</v>
      </c>
      <c r="N144" s="206" t="s">
        <v>41</v>
      </c>
      <c r="O144" s="207"/>
      <c r="P144" s="208">
        <f>O144*H144</f>
        <v>0</v>
      </c>
      <c r="Q144" s="208">
        <v>0</v>
      </c>
      <c r="R144" s="208">
        <f>Q144*H144</f>
        <v>0</v>
      </c>
      <c r="S144" s="208">
        <v>0</v>
      </c>
      <c r="T144" s="209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2" t="s">
        <v>241</v>
      </c>
      <c r="AT144" s="182" t="s">
        <v>179</v>
      </c>
      <c r="AU144" s="182" t="s">
        <v>86</v>
      </c>
      <c r="AY144" s="16" t="s">
        <v>176</v>
      </c>
      <c r="BE144" s="183">
        <f>IF(N144="základní",J144,0)</f>
        <v>0</v>
      </c>
      <c r="BF144" s="183">
        <f>IF(N144="snížená",J144,0)</f>
        <v>0</v>
      </c>
      <c r="BG144" s="183">
        <f>IF(N144="zákl. přenesená",J144,0)</f>
        <v>0</v>
      </c>
      <c r="BH144" s="183">
        <f>IF(N144="sníž. přenesená",J144,0)</f>
        <v>0</v>
      </c>
      <c r="BI144" s="183">
        <f>IF(N144="nulová",J144,0)</f>
        <v>0</v>
      </c>
      <c r="BJ144" s="16" t="s">
        <v>84</v>
      </c>
      <c r="BK144" s="183">
        <f>ROUND(I144*H144,2)</f>
        <v>0</v>
      </c>
      <c r="BL144" s="16" t="s">
        <v>241</v>
      </c>
      <c r="BM144" s="182" t="s">
        <v>2641</v>
      </c>
    </row>
    <row r="145" s="2" customFormat="1" ht="6.96" customHeight="1">
      <c r="A145" s="35"/>
      <c r="B145" s="57"/>
      <c r="C145" s="58"/>
      <c r="D145" s="58"/>
      <c r="E145" s="58"/>
      <c r="F145" s="58"/>
      <c r="G145" s="58"/>
      <c r="H145" s="58"/>
      <c r="I145" s="58"/>
      <c r="J145" s="58"/>
      <c r="K145" s="58"/>
      <c r="L145" s="36"/>
      <c r="M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</sheetData>
  <autoFilter ref="C117:K144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95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86</v>
      </c>
    </row>
    <row r="4" s="1" customFormat="1" ht="24.96" customHeight="1">
      <c r="B4" s="19"/>
      <c r="D4" s="20" t="s">
        <v>96</v>
      </c>
      <c r="L4" s="19"/>
      <c r="M4" s="117" t="s">
        <v>10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16</v>
      </c>
      <c r="L6" s="19"/>
    </row>
    <row r="7" s="1" customFormat="1" ht="16.5" customHeight="1">
      <c r="B7" s="19"/>
      <c r="E7" s="118" t="str">
        <f>'Rekapitulace stavby'!K6</f>
        <v>Zařízení dětské skupiny, Krajská zařízení a.s. nemocnice Litoměřice</v>
      </c>
      <c r="F7" s="29"/>
      <c r="G7" s="29"/>
      <c r="H7" s="29"/>
      <c r="L7" s="19"/>
    </row>
    <row r="8" s="2" customFormat="1" ht="12" customHeight="1">
      <c r="A8" s="35"/>
      <c r="B8" s="36"/>
      <c r="C8" s="35"/>
      <c r="D8" s="29" t="s">
        <v>97</v>
      </c>
      <c r="E8" s="35"/>
      <c r="F8" s="35"/>
      <c r="G8" s="35"/>
      <c r="H8" s="35"/>
      <c r="I8" s="35"/>
      <c r="J8" s="35"/>
      <c r="K8" s="35"/>
      <c r="L8" s="5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36"/>
      <c r="C9" s="35"/>
      <c r="D9" s="35"/>
      <c r="E9" s="64" t="s">
        <v>2642</v>
      </c>
      <c r="F9" s="35"/>
      <c r="G9" s="35"/>
      <c r="H9" s="35"/>
      <c r="I9" s="35"/>
      <c r="J9" s="35"/>
      <c r="K9" s="35"/>
      <c r="L9" s="5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5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36"/>
      <c r="C11" s="35"/>
      <c r="D11" s="29" t="s">
        <v>18</v>
      </c>
      <c r="E11" s="35"/>
      <c r="F11" s="24" t="s">
        <v>1</v>
      </c>
      <c r="G11" s="35"/>
      <c r="H11" s="35"/>
      <c r="I11" s="29" t="s">
        <v>19</v>
      </c>
      <c r="J11" s="24" t="s">
        <v>1</v>
      </c>
      <c r="K11" s="35"/>
      <c r="L11" s="5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20</v>
      </c>
      <c r="E12" s="35"/>
      <c r="F12" s="24" t="s">
        <v>21</v>
      </c>
      <c r="G12" s="35"/>
      <c r="H12" s="35"/>
      <c r="I12" s="29" t="s">
        <v>22</v>
      </c>
      <c r="J12" s="66" t="str">
        <f>'Rekapitulace stavby'!AN8</f>
        <v>12. 8. 2024</v>
      </c>
      <c r="K12" s="35"/>
      <c r="L12" s="5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5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24</v>
      </c>
      <c r="E14" s="35"/>
      <c r="F14" s="35"/>
      <c r="G14" s="35"/>
      <c r="H14" s="35"/>
      <c r="I14" s="29" t="s">
        <v>25</v>
      </c>
      <c r="J14" s="24" t="s">
        <v>1</v>
      </c>
      <c r="K14" s="35"/>
      <c r="L14" s="5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36"/>
      <c r="C15" s="35"/>
      <c r="D15" s="35"/>
      <c r="E15" s="24" t="s">
        <v>26</v>
      </c>
      <c r="F15" s="35"/>
      <c r="G15" s="35"/>
      <c r="H15" s="35"/>
      <c r="I15" s="29" t="s">
        <v>27</v>
      </c>
      <c r="J15" s="24" t="s">
        <v>1</v>
      </c>
      <c r="K15" s="35"/>
      <c r="L15" s="5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5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36"/>
      <c r="C17" s="35"/>
      <c r="D17" s="29" t="s">
        <v>28</v>
      </c>
      <c r="E17" s="35"/>
      <c r="F17" s="35"/>
      <c r="G17" s="35"/>
      <c r="H17" s="35"/>
      <c r="I17" s="29" t="s">
        <v>25</v>
      </c>
      <c r="J17" s="30" t="str">
        <f>'Rekapitulace stavby'!AN13</f>
        <v>Vyplň údaj</v>
      </c>
      <c r="K17" s="35"/>
      <c r="L17" s="5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36"/>
      <c r="C18" s="35"/>
      <c r="D18" s="35"/>
      <c r="E18" s="30" t="str">
        <f>'Rekapitulace stavby'!E14</f>
        <v>Vyplň údaj</v>
      </c>
      <c r="F18" s="24"/>
      <c r="G18" s="24"/>
      <c r="H18" s="24"/>
      <c r="I18" s="29" t="s">
        <v>27</v>
      </c>
      <c r="J18" s="30" t="str">
        <f>'Rekapitulace stavby'!AN14</f>
        <v>Vyplň údaj</v>
      </c>
      <c r="K18" s="35"/>
      <c r="L18" s="5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5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36"/>
      <c r="C20" s="35"/>
      <c r="D20" s="29" t="s">
        <v>30</v>
      </c>
      <c r="E20" s="35"/>
      <c r="F20" s="35"/>
      <c r="G20" s="35"/>
      <c r="H20" s="35"/>
      <c r="I20" s="29" t="s">
        <v>25</v>
      </c>
      <c r="J20" s="24" t="s">
        <v>1</v>
      </c>
      <c r="K20" s="35"/>
      <c r="L20" s="5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36"/>
      <c r="C21" s="35"/>
      <c r="D21" s="35"/>
      <c r="E21" s="24" t="s">
        <v>31</v>
      </c>
      <c r="F21" s="35"/>
      <c r="G21" s="35"/>
      <c r="H21" s="35"/>
      <c r="I21" s="29" t="s">
        <v>27</v>
      </c>
      <c r="J21" s="24" t="s">
        <v>1</v>
      </c>
      <c r="K21" s="35"/>
      <c r="L21" s="5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5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36"/>
      <c r="C23" s="35"/>
      <c r="D23" s="29" t="s">
        <v>33</v>
      </c>
      <c r="E23" s="35"/>
      <c r="F23" s="35"/>
      <c r="G23" s="35"/>
      <c r="H23" s="35"/>
      <c r="I23" s="29" t="s">
        <v>25</v>
      </c>
      <c r="J23" s="24" t="str">
        <f>IF('Rekapitulace stavby'!AN19="","",'Rekapitulace stavby'!AN19)</f>
        <v/>
      </c>
      <c r="K23" s="35"/>
      <c r="L23" s="5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36"/>
      <c r="C24" s="35"/>
      <c r="D24" s="35"/>
      <c r="E24" s="24" t="str">
        <f>IF('Rekapitulace stavby'!E20="","",'Rekapitulace stavby'!E20)</f>
        <v xml:space="preserve"> </v>
      </c>
      <c r="F24" s="35"/>
      <c r="G24" s="35"/>
      <c r="H24" s="35"/>
      <c r="I24" s="29" t="s">
        <v>27</v>
      </c>
      <c r="J24" s="24" t="str">
        <f>IF('Rekapitulace stavby'!AN20="","",'Rekapitulace stavby'!AN20)</f>
        <v/>
      </c>
      <c r="K24" s="35"/>
      <c r="L24" s="5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5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36"/>
      <c r="C26" s="35"/>
      <c r="D26" s="29" t="s">
        <v>35</v>
      </c>
      <c r="E26" s="35"/>
      <c r="F26" s="35"/>
      <c r="G26" s="35"/>
      <c r="H26" s="35"/>
      <c r="I26" s="35"/>
      <c r="J26" s="35"/>
      <c r="K26" s="35"/>
      <c r="L26" s="5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19"/>
      <c r="B27" s="120"/>
      <c r="C27" s="119"/>
      <c r="D27" s="119"/>
      <c r="E27" s="33" t="s">
        <v>1</v>
      </c>
      <c r="F27" s="33"/>
      <c r="G27" s="33"/>
      <c r="H27" s="33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="2" customFormat="1" ht="6.96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5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87"/>
      <c r="E29" s="87"/>
      <c r="F29" s="87"/>
      <c r="G29" s="87"/>
      <c r="H29" s="87"/>
      <c r="I29" s="87"/>
      <c r="J29" s="87"/>
      <c r="K29" s="87"/>
      <c r="L29" s="5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36"/>
      <c r="C30" s="35"/>
      <c r="D30" s="122" t="s">
        <v>36</v>
      </c>
      <c r="E30" s="35"/>
      <c r="F30" s="35"/>
      <c r="G30" s="35"/>
      <c r="H30" s="35"/>
      <c r="I30" s="35"/>
      <c r="J30" s="93">
        <f>ROUND(J117, 2)</f>
        <v>0</v>
      </c>
      <c r="K30" s="35"/>
      <c r="L30" s="5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87"/>
      <c r="E31" s="87"/>
      <c r="F31" s="87"/>
      <c r="G31" s="87"/>
      <c r="H31" s="87"/>
      <c r="I31" s="87"/>
      <c r="J31" s="87"/>
      <c r="K31" s="87"/>
      <c r="L31" s="5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36"/>
      <c r="C32" s="35"/>
      <c r="D32" s="35"/>
      <c r="E32" s="35"/>
      <c r="F32" s="40" t="s">
        <v>38</v>
      </c>
      <c r="G32" s="35"/>
      <c r="H32" s="35"/>
      <c r="I32" s="40" t="s">
        <v>37</v>
      </c>
      <c r="J32" s="40" t="s">
        <v>39</v>
      </c>
      <c r="K32" s="35"/>
      <c r="L32" s="5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36"/>
      <c r="C33" s="35"/>
      <c r="D33" s="123" t="s">
        <v>40</v>
      </c>
      <c r="E33" s="29" t="s">
        <v>41</v>
      </c>
      <c r="F33" s="124">
        <f>ROUND((SUM(BE117:BE128)),  2)</f>
        <v>0</v>
      </c>
      <c r="G33" s="35"/>
      <c r="H33" s="35"/>
      <c r="I33" s="125">
        <v>0.20999999999999999</v>
      </c>
      <c r="J33" s="124">
        <f>ROUND(((SUM(BE117:BE128))*I33),  2)</f>
        <v>0</v>
      </c>
      <c r="K33" s="35"/>
      <c r="L33" s="5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29" t="s">
        <v>42</v>
      </c>
      <c r="F34" s="124">
        <f>ROUND((SUM(BF117:BF128)),  2)</f>
        <v>0</v>
      </c>
      <c r="G34" s="35"/>
      <c r="H34" s="35"/>
      <c r="I34" s="125">
        <v>0.12</v>
      </c>
      <c r="J34" s="124">
        <f>ROUND(((SUM(BF117:BF128))*I34),  2)</f>
        <v>0</v>
      </c>
      <c r="K34" s="35"/>
      <c r="L34" s="5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36"/>
      <c r="C35" s="35"/>
      <c r="D35" s="35"/>
      <c r="E35" s="29" t="s">
        <v>43</v>
      </c>
      <c r="F35" s="124">
        <f>ROUND((SUM(BG117:BG128)),  2)</f>
        <v>0</v>
      </c>
      <c r="G35" s="35"/>
      <c r="H35" s="35"/>
      <c r="I35" s="125">
        <v>0.20999999999999999</v>
      </c>
      <c r="J35" s="124">
        <f>0</f>
        <v>0</v>
      </c>
      <c r="K35" s="35"/>
      <c r="L35" s="5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36"/>
      <c r="C36" s="35"/>
      <c r="D36" s="35"/>
      <c r="E36" s="29" t="s">
        <v>44</v>
      </c>
      <c r="F36" s="124">
        <f>ROUND((SUM(BH117:BH128)),  2)</f>
        <v>0</v>
      </c>
      <c r="G36" s="35"/>
      <c r="H36" s="35"/>
      <c r="I36" s="125">
        <v>0.12</v>
      </c>
      <c r="J36" s="124">
        <f>0</f>
        <v>0</v>
      </c>
      <c r="K36" s="35"/>
      <c r="L36" s="5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45</v>
      </c>
      <c r="F37" s="124">
        <f>ROUND((SUM(BI117:BI128)),  2)</f>
        <v>0</v>
      </c>
      <c r="G37" s="35"/>
      <c r="H37" s="35"/>
      <c r="I37" s="125">
        <v>0</v>
      </c>
      <c r="J37" s="124">
        <f>0</f>
        <v>0</v>
      </c>
      <c r="K37" s="35"/>
      <c r="L37" s="5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5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36"/>
      <c r="C39" s="126"/>
      <c r="D39" s="127" t="s">
        <v>46</v>
      </c>
      <c r="E39" s="78"/>
      <c r="F39" s="78"/>
      <c r="G39" s="128" t="s">
        <v>47</v>
      </c>
      <c r="H39" s="129" t="s">
        <v>48</v>
      </c>
      <c r="I39" s="78"/>
      <c r="J39" s="130">
        <f>SUM(J30:J37)</f>
        <v>0</v>
      </c>
      <c r="K39" s="131"/>
      <c r="L39" s="5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2"/>
      <c r="D50" s="53" t="s">
        <v>49</v>
      </c>
      <c r="E50" s="54"/>
      <c r="F50" s="54"/>
      <c r="G50" s="53" t="s">
        <v>50</v>
      </c>
      <c r="H50" s="54"/>
      <c r="I50" s="54"/>
      <c r="J50" s="54"/>
      <c r="K50" s="54"/>
      <c r="L50" s="5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55" t="s">
        <v>51</v>
      </c>
      <c r="E61" s="38"/>
      <c r="F61" s="132" t="s">
        <v>52</v>
      </c>
      <c r="G61" s="55" t="s">
        <v>51</v>
      </c>
      <c r="H61" s="38"/>
      <c r="I61" s="38"/>
      <c r="J61" s="133" t="s">
        <v>52</v>
      </c>
      <c r="K61" s="38"/>
      <c r="L61" s="5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3" t="s">
        <v>53</v>
      </c>
      <c r="E65" s="56"/>
      <c r="F65" s="56"/>
      <c r="G65" s="53" t="s">
        <v>54</v>
      </c>
      <c r="H65" s="56"/>
      <c r="I65" s="56"/>
      <c r="J65" s="56"/>
      <c r="K65" s="56"/>
      <c r="L65" s="5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55" t="s">
        <v>51</v>
      </c>
      <c r="E76" s="38"/>
      <c r="F76" s="132" t="s">
        <v>52</v>
      </c>
      <c r="G76" s="55" t="s">
        <v>51</v>
      </c>
      <c r="H76" s="38"/>
      <c r="I76" s="38"/>
      <c r="J76" s="133" t="s">
        <v>52</v>
      </c>
      <c r="K76" s="38"/>
      <c r="L76" s="5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99</v>
      </c>
      <c r="D82" s="35"/>
      <c r="E82" s="35"/>
      <c r="F82" s="35"/>
      <c r="G82" s="35"/>
      <c r="H82" s="35"/>
      <c r="I82" s="35"/>
      <c r="J82" s="35"/>
      <c r="K82" s="35"/>
      <c r="L82" s="5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5"/>
      <c r="E84" s="35"/>
      <c r="F84" s="35"/>
      <c r="G84" s="35"/>
      <c r="H84" s="35"/>
      <c r="I84" s="35"/>
      <c r="J84" s="35"/>
      <c r="K84" s="35"/>
      <c r="L84" s="5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5"/>
      <c r="D85" s="35"/>
      <c r="E85" s="118" t="str">
        <f>E7</f>
        <v>Zařízení dětské skupiny, Krajská zařízení a.s. nemocnice Litoměřice</v>
      </c>
      <c r="F85" s="29"/>
      <c r="G85" s="29"/>
      <c r="H85" s="29"/>
      <c r="I85" s="35"/>
      <c r="J85" s="35"/>
      <c r="K85" s="35"/>
      <c r="L85" s="5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97</v>
      </c>
      <c r="D86" s="35"/>
      <c r="E86" s="35"/>
      <c r="F86" s="35"/>
      <c r="G86" s="35"/>
      <c r="H86" s="35"/>
      <c r="I86" s="35"/>
      <c r="J86" s="35"/>
      <c r="K86" s="35"/>
      <c r="L86" s="5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5"/>
      <c r="D87" s="35"/>
      <c r="E87" s="64" t="str">
        <f>E9</f>
        <v>13/2024.4a - Specifikace zařízení hřiště</v>
      </c>
      <c r="F87" s="35"/>
      <c r="G87" s="35"/>
      <c r="H87" s="35"/>
      <c r="I87" s="35"/>
      <c r="J87" s="35"/>
      <c r="K87" s="35"/>
      <c r="L87" s="5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5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5"/>
      <c r="E89" s="35"/>
      <c r="F89" s="24" t="str">
        <f>F12</f>
        <v>Litoměřice</v>
      </c>
      <c r="G89" s="35"/>
      <c r="H89" s="35"/>
      <c r="I89" s="29" t="s">
        <v>22</v>
      </c>
      <c r="J89" s="66" t="str">
        <f>IF(J12="","",J12)</f>
        <v>12. 8. 2024</v>
      </c>
      <c r="K89" s="35"/>
      <c r="L89" s="5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2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40.05" customHeight="1">
      <c r="A91" s="35"/>
      <c r="B91" s="36"/>
      <c r="C91" s="29" t="s">
        <v>24</v>
      </c>
      <c r="D91" s="35"/>
      <c r="E91" s="35"/>
      <c r="F91" s="24" t="str">
        <f>E15</f>
        <v xml:space="preserve"> Sociální péče 3316/12A, Ústí nad Labem</v>
      </c>
      <c r="G91" s="35"/>
      <c r="H91" s="35"/>
      <c r="I91" s="29" t="s">
        <v>30</v>
      </c>
      <c r="J91" s="33" t="str">
        <f>E21</f>
        <v>KAHAA architekt. atelier, Uralská 770/6 , Praha 6</v>
      </c>
      <c r="K91" s="35"/>
      <c r="L91" s="52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28</v>
      </c>
      <c r="D92" s="35"/>
      <c r="E92" s="35"/>
      <c r="F92" s="24" t="str">
        <f>IF(E18="","",E18)</f>
        <v>Vyplň údaj</v>
      </c>
      <c r="G92" s="35"/>
      <c r="H92" s="35"/>
      <c r="I92" s="29" t="s">
        <v>33</v>
      </c>
      <c r="J92" s="33" t="str">
        <f>E24</f>
        <v xml:space="preserve"> </v>
      </c>
      <c r="K92" s="35"/>
      <c r="L92" s="52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52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34" t="s">
        <v>100</v>
      </c>
      <c r="D94" s="126"/>
      <c r="E94" s="126"/>
      <c r="F94" s="126"/>
      <c r="G94" s="126"/>
      <c r="H94" s="126"/>
      <c r="I94" s="126"/>
      <c r="J94" s="135" t="s">
        <v>101</v>
      </c>
      <c r="K94" s="126"/>
      <c r="L94" s="52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2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36" t="s">
        <v>102</v>
      </c>
      <c r="D96" s="35"/>
      <c r="E96" s="35"/>
      <c r="F96" s="35"/>
      <c r="G96" s="35"/>
      <c r="H96" s="35"/>
      <c r="I96" s="35"/>
      <c r="J96" s="93">
        <f>J117</f>
        <v>0</v>
      </c>
      <c r="K96" s="35"/>
      <c r="L96" s="52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6" t="s">
        <v>103</v>
      </c>
    </row>
    <row r="97" s="9" customFormat="1" ht="24.96" customHeight="1">
      <c r="A97" s="9"/>
      <c r="B97" s="137"/>
      <c r="C97" s="9"/>
      <c r="D97" s="138" t="s">
        <v>2643</v>
      </c>
      <c r="E97" s="139"/>
      <c r="F97" s="139"/>
      <c r="G97" s="139"/>
      <c r="H97" s="139"/>
      <c r="I97" s="139"/>
      <c r="J97" s="140">
        <f>J118</f>
        <v>0</v>
      </c>
      <c r="K97" s="9"/>
      <c r="L97" s="13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5"/>
      <c r="B98" s="36"/>
      <c r="C98" s="35"/>
      <c r="D98" s="35"/>
      <c r="E98" s="35"/>
      <c r="F98" s="35"/>
      <c r="G98" s="35"/>
      <c r="H98" s="35"/>
      <c r="I98" s="35"/>
      <c r="J98" s="35"/>
      <c r="K98" s="35"/>
      <c r="L98" s="52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="2" customFormat="1" ht="6.96" customHeight="1">
      <c r="A99" s="35"/>
      <c r="B99" s="57"/>
      <c r="C99" s="58"/>
      <c r="D99" s="58"/>
      <c r="E99" s="58"/>
      <c r="F99" s="58"/>
      <c r="G99" s="58"/>
      <c r="H99" s="58"/>
      <c r="I99" s="58"/>
      <c r="J99" s="58"/>
      <c r="K99" s="58"/>
      <c r="L99" s="52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3" s="2" customFormat="1" ht="6.96" customHeight="1">
      <c r="A103" s="35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52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24.96" customHeight="1">
      <c r="A104" s="35"/>
      <c r="B104" s="36"/>
      <c r="C104" s="20" t="s">
        <v>161</v>
      </c>
      <c r="D104" s="35"/>
      <c r="E104" s="35"/>
      <c r="F104" s="35"/>
      <c r="G104" s="35"/>
      <c r="H104" s="35"/>
      <c r="I104" s="35"/>
      <c r="J104" s="35"/>
      <c r="K104" s="35"/>
      <c r="L104" s="52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52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12" customHeight="1">
      <c r="A106" s="35"/>
      <c r="B106" s="36"/>
      <c r="C106" s="29" t="s">
        <v>16</v>
      </c>
      <c r="D106" s="35"/>
      <c r="E106" s="35"/>
      <c r="F106" s="35"/>
      <c r="G106" s="35"/>
      <c r="H106" s="35"/>
      <c r="I106" s="35"/>
      <c r="J106" s="35"/>
      <c r="K106" s="35"/>
      <c r="L106" s="52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6.5" customHeight="1">
      <c r="A107" s="35"/>
      <c r="B107" s="36"/>
      <c r="C107" s="35"/>
      <c r="D107" s="35"/>
      <c r="E107" s="118" t="str">
        <f>E7</f>
        <v>Zařízení dětské skupiny, Krajská zařízení a.s. nemocnice Litoměřice</v>
      </c>
      <c r="F107" s="29"/>
      <c r="G107" s="29"/>
      <c r="H107" s="29"/>
      <c r="I107" s="35"/>
      <c r="J107" s="35"/>
      <c r="K107" s="35"/>
      <c r="L107" s="52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2" customHeight="1">
      <c r="A108" s="35"/>
      <c r="B108" s="36"/>
      <c r="C108" s="29" t="s">
        <v>97</v>
      </c>
      <c r="D108" s="35"/>
      <c r="E108" s="35"/>
      <c r="F108" s="35"/>
      <c r="G108" s="35"/>
      <c r="H108" s="35"/>
      <c r="I108" s="35"/>
      <c r="J108" s="35"/>
      <c r="K108" s="35"/>
      <c r="L108" s="52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6.5" customHeight="1">
      <c r="A109" s="35"/>
      <c r="B109" s="36"/>
      <c r="C109" s="35"/>
      <c r="D109" s="35"/>
      <c r="E109" s="64" t="str">
        <f>E9</f>
        <v>13/2024.4a - Specifikace zařízení hřiště</v>
      </c>
      <c r="F109" s="35"/>
      <c r="G109" s="35"/>
      <c r="H109" s="35"/>
      <c r="I109" s="35"/>
      <c r="J109" s="35"/>
      <c r="K109" s="35"/>
      <c r="L109" s="52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52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20</v>
      </c>
      <c r="D111" s="35"/>
      <c r="E111" s="35"/>
      <c r="F111" s="24" t="str">
        <f>F12</f>
        <v>Litoměřice</v>
      </c>
      <c r="G111" s="35"/>
      <c r="H111" s="35"/>
      <c r="I111" s="29" t="s">
        <v>22</v>
      </c>
      <c r="J111" s="66" t="str">
        <f>IF(J12="","",J12)</f>
        <v>12. 8. 2024</v>
      </c>
      <c r="K111" s="35"/>
      <c r="L111" s="52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5"/>
      <c r="D112" s="35"/>
      <c r="E112" s="35"/>
      <c r="F112" s="35"/>
      <c r="G112" s="35"/>
      <c r="H112" s="35"/>
      <c r="I112" s="35"/>
      <c r="J112" s="35"/>
      <c r="K112" s="35"/>
      <c r="L112" s="52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40.05" customHeight="1">
      <c r="A113" s="35"/>
      <c r="B113" s="36"/>
      <c r="C113" s="29" t="s">
        <v>24</v>
      </c>
      <c r="D113" s="35"/>
      <c r="E113" s="35"/>
      <c r="F113" s="24" t="str">
        <f>E15</f>
        <v xml:space="preserve"> Sociální péče 3316/12A, Ústí nad Labem</v>
      </c>
      <c r="G113" s="35"/>
      <c r="H113" s="35"/>
      <c r="I113" s="29" t="s">
        <v>30</v>
      </c>
      <c r="J113" s="33" t="str">
        <f>E21</f>
        <v>KAHAA architekt. atelier, Uralská 770/6 , Praha 6</v>
      </c>
      <c r="K113" s="35"/>
      <c r="L113" s="52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28</v>
      </c>
      <c r="D114" s="35"/>
      <c r="E114" s="35"/>
      <c r="F114" s="24" t="str">
        <f>IF(E18="","",E18)</f>
        <v>Vyplň údaj</v>
      </c>
      <c r="G114" s="35"/>
      <c r="H114" s="35"/>
      <c r="I114" s="29" t="s">
        <v>33</v>
      </c>
      <c r="J114" s="33" t="str">
        <f>E24</f>
        <v xml:space="preserve"> </v>
      </c>
      <c r="K114" s="35"/>
      <c r="L114" s="52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0.32" customHeight="1">
      <c r="A115" s="35"/>
      <c r="B115" s="36"/>
      <c r="C115" s="35"/>
      <c r="D115" s="35"/>
      <c r="E115" s="35"/>
      <c r="F115" s="35"/>
      <c r="G115" s="35"/>
      <c r="H115" s="35"/>
      <c r="I115" s="35"/>
      <c r="J115" s="35"/>
      <c r="K115" s="35"/>
      <c r="L115" s="52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11" customFormat="1" ht="29.28" customHeight="1">
      <c r="A116" s="145"/>
      <c r="B116" s="146"/>
      <c r="C116" s="147" t="s">
        <v>162</v>
      </c>
      <c r="D116" s="148" t="s">
        <v>61</v>
      </c>
      <c r="E116" s="148" t="s">
        <v>57</v>
      </c>
      <c r="F116" s="148" t="s">
        <v>58</v>
      </c>
      <c r="G116" s="148" t="s">
        <v>163</v>
      </c>
      <c r="H116" s="148" t="s">
        <v>164</v>
      </c>
      <c r="I116" s="148" t="s">
        <v>165</v>
      </c>
      <c r="J116" s="149" t="s">
        <v>101</v>
      </c>
      <c r="K116" s="150" t="s">
        <v>166</v>
      </c>
      <c r="L116" s="151"/>
      <c r="M116" s="83" t="s">
        <v>1</v>
      </c>
      <c r="N116" s="84" t="s">
        <v>40</v>
      </c>
      <c r="O116" s="84" t="s">
        <v>167</v>
      </c>
      <c r="P116" s="84" t="s">
        <v>168</v>
      </c>
      <c r="Q116" s="84" t="s">
        <v>169</v>
      </c>
      <c r="R116" s="84" t="s">
        <v>170</v>
      </c>
      <c r="S116" s="84" t="s">
        <v>171</v>
      </c>
      <c r="T116" s="85" t="s">
        <v>172</v>
      </c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</row>
    <row r="117" s="2" customFormat="1" ht="22.8" customHeight="1">
      <c r="A117" s="35"/>
      <c r="B117" s="36"/>
      <c r="C117" s="90" t="s">
        <v>173</v>
      </c>
      <c r="D117" s="35"/>
      <c r="E117" s="35"/>
      <c r="F117" s="35"/>
      <c r="G117" s="35"/>
      <c r="H117" s="35"/>
      <c r="I117" s="35"/>
      <c r="J117" s="152">
        <f>BK117</f>
        <v>0</v>
      </c>
      <c r="K117" s="35"/>
      <c r="L117" s="36"/>
      <c r="M117" s="86"/>
      <c r="N117" s="70"/>
      <c r="O117" s="87"/>
      <c r="P117" s="153">
        <f>P118</f>
        <v>0</v>
      </c>
      <c r="Q117" s="87"/>
      <c r="R117" s="153">
        <f>R118</f>
        <v>0</v>
      </c>
      <c r="S117" s="87"/>
      <c r="T117" s="154">
        <f>T118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6" t="s">
        <v>75</v>
      </c>
      <c r="AU117" s="16" t="s">
        <v>103</v>
      </c>
      <c r="BK117" s="155">
        <f>BK118</f>
        <v>0</v>
      </c>
    </row>
    <row r="118" s="12" customFormat="1" ht="25.92" customHeight="1">
      <c r="A118" s="12"/>
      <c r="B118" s="156"/>
      <c r="C118" s="12"/>
      <c r="D118" s="157" t="s">
        <v>75</v>
      </c>
      <c r="E118" s="158" t="s">
        <v>310</v>
      </c>
      <c r="F118" s="158" t="s">
        <v>94</v>
      </c>
      <c r="G118" s="12"/>
      <c r="H118" s="12"/>
      <c r="I118" s="159"/>
      <c r="J118" s="160">
        <f>BK118</f>
        <v>0</v>
      </c>
      <c r="K118" s="12"/>
      <c r="L118" s="156"/>
      <c r="M118" s="161"/>
      <c r="N118" s="162"/>
      <c r="O118" s="162"/>
      <c r="P118" s="163">
        <f>SUM(P119:P128)</f>
        <v>0</v>
      </c>
      <c r="Q118" s="162"/>
      <c r="R118" s="163">
        <f>SUM(R119:R128)</f>
        <v>0</v>
      </c>
      <c r="S118" s="162"/>
      <c r="T118" s="164">
        <f>SUM(T119:T128)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7" t="s">
        <v>86</v>
      </c>
      <c r="AT118" s="165" t="s">
        <v>75</v>
      </c>
      <c r="AU118" s="165" t="s">
        <v>76</v>
      </c>
      <c r="AY118" s="157" t="s">
        <v>176</v>
      </c>
      <c r="BK118" s="166">
        <f>SUM(BK119:BK128)</f>
        <v>0</v>
      </c>
    </row>
    <row r="119" s="2" customFormat="1" ht="44.25" customHeight="1">
      <c r="A119" s="35"/>
      <c r="B119" s="169"/>
      <c r="C119" s="170" t="s">
        <v>84</v>
      </c>
      <c r="D119" s="170" t="s">
        <v>179</v>
      </c>
      <c r="E119" s="171" t="s">
        <v>2644</v>
      </c>
      <c r="F119" s="172" t="s">
        <v>2645</v>
      </c>
      <c r="G119" s="173" t="s">
        <v>757</v>
      </c>
      <c r="H119" s="174">
        <v>1</v>
      </c>
      <c r="I119" s="175"/>
      <c r="J119" s="176">
        <f>ROUND(I119*H119,2)</f>
        <v>0</v>
      </c>
      <c r="K119" s="177"/>
      <c r="L119" s="36"/>
      <c r="M119" s="178" t="s">
        <v>1</v>
      </c>
      <c r="N119" s="179" t="s">
        <v>41</v>
      </c>
      <c r="O119" s="74"/>
      <c r="P119" s="180">
        <f>O119*H119</f>
        <v>0</v>
      </c>
      <c r="Q119" s="180">
        <v>0</v>
      </c>
      <c r="R119" s="180">
        <f>Q119*H119</f>
        <v>0</v>
      </c>
      <c r="S119" s="180">
        <v>0</v>
      </c>
      <c r="T119" s="181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82" t="s">
        <v>183</v>
      </c>
      <c r="AT119" s="182" t="s">
        <v>179</v>
      </c>
      <c r="AU119" s="182" t="s">
        <v>84</v>
      </c>
      <c r="AY119" s="16" t="s">
        <v>176</v>
      </c>
      <c r="BE119" s="183">
        <f>IF(N119="základní",J119,0)</f>
        <v>0</v>
      </c>
      <c r="BF119" s="183">
        <f>IF(N119="snížená",J119,0)</f>
        <v>0</v>
      </c>
      <c r="BG119" s="183">
        <f>IF(N119="zákl. přenesená",J119,0)</f>
        <v>0</v>
      </c>
      <c r="BH119" s="183">
        <f>IF(N119="sníž. přenesená",J119,0)</f>
        <v>0</v>
      </c>
      <c r="BI119" s="183">
        <f>IF(N119="nulová",J119,0)</f>
        <v>0</v>
      </c>
      <c r="BJ119" s="16" t="s">
        <v>84</v>
      </c>
      <c r="BK119" s="183">
        <f>ROUND(I119*H119,2)</f>
        <v>0</v>
      </c>
      <c r="BL119" s="16" t="s">
        <v>183</v>
      </c>
      <c r="BM119" s="182" t="s">
        <v>2646</v>
      </c>
    </row>
    <row r="120" s="2" customFormat="1" ht="49.05" customHeight="1">
      <c r="A120" s="35"/>
      <c r="B120" s="169"/>
      <c r="C120" s="170" t="s">
        <v>86</v>
      </c>
      <c r="D120" s="170" t="s">
        <v>179</v>
      </c>
      <c r="E120" s="171" t="s">
        <v>2647</v>
      </c>
      <c r="F120" s="172" t="s">
        <v>2648</v>
      </c>
      <c r="G120" s="173" t="s">
        <v>195</v>
      </c>
      <c r="H120" s="174">
        <v>2</v>
      </c>
      <c r="I120" s="175"/>
      <c r="J120" s="176">
        <f>ROUND(I120*H120,2)</f>
        <v>0</v>
      </c>
      <c r="K120" s="177"/>
      <c r="L120" s="36"/>
      <c r="M120" s="178" t="s">
        <v>1</v>
      </c>
      <c r="N120" s="179" t="s">
        <v>41</v>
      </c>
      <c r="O120" s="74"/>
      <c r="P120" s="180">
        <f>O120*H120</f>
        <v>0</v>
      </c>
      <c r="Q120" s="180">
        <v>0</v>
      </c>
      <c r="R120" s="180">
        <f>Q120*H120</f>
        <v>0</v>
      </c>
      <c r="S120" s="180">
        <v>0</v>
      </c>
      <c r="T120" s="181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82" t="s">
        <v>183</v>
      </c>
      <c r="AT120" s="182" t="s">
        <v>179</v>
      </c>
      <c r="AU120" s="182" t="s">
        <v>84</v>
      </c>
      <c r="AY120" s="16" t="s">
        <v>176</v>
      </c>
      <c r="BE120" s="183">
        <f>IF(N120="základní",J120,0)</f>
        <v>0</v>
      </c>
      <c r="BF120" s="183">
        <f>IF(N120="snížená",J120,0)</f>
        <v>0</v>
      </c>
      <c r="BG120" s="183">
        <f>IF(N120="zákl. přenesená",J120,0)</f>
        <v>0</v>
      </c>
      <c r="BH120" s="183">
        <f>IF(N120="sníž. přenesená",J120,0)</f>
        <v>0</v>
      </c>
      <c r="BI120" s="183">
        <f>IF(N120="nulová",J120,0)</f>
        <v>0</v>
      </c>
      <c r="BJ120" s="16" t="s">
        <v>84</v>
      </c>
      <c r="BK120" s="183">
        <f>ROUND(I120*H120,2)</f>
        <v>0</v>
      </c>
      <c r="BL120" s="16" t="s">
        <v>183</v>
      </c>
      <c r="BM120" s="182" t="s">
        <v>2649</v>
      </c>
    </row>
    <row r="121" s="2" customFormat="1" ht="33" customHeight="1">
      <c r="A121" s="35"/>
      <c r="B121" s="169"/>
      <c r="C121" s="170" t="s">
        <v>188</v>
      </c>
      <c r="D121" s="170" t="s">
        <v>179</v>
      </c>
      <c r="E121" s="171" t="s">
        <v>2650</v>
      </c>
      <c r="F121" s="172" t="s">
        <v>2651</v>
      </c>
      <c r="G121" s="173" t="s">
        <v>195</v>
      </c>
      <c r="H121" s="174">
        <v>1</v>
      </c>
      <c r="I121" s="175"/>
      <c r="J121" s="176">
        <f>ROUND(I121*H121,2)</f>
        <v>0</v>
      </c>
      <c r="K121" s="177"/>
      <c r="L121" s="36"/>
      <c r="M121" s="178" t="s">
        <v>1</v>
      </c>
      <c r="N121" s="179" t="s">
        <v>41</v>
      </c>
      <c r="O121" s="74"/>
      <c r="P121" s="180">
        <f>O121*H121</f>
        <v>0</v>
      </c>
      <c r="Q121" s="180">
        <v>0</v>
      </c>
      <c r="R121" s="180">
        <f>Q121*H121</f>
        <v>0</v>
      </c>
      <c r="S121" s="180">
        <v>0</v>
      </c>
      <c r="T121" s="181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2" t="s">
        <v>183</v>
      </c>
      <c r="AT121" s="182" t="s">
        <v>179</v>
      </c>
      <c r="AU121" s="182" t="s">
        <v>84</v>
      </c>
      <c r="AY121" s="16" t="s">
        <v>176</v>
      </c>
      <c r="BE121" s="183">
        <f>IF(N121="základní",J121,0)</f>
        <v>0</v>
      </c>
      <c r="BF121" s="183">
        <f>IF(N121="snížená",J121,0)</f>
        <v>0</v>
      </c>
      <c r="BG121" s="183">
        <f>IF(N121="zákl. přenesená",J121,0)</f>
        <v>0</v>
      </c>
      <c r="BH121" s="183">
        <f>IF(N121="sníž. přenesená",J121,0)</f>
        <v>0</v>
      </c>
      <c r="BI121" s="183">
        <f>IF(N121="nulová",J121,0)</f>
        <v>0</v>
      </c>
      <c r="BJ121" s="16" t="s">
        <v>84</v>
      </c>
      <c r="BK121" s="183">
        <f>ROUND(I121*H121,2)</f>
        <v>0</v>
      </c>
      <c r="BL121" s="16" t="s">
        <v>183</v>
      </c>
      <c r="BM121" s="182" t="s">
        <v>2652</v>
      </c>
    </row>
    <row r="122" s="2" customFormat="1" ht="44.25" customHeight="1">
      <c r="A122" s="35"/>
      <c r="B122" s="169"/>
      <c r="C122" s="170" t="s">
        <v>183</v>
      </c>
      <c r="D122" s="170" t="s">
        <v>179</v>
      </c>
      <c r="E122" s="171" t="s">
        <v>2653</v>
      </c>
      <c r="F122" s="172" t="s">
        <v>2654</v>
      </c>
      <c r="G122" s="173" t="s">
        <v>1</v>
      </c>
      <c r="H122" s="174">
        <v>1</v>
      </c>
      <c r="I122" s="175"/>
      <c r="J122" s="176">
        <f>ROUND(I122*H122,2)</f>
        <v>0</v>
      </c>
      <c r="K122" s="177"/>
      <c r="L122" s="36"/>
      <c r="M122" s="178" t="s">
        <v>1</v>
      </c>
      <c r="N122" s="179" t="s">
        <v>41</v>
      </c>
      <c r="O122" s="74"/>
      <c r="P122" s="180">
        <f>O122*H122</f>
        <v>0</v>
      </c>
      <c r="Q122" s="180">
        <v>0</v>
      </c>
      <c r="R122" s="180">
        <f>Q122*H122</f>
        <v>0</v>
      </c>
      <c r="S122" s="180">
        <v>0</v>
      </c>
      <c r="T122" s="181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82" t="s">
        <v>183</v>
      </c>
      <c r="AT122" s="182" t="s">
        <v>179</v>
      </c>
      <c r="AU122" s="182" t="s">
        <v>84</v>
      </c>
      <c r="AY122" s="16" t="s">
        <v>176</v>
      </c>
      <c r="BE122" s="183">
        <f>IF(N122="základní",J122,0)</f>
        <v>0</v>
      </c>
      <c r="BF122" s="183">
        <f>IF(N122="snížená",J122,0)</f>
        <v>0</v>
      </c>
      <c r="BG122" s="183">
        <f>IF(N122="zákl. přenesená",J122,0)</f>
        <v>0</v>
      </c>
      <c r="BH122" s="183">
        <f>IF(N122="sníž. přenesená",J122,0)</f>
        <v>0</v>
      </c>
      <c r="BI122" s="183">
        <f>IF(N122="nulová",J122,0)</f>
        <v>0</v>
      </c>
      <c r="BJ122" s="16" t="s">
        <v>84</v>
      </c>
      <c r="BK122" s="183">
        <f>ROUND(I122*H122,2)</f>
        <v>0</v>
      </c>
      <c r="BL122" s="16" t="s">
        <v>183</v>
      </c>
      <c r="BM122" s="182" t="s">
        <v>2655</v>
      </c>
    </row>
    <row r="123" s="2" customFormat="1" ht="55.5" customHeight="1">
      <c r="A123" s="35"/>
      <c r="B123" s="169"/>
      <c r="C123" s="170" t="s">
        <v>197</v>
      </c>
      <c r="D123" s="170" t="s">
        <v>179</v>
      </c>
      <c r="E123" s="171" t="s">
        <v>2656</v>
      </c>
      <c r="F123" s="172" t="s">
        <v>2657</v>
      </c>
      <c r="G123" s="173" t="s">
        <v>195</v>
      </c>
      <c r="H123" s="174">
        <v>3</v>
      </c>
      <c r="I123" s="175"/>
      <c r="J123" s="176">
        <f>ROUND(I123*H123,2)</f>
        <v>0</v>
      </c>
      <c r="K123" s="177"/>
      <c r="L123" s="36"/>
      <c r="M123" s="178" t="s">
        <v>1</v>
      </c>
      <c r="N123" s="179" t="s">
        <v>41</v>
      </c>
      <c r="O123" s="74"/>
      <c r="P123" s="180">
        <f>O123*H123</f>
        <v>0</v>
      </c>
      <c r="Q123" s="180">
        <v>0</v>
      </c>
      <c r="R123" s="180">
        <f>Q123*H123</f>
        <v>0</v>
      </c>
      <c r="S123" s="180">
        <v>0</v>
      </c>
      <c r="T123" s="181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82" t="s">
        <v>183</v>
      </c>
      <c r="AT123" s="182" t="s">
        <v>179</v>
      </c>
      <c r="AU123" s="182" t="s">
        <v>84</v>
      </c>
      <c r="AY123" s="16" t="s">
        <v>176</v>
      </c>
      <c r="BE123" s="183">
        <f>IF(N123="základní",J123,0)</f>
        <v>0</v>
      </c>
      <c r="BF123" s="183">
        <f>IF(N123="snížená",J123,0)</f>
        <v>0</v>
      </c>
      <c r="BG123" s="183">
        <f>IF(N123="zákl. přenesená",J123,0)</f>
        <v>0</v>
      </c>
      <c r="BH123" s="183">
        <f>IF(N123="sníž. přenesená",J123,0)</f>
        <v>0</v>
      </c>
      <c r="BI123" s="183">
        <f>IF(N123="nulová",J123,0)</f>
        <v>0</v>
      </c>
      <c r="BJ123" s="16" t="s">
        <v>84</v>
      </c>
      <c r="BK123" s="183">
        <f>ROUND(I123*H123,2)</f>
        <v>0</v>
      </c>
      <c r="BL123" s="16" t="s">
        <v>183</v>
      </c>
      <c r="BM123" s="182" t="s">
        <v>2658</v>
      </c>
    </row>
    <row r="124" s="2" customFormat="1" ht="24.15" customHeight="1">
      <c r="A124" s="35"/>
      <c r="B124" s="169"/>
      <c r="C124" s="170" t="s">
        <v>177</v>
      </c>
      <c r="D124" s="170" t="s">
        <v>179</v>
      </c>
      <c r="E124" s="171" t="s">
        <v>2659</v>
      </c>
      <c r="F124" s="172" t="s">
        <v>2660</v>
      </c>
      <c r="G124" s="173" t="s">
        <v>195</v>
      </c>
      <c r="H124" s="174">
        <v>2</v>
      </c>
      <c r="I124" s="175"/>
      <c r="J124" s="176">
        <f>ROUND(I124*H124,2)</f>
        <v>0</v>
      </c>
      <c r="K124" s="177"/>
      <c r="L124" s="36"/>
      <c r="M124" s="178" t="s">
        <v>1</v>
      </c>
      <c r="N124" s="179" t="s">
        <v>41</v>
      </c>
      <c r="O124" s="74"/>
      <c r="P124" s="180">
        <f>O124*H124</f>
        <v>0</v>
      </c>
      <c r="Q124" s="180">
        <v>0</v>
      </c>
      <c r="R124" s="180">
        <f>Q124*H124</f>
        <v>0</v>
      </c>
      <c r="S124" s="180">
        <v>0</v>
      </c>
      <c r="T124" s="181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2" t="s">
        <v>183</v>
      </c>
      <c r="AT124" s="182" t="s">
        <v>179</v>
      </c>
      <c r="AU124" s="182" t="s">
        <v>84</v>
      </c>
      <c r="AY124" s="16" t="s">
        <v>176</v>
      </c>
      <c r="BE124" s="183">
        <f>IF(N124="základní",J124,0)</f>
        <v>0</v>
      </c>
      <c r="BF124" s="183">
        <f>IF(N124="snížená",J124,0)</f>
        <v>0</v>
      </c>
      <c r="BG124" s="183">
        <f>IF(N124="zákl. přenesená",J124,0)</f>
        <v>0</v>
      </c>
      <c r="BH124" s="183">
        <f>IF(N124="sníž. přenesená",J124,0)</f>
        <v>0</v>
      </c>
      <c r="BI124" s="183">
        <f>IF(N124="nulová",J124,0)</f>
        <v>0</v>
      </c>
      <c r="BJ124" s="16" t="s">
        <v>84</v>
      </c>
      <c r="BK124" s="183">
        <f>ROUND(I124*H124,2)</f>
        <v>0</v>
      </c>
      <c r="BL124" s="16" t="s">
        <v>183</v>
      </c>
      <c r="BM124" s="182" t="s">
        <v>2661</v>
      </c>
    </row>
    <row r="125" s="2" customFormat="1" ht="44.25" customHeight="1">
      <c r="A125" s="35"/>
      <c r="B125" s="169"/>
      <c r="C125" s="170" t="s">
        <v>208</v>
      </c>
      <c r="D125" s="170" t="s">
        <v>179</v>
      </c>
      <c r="E125" s="171" t="s">
        <v>2662</v>
      </c>
      <c r="F125" s="172" t="s">
        <v>2663</v>
      </c>
      <c r="G125" s="173" t="s">
        <v>195</v>
      </c>
      <c r="H125" s="174">
        <v>1</v>
      </c>
      <c r="I125" s="175"/>
      <c r="J125" s="176">
        <f>ROUND(I125*H125,2)</f>
        <v>0</v>
      </c>
      <c r="K125" s="177"/>
      <c r="L125" s="36"/>
      <c r="M125" s="178" t="s">
        <v>1</v>
      </c>
      <c r="N125" s="179" t="s">
        <v>41</v>
      </c>
      <c r="O125" s="74"/>
      <c r="P125" s="180">
        <f>O125*H125</f>
        <v>0</v>
      </c>
      <c r="Q125" s="180">
        <v>0</v>
      </c>
      <c r="R125" s="180">
        <f>Q125*H125</f>
        <v>0</v>
      </c>
      <c r="S125" s="180">
        <v>0</v>
      </c>
      <c r="T125" s="181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82" t="s">
        <v>183</v>
      </c>
      <c r="AT125" s="182" t="s">
        <v>179</v>
      </c>
      <c r="AU125" s="182" t="s">
        <v>84</v>
      </c>
      <c r="AY125" s="16" t="s">
        <v>176</v>
      </c>
      <c r="BE125" s="183">
        <f>IF(N125="základní",J125,0)</f>
        <v>0</v>
      </c>
      <c r="BF125" s="183">
        <f>IF(N125="snížená",J125,0)</f>
        <v>0</v>
      </c>
      <c r="BG125" s="183">
        <f>IF(N125="zákl. přenesená",J125,0)</f>
        <v>0</v>
      </c>
      <c r="BH125" s="183">
        <f>IF(N125="sníž. přenesená",J125,0)</f>
        <v>0</v>
      </c>
      <c r="BI125" s="183">
        <f>IF(N125="nulová",J125,0)</f>
        <v>0</v>
      </c>
      <c r="BJ125" s="16" t="s">
        <v>84</v>
      </c>
      <c r="BK125" s="183">
        <f>ROUND(I125*H125,2)</f>
        <v>0</v>
      </c>
      <c r="BL125" s="16" t="s">
        <v>183</v>
      </c>
      <c r="BM125" s="182" t="s">
        <v>2664</v>
      </c>
    </row>
    <row r="126" s="2" customFormat="1" ht="55.5" customHeight="1">
      <c r="A126" s="35"/>
      <c r="B126" s="169"/>
      <c r="C126" s="170" t="s">
        <v>201</v>
      </c>
      <c r="D126" s="170" t="s">
        <v>179</v>
      </c>
      <c r="E126" s="171" t="s">
        <v>2665</v>
      </c>
      <c r="F126" s="172" t="s">
        <v>2666</v>
      </c>
      <c r="G126" s="173" t="s">
        <v>195</v>
      </c>
      <c r="H126" s="174">
        <v>1</v>
      </c>
      <c r="I126" s="175"/>
      <c r="J126" s="176">
        <f>ROUND(I126*H126,2)</f>
        <v>0</v>
      </c>
      <c r="K126" s="177"/>
      <c r="L126" s="36"/>
      <c r="M126" s="178" t="s">
        <v>1</v>
      </c>
      <c r="N126" s="179" t="s">
        <v>41</v>
      </c>
      <c r="O126" s="74"/>
      <c r="P126" s="180">
        <f>O126*H126</f>
        <v>0</v>
      </c>
      <c r="Q126" s="180">
        <v>0</v>
      </c>
      <c r="R126" s="180">
        <f>Q126*H126</f>
        <v>0</v>
      </c>
      <c r="S126" s="180">
        <v>0</v>
      </c>
      <c r="T126" s="181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82" t="s">
        <v>183</v>
      </c>
      <c r="AT126" s="182" t="s">
        <v>179</v>
      </c>
      <c r="AU126" s="182" t="s">
        <v>84</v>
      </c>
      <c r="AY126" s="16" t="s">
        <v>176</v>
      </c>
      <c r="BE126" s="183">
        <f>IF(N126="základní",J126,0)</f>
        <v>0</v>
      </c>
      <c r="BF126" s="183">
        <f>IF(N126="snížená",J126,0)</f>
        <v>0</v>
      </c>
      <c r="BG126" s="183">
        <f>IF(N126="zákl. přenesená",J126,0)</f>
        <v>0</v>
      </c>
      <c r="BH126" s="183">
        <f>IF(N126="sníž. přenesená",J126,0)</f>
        <v>0</v>
      </c>
      <c r="BI126" s="183">
        <f>IF(N126="nulová",J126,0)</f>
        <v>0</v>
      </c>
      <c r="BJ126" s="16" t="s">
        <v>84</v>
      </c>
      <c r="BK126" s="183">
        <f>ROUND(I126*H126,2)</f>
        <v>0</v>
      </c>
      <c r="BL126" s="16" t="s">
        <v>183</v>
      </c>
      <c r="BM126" s="182" t="s">
        <v>2667</v>
      </c>
    </row>
    <row r="127" s="2" customFormat="1" ht="49.05" customHeight="1">
      <c r="A127" s="35"/>
      <c r="B127" s="169"/>
      <c r="C127" s="170" t="s">
        <v>203</v>
      </c>
      <c r="D127" s="170" t="s">
        <v>179</v>
      </c>
      <c r="E127" s="171" t="s">
        <v>2668</v>
      </c>
      <c r="F127" s="172" t="s">
        <v>2669</v>
      </c>
      <c r="G127" s="173" t="s">
        <v>195</v>
      </c>
      <c r="H127" s="174">
        <v>2</v>
      </c>
      <c r="I127" s="175"/>
      <c r="J127" s="176">
        <f>ROUND(I127*H127,2)</f>
        <v>0</v>
      </c>
      <c r="K127" s="177"/>
      <c r="L127" s="36"/>
      <c r="M127" s="178" t="s">
        <v>1</v>
      </c>
      <c r="N127" s="179" t="s">
        <v>41</v>
      </c>
      <c r="O127" s="74"/>
      <c r="P127" s="180">
        <f>O127*H127</f>
        <v>0</v>
      </c>
      <c r="Q127" s="180">
        <v>0</v>
      </c>
      <c r="R127" s="180">
        <f>Q127*H127</f>
        <v>0</v>
      </c>
      <c r="S127" s="180">
        <v>0</v>
      </c>
      <c r="T127" s="181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2" t="s">
        <v>183</v>
      </c>
      <c r="AT127" s="182" t="s">
        <v>179</v>
      </c>
      <c r="AU127" s="182" t="s">
        <v>84</v>
      </c>
      <c r="AY127" s="16" t="s">
        <v>176</v>
      </c>
      <c r="BE127" s="183">
        <f>IF(N127="základní",J127,0)</f>
        <v>0</v>
      </c>
      <c r="BF127" s="183">
        <f>IF(N127="snížená",J127,0)</f>
        <v>0</v>
      </c>
      <c r="BG127" s="183">
        <f>IF(N127="zákl. přenesená",J127,0)</f>
        <v>0</v>
      </c>
      <c r="BH127" s="183">
        <f>IF(N127="sníž. přenesená",J127,0)</f>
        <v>0</v>
      </c>
      <c r="BI127" s="183">
        <f>IF(N127="nulová",J127,0)</f>
        <v>0</v>
      </c>
      <c r="BJ127" s="16" t="s">
        <v>84</v>
      </c>
      <c r="BK127" s="183">
        <f>ROUND(I127*H127,2)</f>
        <v>0</v>
      </c>
      <c r="BL127" s="16" t="s">
        <v>183</v>
      </c>
      <c r="BM127" s="182" t="s">
        <v>2670</v>
      </c>
    </row>
    <row r="128" s="2" customFormat="1" ht="33" customHeight="1">
      <c r="A128" s="35"/>
      <c r="B128" s="169"/>
      <c r="C128" s="170" t="s">
        <v>218</v>
      </c>
      <c r="D128" s="170" t="s">
        <v>179</v>
      </c>
      <c r="E128" s="171" t="s">
        <v>2671</v>
      </c>
      <c r="F128" s="172" t="s">
        <v>2672</v>
      </c>
      <c r="G128" s="173" t="s">
        <v>195</v>
      </c>
      <c r="H128" s="174">
        <v>13</v>
      </c>
      <c r="I128" s="175"/>
      <c r="J128" s="176">
        <f>ROUND(I128*H128,2)</f>
        <v>0</v>
      </c>
      <c r="K128" s="177"/>
      <c r="L128" s="36"/>
      <c r="M128" s="205" t="s">
        <v>1</v>
      </c>
      <c r="N128" s="206" t="s">
        <v>41</v>
      </c>
      <c r="O128" s="207"/>
      <c r="P128" s="208">
        <f>O128*H128</f>
        <v>0</v>
      </c>
      <c r="Q128" s="208">
        <v>0</v>
      </c>
      <c r="R128" s="208">
        <f>Q128*H128</f>
        <v>0</v>
      </c>
      <c r="S128" s="208">
        <v>0</v>
      </c>
      <c r="T128" s="209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2" t="s">
        <v>183</v>
      </c>
      <c r="AT128" s="182" t="s">
        <v>179</v>
      </c>
      <c r="AU128" s="182" t="s">
        <v>84</v>
      </c>
      <c r="AY128" s="16" t="s">
        <v>176</v>
      </c>
      <c r="BE128" s="183">
        <f>IF(N128="základní",J128,0)</f>
        <v>0</v>
      </c>
      <c r="BF128" s="183">
        <f>IF(N128="snížená",J128,0)</f>
        <v>0</v>
      </c>
      <c r="BG128" s="183">
        <f>IF(N128="zákl. přenesená",J128,0)</f>
        <v>0</v>
      </c>
      <c r="BH128" s="183">
        <f>IF(N128="sníž. přenesená",J128,0)</f>
        <v>0</v>
      </c>
      <c r="BI128" s="183">
        <f>IF(N128="nulová",J128,0)</f>
        <v>0</v>
      </c>
      <c r="BJ128" s="16" t="s">
        <v>84</v>
      </c>
      <c r="BK128" s="183">
        <f>ROUND(I128*H128,2)</f>
        <v>0</v>
      </c>
      <c r="BL128" s="16" t="s">
        <v>183</v>
      </c>
      <c r="BM128" s="182" t="s">
        <v>2673</v>
      </c>
    </row>
    <row r="129" s="2" customFormat="1" ht="6.96" customHeight="1">
      <c r="A129" s="35"/>
      <c r="B129" s="57"/>
      <c r="C129" s="58"/>
      <c r="D129" s="58"/>
      <c r="E129" s="58"/>
      <c r="F129" s="58"/>
      <c r="G129" s="58"/>
      <c r="H129" s="58"/>
      <c r="I129" s="58"/>
      <c r="J129" s="58"/>
      <c r="K129" s="58"/>
      <c r="L129" s="36"/>
      <c r="M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</sheetData>
  <autoFilter ref="C116:K128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DESKTOP-5KSPPV1\JaKleckova</dc:creator>
  <cp:lastModifiedBy>DESKTOP-5KSPPV1\JaKleckova</cp:lastModifiedBy>
  <dcterms:created xsi:type="dcterms:W3CDTF">2025-06-12T13:25:16Z</dcterms:created>
  <dcterms:modified xsi:type="dcterms:W3CDTF">2025-06-12T13:25:21Z</dcterms:modified>
</cp:coreProperties>
</file>